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23.xml" ContentType="application/vnd.openxmlformats-officedocument.drawing+xml"/>
  <Override PartName="/xl/comments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defaultThemeVersion="166925"/>
  <mc:AlternateContent xmlns:mc="http://schemas.openxmlformats.org/markup-compatibility/2006">
    <mc:Choice Requires="x15">
      <x15ac:absPath xmlns:x15ac="http://schemas.microsoft.com/office/spreadsheetml/2010/11/ac" url="https://mag1-my.sharepoint.com/personal/mumanzor_mag_go_cr/Documents/MAG1/AREA DE PLANIFICACIÓN/INFORMES/DNEA/2024/"/>
    </mc:Choice>
  </mc:AlternateContent>
  <xr:revisionPtr revIDLastSave="19" documentId="8_{CDCA4527-8AA4-4CF3-A75D-FF3C6C1649C6}" xr6:coauthVersionLast="47" xr6:coauthVersionMax="47" xr10:uidLastSave="{24B3E016-AE8B-41DE-99DC-EBB2DE216F37}"/>
  <bookViews>
    <workbookView xWindow="-110" yWindow="-110" windowWidth="19420" windowHeight="10300" tabRatio="851" firstSheet="17" activeTab="17" xr2:uid="{FA7CB00E-7897-45C3-878E-4A5A1E5ED451}"/>
  </bookViews>
  <sheets>
    <sheet name="Estructura" sheetId="6" state="hidden" r:id="rId1"/>
    <sheet name="Desglose Nivel vinculación" sheetId="4" state="hidden" r:id="rId2"/>
    <sheet name="PAO2024" sheetId="7" state="hidden" r:id="rId3"/>
    <sheet name="Asesoria Juridica" sheetId="8" state="hidden" r:id="rId4"/>
    <sheet name="UPI" sheetId="10" state="hidden" r:id="rId5"/>
    <sheet name="Comunicación Instit." sheetId="11" state="hidden" r:id="rId6"/>
    <sheet name="SEPSA" sheetId="13" state="hidden" r:id="rId7"/>
    <sheet name="Auditoria Interna" sheetId="9" state="hidden" r:id="rId8"/>
    <sheet name="Cooperación Internacional" sheetId="31" state="hidden" r:id="rId9"/>
    <sheet name="Contraloría Servicios" sheetId="12" state="hidden" r:id="rId10"/>
    <sheet name="DAF-GIRH" sheetId="14" state="hidden" r:id="rId11"/>
    <sheet name="DNEA" sheetId="27" state="hidden" r:id="rId12"/>
    <sheet name="DAF-Oficial Mayor-Archivo" sheetId="26" state="hidden" r:id="rId13"/>
    <sheet name="DAF-Proveeduría" sheetId="15" state="hidden" r:id="rId14"/>
    <sheet name="DAF- Financiero" sheetId="28" state="hidden" r:id="rId15"/>
    <sheet name="TI" sheetId="16" state="hidden" r:id="rId16"/>
    <sheet name="Reporte DNEA Consolidado" sheetId="32" state="hidden" r:id="rId17"/>
    <sheet name="Informe Consolidado" sheetId="33" r:id="rId18"/>
    <sheet name="Oriental" sheetId="21" r:id="rId19"/>
    <sheet name="Pacífico Central" sheetId="23" r:id="rId20"/>
    <sheet name="R.H. Caribe" sheetId="17" r:id="rId21"/>
    <sheet name="R.H.Norte" sheetId="18" r:id="rId22"/>
    <sheet name="Central Sur" sheetId="19" r:id="rId23"/>
    <sheet name="Brunca" sheetId="24" r:id="rId24"/>
    <sheet name="Niveles de Vinculación" sheetId="2" state="hidden" r:id="rId25"/>
    <sheet name="R, Chorotega" sheetId="20" r:id="rId26"/>
    <sheet name="Occidental" sheetId="25" r:id="rId27"/>
  </sheets>
  <externalReferences>
    <externalReference r:id="rId28"/>
    <externalReference r:id="rId29"/>
    <externalReference r:id="rId30"/>
    <externalReference r:id="rId31"/>
  </externalReferences>
  <definedNames>
    <definedName name="_xlnm._FilterDatabase" localSheetId="23" hidden="1">Brunca!$A$14:$AL$208</definedName>
    <definedName name="_xlnm._FilterDatabase" localSheetId="22" hidden="1">'Central Sur'!$A$14:$AL$123</definedName>
    <definedName name="_xlnm._FilterDatabase" localSheetId="8" hidden="1">'Cooperación Internacional'!$A$14:$AD$37</definedName>
    <definedName name="_xlnm._FilterDatabase" localSheetId="10" hidden="1">'DAF-GIRH'!$A$14:$AL$71</definedName>
    <definedName name="_xlnm._FilterDatabase" localSheetId="11" hidden="1">DNEA!$A$14:$AL$83</definedName>
    <definedName name="_xlnm._FilterDatabase" localSheetId="26" hidden="1">Occidental!$A$10:$AL$173</definedName>
    <definedName name="_xlnm._FilterDatabase" localSheetId="18" hidden="1">Oriental!$AK$1:$AK$185</definedName>
    <definedName name="_xlnm._FilterDatabase" localSheetId="19" hidden="1">'Pacífico Central'!$A$14:$AL$262</definedName>
    <definedName name="_xlnm._FilterDatabase" localSheetId="25" hidden="1">'R, Chorotega'!$A$14:$AL$174</definedName>
    <definedName name="_xlnm._FilterDatabase" localSheetId="20" hidden="1">'R.H. Caribe'!$A$14:$AL$133</definedName>
    <definedName name="_xlnm._FilterDatabase" localSheetId="21" hidden="1">'R.H.Norte'!$A$14:$AL$197</definedName>
    <definedName name="_xlnm._FilterDatabase" localSheetId="6" hidden="1">SEPSA!$A$14:$AL$60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 i="33" l="1"/>
  <c r="L17" i="33"/>
  <c r="L6" i="33" s="1"/>
  <c r="K17" i="33"/>
  <c r="K6" i="33" s="1"/>
  <c r="D17" i="33"/>
  <c r="D6" i="33" s="1"/>
  <c r="C17" i="33"/>
  <c r="C6" i="33" s="1"/>
  <c r="B17" i="33"/>
  <c r="B6" i="33" s="1"/>
  <c r="M16" i="33"/>
  <c r="N16" i="33" s="1"/>
  <c r="O16" i="33" s="1"/>
  <c r="E16" i="33"/>
  <c r="F16" i="33" s="1"/>
  <c r="G16" i="33" s="1"/>
  <c r="M15" i="33"/>
  <c r="N15" i="33" s="1"/>
  <c r="O15" i="33" s="1"/>
  <c r="E15" i="33"/>
  <c r="F15" i="33" s="1"/>
  <c r="G15" i="33" s="1"/>
  <c r="M14" i="33"/>
  <c r="N14" i="33" s="1"/>
  <c r="O14" i="33" s="1"/>
  <c r="E14" i="33"/>
  <c r="F14" i="33" s="1"/>
  <c r="G14" i="33" s="1"/>
  <c r="M13" i="33"/>
  <c r="N13" i="33" s="1"/>
  <c r="O13" i="33" s="1"/>
  <c r="E13" i="33"/>
  <c r="F13" i="33" s="1"/>
  <c r="G13" i="33" s="1"/>
  <c r="M12" i="33"/>
  <c r="N12" i="33" s="1"/>
  <c r="O12" i="33" s="1"/>
  <c r="E12" i="33"/>
  <c r="F12" i="33" s="1"/>
  <c r="M11" i="33"/>
  <c r="N11" i="33" s="1"/>
  <c r="O11" i="33" s="1"/>
  <c r="E11" i="33"/>
  <c r="F11" i="33" s="1"/>
  <c r="G11" i="33" s="1"/>
  <c r="M10" i="33"/>
  <c r="N10" i="33" s="1"/>
  <c r="O10" i="33" s="1"/>
  <c r="E10" i="33"/>
  <c r="F10" i="33" s="1"/>
  <c r="G10" i="33" s="1"/>
  <c r="M9" i="33"/>
  <c r="N9" i="33" s="1"/>
  <c r="O9" i="33" s="1"/>
  <c r="E9" i="33"/>
  <c r="AN153" i="23"/>
  <c r="AN152" i="23"/>
  <c r="AI67" i="21"/>
  <c r="M17" i="33" l="1"/>
  <c r="M6" i="33" s="1"/>
  <c r="E17" i="33"/>
  <c r="F17" i="33" s="1"/>
  <c r="G17" i="33" s="1"/>
  <c r="E6" i="33"/>
  <c r="F6" i="33" s="1"/>
  <c r="G6" i="33" s="1"/>
  <c r="N6" i="33"/>
  <c r="N17" i="33"/>
  <c r="F9" i="33"/>
  <c r="G9" i="33" s="1"/>
  <c r="AI125" i="21"/>
  <c r="AI116" i="21"/>
  <c r="AI117" i="21"/>
  <c r="AI118" i="21"/>
  <c r="AI114" i="21"/>
  <c r="AI115" i="21"/>
  <c r="AI113" i="21" l="1"/>
  <c r="AI110" i="21"/>
  <c r="AI86" i="21"/>
  <c r="AI30" i="21"/>
  <c r="AI29" i="21"/>
  <c r="AI180" i="21" l="1"/>
  <c r="AI178" i="21"/>
  <c r="AI16" i="21"/>
  <c r="AI17" i="21"/>
  <c r="AI18" i="21"/>
  <c r="AI19" i="21"/>
  <c r="AI20" i="21"/>
  <c r="AI21" i="21"/>
  <c r="AI22" i="21"/>
  <c r="AI23" i="21"/>
  <c r="AI24" i="21"/>
  <c r="AI25" i="21"/>
  <c r="AI26" i="21"/>
  <c r="AI27" i="21"/>
  <c r="AI28" i="21"/>
  <c r="AI31" i="21"/>
  <c r="AI32" i="21"/>
  <c r="AI33" i="21"/>
  <c r="AI34" i="21"/>
  <c r="AI35" i="21"/>
  <c r="AI36" i="21"/>
  <c r="AI37" i="21"/>
  <c r="AI38" i="21"/>
  <c r="AI39" i="21"/>
  <c r="AI40" i="21"/>
  <c r="AI41" i="21"/>
  <c r="AI43" i="21"/>
  <c r="AI44" i="21"/>
  <c r="AI45" i="21"/>
  <c r="AI46" i="21"/>
  <c r="AI47" i="21"/>
  <c r="AI48" i="21"/>
  <c r="AI49" i="21"/>
  <c r="AI50" i="21"/>
  <c r="AI51" i="21"/>
  <c r="AI52" i="21"/>
  <c r="AI53" i="21"/>
  <c r="AI54" i="21"/>
  <c r="AI58" i="21"/>
  <c r="AI59" i="21"/>
  <c r="AI60" i="21"/>
  <c r="AI61" i="21"/>
  <c r="AI63" i="21"/>
  <c r="AI64" i="21"/>
  <c r="AI65" i="21"/>
  <c r="AI66" i="21"/>
  <c r="AI68" i="21"/>
  <c r="AI69" i="21"/>
  <c r="AI70" i="21"/>
  <c r="AI71" i="21"/>
  <c r="AI72" i="21"/>
  <c r="AI73" i="21"/>
  <c r="AI74" i="21"/>
  <c r="AI75" i="21"/>
  <c r="AI76" i="21"/>
  <c r="AI77" i="21"/>
  <c r="AI78" i="21"/>
  <c r="AI79" i="21"/>
  <c r="AI83" i="21"/>
  <c r="AI84" i="21"/>
  <c r="AI85" i="21"/>
  <c r="AI87" i="21"/>
  <c r="AI88" i="21"/>
  <c r="AI89" i="21"/>
  <c r="AI90" i="21"/>
  <c r="AI91" i="21"/>
  <c r="AI92" i="21"/>
  <c r="AI93" i="21"/>
  <c r="AI94" i="21"/>
  <c r="AI95" i="21"/>
  <c r="AI96" i="21"/>
  <c r="AI97" i="21"/>
  <c r="AI98" i="21"/>
  <c r="AI99" i="21"/>
  <c r="AI100" i="21"/>
  <c r="AI101" i="21"/>
  <c r="AI102" i="21"/>
  <c r="AI104" i="21"/>
  <c r="AI105" i="21"/>
  <c r="AI106" i="21"/>
  <c r="AI107" i="21"/>
  <c r="AI108" i="21"/>
  <c r="AI109" i="21"/>
  <c r="AI112" i="21"/>
  <c r="AI119" i="21"/>
  <c r="AI120" i="21"/>
  <c r="AI121" i="21"/>
  <c r="AI122" i="21"/>
  <c r="AI123" i="21"/>
  <c r="AI124" i="21"/>
  <c r="AI126" i="21"/>
  <c r="AI127" i="21"/>
  <c r="AI128" i="21"/>
  <c r="AI129" i="21"/>
  <c r="AI130" i="21"/>
  <c r="AI131" i="21"/>
  <c r="AI132" i="21"/>
  <c r="AI133" i="21"/>
  <c r="AI135" i="21"/>
  <c r="AI136" i="21"/>
  <c r="AI137" i="21"/>
  <c r="AI138" i="21"/>
  <c r="AI139" i="21"/>
  <c r="AI140" i="21"/>
  <c r="AI141" i="21"/>
  <c r="AI142" i="21"/>
  <c r="AI143" i="21"/>
  <c r="AI145" i="21"/>
  <c r="AI147" i="21"/>
  <c r="AI148" i="21"/>
  <c r="AI149" i="21"/>
  <c r="AI150" i="21"/>
  <c r="AI151" i="21"/>
  <c r="AI152" i="21"/>
  <c r="AI153" i="21"/>
  <c r="AI155" i="21"/>
  <c r="AI158" i="21"/>
  <c r="AI159" i="21"/>
  <c r="AI162" i="21"/>
  <c r="AI163" i="21"/>
  <c r="AI164" i="21"/>
  <c r="AI165" i="21"/>
  <c r="AI170" i="21"/>
  <c r="AI172" i="21"/>
  <c r="AI173" i="21"/>
  <c r="AI174" i="21"/>
  <c r="AI175" i="21"/>
  <c r="A169" i="25"/>
  <c r="AJ63" i="24" l="1"/>
  <c r="AL89" i="21" l="1"/>
  <c r="AF15" i="20"/>
  <c r="AG15" i="20" s="1"/>
  <c r="AI15" i="20"/>
  <c r="F21" i="32"/>
  <c r="G21" i="32" s="1"/>
  <c r="H21" i="32" s="1"/>
  <c r="F20" i="32"/>
  <c r="G20" i="32" s="1"/>
  <c r="H20" i="32" s="1"/>
  <c r="F19" i="32"/>
  <c r="G19" i="32" s="1"/>
  <c r="H19" i="32" s="1"/>
  <c r="F18" i="32"/>
  <c r="G18" i="32" s="1"/>
  <c r="H18" i="32" s="1"/>
  <c r="F17" i="32"/>
  <c r="G17" i="32" s="1"/>
  <c r="H17" i="32" s="1"/>
  <c r="F16" i="32"/>
  <c r="G16" i="32" s="1"/>
  <c r="H16" i="32" s="1"/>
  <c r="F15" i="32"/>
  <c r="G15" i="32" s="1"/>
  <c r="H15" i="32" s="1"/>
  <c r="F14" i="32"/>
  <c r="G14" i="32" s="1"/>
  <c r="H14" i="32" s="1"/>
  <c r="X16"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1" i="18"/>
  <c r="X182" i="18"/>
  <c r="X183" i="18"/>
  <c r="X184" i="18"/>
  <c r="X185" i="18"/>
  <c r="X186" i="18"/>
  <c r="X187" i="18"/>
  <c r="X188" i="18"/>
  <c r="X189" i="18"/>
  <c r="X190" i="18"/>
  <c r="X191" i="18"/>
  <c r="X192" i="18"/>
  <c r="X193" i="18"/>
  <c r="X194" i="18"/>
  <c r="X195" i="18"/>
  <c r="X196" i="18"/>
  <c r="X197" i="18"/>
  <c r="X15" i="18"/>
  <c r="AB17" i="18"/>
  <c r="AB18" i="18"/>
  <c r="AB19" i="18"/>
  <c r="AB20" i="18"/>
  <c r="AB21" i="18"/>
  <c r="AB22" i="18"/>
  <c r="AB23" i="18"/>
  <c r="AB24" i="18"/>
  <c r="AB25" i="18"/>
  <c r="AB26" i="18"/>
  <c r="AB27" i="18"/>
  <c r="AB28" i="18"/>
  <c r="AB29" i="18"/>
  <c r="AB30" i="18"/>
  <c r="AB31" i="18"/>
  <c r="AB32" i="18"/>
  <c r="AB33" i="18"/>
  <c r="AB34" i="18"/>
  <c r="AB35" i="18"/>
  <c r="AB36" i="18"/>
  <c r="AB37" i="18"/>
  <c r="AB38" i="18"/>
  <c r="AB39" i="18"/>
  <c r="AB40" i="18"/>
  <c r="AB41" i="18"/>
  <c r="AB42" i="18"/>
  <c r="AB43" i="18"/>
  <c r="AB44" i="18"/>
  <c r="AB45" i="18"/>
  <c r="AB46" i="18"/>
  <c r="AB47" i="18"/>
  <c r="AB48" i="18"/>
  <c r="AB49" i="18"/>
  <c r="AB50" i="18"/>
  <c r="AB51" i="18"/>
  <c r="AB52" i="18"/>
  <c r="AB53" i="18"/>
  <c r="AB54" i="18"/>
  <c r="AB55" i="18"/>
  <c r="AB56" i="18"/>
  <c r="AB57" i="18"/>
  <c r="AB58" i="18"/>
  <c r="AB59" i="18"/>
  <c r="AB60" i="18"/>
  <c r="AB61" i="18"/>
  <c r="AB62" i="18"/>
  <c r="AB63" i="18"/>
  <c r="AB64" i="18"/>
  <c r="AB65" i="18"/>
  <c r="AB66" i="18"/>
  <c r="AB67" i="18"/>
  <c r="AB68" i="18"/>
  <c r="AB69" i="18"/>
  <c r="AB70" i="18"/>
  <c r="AB71" i="18"/>
  <c r="AB72" i="18"/>
  <c r="AB73" i="18"/>
  <c r="AB74" i="18"/>
  <c r="AB75" i="18"/>
  <c r="AB76" i="18"/>
  <c r="AB77" i="18"/>
  <c r="AB78" i="18"/>
  <c r="AB79" i="18"/>
  <c r="AB80" i="18"/>
  <c r="AB81" i="18"/>
  <c r="AB82" i="18"/>
  <c r="AB83" i="18"/>
  <c r="AB84" i="18"/>
  <c r="AB85" i="18"/>
  <c r="AB86" i="18"/>
  <c r="AB87" i="18"/>
  <c r="AB88" i="18"/>
  <c r="AB89" i="18"/>
  <c r="AB90" i="18"/>
  <c r="AB91" i="18"/>
  <c r="AB92" i="18"/>
  <c r="AB93" i="18"/>
  <c r="AB94" i="18"/>
  <c r="AB95" i="18"/>
  <c r="AB96" i="18"/>
  <c r="AB97" i="18"/>
  <c r="AB98" i="18"/>
  <c r="AB99" i="18"/>
  <c r="AB100" i="18"/>
  <c r="AB101" i="18"/>
  <c r="AB102" i="18"/>
  <c r="AB103" i="18"/>
  <c r="AB104" i="18"/>
  <c r="AB105" i="18"/>
  <c r="AB106" i="18"/>
  <c r="AB107" i="18"/>
  <c r="AB108" i="18"/>
  <c r="AB109" i="18"/>
  <c r="AB110" i="18"/>
  <c r="AB111" i="18"/>
  <c r="AB112" i="18"/>
  <c r="AB113" i="18"/>
  <c r="AB114" i="18"/>
  <c r="AB115" i="18"/>
  <c r="AB116" i="18"/>
  <c r="AB117" i="18"/>
  <c r="AB118" i="18"/>
  <c r="AB119" i="18"/>
  <c r="AB120" i="18"/>
  <c r="AB121" i="18"/>
  <c r="AB122" i="18"/>
  <c r="AB123" i="18"/>
  <c r="AB124" i="18"/>
  <c r="AB125" i="18"/>
  <c r="AB126" i="18"/>
  <c r="AB127" i="18"/>
  <c r="AB128" i="18"/>
  <c r="AB129" i="18"/>
  <c r="AB130" i="18"/>
  <c r="AB131" i="18"/>
  <c r="AB132" i="18"/>
  <c r="AB133" i="18"/>
  <c r="AB134" i="18"/>
  <c r="AB135" i="18"/>
  <c r="AB136" i="18"/>
  <c r="AB137" i="18"/>
  <c r="AB138" i="18"/>
  <c r="AB139" i="18"/>
  <c r="AB140" i="18"/>
  <c r="AB141" i="18"/>
  <c r="AB142" i="18"/>
  <c r="AB143" i="18"/>
  <c r="AB144" i="18"/>
  <c r="AB145" i="18"/>
  <c r="AB146" i="18"/>
  <c r="AB147" i="18"/>
  <c r="AB148" i="18"/>
  <c r="AB149" i="18"/>
  <c r="AB150" i="18"/>
  <c r="AB151" i="18"/>
  <c r="AB152" i="18"/>
  <c r="AB153" i="18"/>
  <c r="AB154" i="18"/>
  <c r="AB155" i="18"/>
  <c r="AB156" i="18"/>
  <c r="AB157" i="18"/>
  <c r="AB158" i="18"/>
  <c r="AB159" i="18"/>
  <c r="AB160" i="18"/>
  <c r="AB161" i="18"/>
  <c r="AB162" i="18"/>
  <c r="AB163" i="18"/>
  <c r="AB164" i="18"/>
  <c r="AB165" i="18"/>
  <c r="AB166" i="18"/>
  <c r="AB167" i="18"/>
  <c r="AB168" i="18"/>
  <c r="AB169" i="18"/>
  <c r="AB170" i="18"/>
  <c r="AB171" i="18"/>
  <c r="AB172" i="18"/>
  <c r="AB173" i="18"/>
  <c r="AB174" i="18"/>
  <c r="AB175" i="18"/>
  <c r="AB176" i="18"/>
  <c r="AB177" i="18"/>
  <c r="AB178" i="18"/>
  <c r="AB179" i="18"/>
  <c r="AB181" i="18"/>
  <c r="AB182" i="18"/>
  <c r="AB183" i="18"/>
  <c r="AB184" i="18"/>
  <c r="AB185" i="18"/>
  <c r="AB186" i="18"/>
  <c r="AB187" i="18"/>
  <c r="AB188" i="18"/>
  <c r="AB189" i="18"/>
  <c r="AB190" i="18"/>
  <c r="AB191" i="18"/>
  <c r="AB192" i="18"/>
  <c r="AB193" i="18"/>
  <c r="AB194" i="18"/>
  <c r="AB195" i="18"/>
  <c r="AB196" i="18"/>
  <c r="AB197" i="18"/>
  <c r="AB16" i="18"/>
  <c r="AB15" i="18"/>
  <c r="AF177" i="21" l="1"/>
  <c r="AG177" i="21" s="1"/>
  <c r="AF178" i="21"/>
  <c r="AG178" i="21" s="1"/>
  <c r="AF179" i="21"/>
  <c r="AG179" i="21" s="1"/>
  <c r="AF180" i="21"/>
  <c r="AG180" i="21" s="1"/>
  <c r="AF181" i="21"/>
  <c r="AG181" i="21" s="1"/>
  <c r="AF182" i="21"/>
  <c r="AG182" i="21" s="1"/>
  <c r="AF183" i="21"/>
  <c r="AG183" i="21" s="1"/>
  <c r="AF184" i="21"/>
  <c r="AG184" i="21" s="1"/>
  <c r="AF16" i="21"/>
  <c r="AG16" i="21" s="1"/>
  <c r="AF17" i="21"/>
  <c r="AG17" i="21" s="1"/>
  <c r="AF18" i="21"/>
  <c r="AG18" i="21" s="1"/>
  <c r="AF19" i="21"/>
  <c r="AG19" i="21" s="1"/>
  <c r="AF20" i="21"/>
  <c r="AG20" i="21" s="1"/>
  <c r="AF21" i="21"/>
  <c r="AG21" i="21" s="1"/>
  <c r="AF22" i="21"/>
  <c r="AG22" i="21" s="1"/>
  <c r="AF23" i="21"/>
  <c r="AG23" i="21" s="1"/>
  <c r="AF24" i="21"/>
  <c r="AG24" i="21" s="1"/>
  <c r="AF25" i="21"/>
  <c r="AG25" i="21" s="1"/>
  <c r="AF26" i="21"/>
  <c r="AG26" i="21" s="1"/>
  <c r="AF27" i="21"/>
  <c r="AG27" i="21" s="1"/>
  <c r="AF28" i="21"/>
  <c r="AG28" i="21" s="1"/>
  <c r="AF29" i="21"/>
  <c r="AG29" i="21" s="1"/>
  <c r="AF30" i="21"/>
  <c r="AG30" i="21" s="1"/>
  <c r="AF31" i="21"/>
  <c r="AG31" i="21" s="1"/>
  <c r="AF32" i="21"/>
  <c r="AG32" i="21" s="1"/>
  <c r="AF33" i="21"/>
  <c r="AG33" i="21" s="1"/>
  <c r="AF34" i="21"/>
  <c r="AG34" i="21" s="1"/>
  <c r="AF35" i="21"/>
  <c r="AG35" i="21" s="1"/>
  <c r="AF36" i="21"/>
  <c r="AG36" i="21" s="1"/>
  <c r="AF37" i="21"/>
  <c r="AG37" i="21" s="1"/>
  <c r="AF38" i="21"/>
  <c r="AG38" i="21" s="1"/>
  <c r="AF39" i="21"/>
  <c r="AG39" i="21" s="1"/>
  <c r="AF40" i="21"/>
  <c r="AG40" i="21" s="1"/>
  <c r="AF41" i="21"/>
  <c r="AG41" i="21" s="1"/>
  <c r="AF42" i="21"/>
  <c r="AG42" i="21" s="1"/>
  <c r="AF43" i="21"/>
  <c r="AG43" i="21" s="1"/>
  <c r="AF44" i="21"/>
  <c r="AG44" i="21" s="1"/>
  <c r="AF45" i="21"/>
  <c r="AG45" i="21" s="1"/>
  <c r="AF46" i="21"/>
  <c r="AG46" i="21" s="1"/>
  <c r="AF47" i="21"/>
  <c r="AG47" i="21" s="1"/>
  <c r="AF48" i="21"/>
  <c r="AG48" i="21" s="1"/>
  <c r="AF49" i="21"/>
  <c r="AG49" i="21" s="1"/>
  <c r="AF50" i="21"/>
  <c r="AG50" i="21" s="1"/>
  <c r="AF51" i="21"/>
  <c r="AG51" i="21" s="1"/>
  <c r="AF52" i="21"/>
  <c r="AG52" i="21" s="1"/>
  <c r="AF53" i="21"/>
  <c r="AG53" i="21" s="1"/>
  <c r="AF54" i="21"/>
  <c r="AG54" i="21" s="1"/>
  <c r="AF55" i="21"/>
  <c r="AG55" i="21" s="1"/>
  <c r="AF56" i="21"/>
  <c r="AG56" i="21" s="1"/>
  <c r="AF57" i="21"/>
  <c r="AG57" i="21" s="1"/>
  <c r="AF58" i="21"/>
  <c r="AG58" i="21" s="1"/>
  <c r="AF59" i="21"/>
  <c r="AG59" i="21" s="1"/>
  <c r="AF60" i="21"/>
  <c r="AG60" i="21" s="1"/>
  <c r="AF61" i="21"/>
  <c r="AG61" i="21" s="1"/>
  <c r="AF62" i="21"/>
  <c r="AG62" i="21" s="1"/>
  <c r="AF63" i="21"/>
  <c r="AG63" i="21" s="1"/>
  <c r="AF64" i="21"/>
  <c r="AG64" i="21" s="1"/>
  <c r="AF65" i="21"/>
  <c r="AG65" i="21" s="1"/>
  <c r="AF66" i="21"/>
  <c r="AG66" i="21" s="1"/>
  <c r="AF67" i="21"/>
  <c r="AG67" i="21" s="1"/>
  <c r="AF68" i="21"/>
  <c r="AG68" i="21" s="1"/>
  <c r="AF69" i="21"/>
  <c r="AG69" i="21" s="1"/>
  <c r="AF70" i="21"/>
  <c r="AG70" i="21" s="1"/>
  <c r="AF71" i="21"/>
  <c r="AG71" i="21" s="1"/>
  <c r="AF72" i="21"/>
  <c r="AG72" i="21" s="1"/>
  <c r="AF73" i="21"/>
  <c r="AG73" i="21" s="1"/>
  <c r="AF74" i="21"/>
  <c r="AG74" i="21" s="1"/>
  <c r="AF75" i="21"/>
  <c r="AG75" i="21" s="1"/>
  <c r="AF76" i="21"/>
  <c r="AG76" i="21" s="1"/>
  <c r="AF77" i="21"/>
  <c r="AG77" i="21" s="1"/>
  <c r="AF78" i="21"/>
  <c r="AG78" i="21" s="1"/>
  <c r="AF79" i="21"/>
  <c r="AG79" i="21" s="1"/>
  <c r="AF80" i="21"/>
  <c r="AG80" i="21" s="1"/>
  <c r="AF81" i="21"/>
  <c r="AG81" i="21" s="1"/>
  <c r="AF82" i="21"/>
  <c r="AG82" i="21" s="1"/>
  <c r="AF83" i="21"/>
  <c r="AG83" i="21" s="1"/>
  <c r="AF84" i="21"/>
  <c r="AG84" i="21" s="1"/>
  <c r="AF85" i="21"/>
  <c r="AG85" i="21" s="1"/>
  <c r="AF86" i="21"/>
  <c r="AG86" i="21" s="1"/>
  <c r="AF87" i="21"/>
  <c r="AG87" i="21" s="1"/>
  <c r="AF88" i="21"/>
  <c r="AG88" i="21" s="1"/>
  <c r="AF89" i="21"/>
  <c r="AG89" i="21" s="1"/>
  <c r="AF90" i="21"/>
  <c r="AG90" i="21" s="1"/>
  <c r="AF91" i="21"/>
  <c r="AG91" i="21" s="1"/>
  <c r="AF92" i="21"/>
  <c r="AG92" i="21" s="1"/>
  <c r="AF93" i="21"/>
  <c r="AG93" i="21" s="1"/>
  <c r="AF94" i="21"/>
  <c r="AG94" i="21" s="1"/>
  <c r="AF95" i="21"/>
  <c r="AG95" i="21" s="1"/>
  <c r="AF96" i="21"/>
  <c r="AG96" i="21" s="1"/>
  <c r="AF97" i="21"/>
  <c r="AG97" i="21" s="1"/>
  <c r="AF98" i="21"/>
  <c r="AG98" i="21" s="1"/>
  <c r="AF99" i="21"/>
  <c r="AG99" i="21" s="1"/>
  <c r="AF100" i="21"/>
  <c r="AG100" i="21" s="1"/>
  <c r="AF101" i="21"/>
  <c r="AG101" i="21" s="1"/>
  <c r="AF102" i="21"/>
  <c r="AG102" i="21" s="1"/>
  <c r="AF103" i="21"/>
  <c r="AG103" i="21" s="1"/>
  <c r="AF104" i="21"/>
  <c r="AG104" i="21" s="1"/>
  <c r="AF105" i="21"/>
  <c r="AG105" i="21" s="1"/>
  <c r="AF106" i="21"/>
  <c r="AG106" i="21" s="1"/>
  <c r="AF107" i="21"/>
  <c r="AG107" i="21" s="1"/>
  <c r="AF108" i="21"/>
  <c r="AG108" i="21" s="1"/>
  <c r="AF109" i="21"/>
  <c r="AG109" i="21" s="1"/>
  <c r="AF110" i="21"/>
  <c r="AG110" i="21" s="1"/>
  <c r="AF111" i="21"/>
  <c r="AG111" i="21" s="1"/>
  <c r="AF112" i="21"/>
  <c r="AG112" i="21" s="1"/>
  <c r="AF113" i="21"/>
  <c r="AG113" i="21" s="1"/>
  <c r="AF114" i="21"/>
  <c r="AG114" i="21" s="1"/>
  <c r="AF115" i="21"/>
  <c r="AG115" i="21" s="1"/>
  <c r="AF116" i="21"/>
  <c r="AG116" i="21" s="1"/>
  <c r="AF117" i="21"/>
  <c r="AG117" i="21" s="1"/>
  <c r="AF118" i="21"/>
  <c r="AG118" i="21" s="1"/>
  <c r="AF119" i="21"/>
  <c r="AG119" i="21" s="1"/>
  <c r="AF120" i="21"/>
  <c r="AG120" i="21" s="1"/>
  <c r="AF121" i="21"/>
  <c r="AG121" i="21" s="1"/>
  <c r="AF122" i="21"/>
  <c r="AG122" i="21" s="1"/>
  <c r="AF123" i="21"/>
  <c r="AG123" i="21" s="1"/>
  <c r="AF124" i="21"/>
  <c r="AG124" i="21" s="1"/>
  <c r="AF125" i="21"/>
  <c r="AG125" i="21" s="1"/>
  <c r="AF126" i="21"/>
  <c r="AG126" i="21" s="1"/>
  <c r="AF127" i="21"/>
  <c r="AG127" i="21" s="1"/>
  <c r="AF128" i="21"/>
  <c r="AG128" i="21" s="1"/>
  <c r="AF129" i="21"/>
  <c r="AG129" i="21" s="1"/>
  <c r="AF130" i="21"/>
  <c r="AG130" i="21" s="1"/>
  <c r="AF131" i="21"/>
  <c r="AG131" i="21" s="1"/>
  <c r="AF132" i="21"/>
  <c r="AG132" i="21" s="1"/>
  <c r="AF133" i="21"/>
  <c r="AG133" i="21" s="1"/>
  <c r="AF134" i="21"/>
  <c r="AG134" i="21" s="1"/>
  <c r="AF135" i="21"/>
  <c r="AG135" i="21" s="1"/>
  <c r="AF136" i="21"/>
  <c r="AG136" i="21" s="1"/>
  <c r="AF137" i="21"/>
  <c r="AG137" i="21" s="1"/>
  <c r="AF138" i="21"/>
  <c r="AG138" i="21" s="1"/>
  <c r="AF139" i="21"/>
  <c r="AG139" i="21" s="1"/>
  <c r="AF140" i="21"/>
  <c r="AG140" i="21" s="1"/>
  <c r="AF141" i="21"/>
  <c r="AG141" i="21" s="1"/>
  <c r="AF142" i="21"/>
  <c r="AG142" i="21" s="1"/>
  <c r="AF143" i="21"/>
  <c r="AG143" i="21" s="1"/>
  <c r="AF144" i="21"/>
  <c r="AG144" i="21" s="1"/>
  <c r="AF145" i="21"/>
  <c r="AG145" i="21" s="1"/>
  <c r="AF146" i="21"/>
  <c r="AG146" i="21" s="1"/>
  <c r="AF147" i="21"/>
  <c r="AG147" i="21" s="1"/>
  <c r="AF148" i="21"/>
  <c r="AG148" i="21" s="1"/>
  <c r="AF149" i="21"/>
  <c r="AG149" i="21" s="1"/>
  <c r="AF150" i="21"/>
  <c r="AG150" i="21" s="1"/>
  <c r="AF151" i="21"/>
  <c r="AG151" i="21" s="1"/>
  <c r="AF152" i="21"/>
  <c r="AG152" i="21" s="1"/>
  <c r="AF153" i="21"/>
  <c r="AG153" i="21" s="1"/>
  <c r="AF154" i="21"/>
  <c r="AG154" i="21" s="1"/>
  <c r="AF155" i="21"/>
  <c r="AG155" i="21" s="1"/>
  <c r="AF156" i="21"/>
  <c r="AG156" i="21" s="1"/>
  <c r="AF157" i="21"/>
  <c r="AG157" i="21" s="1"/>
  <c r="AF158" i="21"/>
  <c r="AG158" i="21" s="1"/>
  <c r="AF159" i="21"/>
  <c r="AG159" i="21" s="1"/>
  <c r="AF160" i="21"/>
  <c r="AG160" i="21" s="1"/>
  <c r="AF161" i="21"/>
  <c r="AG161" i="21" s="1"/>
  <c r="AF162" i="21"/>
  <c r="AG162" i="21" s="1"/>
  <c r="AF163" i="21"/>
  <c r="AG163" i="21" s="1"/>
  <c r="AF164" i="21"/>
  <c r="AG164" i="21" s="1"/>
  <c r="AF165" i="21"/>
  <c r="AF166" i="21"/>
  <c r="AG166" i="21" s="1"/>
  <c r="AF167" i="21"/>
  <c r="AG167" i="21" s="1"/>
  <c r="AF168" i="21"/>
  <c r="AG168" i="21" s="1"/>
  <c r="AF169" i="21"/>
  <c r="AG169" i="21" s="1"/>
  <c r="AF170" i="21"/>
  <c r="AG170" i="21" s="1"/>
  <c r="AF171" i="21"/>
  <c r="AG171" i="21" s="1"/>
  <c r="AF172" i="21"/>
  <c r="AG172" i="21" s="1"/>
  <c r="AF173" i="21"/>
  <c r="AG173" i="21" s="1"/>
  <c r="AF174" i="21"/>
  <c r="AG174" i="21" s="1"/>
  <c r="AF175" i="21"/>
  <c r="AG175" i="21" s="1"/>
  <c r="AB177" i="21"/>
  <c r="AC177" i="21" s="1"/>
  <c r="AB178" i="21"/>
  <c r="AC178" i="21" s="1"/>
  <c r="AB179" i="21"/>
  <c r="AC179" i="21" s="1"/>
  <c r="AB180" i="21"/>
  <c r="AC180" i="21" s="1"/>
  <c r="AB181" i="21"/>
  <c r="AC181" i="21" s="1"/>
  <c r="AB182" i="21"/>
  <c r="AC182" i="21" s="1"/>
  <c r="AB183" i="21"/>
  <c r="AC183" i="21" s="1"/>
  <c r="AB184" i="21"/>
  <c r="AC184" i="21" s="1"/>
  <c r="AB16" i="21"/>
  <c r="AC16" i="21" s="1"/>
  <c r="AB17" i="21"/>
  <c r="AC17" i="21" s="1"/>
  <c r="AB18" i="21"/>
  <c r="AC18" i="21" s="1"/>
  <c r="AB19" i="21"/>
  <c r="AC19" i="21" s="1"/>
  <c r="AB20" i="21"/>
  <c r="AC20" i="21" s="1"/>
  <c r="AB21" i="21"/>
  <c r="AC21" i="21" s="1"/>
  <c r="AB22" i="21"/>
  <c r="AC22" i="21" s="1"/>
  <c r="AB23" i="21"/>
  <c r="AC23" i="21" s="1"/>
  <c r="AB24" i="21"/>
  <c r="AC24" i="21" s="1"/>
  <c r="AB25" i="21"/>
  <c r="AC25" i="21" s="1"/>
  <c r="AB26" i="21"/>
  <c r="AC26" i="21" s="1"/>
  <c r="AB27" i="21"/>
  <c r="AC27" i="21" s="1"/>
  <c r="AB28" i="21"/>
  <c r="AC28" i="21" s="1"/>
  <c r="AB29" i="21"/>
  <c r="AC29" i="21" s="1"/>
  <c r="AB30" i="21"/>
  <c r="AC30" i="21" s="1"/>
  <c r="AB31" i="21"/>
  <c r="AC31" i="21" s="1"/>
  <c r="AB32" i="21"/>
  <c r="AC32" i="21" s="1"/>
  <c r="AB33" i="21"/>
  <c r="AC33" i="21" s="1"/>
  <c r="AB34" i="21"/>
  <c r="AC34" i="21" s="1"/>
  <c r="AB35" i="21"/>
  <c r="AC35" i="21" s="1"/>
  <c r="AB36" i="21"/>
  <c r="AC36" i="21" s="1"/>
  <c r="AB37" i="21"/>
  <c r="AC37" i="21" s="1"/>
  <c r="AB38" i="21"/>
  <c r="AC38" i="21" s="1"/>
  <c r="AB39" i="21"/>
  <c r="AC39" i="21" s="1"/>
  <c r="AB40" i="21"/>
  <c r="AC40" i="21" s="1"/>
  <c r="AB41" i="21"/>
  <c r="AC41" i="21" s="1"/>
  <c r="AB42" i="21"/>
  <c r="AC42" i="21" s="1"/>
  <c r="AB43" i="21"/>
  <c r="AC43" i="21" s="1"/>
  <c r="AB44" i="21"/>
  <c r="AC44" i="21" s="1"/>
  <c r="AB45" i="21"/>
  <c r="AC45" i="21" s="1"/>
  <c r="AB46" i="21"/>
  <c r="AC46" i="21" s="1"/>
  <c r="AB47" i="21"/>
  <c r="AC47" i="21" s="1"/>
  <c r="AB48" i="21"/>
  <c r="AC48" i="21" s="1"/>
  <c r="AB49" i="21"/>
  <c r="AC49" i="21" s="1"/>
  <c r="AB50" i="21"/>
  <c r="AC50" i="21" s="1"/>
  <c r="AB51" i="21"/>
  <c r="AC51" i="21" s="1"/>
  <c r="AB52" i="21"/>
  <c r="AC52" i="21" s="1"/>
  <c r="AB53" i="21"/>
  <c r="AC53" i="21" s="1"/>
  <c r="AB54" i="21"/>
  <c r="AC54" i="21" s="1"/>
  <c r="AB55" i="21"/>
  <c r="AC55" i="21" s="1"/>
  <c r="AB56" i="21"/>
  <c r="AC56" i="21" s="1"/>
  <c r="AB57" i="21"/>
  <c r="AC57" i="21" s="1"/>
  <c r="AB58" i="21"/>
  <c r="AC58" i="21" s="1"/>
  <c r="AB59" i="21"/>
  <c r="AC59" i="21" s="1"/>
  <c r="AB60" i="21"/>
  <c r="AC60" i="21" s="1"/>
  <c r="AB61" i="21"/>
  <c r="AC61" i="21" s="1"/>
  <c r="AB62" i="21"/>
  <c r="AC62" i="21" s="1"/>
  <c r="AB63" i="21"/>
  <c r="AC63" i="21" s="1"/>
  <c r="AB64" i="21"/>
  <c r="AC64" i="21" s="1"/>
  <c r="AB65" i="21"/>
  <c r="AC65" i="21" s="1"/>
  <c r="AB66" i="21"/>
  <c r="AC66" i="21" s="1"/>
  <c r="AB67" i="21"/>
  <c r="AC67" i="21" s="1"/>
  <c r="AB68" i="21"/>
  <c r="AC68" i="21" s="1"/>
  <c r="AB69" i="21"/>
  <c r="AC69" i="21" s="1"/>
  <c r="AB70" i="21"/>
  <c r="AC70" i="21" s="1"/>
  <c r="AB71" i="21"/>
  <c r="AC71" i="21" s="1"/>
  <c r="AB72" i="21"/>
  <c r="AB73" i="21"/>
  <c r="AC73" i="21" s="1"/>
  <c r="AB74" i="21"/>
  <c r="AC74" i="21" s="1"/>
  <c r="AB75" i="21"/>
  <c r="AC75" i="21" s="1"/>
  <c r="AB76" i="21"/>
  <c r="AC76" i="21" s="1"/>
  <c r="AB77" i="21"/>
  <c r="AC77" i="21" s="1"/>
  <c r="AB78" i="21"/>
  <c r="AC78" i="21" s="1"/>
  <c r="AB79" i="21"/>
  <c r="AC79" i="21" s="1"/>
  <c r="AB80" i="21"/>
  <c r="AC80" i="21" s="1"/>
  <c r="AB81" i="21"/>
  <c r="AC81" i="21" s="1"/>
  <c r="AB82" i="21"/>
  <c r="AC82" i="21" s="1"/>
  <c r="AB83" i="21"/>
  <c r="AC83" i="21" s="1"/>
  <c r="AB84" i="21"/>
  <c r="AC84" i="21" s="1"/>
  <c r="AB85" i="21"/>
  <c r="AC85" i="21" s="1"/>
  <c r="AB86" i="21"/>
  <c r="AC86" i="21" s="1"/>
  <c r="AB87" i="21"/>
  <c r="AC87" i="21" s="1"/>
  <c r="AB88" i="21"/>
  <c r="AC88" i="21" s="1"/>
  <c r="AB89" i="21"/>
  <c r="AC89" i="21" s="1"/>
  <c r="AB90" i="21"/>
  <c r="AC90" i="21" s="1"/>
  <c r="AB91" i="21"/>
  <c r="AC91" i="21" s="1"/>
  <c r="AB92" i="21"/>
  <c r="AC92" i="21" s="1"/>
  <c r="AB93" i="21"/>
  <c r="AC93" i="21" s="1"/>
  <c r="AB94" i="21"/>
  <c r="AC94" i="21" s="1"/>
  <c r="AB95" i="21"/>
  <c r="AC95" i="21" s="1"/>
  <c r="AB96" i="21"/>
  <c r="AC96" i="21" s="1"/>
  <c r="AB97" i="21"/>
  <c r="AC97" i="21" s="1"/>
  <c r="AB98" i="21"/>
  <c r="AC98" i="21" s="1"/>
  <c r="AB99" i="21"/>
  <c r="AC99" i="21" s="1"/>
  <c r="AB100" i="21"/>
  <c r="AC100" i="21" s="1"/>
  <c r="AB101" i="21"/>
  <c r="AC101" i="21" s="1"/>
  <c r="AB102" i="21"/>
  <c r="AC102" i="21" s="1"/>
  <c r="AB103" i="21"/>
  <c r="AC103" i="21" s="1"/>
  <c r="AB104" i="21"/>
  <c r="AC104" i="21" s="1"/>
  <c r="AB105" i="21"/>
  <c r="AC105" i="21" s="1"/>
  <c r="AB106" i="21"/>
  <c r="AC106" i="21" s="1"/>
  <c r="AB107" i="21"/>
  <c r="AC107" i="21" s="1"/>
  <c r="AB108" i="21"/>
  <c r="AC108" i="21" s="1"/>
  <c r="AB109" i="21"/>
  <c r="AC109" i="21" s="1"/>
  <c r="AB110" i="21"/>
  <c r="AC110" i="21" s="1"/>
  <c r="AB111" i="21"/>
  <c r="AC111" i="21" s="1"/>
  <c r="AB112" i="21"/>
  <c r="AC112" i="21" s="1"/>
  <c r="AB113" i="21"/>
  <c r="AC113" i="21" s="1"/>
  <c r="AB114" i="21"/>
  <c r="AC114" i="21" s="1"/>
  <c r="AB115" i="21"/>
  <c r="AC115" i="21" s="1"/>
  <c r="AB116" i="21"/>
  <c r="AC116" i="21" s="1"/>
  <c r="AB117" i="21"/>
  <c r="AC117" i="21" s="1"/>
  <c r="AB118" i="21"/>
  <c r="AC118" i="21" s="1"/>
  <c r="AB119" i="21"/>
  <c r="AC119" i="21" s="1"/>
  <c r="AB120" i="21"/>
  <c r="AB121" i="21"/>
  <c r="AC121" i="21" s="1"/>
  <c r="AB122" i="21"/>
  <c r="AC122" i="21" s="1"/>
  <c r="AB123" i="21"/>
  <c r="AC123" i="21" s="1"/>
  <c r="AB124" i="21"/>
  <c r="AC124" i="21" s="1"/>
  <c r="AB125" i="21"/>
  <c r="AC125" i="21" s="1"/>
  <c r="AB126" i="21"/>
  <c r="AC126" i="21" s="1"/>
  <c r="AB127" i="21"/>
  <c r="AC127" i="21" s="1"/>
  <c r="AB128" i="21"/>
  <c r="AC128" i="21" s="1"/>
  <c r="AB129" i="21"/>
  <c r="AC129" i="21" s="1"/>
  <c r="AB130" i="21"/>
  <c r="AC130" i="21" s="1"/>
  <c r="AB131" i="21"/>
  <c r="AC131" i="21" s="1"/>
  <c r="AB132" i="21"/>
  <c r="AC132" i="21" s="1"/>
  <c r="AB133" i="21"/>
  <c r="AC133" i="21" s="1"/>
  <c r="AB134" i="21"/>
  <c r="AC134" i="21" s="1"/>
  <c r="AB135" i="21"/>
  <c r="AC135" i="21" s="1"/>
  <c r="AB136" i="21"/>
  <c r="AC136" i="21" s="1"/>
  <c r="AB137" i="21"/>
  <c r="AC137" i="21" s="1"/>
  <c r="AB138" i="21"/>
  <c r="AC138" i="21" s="1"/>
  <c r="AB139" i="21"/>
  <c r="AC139" i="21" s="1"/>
  <c r="AB140" i="21"/>
  <c r="AC140" i="21" s="1"/>
  <c r="AB141" i="21"/>
  <c r="AC141" i="21" s="1"/>
  <c r="AB142" i="21"/>
  <c r="AC142" i="21" s="1"/>
  <c r="AB143" i="21"/>
  <c r="AC143" i="21" s="1"/>
  <c r="AB144" i="21"/>
  <c r="AC144" i="21" s="1"/>
  <c r="AB145" i="21"/>
  <c r="AC145" i="21" s="1"/>
  <c r="AB146" i="21"/>
  <c r="AC146" i="21" s="1"/>
  <c r="AB147" i="21"/>
  <c r="AC147" i="21" s="1"/>
  <c r="AB148" i="21"/>
  <c r="AC148" i="21" s="1"/>
  <c r="AB149" i="21"/>
  <c r="AC149" i="21" s="1"/>
  <c r="AB150" i="21"/>
  <c r="AC150" i="21" s="1"/>
  <c r="AB151" i="21"/>
  <c r="AC151" i="21" s="1"/>
  <c r="AB152" i="21"/>
  <c r="AC152" i="21" s="1"/>
  <c r="AB153" i="21"/>
  <c r="AB154" i="21"/>
  <c r="AC154" i="21" s="1"/>
  <c r="AB155" i="21"/>
  <c r="AC155" i="21" s="1"/>
  <c r="AB156" i="21"/>
  <c r="AC156" i="21" s="1"/>
  <c r="AB157" i="21"/>
  <c r="AC157" i="21" s="1"/>
  <c r="AB158" i="21"/>
  <c r="AC158" i="21" s="1"/>
  <c r="AB159" i="21"/>
  <c r="AC159" i="21" s="1"/>
  <c r="AB160" i="21"/>
  <c r="AC160" i="21" s="1"/>
  <c r="AB161" i="21"/>
  <c r="AC161" i="21" s="1"/>
  <c r="AB162" i="21"/>
  <c r="AC162" i="21" s="1"/>
  <c r="AB163" i="21"/>
  <c r="AC163" i="21" s="1"/>
  <c r="AB164" i="21"/>
  <c r="AC164" i="21" s="1"/>
  <c r="AB165" i="21"/>
  <c r="AC165" i="21" s="1"/>
  <c r="AB166" i="21"/>
  <c r="AC166" i="21" s="1"/>
  <c r="AB167" i="21"/>
  <c r="AC167" i="21" s="1"/>
  <c r="AB168" i="21"/>
  <c r="AC168" i="21" s="1"/>
  <c r="AB169" i="21"/>
  <c r="AC169" i="21" s="1"/>
  <c r="AB170" i="21"/>
  <c r="AC170" i="21" s="1"/>
  <c r="AB171" i="21"/>
  <c r="AC171" i="21" s="1"/>
  <c r="AB172" i="21"/>
  <c r="AC172" i="21" s="1"/>
  <c r="AB173" i="21"/>
  <c r="AC173" i="21" s="1"/>
  <c r="AB174" i="21"/>
  <c r="AC174" i="21" s="1"/>
  <c r="AB175" i="21"/>
  <c r="AC175" i="21" s="1"/>
  <c r="K172" i="21"/>
  <c r="K173" i="21"/>
  <c r="K174" i="21"/>
  <c r="K175" i="21"/>
  <c r="N98" i="20"/>
  <c r="K98" i="20"/>
  <c r="O98" i="20" s="1"/>
  <c r="N67" i="19"/>
  <c r="K67" i="19"/>
  <c r="N66" i="19"/>
  <c r="K66" i="19"/>
  <c r="AI67" i="19"/>
  <c r="AF67" i="19"/>
  <c r="AG67" i="19" s="1"/>
  <c r="AB67" i="19"/>
  <c r="AC67" i="19" s="1"/>
  <c r="X67" i="19"/>
  <c r="Y67" i="19" s="1"/>
  <c r="T67" i="19"/>
  <c r="U67" i="19" s="1"/>
  <c r="AI66" i="19"/>
  <c r="AF66" i="19"/>
  <c r="AG66" i="19" s="1"/>
  <c r="AB66" i="19"/>
  <c r="AC66" i="19" s="1"/>
  <c r="X66" i="19"/>
  <c r="Y66" i="19" s="1"/>
  <c r="T66" i="19"/>
  <c r="U66" i="19" s="1"/>
  <c r="A16" i="19"/>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F261" i="23"/>
  <c r="AG261" i="23" s="1"/>
  <c r="AF262" i="23"/>
  <c r="AG262" i="23" s="1"/>
  <c r="AK170" i="23"/>
  <c r="AG170" i="23"/>
  <c r="AC170" i="23"/>
  <c r="Y170" i="23"/>
  <c r="U170" i="23"/>
  <c r="AI157" i="25"/>
  <c r="AF157" i="25"/>
  <c r="AG157" i="25" s="1"/>
  <c r="AB157" i="25"/>
  <c r="AC157" i="25" s="1"/>
  <c r="X157" i="25"/>
  <c r="Y157" i="25" s="1"/>
  <c r="T157" i="25"/>
  <c r="U157" i="25" s="1"/>
  <c r="N157" i="25"/>
  <c r="K157" i="25"/>
  <c r="AK156" i="25"/>
  <c r="AK155" i="25"/>
  <c r="AG156" i="25"/>
  <c r="AG155" i="25"/>
  <c r="AC156" i="25"/>
  <c r="AC155" i="25"/>
  <c r="Y156" i="25"/>
  <c r="Y155" i="25"/>
  <c r="U156" i="25"/>
  <c r="U155" i="25"/>
  <c r="AI188" i="24"/>
  <c r="AF188" i="24"/>
  <c r="AG188" i="24" s="1"/>
  <c r="AB188" i="24"/>
  <c r="AC188" i="24" s="1"/>
  <c r="X188" i="24"/>
  <c r="Y188" i="24" s="1"/>
  <c r="T188" i="24"/>
  <c r="U188" i="24" s="1"/>
  <c r="N188" i="24"/>
  <c r="K188" i="24"/>
  <c r="AI187" i="24"/>
  <c r="AF187" i="24"/>
  <c r="AG187" i="24" s="1"/>
  <c r="AB187" i="24"/>
  <c r="AC187" i="24" s="1"/>
  <c r="X187" i="24"/>
  <c r="Y187" i="24" s="1"/>
  <c r="T187" i="24"/>
  <c r="U187" i="24" s="1"/>
  <c r="N187" i="24"/>
  <c r="K187" i="24"/>
  <c r="AI186" i="24"/>
  <c r="AF186" i="24"/>
  <c r="AG186" i="24" s="1"/>
  <c r="AB186" i="24"/>
  <c r="AC186" i="24" s="1"/>
  <c r="X186" i="24"/>
  <c r="Y186" i="24" s="1"/>
  <c r="T186" i="24"/>
  <c r="U186" i="24" s="1"/>
  <c r="N186" i="24"/>
  <c r="K186" i="24"/>
  <c r="AI185" i="24"/>
  <c r="AF185" i="24"/>
  <c r="AG185" i="24" s="1"/>
  <c r="AB185" i="24"/>
  <c r="AC185" i="24" s="1"/>
  <c r="X185" i="24"/>
  <c r="Y185" i="24" s="1"/>
  <c r="T185" i="24"/>
  <c r="U185" i="24" s="1"/>
  <c r="N185" i="24"/>
  <c r="K185" i="24"/>
  <c r="AI184" i="24"/>
  <c r="AF184" i="24"/>
  <c r="AG184" i="24" s="1"/>
  <c r="AB184" i="24"/>
  <c r="AC184" i="24" s="1"/>
  <c r="X184" i="24"/>
  <c r="Y184" i="24" s="1"/>
  <c r="T184" i="24"/>
  <c r="U184" i="24" s="1"/>
  <c r="N184" i="24"/>
  <c r="K184" i="24"/>
  <c r="AI183" i="24"/>
  <c r="AF183" i="24"/>
  <c r="AG183" i="24" s="1"/>
  <c r="AB183" i="24"/>
  <c r="AC183" i="24" s="1"/>
  <c r="X183" i="24"/>
  <c r="Y183" i="24" s="1"/>
  <c r="T183" i="24"/>
  <c r="U183" i="24" s="1"/>
  <c r="N183" i="24"/>
  <c r="K183" i="24"/>
  <c r="AI182" i="24"/>
  <c r="AF182" i="24"/>
  <c r="AG182" i="24" s="1"/>
  <c r="AB182" i="24"/>
  <c r="AC182" i="24" s="1"/>
  <c r="X182" i="24"/>
  <c r="Y182" i="24" s="1"/>
  <c r="T182" i="24"/>
  <c r="U182" i="24" s="1"/>
  <c r="N182" i="24"/>
  <c r="K182" i="24"/>
  <c r="AI181" i="24"/>
  <c r="AF181" i="24"/>
  <c r="AG181" i="24" s="1"/>
  <c r="AB181" i="24"/>
  <c r="AC181" i="24" s="1"/>
  <c r="X181" i="24"/>
  <c r="Y181" i="24" s="1"/>
  <c r="T181" i="24"/>
  <c r="U181" i="24" s="1"/>
  <c r="N181" i="24"/>
  <c r="K181" i="24"/>
  <c r="AI180" i="24"/>
  <c r="AF180" i="24"/>
  <c r="AG180" i="24" s="1"/>
  <c r="AB180" i="24"/>
  <c r="AC180" i="24" s="1"/>
  <c r="X180" i="24"/>
  <c r="Y180" i="24" s="1"/>
  <c r="T180" i="24"/>
  <c r="U180" i="24" s="1"/>
  <c r="N180" i="24"/>
  <c r="K180" i="24"/>
  <c r="AI179" i="24"/>
  <c r="AF179" i="24"/>
  <c r="AG179" i="24" s="1"/>
  <c r="AB179" i="24"/>
  <c r="AC179" i="24" s="1"/>
  <c r="X179" i="24"/>
  <c r="Y179" i="24" s="1"/>
  <c r="T179" i="24"/>
  <c r="U179" i="24" s="1"/>
  <c r="N179" i="24"/>
  <c r="K179" i="24"/>
  <c r="A16" i="24"/>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K119" i="24"/>
  <c r="AK115" i="24"/>
  <c r="AK63" i="24"/>
  <c r="Y37" i="24"/>
  <c r="AK118" i="21"/>
  <c r="AG165" i="21"/>
  <c r="AC153" i="21"/>
  <c r="AC120" i="21"/>
  <c r="AC72" i="21"/>
  <c r="Y118" i="21"/>
  <c r="U118" i="21"/>
  <c r="X98" i="20"/>
  <c r="Y98" i="20" s="1"/>
  <c r="AK60" i="18"/>
  <c r="AK45" i="18"/>
  <c r="AK30" i="18"/>
  <c r="AG60" i="18"/>
  <c r="AG45" i="18"/>
  <c r="AG30" i="18"/>
  <c r="AC60" i="18"/>
  <c r="AC45" i="18"/>
  <c r="AC30" i="18"/>
  <c r="Y60" i="18"/>
  <c r="Y45" i="18"/>
  <c r="Y30" i="18"/>
  <c r="T200" i="18"/>
  <c r="K200" i="24"/>
  <c r="N200" i="24"/>
  <c r="K201" i="24"/>
  <c r="N201" i="24"/>
  <c r="AI126" i="24"/>
  <c r="AI127" i="24"/>
  <c r="AI128" i="24"/>
  <c r="AI129" i="24"/>
  <c r="AI130" i="24"/>
  <c r="AI131" i="24"/>
  <c r="AI132" i="24"/>
  <c r="AI133" i="24"/>
  <c r="AI134" i="24"/>
  <c r="AI135" i="24"/>
  <c r="AI136" i="24"/>
  <c r="AI137" i="24"/>
  <c r="AI138" i="24"/>
  <c r="AI139" i="24"/>
  <c r="AI140" i="24"/>
  <c r="AI141" i="24"/>
  <c r="AI142" i="24"/>
  <c r="AI143" i="24"/>
  <c r="AI144" i="24"/>
  <c r="AI145" i="24"/>
  <c r="AI146" i="24"/>
  <c r="AI147" i="24"/>
  <c r="AI148" i="24"/>
  <c r="AI149" i="24"/>
  <c r="AI150" i="24"/>
  <c r="AI151" i="24"/>
  <c r="AI152" i="24"/>
  <c r="AI153" i="24"/>
  <c r="AI154" i="24"/>
  <c r="AI155" i="24"/>
  <c r="AI156" i="24"/>
  <c r="AI157" i="24"/>
  <c r="AI158" i="24"/>
  <c r="AI159" i="24"/>
  <c r="AI160" i="24"/>
  <c r="AI161" i="24"/>
  <c r="AI162" i="24"/>
  <c r="AI163" i="24"/>
  <c r="AI164" i="24"/>
  <c r="AI165" i="24"/>
  <c r="AJ165" i="24" s="1"/>
  <c r="AK165" i="24" s="1"/>
  <c r="AI166" i="24"/>
  <c r="AJ166" i="24" s="1"/>
  <c r="AK166" i="24" s="1"/>
  <c r="AI167" i="24"/>
  <c r="AJ167" i="24" s="1"/>
  <c r="AK167" i="24" s="1"/>
  <c r="AI168" i="24"/>
  <c r="AJ168" i="24" s="1"/>
  <c r="AK168" i="24" s="1"/>
  <c r="AI169" i="24"/>
  <c r="AJ169" i="24" s="1"/>
  <c r="AK169" i="24" s="1"/>
  <c r="AI170" i="24"/>
  <c r="AJ170" i="24" s="1"/>
  <c r="AK170" i="24" s="1"/>
  <c r="AI171" i="24"/>
  <c r="AJ171" i="24" s="1"/>
  <c r="AK171" i="24" s="1"/>
  <c r="AI172" i="24"/>
  <c r="AJ172" i="24" s="1"/>
  <c r="AK172" i="24" s="1"/>
  <c r="AI173" i="24"/>
  <c r="AJ173" i="24" s="1"/>
  <c r="AK173" i="24" s="1"/>
  <c r="AI174" i="24"/>
  <c r="AJ174" i="24" s="1"/>
  <c r="AK174" i="24" s="1"/>
  <c r="AI175" i="24"/>
  <c r="AJ175" i="24" s="1"/>
  <c r="AK175" i="24" s="1"/>
  <c r="AI176" i="24"/>
  <c r="AJ176" i="24" s="1"/>
  <c r="AK176" i="24" s="1"/>
  <c r="AI177" i="24"/>
  <c r="AJ177" i="24" s="1"/>
  <c r="AK177" i="24" s="1"/>
  <c r="AI178" i="24"/>
  <c r="AJ178" i="24" s="1"/>
  <c r="AK178" i="24" s="1"/>
  <c r="AI190" i="24"/>
  <c r="AI191" i="24"/>
  <c r="AI192" i="24"/>
  <c r="AI193" i="24"/>
  <c r="AI194" i="24"/>
  <c r="AI195" i="24"/>
  <c r="AI196" i="24"/>
  <c r="AI197" i="24"/>
  <c r="AI198" i="24"/>
  <c r="AI199" i="24"/>
  <c r="AI200" i="24"/>
  <c r="AI201" i="24"/>
  <c r="AB200" i="24"/>
  <c r="AC200" i="24" s="1"/>
  <c r="AF200" i="24"/>
  <c r="AG200" i="24" s="1"/>
  <c r="AB201" i="24"/>
  <c r="AC201" i="24" s="1"/>
  <c r="AF201" i="24"/>
  <c r="AG201" i="24" s="1"/>
  <c r="AB202" i="24"/>
  <c r="AC202" i="24" s="1"/>
  <c r="AF202" i="24"/>
  <c r="AG202" i="24" s="1"/>
  <c r="T200" i="24"/>
  <c r="U200" i="24" s="1"/>
  <c r="T201" i="24"/>
  <c r="U201" i="24" s="1"/>
  <c r="X200" i="24"/>
  <c r="Y200" i="24" s="1"/>
  <c r="X201" i="24"/>
  <c r="Y201" i="24" s="1"/>
  <c r="N164" i="24"/>
  <c r="K164" i="24"/>
  <c r="K163" i="24"/>
  <c r="N117" i="24"/>
  <c r="K117" i="24"/>
  <c r="AB62" i="24"/>
  <c r="AC62" i="24" s="1"/>
  <c r="AF62" i="24"/>
  <c r="AG62" i="24" s="1"/>
  <c r="AJ62" i="24"/>
  <c r="AK62" i="24" s="1"/>
  <c r="X62" i="24"/>
  <c r="Y62" i="24" s="1"/>
  <c r="T62" i="24"/>
  <c r="U62" i="24" s="1"/>
  <c r="N62" i="24"/>
  <c r="K62" i="24"/>
  <c r="K63" i="24"/>
  <c r="M11" i="25"/>
  <c r="N11" i="25" s="1"/>
  <c r="M92" i="25"/>
  <c r="L92" i="25"/>
  <c r="N92" i="25" s="1"/>
  <c r="AJ119" i="25"/>
  <c r="AK119" i="25" s="1"/>
  <c r="AJ120" i="25"/>
  <c r="AK120" i="25" s="1"/>
  <c r="AJ121" i="25"/>
  <c r="AK121" i="25" s="1"/>
  <c r="AJ122" i="25"/>
  <c r="AK122" i="25" s="1"/>
  <c r="AJ123" i="25"/>
  <c r="AK123" i="25" s="1"/>
  <c r="AJ124" i="25"/>
  <c r="AK124" i="25" s="1"/>
  <c r="AJ125" i="25"/>
  <c r="AK125" i="25" s="1"/>
  <c r="AJ126" i="25"/>
  <c r="AK126" i="25" s="1"/>
  <c r="AJ127" i="25"/>
  <c r="AK127" i="25" s="1"/>
  <c r="AJ128" i="25"/>
  <c r="AK128" i="25" s="1"/>
  <c r="AJ129" i="25"/>
  <c r="AK129" i="25" s="1"/>
  <c r="AJ130" i="25"/>
  <c r="AK130" i="25" s="1"/>
  <c r="AJ131" i="25"/>
  <c r="AK131" i="25" s="1"/>
  <c r="AJ132" i="25"/>
  <c r="AK132" i="25" s="1"/>
  <c r="AJ133" i="25"/>
  <c r="AK133" i="25" s="1"/>
  <c r="AJ134" i="25"/>
  <c r="AK134" i="25" s="1"/>
  <c r="AJ135" i="25"/>
  <c r="AK135" i="25" s="1"/>
  <c r="AJ136" i="25"/>
  <c r="AK136" i="25" s="1"/>
  <c r="AF119" i="25"/>
  <c r="AG119" i="25" s="1"/>
  <c r="AF120" i="25"/>
  <c r="AG120" i="25" s="1"/>
  <c r="AF121" i="25"/>
  <c r="AG121" i="25" s="1"/>
  <c r="AF122" i="25"/>
  <c r="AG122" i="25" s="1"/>
  <c r="AF123" i="25"/>
  <c r="AG123" i="25" s="1"/>
  <c r="AF124" i="25"/>
  <c r="AG124" i="25" s="1"/>
  <c r="AF125" i="25"/>
  <c r="AG125" i="25" s="1"/>
  <c r="AF126" i="25"/>
  <c r="AG126" i="25" s="1"/>
  <c r="AF127" i="25"/>
  <c r="AG127" i="25" s="1"/>
  <c r="AF128" i="25"/>
  <c r="AG128" i="25" s="1"/>
  <c r="AF129" i="25"/>
  <c r="AG129" i="25" s="1"/>
  <c r="AF130" i="25"/>
  <c r="AG130" i="25" s="1"/>
  <c r="AF131" i="25"/>
  <c r="AG131" i="25" s="1"/>
  <c r="AF132" i="25"/>
  <c r="AG132" i="25" s="1"/>
  <c r="AF133" i="25"/>
  <c r="AG133" i="25" s="1"/>
  <c r="AF134" i="25"/>
  <c r="AG134" i="25" s="1"/>
  <c r="AF135" i="25"/>
  <c r="AG135" i="25" s="1"/>
  <c r="AF136" i="25"/>
  <c r="AG136" i="25" s="1"/>
  <c r="AF137" i="25"/>
  <c r="AG137" i="25" s="1"/>
  <c r="AF138" i="25"/>
  <c r="AG138" i="25" s="1"/>
  <c r="AF139" i="25"/>
  <c r="AG139" i="25" s="1"/>
  <c r="AF140" i="25"/>
  <c r="AG140" i="25" s="1"/>
  <c r="AF141" i="25"/>
  <c r="AG141" i="25" s="1"/>
  <c r="AF142" i="25"/>
  <c r="AG142" i="25" s="1"/>
  <c r="AF143" i="25"/>
  <c r="AG143" i="25" s="1"/>
  <c r="AF144" i="25"/>
  <c r="AG144" i="25" s="1"/>
  <c r="AF145" i="25"/>
  <c r="AG145" i="25" s="1"/>
  <c r="AF146" i="25"/>
  <c r="AG146" i="25" s="1"/>
  <c r="AF147" i="25"/>
  <c r="AG147" i="25" s="1"/>
  <c r="AF148" i="25"/>
  <c r="AG148" i="25" s="1"/>
  <c r="AF149" i="25"/>
  <c r="AG149" i="25" s="1"/>
  <c r="AF150" i="25"/>
  <c r="AG150" i="25" s="1"/>
  <c r="AF151" i="25"/>
  <c r="AG151" i="25" s="1"/>
  <c r="AB117" i="25"/>
  <c r="AC117" i="25" s="1"/>
  <c r="AB118" i="25"/>
  <c r="AC118" i="25" s="1"/>
  <c r="AB119" i="25"/>
  <c r="AC119" i="25" s="1"/>
  <c r="AB120" i="25"/>
  <c r="AC120" i="25" s="1"/>
  <c r="AB121" i="25"/>
  <c r="AC121" i="25" s="1"/>
  <c r="AB122" i="25"/>
  <c r="AC122" i="25" s="1"/>
  <c r="AB123" i="25"/>
  <c r="AC123" i="25" s="1"/>
  <c r="AB124" i="25"/>
  <c r="AC124" i="25" s="1"/>
  <c r="AB125" i="25"/>
  <c r="AC125" i="25" s="1"/>
  <c r="AB126" i="25"/>
  <c r="AC126" i="25" s="1"/>
  <c r="AB127" i="25"/>
  <c r="AC127" i="25" s="1"/>
  <c r="AB128" i="25"/>
  <c r="AC128" i="25" s="1"/>
  <c r="AB129" i="25"/>
  <c r="AC129" i="25" s="1"/>
  <c r="AB130" i="25"/>
  <c r="AC130" i="25" s="1"/>
  <c r="AB131" i="25"/>
  <c r="AC131" i="25" s="1"/>
  <c r="AB132" i="25"/>
  <c r="AC132" i="25" s="1"/>
  <c r="AB133" i="25"/>
  <c r="AC133" i="25" s="1"/>
  <c r="AB134" i="25"/>
  <c r="AC134" i="25" s="1"/>
  <c r="AB135" i="25"/>
  <c r="AC135" i="25" s="1"/>
  <c r="AB136" i="25"/>
  <c r="AC136" i="25" s="1"/>
  <c r="X119" i="25"/>
  <c r="Y119" i="25" s="1"/>
  <c r="X120" i="25"/>
  <c r="Y120" i="25" s="1"/>
  <c r="X121" i="25"/>
  <c r="Y121" i="25" s="1"/>
  <c r="X122" i="25"/>
  <c r="Y122" i="25" s="1"/>
  <c r="X123" i="25"/>
  <c r="Y123" i="25" s="1"/>
  <c r="X124" i="25"/>
  <c r="Y124" i="25" s="1"/>
  <c r="X125" i="25"/>
  <c r="Y125" i="25" s="1"/>
  <c r="X126" i="25"/>
  <c r="Y126" i="25" s="1"/>
  <c r="X127" i="25"/>
  <c r="Y127" i="25" s="1"/>
  <c r="X128" i="25"/>
  <c r="Y128" i="25" s="1"/>
  <c r="X129" i="25"/>
  <c r="Y129" i="25" s="1"/>
  <c r="X130" i="25"/>
  <c r="Y130" i="25" s="1"/>
  <c r="X131" i="25"/>
  <c r="Y131" i="25" s="1"/>
  <c r="X132" i="25"/>
  <c r="Y132" i="25" s="1"/>
  <c r="X133" i="25"/>
  <c r="Y133" i="25" s="1"/>
  <c r="X134" i="25"/>
  <c r="Y134" i="25" s="1"/>
  <c r="X135" i="25"/>
  <c r="Y135" i="25" s="1"/>
  <c r="X136" i="25"/>
  <c r="Y136" i="25" s="1"/>
  <c r="X137" i="25"/>
  <c r="Y137" i="25" s="1"/>
  <c r="X138" i="25"/>
  <c r="Y138" i="25" s="1"/>
  <c r="X139" i="25"/>
  <c r="Y139" i="25" s="1"/>
  <c r="X140" i="25"/>
  <c r="Y140" i="25" s="1"/>
  <c r="X141" i="25"/>
  <c r="Y141" i="25" s="1"/>
  <c r="X142" i="25"/>
  <c r="Y142" i="25" s="1"/>
  <c r="X143" i="25"/>
  <c r="Y143" i="25" s="1"/>
  <c r="X144" i="25"/>
  <c r="Y144" i="25" s="1"/>
  <c r="X145" i="25"/>
  <c r="Y145" i="25" s="1"/>
  <c r="X146" i="25"/>
  <c r="Y146" i="25" s="1"/>
  <c r="X147" i="25"/>
  <c r="Y147" i="25" s="1"/>
  <c r="X148" i="25"/>
  <c r="Y148" i="25" s="1"/>
  <c r="T119" i="25"/>
  <c r="U119" i="25" s="1"/>
  <c r="T120" i="25"/>
  <c r="U120" i="25" s="1"/>
  <c r="T121" i="25"/>
  <c r="U121" i="25" s="1"/>
  <c r="T122" i="25"/>
  <c r="U122" i="25" s="1"/>
  <c r="T123" i="25"/>
  <c r="U123" i="25" s="1"/>
  <c r="T124" i="25"/>
  <c r="U124" i="25" s="1"/>
  <c r="T125" i="25"/>
  <c r="U125" i="25" s="1"/>
  <c r="T126" i="25"/>
  <c r="U126" i="25" s="1"/>
  <c r="T127" i="25"/>
  <c r="U127" i="25" s="1"/>
  <c r="T128" i="25"/>
  <c r="U128" i="25" s="1"/>
  <c r="T129" i="25"/>
  <c r="U129" i="25" s="1"/>
  <c r="T130" i="25"/>
  <c r="U130" i="25" s="1"/>
  <c r="T131" i="25"/>
  <c r="U131" i="25" s="1"/>
  <c r="T132" i="25"/>
  <c r="U132" i="25" s="1"/>
  <c r="T133" i="25"/>
  <c r="U133" i="25" s="1"/>
  <c r="T134" i="25"/>
  <c r="U134" i="25" s="1"/>
  <c r="T135" i="25"/>
  <c r="U135" i="25" s="1"/>
  <c r="T136" i="25"/>
  <c r="U136" i="25" s="1"/>
  <c r="T137" i="25"/>
  <c r="U137" i="25" s="1"/>
  <c r="N129" i="25"/>
  <c r="N130" i="25"/>
  <c r="N131" i="25"/>
  <c r="N132" i="25"/>
  <c r="N133" i="25"/>
  <c r="N134" i="25"/>
  <c r="N135" i="25"/>
  <c r="N136" i="25"/>
  <c r="N137" i="25"/>
  <c r="N138" i="25"/>
  <c r="N139" i="25"/>
  <c r="N140" i="25"/>
  <c r="N141" i="25"/>
  <c r="N142" i="25"/>
  <c r="N143" i="25"/>
  <c r="N144" i="25"/>
  <c r="K129" i="25"/>
  <c r="K130" i="25"/>
  <c r="K131" i="25"/>
  <c r="K132" i="25"/>
  <c r="K133" i="25"/>
  <c r="K134" i="25"/>
  <c r="K135" i="25"/>
  <c r="K136" i="25"/>
  <c r="N126" i="25"/>
  <c r="N127" i="25"/>
  <c r="N128" i="25"/>
  <c r="K126" i="25"/>
  <c r="K127" i="25"/>
  <c r="K128" i="25"/>
  <c r="N124" i="25"/>
  <c r="N125" i="25"/>
  <c r="K124" i="25"/>
  <c r="K125" i="25"/>
  <c r="K122" i="25"/>
  <c r="K123" i="25"/>
  <c r="N122" i="25"/>
  <c r="N123" i="25"/>
  <c r="N121" i="25"/>
  <c r="K121" i="25"/>
  <c r="N120" i="25"/>
  <c r="K120" i="25"/>
  <c r="N119" i="25"/>
  <c r="K119" i="25"/>
  <c r="K137" i="25"/>
  <c r="K138" i="25"/>
  <c r="K139" i="25"/>
  <c r="K140" i="25"/>
  <c r="K141" i="25"/>
  <c r="K142" i="25"/>
  <c r="K143" i="25"/>
  <c r="K144" i="25"/>
  <c r="O144" i="25" s="1"/>
  <c r="N16" i="23"/>
  <c r="N17" i="23"/>
  <c r="N18" i="23"/>
  <c r="N19" i="23"/>
  <c r="N20" i="23"/>
  <c r="N21" i="23"/>
  <c r="N22" i="23"/>
  <c r="N23" i="23"/>
  <c r="N24" i="23"/>
  <c r="N25" i="23"/>
  <c r="N26" i="23"/>
  <c r="N27"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O178" i="23" s="1"/>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218" i="23"/>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58" i="23"/>
  <c r="K259" i="23"/>
  <c r="K15" i="23"/>
  <c r="A12" i="25"/>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9" i="25" s="1"/>
  <c r="A160" i="25" s="1"/>
  <c r="A161" i="25" s="1"/>
  <c r="A162" i="25" s="1"/>
  <c r="A163" i="25" s="1"/>
  <c r="A164" i="25" s="1"/>
  <c r="A165" i="25" s="1"/>
  <c r="A166" i="25" s="1"/>
  <c r="A167" i="25" s="1"/>
  <c r="A168" i="25" s="1"/>
  <c r="A170" i="25" s="1"/>
  <c r="A171" i="25" s="1"/>
  <c r="A172" i="25" s="1"/>
  <c r="A173" i="25" s="1"/>
  <c r="A157" i="25" s="1"/>
  <c r="AI168" i="25"/>
  <c r="AI167" i="25"/>
  <c r="AI164" i="25"/>
  <c r="AI155" i="25"/>
  <c r="AI154" i="25"/>
  <c r="AI153" i="25"/>
  <c r="AI150" i="25"/>
  <c r="AI149" i="25"/>
  <c r="AI142" i="25"/>
  <c r="AI113" i="25"/>
  <c r="AI112" i="25"/>
  <c r="AI111" i="25"/>
  <c r="AI109" i="25"/>
  <c r="AI107" i="25"/>
  <c r="AI106" i="25"/>
  <c r="AI104" i="25"/>
  <c r="AI101" i="25"/>
  <c r="AI100" i="25"/>
  <c r="AI99" i="25"/>
  <c r="AI88" i="25"/>
  <c r="AI84" i="25"/>
  <c r="AI81" i="25"/>
  <c r="AI80" i="25"/>
  <c r="AI69" i="25"/>
  <c r="AI67" i="25"/>
  <c r="AI65" i="25"/>
  <c r="AI59" i="25"/>
  <c r="AI55" i="25"/>
  <c r="AI52" i="25"/>
  <c r="AI50" i="25"/>
  <c r="AI47" i="25"/>
  <c r="AI37" i="25"/>
  <c r="AI36" i="25"/>
  <c r="AI33" i="25"/>
  <c r="AI26" i="25"/>
  <c r="AI12" i="25"/>
  <c r="AI13" i="25"/>
  <c r="AI14" i="25"/>
  <c r="AI15" i="25"/>
  <c r="AI16" i="25"/>
  <c r="AI17" i="25"/>
  <c r="AI18" i="25"/>
  <c r="AI19" i="25"/>
  <c r="AI20" i="25"/>
  <c r="AI21" i="25"/>
  <c r="AI22" i="25"/>
  <c r="AI23" i="25"/>
  <c r="AI24" i="25"/>
  <c r="AI25" i="25"/>
  <c r="AI27" i="25"/>
  <c r="AI28" i="25"/>
  <c r="AI29" i="25"/>
  <c r="AI30" i="25"/>
  <c r="AI31" i="25"/>
  <c r="AI32" i="25"/>
  <c r="AI34" i="25"/>
  <c r="AI35" i="25"/>
  <c r="AI38" i="25"/>
  <c r="AI39" i="25"/>
  <c r="AI40" i="25"/>
  <c r="AI41" i="25"/>
  <c r="AI42" i="25"/>
  <c r="AI43" i="25"/>
  <c r="AI44" i="25"/>
  <c r="AI45" i="25"/>
  <c r="AI46" i="25"/>
  <c r="AI48" i="25"/>
  <c r="AI49" i="25"/>
  <c r="AI51" i="25"/>
  <c r="AI53" i="25"/>
  <c r="AI54" i="25"/>
  <c r="AI56" i="25"/>
  <c r="AI57" i="25"/>
  <c r="AI58" i="25"/>
  <c r="AI60" i="25"/>
  <c r="AI61" i="25"/>
  <c r="AI62" i="25"/>
  <c r="AI63" i="25"/>
  <c r="AI64" i="25"/>
  <c r="AI66" i="25"/>
  <c r="AI68" i="25"/>
  <c r="AI70" i="25"/>
  <c r="AI71" i="25"/>
  <c r="AI72" i="25"/>
  <c r="AI73" i="25"/>
  <c r="AI74" i="25"/>
  <c r="AI75" i="25"/>
  <c r="AI76" i="25"/>
  <c r="AI77" i="25"/>
  <c r="AI78" i="25"/>
  <c r="AI79" i="25"/>
  <c r="AI82" i="25"/>
  <c r="AI83" i="25"/>
  <c r="AI85" i="25"/>
  <c r="AI86" i="25"/>
  <c r="AI87" i="25"/>
  <c r="AI89" i="25"/>
  <c r="AI90" i="25"/>
  <c r="AI91" i="25"/>
  <c r="AI92" i="25"/>
  <c r="AI93" i="25"/>
  <c r="AI94" i="25"/>
  <c r="AI95" i="25"/>
  <c r="AI96" i="25"/>
  <c r="AI97" i="25"/>
  <c r="AI98" i="25"/>
  <c r="AI102" i="25"/>
  <c r="AI103" i="25"/>
  <c r="AI105" i="25"/>
  <c r="AI108" i="25"/>
  <c r="AI110" i="25"/>
  <c r="AI114" i="25"/>
  <c r="AI115" i="25"/>
  <c r="AI116" i="25"/>
  <c r="AI117" i="25"/>
  <c r="AI118" i="25"/>
  <c r="AI137" i="25"/>
  <c r="AI138" i="25"/>
  <c r="AI139" i="25"/>
  <c r="AI140" i="25"/>
  <c r="AI141" i="25"/>
  <c r="AI143" i="25"/>
  <c r="AI144" i="25"/>
  <c r="AI145" i="25"/>
  <c r="AI146" i="25"/>
  <c r="AI147" i="25"/>
  <c r="AI148" i="25"/>
  <c r="AI151" i="25"/>
  <c r="AI152" i="25"/>
  <c r="AI156" i="25"/>
  <c r="AI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45" i="25"/>
  <c r="N146" i="25"/>
  <c r="N147" i="25"/>
  <c r="N148" i="25"/>
  <c r="N149" i="25"/>
  <c r="N150" i="25"/>
  <c r="N151" i="25"/>
  <c r="N152" i="25"/>
  <c r="N153" i="25"/>
  <c r="N154" i="25"/>
  <c r="N155" i="25"/>
  <c r="N156" i="25"/>
  <c r="N159" i="25"/>
  <c r="N160" i="25"/>
  <c r="N161" i="25"/>
  <c r="N162" i="25"/>
  <c r="N163" i="25"/>
  <c r="N164" i="25"/>
  <c r="N165" i="25"/>
  <c r="N166" i="25"/>
  <c r="N167" i="25"/>
  <c r="N168" i="25"/>
  <c r="N169" i="25"/>
  <c r="N170" i="25"/>
  <c r="N171" i="25"/>
  <c r="N172" i="25"/>
  <c r="N173"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67" i="25"/>
  <c r="K68" i="25"/>
  <c r="K69" i="25"/>
  <c r="K70" i="25"/>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45" i="25"/>
  <c r="K146" i="25"/>
  <c r="K147" i="25"/>
  <c r="K148" i="25"/>
  <c r="K149" i="25"/>
  <c r="K150" i="25"/>
  <c r="K151" i="25"/>
  <c r="K152" i="25"/>
  <c r="K153" i="25"/>
  <c r="K154" i="25"/>
  <c r="K155" i="25"/>
  <c r="K156" i="25"/>
  <c r="K159" i="25"/>
  <c r="K160" i="25"/>
  <c r="K161" i="25"/>
  <c r="K162" i="25"/>
  <c r="K163" i="25"/>
  <c r="K164" i="25"/>
  <c r="K165" i="25"/>
  <c r="K166" i="25"/>
  <c r="K167" i="25"/>
  <c r="K168" i="25"/>
  <c r="K169" i="25"/>
  <c r="K170" i="25"/>
  <c r="K171" i="25"/>
  <c r="K172" i="25"/>
  <c r="K173" i="25"/>
  <c r="K11" i="25"/>
  <c r="T119" i="24"/>
  <c r="U119" i="24" s="1"/>
  <c r="T115" i="24"/>
  <c r="U115" i="24" s="1"/>
  <c r="T63" i="24"/>
  <c r="U63" i="24" s="1"/>
  <c r="N184" i="21"/>
  <c r="N183" i="21"/>
  <c r="N182" i="21"/>
  <c r="N181" i="21"/>
  <c r="N180" i="21"/>
  <c r="N179" i="21"/>
  <c r="N178" i="21"/>
  <c r="N177" i="21"/>
  <c r="N176" i="21"/>
  <c r="N175" i="21"/>
  <c r="N174" i="21"/>
  <c r="N173" i="21"/>
  <c r="N172" i="21"/>
  <c r="N171" i="21"/>
  <c r="N170" i="21"/>
  <c r="N169" i="21"/>
  <c r="N168" i="21"/>
  <c r="N167" i="21"/>
  <c r="N166" i="21"/>
  <c r="N165" i="21"/>
  <c r="N164" i="21"/>
  <c r="N163" i="21"/>
  <c r="N162" i="21"/>
  <c r="N161" i="21"/>
  <c r="N160" i="21"/>
  <c r="N159" i="21"/>
  <c r="N158" i="21"/>
  <c r="N157" i="21"/>
  <c r="N156" i="21"/>
  <c r="N155" i="21"/>
  <c r="N154" i="21"/>
  <c r="N153" i="21"/>
  <c r="N152" i="21"/>
  <c r="N151" i="21"/>
  <c r="N150" i="21"/>
  <c r="N149" i="21"/>
  <c r="N148" i="21"/>
  <c r="N147" i="21"/>
  <c r="N146" i="21"/>
  <c r="N145" i="21"/>
  <c r="N144" i="21"/>
  <c r="N143" i="21"/>
  <c r="N142" i="21"/>
  <c r="N141" i="21"/>
  <c r="N140" i="21"/>
  <c r="N139" i="21"/>
  <c r="N138" i="21"/>
  <c r="N137" i="21"/>
  <c r="N136" i="21"/>
  <c r="N135" i="21"/>
  <c r="N134" i="21"/>
  <c r="N133" i="21"/>
  <c r="N132" i="21"/>
  <c r="N131" i="21"/>
  <c r="N130" i="21"/>
  <c r="N129" i="21"/>
  <c r="N128" i="21"/>
  <c r="N127" i="21"/>
  <c r="N126" i="21"/>
  <c r="N125" i="21"/>
  <c r="N124" i="21"/>
  <c r="N123" i="21"/>
  <c r="N122" i="21"/>
  <c r="N121" i="21"/>
  <c r="N120" i="21"/>
  <c r="N119" i="21"/>
  <c r="N117" i="21"/>
  <c r="N116" i="21"/>
  <c r="N115" i="21"/>
  <c r="N114" i="21"/>
  <c r="N113" i="21"/>
  <c r="N112" i="21"/>
  <c r="N111" i="21"/>
  <c r="N110" i="21"/>
  <c r="N109" i="21"/>
  <c r="N108" i="21"/>
  <c r="N107" i="21"/>
  <c r="N106" i="21"/>
  <c r="N105" i="21"/>
  <c r="N104" i="21"/>
  <c r="N103" i="21"/>
  <c r="N102" i="21"/>
  <c r="N101" i="21"/>
  <c r="N100" i="21"/>
  <c r="N99" i="21"/>
  <c r="N98" i="21"/>
  <c r="N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N71" i="21"/>
  <c r="N70" i="21"/>
  <c r="N69" i="21"/>
  <c r="N68" i="21"/>
  <c r="N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N41" i="21"/>
  <c r="N40" i="21"/>
  <c r="N39" i="21"/>
  <c r="N38" i="21"/>
  <c r="N37" i="21"/>
  <c r="N36" i="21"/>
  <c r="N35" i="21"/>
  <c r="N34" i="21"/>
  <c r="N33" i="21"/>
  <c r="N32" i="21"/>
  <c r="N31" i="21"/>
  <c r="N30" i="21"/>
  <c r="N29" i="21"/>
  <c r="N28" i="21"/>
  <c r="N27" i="21"/>
  <c r="N26" i="21"/>
  <c r="N25" i="21"/>
  <c r="N24" i="21"/>
  <c r="N23" i="21"/>
  <c r="N22" i="21"/>
  <c r="N21" i="21"/>
  <c r="N20" i="21"/>
  <c r="N19" i="21"/>
  <c r="N18" i="21"/>
  <c r="N17" i="21"/>
  <c r="N16" i="21"/>
  <c r="N15" i="21"/>
  <c r="K16" i="21"/>
  <c r="K17" i="21"/>
  <c r="K18" i="21"/>
  <c r="K19" i="21"/>
  <c r="K20" i="21"/>
  <c r="K21" i="21"/>
  <c r="K22" i="21"/>
  <c r="K23" i="21"/>
  <c r="K24" i="21"/>
  <c r="K25" i="21"/>
  <c r="K26" i="21"/>
  <c r="K27" i="21"/>
  <c r="K28" i="21"/>
  <c r="K29" i="21"/>
  <c r="K30"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K102" i="21"/>
  <c r="K103" i="21"/>
  <c r="K104" i="21"/>
  <c r="K105" i="21"/>
  <c r="K106" i="21"/>
  <c r="K107" i="21"/>
  <c r="K108" i="21"/>
  <c r="K109" i="21"/>
  <c r="K110" i="21"/>
  <c r="K111" i="21"/>
  <c r="K112" i="21"/>
  <c r="K113" i="21"/>
  <c r="K114" i="21"/>
  <c r="K115" i="21"/>
  <c r="K116" i="21"/>
  <c r="K117" i="21"/>
  <c r="K119" i="21"/>
  <c r="K120" i="21"/>
  <c r="K121" i="21"/>
  <c r="K122" i="21"/>
  <c r="K123" i="21"/>
  <c r="K124" i="21"/>
  <c r="K125" i="21"/>
  <c r="K126" i="21"/>
  <c r="K127" i="21"/>
  <c r="K128" i="21"/>
  <c r="K129" i="21"/>
  <c r="K130" i="21"/>
  <c r="K131" i="21"/>
  <c r="K132" i="21"/>
  <c r="K133" i="21"/>
  <c r="K134" i="21"/>
  <c r="K135" i="21"/>
  <c r="K136" i="21"/>
  <c r="K137" i="21"/>
  <c r="K138" i="21"/>
  <c r="K139" i="21"/>
  <c r="K140" i="21"/>
  <c r="K141" i="21"/>
  <c r="K142" i="21"/>
  <c r="K143" i="21"/>
  <c r="K144" i="21"/>
  <c r="K145" i="21"/>
  <c r="K146" i="21"/>
  <c r="K147" i="21"/>
  <c r="K148" i="21"/>
  <c r="K149" i="21"/>
  <c r="K150" i="21"/>
  <c r="K151" i="21"/>
  <c r="K152" i="21"/>
  <c r="K153" i="21"/>
  <c r="K154" i="21"/>
  <c r="K155" i="21"/>
  <c r="K156" i="21"/>
  <c r="K157" i="21"/>
  <c r="K158" i="21"/>
  <c r="K159" i="21"/>
  <c r="K160" i="21"/>
  <c r="K161" i="21"/>
  <c r="K162" i="21"/>
  <c r="K163" i="21"/>
  <c r="K164" i="21"/>
  <c r="K165" i="21"/>
  <c r="K166" i="21"/>
  <c r="K167" i="21"/>
  <c r="K168" i="21"/>
  <c r="K169" i="21"/>
  <c r="K170" i="21"/>
  <c r="K171" i="21"/>
  <c r="K176" i="21"/>
  <c r="K177" i="21"/>
  <c r="K178" i="21"/>
  <c r="K179" i="21"/>
  <c r="K180" i="21"/>
  <c r="K181" i="21"/>
  <c r="K182" i="21"/>
  <c r="K183" i="21"/>
  <c r="K184" i="21"/>
  <c r="K15" i="21"/>
  <c r="T16" i="21"/>
  <c r="U16" i="21" s="1"/>
  <c r="T17" i="21"/>
  <c r="U17" i="21" s="1"/>
  <c r="T18" i="21"/>
  <c r="U18" i="21" s="1"/>
  <c r="T19" i="21"/>
  <c r="U19" i="21" s="1"/>
  <c r="T20" i="21"/>
  <c r="U20" i="21" s="1"/>
  <c r="T21" i="21"/>
  <c r="U21" i="21" s="1"/>
  <c r="T22" i="21"/>
  <c r="U22" i="21" s="1"/>
  <c r="T23" i="21"/>
  <c r="U23" i="21" s="1"/>
  <c r="T24" i="21"/>
  <c r="U24" i="21" s="1"/>
  <c r="T25" i="21"/>
  <c r="U25" i="21" s="1"/>
  <c r="T26" i="21"/>
  <c r="U26" i="21" s="1"/>
  <c r="T27" i="21"/>
  <c r="U27" i="21" s="1"/>
  <c r="T28" i="21"/>
  <c r="U28" i="21" s="1"/>
  <c r="T29" i="21"/>
  <c r="U29" i="21" s="1"/>
  <c r="T30" i="21"/>
  <c r="U30" i="21" s="1"/>
  <c r="T31" i="21"/>
  <c r="U31" i="21" s="1"/>
  <c r="T32" i="21"/>
  <c r="U32" i="21" s="1"/>
  <c r="T33" i="21"/>
  <c r="U33" i="21" s="1"/>
  <c r="T34" i="21"/>
  <c r="U34" i="21" s="1"/>
  <c r="T35" i="21"/>
  <c r="U35" i="21" s="1"/>
  <c r="T36" i="21"/>
  <c r="U36" i="21" s="1"/>
  <c r="T37" i="21"/>
  <c r="U37" i="21" s="1"/>
  <c r="T38" i="21"/>
  <c r="U38" i="21" s="1"/>
  <c r="T39" i="21"/>
  <c r="U39" i="21" s="1"/>
  <c r="T40" i="21"/>
  <c r="U40" i="21" s="1"/>
  <c r="T41" i="21"/>
  <c r="U41" i="21" s="1"/>
  <c r="T42" i="21"/>
  <c r="U42" i="21" s="1"/>
  <c r="T43" i="21"/>
  <c r="U43" i="21" s="1"/>
  <c r="T44" i="21"/>
  <c r="U44" i="21" s="1"/>
  <c r="T45" i="21"/>
  <c r="U45" i="21" s="1"/>
  <c r="T46" i="21"/>
  <c r="U46" i="21" s="1"/>
  <c r="T47" i="21"/>
  <c r="U47" i="21" s="1"/>
  <c r="T48" i="21"/>
  <c r="U48" i="21" s="1"/>
  <c r="T49" i="21"/>
  <c r="U49" i="21" s="1"/>
  <c r="T50" i="21"/>
  <c r="U50" i="21" s="1"/>
  <c r="T51" i="21"/>
  <c r="U51" i="21" s="1"/>
  <c r="T52" i="21"/>
  <c r="U52" i="21" s="1"/>
  <c r="T53" i="21"/>
  <c r="U53" i="21" s="1"/>
  <c r="T54" i="21"/>
  <c r="U54" i="21" s="1"/>
  <c r="T55" i="21"/>
  <c r="U55" i="21" s="1"/>
  <c r="T56" i="21"/>
  <c r="U56" i="21" s="1"/>
  <c r="T57" i="21"/>
  <c r="U57" i="21" s="1"/>
  <c r="T58" i="21"/>
  <c r="U58" i="21" s="1"/>
  <c r="T59" i="21"/>
  <c r="U59" i="21" s="1"/>
  <c r="T60" i="21"/>
  <c r="U60" i="21" s="1"/>
  <c r="T61" i="21"/>
  <c r="U61" i="21" s="1"/>
  <c r="T62" i="21"/>
  <c r="U62" i="21" s="1"/>
  <c r="T63" i="21"/>
  <c r="U63" i="21" s="1"/>
  <c r="T64" i="21"/>
  <c r="U64" i="21" s="1"/>
  <c r="T65" i="21"/>
  <c r="U65" i="21" s="1"/>
  <c r="T66" i="21"/>
  <c r="U66" i="21" s="1"/>
  <c r="T67" i="21"/>
  <c r="U67" i="21" s="1"/>
  <c r="T68" i="21"/>
  <c r="U68" i="21" s="1"/>
  <c r="T69" i="21"/>
  <c r="U69" i="21" s="1"/>
  <c r="T70" i="21"/>
  <c r="U70" i="21" s="1"/>
  <c r="T71" i="21"/>
  <c r="U71" i="21" s="1"/>
  <c r="T72" i="21"/>
  <c r="U72" i="21" s="1"/>
  <c r="T73" i="21"/>
  <c r="U73" i="21" s="1"/>
  <c r="T74" i="21"/>
  <c r="U74" i="21" s="1"/>
  <c r="T75" i="21"/>
  <c r="U75" i="21" s="1"/>
  <c r="T76" i="21"/>
  <c r="U76" i="21" s="1"/>
  <c r="T77" i="21"/>
  <c r="U77" i="21" s="1"/>
  <c r="T78" i="21"/>
  <c r="U78" i="21" s="1"/>
  <c r="T79" i="21"/>
  <c r="U79" i="21" s="1"/>
  <c r="T80" i="21"/>
  <c r="U80" i="21" s="1"/>
  <c r="T81" i="21"/>
  <c r="U81" i="21" s="1"/>
  <c r="T82" i="21"/>
  <c r="U82" i="21" s="1"/>
  <c r="T83" i="21"/>
  <c r="U83" i="21" s="1"/>
  <c r="T84" i="21"/>
  <c r="U84" i="21" s="1"/>
  <c r="T85" i="21"/>
  <c r="U85" i="21" s="1"/>
  <c r="T86" i="21"/>
  <c r="U86" i="21" s="1"/>
  <c r="T87" i="21"/>
  <c r="U87" i="21" s="1"/>
  <c r="T88" i="21"/>
  <c r="U88" i="21" s="1"/>
  <c r="T89" i="21"/>
  <c r="U89" i="21" s="1"/>
  <c r="T90" i="21"/>
  <c r="U90" i="21" s="1"/>
  <c r="T91" i="21"/>
  <c r="U91" i="21" s="1"/>
  <c r="T92" i="21"/>
  <c r="U92" i="21" s="1"/>
  <c r="T93" i="21"/>
  <c r="U93" i="21" s="1"/>
  <c r="T94" i="21"/>
  <c r="U94" i="21" s="1"/>
  <c r="T95" i="21"/>
  <c r="U95" i="21" s="1"/>
  <c r="T96" i="21"/>
  <c r="U96" i="21" s="1"/>
  <c r="T97" i="21"/>
  <c r="U97" i="21" s="1"/>
  <c r="T98" i="21"/>
  <c r="U98" i="21" s="1"/>
  <c r="T99" i="21"/>
  <c r="U99" i="21" s="1"/>
  <c r="T100" i="21"/>
  <c r="U100" i="21" s="1"/>
  <c r="T101" i="21"/>
  <c r="U101" i="21" s="1"/>
  <c r="T102" i="21"/>
  <c r="U102" i="21" s="1"/>
  <c r="T103" i="21"/>
  <c r="U103" i="21" s="1"/>
  <c r="T104" i="21"/>
  <c r="U104" i="21" s="1"/>
  <c r="T105" i="21"/>
  <c r="U105" i="21" s="1"/>
  <c r="T106" i="21"/>
  <c r="U106" i="21" s="1"/>
  <c r="T107" i="21"/>
  <c r="U107" i="21" s="1"/>
  <c r="T108" i="21"/>
  <c r="U108" i="21" s="1"/>
  <c r="T109" i="21"/>
  <c r="U109" i="21" s="1"/>
  <c r="T110" i="21"/>
  <c r="U110" i="21" s="1"/>
  <c r="T111" i="21"/>
  <c r="U111" i="21" s="1"/>
  <c r="T112" i="21"/>
  <c r="U112" i="21" s="1"/>
  <c r="T113" i="21"/>
  <c r="U113" i="21" s="1"/>
  <c r="T114" i="21"/>
  <c r="U114" i="21" s="1"/>
  <c r="T115" i="21"/>
  <c r="U115" i="21" s="1"/>
  <c r="T116" i="21"/>
  <c r="U116" i="21" s="1"/>
  <c r="T117" i="21"/>
  <c r="U117" i="21" s="1"/>
  <c r="T119" i="21"/>
  <c r="U119" i="21" s="1"/>
  <c r="T120" i="21"/>
  <c r="U120" i="21" s="1"/>
  <c r="T121" i="21"/>
  <c r="U121" i="21" s="1"/>
  <c r="T122" i="21"/>
  <c r="U122" i="21" s="1"/>
  <c r="T123" i="21"/>
  <c r="U123" i="21" s="1"/>
  <c r="T124" i="21"/>
  <c r="U124" i="21" s="1"/>
  <c r="T125" i="21"/>
  <c r="U125" i="21" s="1"/>
  <c r="T126" i="21"/>
  <c r="U126" i="21" s="1"/>
  <c r="T127" i="21"/>
  <c r="U127" i="21" s="1"/>
  <c r="T128" i="21"/>
  <c r="U128" i="21" s="1"/>
  <c r="T129" i="21"/>
  <c r="U129" i="21" s="1"/>
  <c r="T130" i="21"/>
  <c r="U130" i="21" s="1"/>
  <c r="T131" i="21"/>
  <c r="U131" i="21" s="1"/>
  <c r="T132" i="21"/>
  <c r="U132" i="21" s="1"/>
  <c r="T133" i="21"/>
  <c r="U133" i="21" s="1"/>
  <c r="T134" i="21"/>
  <c r="U134" i="21" s="1"/>
  <c r="T135" i="21"/>
  <c r="U135" i="21" s="1"/>
  <c r="T136" i="21"/>
  <c r="U136" i="21" s="1"/>
  <c r="T137" i="21"/>
  <c r="U137" i="21" s="1"/>
  <c r="T138" i="21"/>
  <c r="U138" i="21" s="1"/>
  <c r="T139" i="21"/>
  <c r="U139" i="21" s="1"/>
  <c r="T140" i="21"/>
  <c r="U140" i="21" s="1"/>
  <c r="T141" i="21"/>
  <c r="U141" i="21" s="1"/>
  <c r="T142" i="21"/>
  <c r="U142" i="21" s="1"/>
  <c r="T143" i="21"/>
  <c r="U143" i="21" s="1"/>
  <c r="T144" i="21"/>
  <c r="U144" i="21" s="1"/>
  <c r="T145" i="21"/>
  <c r="U145" i="21" s="1"/>
  <c r="T146" i="21"/>
  <c r="U146" i="21" s="1"/>
  <c r="T147" i="21"/>
  <c r="U147" i="21" s="1"/>
  <c r="T148" i="21"/>
  <c r="U148" i="21" s="1"/>
  <c r="T149" i="21"/>
  <c r="U149" i="21" s="1"/>
  <c r="T150" i="21"/>
  <c r="U150" i="21" s="1"/>
  <c r="T151" i="21"/>
  <c r="U151" i="21" s="1"/>
  <c r="T152" i="21"/>
  <c r="U152" i="21" s="1"/>
  <c r="T153" i="21"/>
  <c r="U153" i="21" s="1"/>
  <c r="T154" i="21"/>
  <c r="U154" i="21" s="1"/>
  <c r="T155" i="21"/>
  <c r="U155" i="21" s="1"/>
  <c r="T156" i="21"/>
  <c r="U156" i="21" s="1"/>
  <c r="T157" i="21"/>
  <c r="U157" i="21" s="1"/>
  <c r="T158" i="21"/>
  <c r="U158" i="21" s="1"/>
  <c r="T159" i="21"/>
  <c r="U159" i="21" s="1"/>
  <c r="T160" i="21"/>
  <c r="U160" i="21" s="1"/>
  <c r="T161" i="21"/>
  <c r="U161" i="21" s="1"/>
  <c r="T162" i="21"/>
  <c r="U162" i="21" s="1"/>
  <c r="T163" i="21"/>
  <c r="U163" i="21" s="1"/>
  <c r="T164" i="21"/>
  <c r="U164" i="21" s="1"/>
  <c r="T165" i="21"/>
  <c r="U165" i="21" s="1"/>
  <c r="T166" i="21"/>
  <c r="U166" i="21" s="1"/>
  <c r="T167" i="21"/>
  <c r="U167" i="21" s="1"/>
  <c r="T168" i="21"/>
  <c r="U168" i="21" s="1"/>
  <c r="T169" i="21"/>
  <c r="U169" i="21" s="1"/>
  <c r="T170" i="21"/>
  <c r="U170" i="21" s="1"/>
  <c r="T171" i="21"/>
  <c r="U171" i="21" s="1"/>
  <c r="T172" i="21"/>
  <c r="U172" i="21" s="1"/>
  <c r="T173" i="21"/>
  <c r="U173" i="21" s="1"/>
  <c r="T174" i="21"/>
  <c r="U174" i="21" s="1"/>
  <c r="T175" i="21"/>
  <c r="U175" i="21" s="1"/>
  <c r="T177" i="21"/>
  <c r="U177" i="21" s="1"/>
  <c r="T178" i="21"/>
  <c r="U178" i="21" s="1"/>
  <c r="T179" i="21"/>
  <c r="U179" i="21" s="1"/>
  <c r="T180" i="21"/>
  <c r="U180" i="21" s="1"/>
  <c r="T181" i="21"/>
  <c r="U181" i="21" s="1"/>
  <c r="T182" i="21"/>
  <c r="U182" i="21" s="1"/>
  <c r="T183" i="21"/>
  <c r="U183" i="21" s="1"/>
  <c r="T184" i="21"/>
  <c r="U184" i="21" s="1"/>
  <c r="X16" i="21"/>
  <c r="Y16" i="21" s="1"/>
  <c r="X17" i="21"/>
  <c r="Y17" i="21" s="1"/>
  <c r="X18" i="21"/>
  <c r="Y18" i="21" s="1"/>
  <c r="X19" i="21"/>
  <c r="Y19" i="21" s="1"/>
  <c r="X20" i="21"/>
  <c r="Y20" i="21" s="1"/>
  <c r="X21" i="21"/>
  <c r="Y21" i="21" s="1"/>
  <c r="X22" i="21"/>
  <c r="Y22" i="21" s="1"/>
  <c r="X23" i="21"/>
  <c r="Y23" i="21" s="1"/>
  <c r="X24" i="21"/>
  <c r="Y24" i="21" s="1"/>
  <c r="X25" i="21"/>
  <c r="Y25" i="21" s="1"/>
  <c r="X26" i="21"/>
  <c r="Y26" i="21" s="1"/>
  <c r="X27" i="21"/>
  <c r="Y27" i="21" s="1"/>
  <c r="X28" i="21"/>
  <c r="Y28" i="21" s="1"/>
  <c r="X29" i="21"/>
  <c r="Y29" i="21" s="1"/>
  <c r="X30" i="21"/>
  <c r="Y30" i="21" s="1"/>
  <c r="X31" i="21"/>
  <c r="Y31" i="21" s="1"/>
  <c r="X32" i="21"/>
  <c r="Y32" i="21" s="1"/>
  <c r="X33" i="21"/>
  <c r="Y33" i="21" s="1"/>
  <c r="X34" i="21"/>
  <c r="Y34" i="21" s="1"/>
  <c r="X35" i="21"/>
  <c r="Y35" i="21" s="1"/>
  <c r="X36" i="21"/>
  <c r="Y36" i="21" s="1"/>
  <c r="X37" i="21"/>
  <c r="Y37" i="21" s="1"/>
  <c r="X38" i="21"/>
  <c r="Y38" i="21" s="1"/>
  <c r="X39" i="21"/>
  <c r="Y39" i="21" s="1"/>
  <c r="X40" i="21"/>
  <c r="Y40" i="21" s="1"/>
  <c r="X41" i="21"/>
  <c r="Y41" i="21" s="1"/>
  <c r="X42" i="21"/>
  <c r="Y42" i="21" s="1"/>
  <c r="X43" i="21"/>
  <c r="Y43" i="21" s="1"/>
  <c r="X44" i="21"/>
  <c r="Y44" i="21" s="1"/>
  <c r="X45" i="21"/>
  <c r="Y45" i="21" s="1"/>
  <c r="X46" i="21"/>
  <c r="Y46" i="21" s="1"/>
  <c r="X47" i="21"/>
  <c r="Y47" i="21" s="1"/>
  <c r="X48" i="21"/>
  <c r="Y48" i="21" s="1"/>
  <c r="X49" i="21"/>
  <c r="Y49" i="21" s="1"/>
  <c r="X50" i="21"/>
  <c r="Y50" i="21" s="1"/>
  <c r="X51" i="21"/>
  <c r="Y51" i="21" s="1"/>
  <c r="X52" i="21"/>
  <c r="Y52" i="21" s="1"/>
  <c r="X53" i="21"/>
  <c r="Y53" i="21" s="1"/>
  <c r="X54" i="21"/>
  <c r="Y54" i="21" s="1"/>
  <c r="X55" i="21"/>
  <c r="Y55" i="21" s="1"/>
  <c r="X56" i="21"/>
  <c r="Y56" i="21" s="1"/>
  <c r="X57" i="21"/>
  <c r="Y57" i="21" s="1"/>
  <c r="X58" i="21"/>
  <c r="Y58" i="21" s="1"/>
  <c r="X59" i="21"/>
  <c r="Y59" i="21" s="1"/>
  <c r="X60" i="21"/>
  <c r="Y60" i="21" s="1"/>
  <c r="X61" i="21"/>
  <c r="Y61" i="21" s="1"/>
  <c r="X62" i="21"/>
  <c r="Y62" i="21" s="1"/>
  <c r="X63" i="21"/>
  <c r="Y63" i="21" s="1"/>
  <c r="X64" i="21"/>
  <c r="Y64" i="21" s="1"/>
  <c r="X65" i="21"/>
  <c r="Y65" i="21" s="1"/>
  <c r="X66" i="21"/>
  <c r="Y66" i="21" s="1"/>
  <c r="X67" i="21"/>
  <c r="Y67" i="21" s="1"/>
  <c r="X68" i="21"/>
  <c r="Y68" i="21" s="1"/>
  <c r="X69" i="21"/>
  <c r="Y69" i="21" s="1"/>
  <c r="X70" i="21"/>
  <c r="Y70" i="21" s="1"/>
  <c r="X71" i="21"/>
  <c r="Y71" i="21" s="1"/>
  <c r="X72" i="21"/>
  <c r="Y72" i="21" s="1"/>
  <c r="X73" i="21"/>
  <c r="Y73" i="21" s="1"/>
  <c r="X74" i="21"/>
  <c r="Y74" i="21" s="1"/>
  <c r="X75" i="21"/>
  <c r="Y75" i="21" s="1"/>
  <c r="X76" i="21"/>
  <c r="Y76" i="21" s="1"/>
  <c r="X77" i="21"/>
  <c r="Y77" i="21" s="1"/>
  <c r="X78" i="21"/>
  <c r="Y78" i="21" s="1"/>
  <c r="X79" i="21"/>
  <c r="Y79" i="21" s="1"/>
  <c r="X80" i="21"/>
  <c r="Y80" i="21" s="1"/>
  <c r="X81" i="21"/>
  <c r="Y81" i="21" s="1"/>
  <c r="X82" i="21"/>
  <c r="Y82" i="21" s="1"/>
  <c r="X83" i="21"/>
  <c r="Y83" i="21" s="1"/>
  <c r="X84" i="21"/>
  <c r="Y84" i="21" s="1"/>
  <c r="X85" i="21"/>
  <c r="Y85" i="21" s="1"/>
  <c r="X86" i="21"/>
  <c r="Y86" i="21" s="1"/>
  <c r="X87" i="21"/>
  <c r="Y87" i="21" s="1"/>
  <c r="X88" i="21"/>
  <c r="Y88" i="21" s="1"/>
  <c r="X89" i="21"/>
  <c r="Y89" i="21" s="1"/>
  <c r="X90" i="21"/>
  <c r="Y90" i="21" s="1"/>
  <c r="X91" i="21"/>
  <c r="Y91" i="21" s="1"/>
  <c r="X92" i="21"/>
  <c r="Y92" i="21" s="1"/>
  <c r="X93" i="21"/>
  <c r="Y93" i="21" s="1"/>
  <c r="X94" i="21"/>
  <c r="Y94" i="21" s="1"/>
  <c r="X95" i="21"/>
  <c r="Y95" i="21" s="1"/>
  <c r="X96" i="21"/>
  <c r="Y96" i="21" s="1"/>
  <c r="X97" i="21"/>
  <c r="Y97" i="21" s="1"/>
  <c r="X98" i="21"/>
  <c r="Y98" i="21" s="1"/>
  <c r="X99" i="21"/>
  <c r="Y99" i="21" s="1"/>
  <c r="X100" i="21"/>
  <c r="Y100" i="21" s="1"/>
  <c r="X101" i="21"/>
  <c r="Y101" i="21" s="1"/>
  <c r="X102" i="21"/>
  <c r="Y102" i="21" s="1"/>
  <c r="X103" i="21"/>
  <c r="Y103" i="21" s="1"/>
  <c r="X104" i="21"/>
  <c r="Y104" i="21" s="1"/>
  <c r="X105" i="21"/>
  <c r="Y105" i="21" s="1"/>
  <c r="X106" i="21"/>
  <c r="Y106" i="21" s="1"/>
  <c r="X107" i="21"/>
  <c r="Y107" i="21" s="1"/>
  <c r="X108" i="21"/>
  <c r="Y108" i="21" s="1"/>
  <c r="X109" i="21"/>
  <c r="Y109" i="21" s="1"/>
  <c r="X110" i="21"/>
  <c r="Y110" i="21" s="1"/>
  <c r="X111" i="21"/>
  <c r="Y111" i="21" s="1"/>
  <c r="X112" i="21"/>
  <c r="Y112" i="21" s="1"/>
  <c r="X113" i="21"/>
  <c r="Y113" i="21" s="1"/>
  <c r="X114" i="21"/>
  <c r="Y114" i="21" s="1"/>
  <c r="X115" i="21"/>
  <c r="Y115" i="21" s="1"/>
  <c r="X116" i="21"/>
  <c r="Y116" i="21" s="1"/>
  <c r="X117" i="21"/>
  <c r="Y117" i="21" s="1"/>
  <c r="X119" i="21"/>
  <c r="Y119" i="21" s="1"/>
  <c r="X120" i="21"/>
  <c r="Y120" i="21" s="1"/>
  <c r="X121" i="21"/>
  <c r="Y121" i="21" s="1"/>
  <c r="X122" i="21"/>
  <c r="Y122" i="21" s="1"/>
  <c r="X123" i="21"/>
  <c r="Y123" i="21" s="1"/>
  <c r="X124" i="21"/>
  <c r="Y124" i="21" s="1"/>
  <c r="X125" i="21"/>
  <c r="Y125" i="21" s="1"/>
  <c r="X126" i="21"/>
  <c r="Y126" i="21" s="1"/>
  <c r="X127" i="21"/>
  <c r="Y127" i="21" s="1"/>
  <c r="X128" i="21"/>
  <c r="Y128" i="21" s="1"/>
  <c r="X129" i="21"/>
  <c r="Y129" i="21" s="1"/>
  <c r="X130" i="21"/>
  <c r="Y130" i="21" s="1"/>
  <c r="X131" i="21"/>
  <c r="Y131" i="21" s="1"/>
  <c r="X132" i="21"/>
  <c r="Y132" i="21" s="1"/>
  <c r="X133" i="21"/>
  <c r="Y133" i="21" s="1"/>
  <c r="X134" i="21"/>
  <c r="Y134" i="21" s="1"/>
  <c r="X135" i="21"/>
  <c r="Y135" i="21" s="1"/>
  <c r="X136" i="21"/>
  <c r="Y136" i="21" s="1"/>
  <c r="X137" i="21"/>
  <c r="Y137" i="21" s="1"/>
  <c r="X138" i="21"/>
  <c r="Y138" i="21" s="1"/>
  <c r="X139" i="21"/>
  <c r="Y139" i="21" s="1"/>
  <c r="X140" i="21"/>
  <c r="Y140" i="21" s="1"/>
  <c r="X141" i="21"/>
  <c r="Y141" i="21" s="1"/>
  <c r="X142" i="21"/>
  <c r="Y142" i="21" s="1"/>
  <c r="X143" i="21"/>
  <c r="Y143" i="21" s="1"/>
  <c r="X144" i="21"/>
  <c r="Y144" i="21" s="1"/>
  <c r="X145" i="21"/>
  <c r="Y145" i="21" s="1"/>
  <c r="X146" i="21"/>
  <c r="Y146" i="21" s="1"/>
  <c r="X147" i="21"/>
  <c r="Y147" i="21" s="1"/>
  <c r="X148" i="21"/>
  <c r="Y148" i="21" s="1"/>
  <c r="X149" i="21"/>
  <c r="Y149" i="21" s="1"/>
  <c r="X150" i="21"/>
  <c r="Y150" i="21" s="1"/>
  <c r="X151" i="21"/>
  <c r="Y151" i="21" s="1"/>
  <c r="X152" i="21"/>
  <c r="Y152" i="21" s="1"/>
  <c r="X153" i="21"/>
  <c r="Y153" i="21" s="1"/>
  <c r="X154" i="21"/>
  <c r="Y154" i="21" s="1"/>
  <c r="X155" i="21"/>
  <c r="Y155" i="21" s="1"/>
  <c r="X156" i="21"/>
  <c r="Y156" i="21" s="1"/>
  <c r="X157" i="21"/>
  <c r="Y157" i="21" s="1"/>
  <c r="X158" i="21"/>
  <c r="Y158" i="21" s="1"/>
  <c r="X159" i="21"/>
  <c r="Y159" i="21" s="1"/>
  <c r="X160" i="21"/>
  <c r="Y160" i="21" s="1"/>
  <c r="X161" i="21"/>
  <c r="Y161" i="21" s="1"/>
  <c r="X162" i="21"/>
  <c r="Y162" i="21" s="1"/>
  <c r="X163" i="21"/>
  <c r="Y163" i="21" s="1"/>
  <c r="X164" i="21"/>
  <c r="Y164" i="21" s="1"/>
  <c r="X165" i="21"/>
  <c r="Y165" i="21" s="1"/>
  <c r="X166" i="21"/>
  <c r="Y166" i="21" s="1"/>
  <c r="X167" i="21"/>
  <c r="Y167" i="21" s="1"/>
  <c r="X168" i="21"/>
  <c r="Y168" i="21" s="1"/>
  <c r="X169" i="21"/>
  <c r="Y169" i="21" s="1"/>
  <c r="X170" i="21"/>
  <c r="Y170" i="21" s="1"/>
  <c r="X171" i="21"/>
  <c r="Y171" i="21" s="1"/>
  <c r="X172" i="21"/>
  <c r="Y172" i="21" s="1"/>
  <c r="X173" i="21"/>
  <c r="Y173" i="21" s="1"/>
  <c r="X174" i="21"/>
  <c r="Y174" i="21" s="1"/>
  <c r="X175" i="21"/>
  <c r="Y175" i="21" s="1"/>
  <c r="X177" i="21"/>
  <c r="Y177" i="21" s="1"/>
  <c r="X178" i="21"/>
  <c r="Y178" i="21" s="1"/>
  <c r="X179" i="21"/>
  <c r="Y179" i="21" s="1"/>
  <c r="X180" i="21"/>
  <c r="Y180" i="21" s="1"/>
  <c r="X181" i="21"/>
  <c r="Y181" i="21" s="1"/>
  <c r="X182" i="21"/>
  <c r="Y182" i="21" s="1"/>
  <c r="X183" i="21"/>
  <c r="Y183" i="21" s="1"/>
  <c r="X184" i="21"/>
  <c r="Y184" i="21" s="1"/>
  <c r="AF109" i="23"/>
  <c r="AG109" i="23" s="1"/>
  <c r="AB109" i="23"/>
  <c r="AC109" i="23" s="1"/>
  <c r="X109" i="23"/>
  <c r="Y109" i="23" s="1"/>
  <c r="T109" i="23"/>
  <c r="U109" i="23" s="1"/>
  <c r="AI90" i="23"/>
  <c r="AF90" i="23"/>
  <c r="AG90" i="23" s="1"/>
  <c r="AB90" i="23"/>
  <c r="AC90" i="23" s="1"/>
  <c r="X90" i="23"/>
  <c r="Y90" i="23" s="1"/>
  <c r="T90" i="23"/>
  <c r="U90" i="23" s="1"/>
  <c r="AI87" i="23"/>
  <c r="AF87" i="23"/>
  <c r="AG87" i="23" s="1"/>
  <c r="AB87" i="23"/>
  <c r="AC87" i="23" s="1"/>
  <c r="X87" i="23"/>
  <c r="Y87" i="23" s="1"/>
  <c r="T87" i="23"/>
  <c r="U87" i="23" s="1"/>
  <c r="O68" i="25" l="1"/>
  <c r="O44" i="25"/>
  <c r="O32" i="25"/>
  <c r="O20" i="25"/>
  <c r="O222" i="23"/>
  <c r="O104" i="25"/>
  <c r="O154" i="23"/>
  <c r="O140" i="25"/>
  <c r="O92" i="25"/>
  <c r="O183" i="23"/>
  <c r="O150" i="25"/>
  <c r="O112" i="25"/>
  <c r="O139" i="25"/>
  <c r="O122" i="25"/>
  <c r="O80" i="25"/>
  <c r="O183" i="24"/>
  <c r="AJ183" i="24" s="1"/>
  <c r="AK183" i="24" s="1"/>
  <c r="O187" i="24"/>
  <c r="AJ187" i="24" s="1"/>
  <c r="AK187" i="24" s="1"/>
  <c r="O202" i="23"/>
  <c r="O159" i="23"/>
  <c r="O193" i="23"/>
  <c r="O88" i="25"/>
  <c r="O64" i="25"/>
  <c r="O52" i="25"/>
  <c r="O40" i="25"/>
  <c r="O28" i="25"/>
  <c r="O16" i="25"/>
  <c r="O188" i="24"/>
  <c r="AJ188" i="24" s="1"/>
  <c r="AK188" i="24" s="1"/>
  <c r="O184" i="24"/>
  <c r="AJ184" i="24" s="1"/>
  <c r="AK184" i="24" s="1"/>
  <c r="O181" i="24"/>
  <c r="AJ181" i="24" s="1"/>
  <c r="AK181" i="24" s="1"/>
  <c r="O179" i="24"/>
  <c r="AJ179" i="24" s="1"/>
  <c r="AK179" i="24" s="1"/>
  <c r="O186" i="24"/>
  <c r="AJ186" i="24" s="1"/>
  <c r="AK186" i="24" s="1"/>
  <c r="O180" i="24"/>
  <c r="AJ180" i="24" s="1"/>
  <c r="AK180" i="24" s="1"/>
  <c r="O185" i="24"/>
  <c r="AJ185" i="24" s="1"/>
  <c r="AK185" i="24" s="1"/>
  <c r="O182" i="24"/>
  <c r="AJ182" i="24" s="1"/>
  <c r="AK182" i="24" s="1"/>
  <c r="A179" i="24"/>
  <c r="A180" i="24" s="1"/>
  <c r="A181" i="24" s="1"/>
  <c r="A182" i="24" s="1"/>
  <c r="A183" i="24" s="1"/>
  <c r="A184" i="24" s="1"/>
  <c r="A185" i="24" s="1"/>
  <c r="A186" i="24" s="1"/>
  <c r="A187" i="24" s="1"/>
  <c r="A188" i="24" s="1"/>
  <c r="A69" i="19"/>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7" i="19" s="1"/>
  <c r="A108" i="19" s="1"/>
  <c r="A109" i="19" s="1"/>
  <c r="A110" i="19" s="1"/>
  <c r="A111" i="19" s="1"/>
  <c r="A112" i="19" s="1"/>
  <c r="A113" i="19" s="1"/>
  <c r="A114" i="19" s="1"/>
  <c r="A115" i="19" s="1"/>
  <c r="A116" i="19" s="1"/>
  <c r="A117" i="19" s="1"/>
  <c r="A118" i="19" s="1"/>
  <c r="A119" i="19" s="1"/>
  <c r="A120" i="19" s="1"/>
  <c r="A121" i="19" s="1"/>
  <c r="A122" i="19" s="1"/>
  <c r="A123" i="19" s="1"/>
  <c r="O67" i="19"/>
  <c r="AJ67" i="19" s="1"/>
  <c r="AK67" i="19" s="1"/>
  <c r="O66" i="19"/>
  <c r="AJ66" i="19"/>
  <c r="AK66" i="19" s="1"/>
  <c r="O198" i="23"/>
  <c r="O149" i="23"/>
  <c r="O122" i="23"/>
  <c r="O132" i="23"/>
  <c r="O120" i="23"/>
  <c r="O36" i="23"/>
  <c r="O239" i="23"/>
  <c r="O227" i="23"/>
  <c r="O143" i="23"/>
  <c r="O119" i="23"/>
  <c r="O83" i="23"/>
  <c r="O47" i="23"/>
  <c r="O48" i="23"/>
  <c r="O106" i="23"/>
  <c r="O79" i="23"/>
  <c r="O117" i="23"/>
  <c r="O105" i="23"/>
  <c r="O138" i="23"/>
  <c r="O126" i="23"/>
  <c r="O125" i="23"/>
  <c r="O136" i="23"/>
  <c r="O179" i="23"/>
  <c r="O34" i="23"/>
  <c r="O225" i="23"/>
  <c r="O33" i="23"/>
  <c r="O224" i="23"/>
  <c r="O44" i="23"/>
  <c r="O246" i="23"/>
  <c r="O174" i="23"/>
  <c r="O42" i="23"/>
  <c r="O257" i="23"/>
  <c r="O245" i="23"/>
  <c r="O197" i="23"/>
  <c r="O185" i="23"/>
  <c r="O173" i="23"/>
  <c r="O161" i="23"/>
  <c r="O29" i="23"/>
  <c r="O250" i="23"/>
  <c r="O169" i="23"/>
  <c r="O22" i="23"/>
  <c r="O130" i="23"/>
  <c r="O247" i="23"/>
  <c r="O234" i="23"/>
  <c r="O18" i="23"/>
  <c r="O184" i="23"/>
  <c r="O238" i="23"/>
  <c r="O21" i="23"/>
  <c r="O32" i="23"/>
  <c r="O235" i="23"/>
  <c r="O175" i="23"/>
  <c r="O30" i="23"/>
  <c r="O135" i="23"/>
  <c r="O114" i="23"/>
  <c r="O233" i="23"/>
  <c r="O209" i="23"/>
  <c r="O113" i="23"/>
  <c r="O102" i="23"/>
  <c r="O90" i="23"/>
  <c r="O66" i="23"/>
  <c r="O54" i="23"/>
  <c r="O208" i="23"/>
  <c r="O101" i="23"/>
  <c r="O207" i="23"/>
  <c r="O111" i="23"/>
  <c r="O100" i="23"/>
  <c r="O64" i="23"/>
  <c r="O254" i="23"/>
  <c r="O134" i="23"/>
  <c r="O99" i="23"/>
  <c r="O63" i="23"/>
  <c r="O51" i="23"/>
  <c r="O150" i="23"/>
  <c r="O253" i="23"/>
  <c r="O217" i="23"/>
  <c r="O205" i="23"/>
  <c r="O86" i="23"/>
  <c r="O62" i="23"/>
  <c r="O204" i="23"/>
  <c r="O168" i="23"/>
  <c r="O156" i="23"/>
  <c r="O109" i="23"/>
  <c r="O215" i="23"/>
  <c r="O167" i="23"/>
  <c r="O155" i="23"/>
  <c r="O96" i="23"/>
  <c r="O84" i="23"/>
  <c r="O226" i="23"/>
  <c r="O166" i="23"/>
  <c r="O95" i="23"/>
  <c r="O35" i="23"/>
  <c r="O23" i="23"/>
  <c r="O191" i="23"/>
  <c r="O249" i="23"/>
  <c r="O237" i="23"/>
  <c r="O213" i="23"/>
  <c r="O201" i="23"/>
  <c r="O189" i="23"/>
  <c r="O165" i="23"/>
  <c r="O153" i="23"/>
  <c r="O141" i="23"/>
  <c r="O129" i="23"/>
  <c r="O82" i="23"/>
  <c r="O70" i="23"/>
  <c r="O58" i="23"/>
  <c r="O46" i="23"/>
  <c r="O107" i="23"/>
  <c r="O78" i="23"/>
  <c r="O142" i="23"/>
  <c r="O71" i="23"/>
  <c r="O15" i="23"/>
  <c r="O248" i="23"/>
  <c r="O236" i="23"/>
  <c r="O212" i="23"/>
  <c r="O200" i="23"/>
  <c r="O188" i="23"/>
  <c r="O176" i="23"/>
  <c r="O164" i="23"/>
  <c r="O152" i="23"/>
  <c r="O140" i="23"/>
  <c r="O128" i="23"/>
  <c r="O93" i="23"/>
  <c r="O69" i="23"/>
  <c r="O57" i="23"/>
  <c r="O45" i="23"/>
  <c r="O259" i="23"/>
  <c r="O211" i="23"/>
  <c r="O199" i="23"/>
  <c r="O187" i="23"/>
  <c r="O163" i="23"/>
  <c r="O151" i="23"/>
  <c r="O139" i="23"/>
  <c r="O127" i="23"/>
  <c r="O104" i="23"/>
  <c r="O92" i="23"/>
  <c r="O68" i="23"/>
  <c r="O56" i="23"/>
  <c r="O20" i="23"/>
  <c r="O214" i="23"/>
  <c r="O232" i="23"/>
  <c r="O41" i="23"/>
  <c r="O243" i="23"/>
  <c r="O40" i="23"/>
  <c r="O221" i="23"/>
  <c r="O39" i="23"/>
  <c r="O241" i="23"/>
  <c r="O38" i="23"/>
  <c r="O192" i="23"/>
  <c r="O258" i="23"/>
  <c r="O210" i="23"/>
  <c r="O162" i="23"/>
  <c r="O81" i="23"/>
  <c r="O223" i="23"/>
  <c r="O80" i="23"/>
  <c r="O43" i="23"/>
  <c r="O67" i="23"/>
  <c r="O220" i="23"/>
  <c r="O148" i="23"/>
  <c r="O124" i="23"/>
  <c r="O219" i="23"/>
  <c r="O76" i="23"/>
  <c r="O52" i="23"/>
  <c r="O28" i="23"/>
  <c r="O94" i="23"/>
  <c r="O218" i="23"/>
  <c r="O182" i="23"/>
  <c r="O158" i="23"/>
  <c r="O27" i="23"/>
  <c r="O229" i="23"/>
  <c r="O181" i="23"/>
  <c r="O157" i="23"/>
  <c r="O26" i="23"/>
  <c r="O31" i="23"/>
  <c r="O252" i="23"/>
  <c r="O180" i="23"/>
  <c r="O85" i="23"/>
  <c r="O61" i="23"/>
  <c r="O25" i="23"/>
  <c r="O251" i="23"/>
  <c r="O131" i="23"/>
  <c r="O72" i="23"/>
  <c r="O60" i="23"/>
  <c r="O24" i="23"/>
  <c r="O116" i="23"/>
  <c r="O115" i="23"/>
  <c r="O196" i="23"/>
  <c r="O172" i="23"/>
  <c r="O89" i="23"/>
  <c r="O53" i="23"/>
  <c r="O103" i="23"/>
  <c r="O231" i="23"/>
  <c r="O195" i="23"/>
  <c r="O171" i="23"/>
  <c r="O147" i="23"/>
  <c r="O123" i="23"/>
  <c r="O88" i="23"/>
  <c r="O186" i="23"/>
  <c r="O137" i="23"/>
  <c r="O230" i="23"/>
  <c r="O206" i="23"/>
  <c r="O194" i="23"/>
  <c r="O170" i="23"/>
  <c r="O146" i="23"/>
  <c r="O75" i="23"/>
  <c r="O145" i="23"/>
  <c r="O98" i="23"/>
  <c r="O74" i="23"/>
  <c r="O144" i="23"/>
  <c r="O91" i="23"/>
  <c r="O55" i="23"/>
  <c r="O118" i="23"/>
  <c r="O59" i="23"/>
  <c r="O240" i="23"/>
  <c r="O108" i="23"/>
  <c r="O19" i="23"/>
  <c r="O65" i="23"/>
  <c r="O255" i="23"/>
  <c r="O16" i="23"/>
  <c r="O87" i="23"/>
  <c r="O112" i="23"/>
  <c r="O228" i="23"/>
  <c r="O177" i="23"/>
  <c r="O242" i="23"/>
  <c r="O133" i="23"/>
  <c r="O121" i="23"/>
  <c r="O216" i="23"/>
  <c r="O97" i="23"/>
  <c r="O73" i="23"/>
  <c r="O49" i="23"/>
  <c r="O37" i="23"/>
  <c r="O160" i="23"/>
  <c r="O203" i="23"/>
  <c r="O190" i="23"/>
  <c r="O17" i="23"/>
  <c r="O244" i="23"/>
  <c r="O256" i="23"/>
  <c r="O137" i="25"/>
  <c r="O125" i="25"/>
  <c r="O119" i="25"/>
  <c r="O163" i="25"/>
  <c r="O153" i="25"/>
  <c r="O115" i="25"/>
  <c r="O123" i="25"/>
  <c r="O135" i="25"/>
  <c r="O143" i="25"/>
  <c r="O127" i="25"/>
  <c r="O129" i="25"/>
  <c r="O142" i="25"/>
  <c r="O126" i="25"/>
  <c r="O169" i="25"/>
  <c r="O141" i="25"/>
  <c r="O165" i="25"/>
  <c r="O113" i="25"/>
  <c r="O89" i="25"/>
  <c r="O77" i="25"/>
  <c r="O65" i="25"/>
  <c r="O41" i="25"/>
  <c r="O17" i="25"/>
  <c r="O136" i="25"/>
  <c r="O134" i="25"/>
  <c r="O133" i="25"/>
  <c r="O138" i="25"/>
  <c r="O131" i="25"/>
  <c r="O121" i="25"/>
  <c r="O128" i="25"/>
  <c r="O130" i="25"/>
  <c r="O166" i="25"/>
  <c r="O152" i="25"/>
  <c r="O157" i="25"/>
  <c r="AJ157" i="25" s="1"/>
  <c r="AK157" i="25" s="1"/>
  <c r="O110" i="25"/>
  <c r="O98" i="25"/>
  <c r="O86" i="25"/>
  <c r="O74" i="25"/>
  <c r="O62" i="25"/>
  <c r="O50" i="25"/>
  <c r="O38" i="25"/>
  <c r="O26" i="25"/>
  <c r="O14" i="25"/>
  <c r="O124" i="25"/>
  <c r="O85" i="25"/>
  <c r="O73" i="25"/>
  <c r="O120" i="25"/>
  <c r="O132" i="25"/>
  <c r="O164" i="24"/>
  <c r="AJ164" i="24" s="1"/>
  <c r="AK164" i="24" s="1"/>
  <c r="O201" i="24"/>
  <c r="AJ201" i="24" s="1"/>
  <c r="AK201" i="24" s="1"/>
  <c r="O200" i="24"/>
  <c r="AJ200" i="24" s="1"/>
  <c r="AK200" i="24" s="1"/>
  <c r="O117" i="24"/>
  <c r="O62" i="24"/>
  <c r="O111" i="25"/>
  <c r="O148" i="25"/>
  <c r="O164" i="25"/>
  <c r="O151" i="25"/>
  <c r="O87" i="25"/>
  <c r="O63" i="25"/>
  <c r="O51" i="25"/>
  <c r="O39" i="25"/>
  <c r="O27" i="25"/>
  <c r="O15" i="25"/>
  <c r="O48" i="25"/>
  <c r="O161" i="25"/>
  <c r="O108" i="25"/>
  <c r="O96" i="25"/>
  <c r="O72" i="25"/>
  <c r="O60" i="25"/>
  <c r="O24" i="25"/>
  <c r="O168" i="25"/>
  <c r="O155" i="25"/>
  <c r="O103" i="25"/>
  <c r="O91" i="25"/>
  <c r="O79" i="25"/>
  <c r="O67" i="25"/>
  <c r="O43" i="25"/>
  <c r="O31" i="25"/>
  <c r="O19" i="25"/>
  <c r="O156" i="25"/>
  <c r="O69" i="25"/>
  <c r="O159" i="25"/>
  <c r="O146" i="25"/>
  <c r="O117" i="25"/>
  <c r="AJ117" i="25" s="1"/>
  <c r="AK117" i="25" s="1"/>
  <c r="O106" i="25"/>
  <c r="O94" i="25"/>
  <c r="O70" i="25"/>
  <c r="O58" i="25"/>
  <c r="O46" i="25"/>
  <c r="O34" i="25"/>
  <c r="O22" i="25"/>
  <c r="O114" i="25"/>
  <c r="O102" i="25"/>
  <c r="O54" i="25"/>
  <c r="O42" i="25"/>
  <c r="O30" i="25"/>
  <c r="O11" i="25"/>
  <c r="O162" i="25"/>
  <c r="O149" i="25"/>
  <c r="O109" i="25"/>
  <c r="O97" i="25"/>
  <c r="O61" i="25"/>
  <c r="O49" i="25"/>
  <c r="O37" i="25"/>
  <c r="O25" i="25"/>
  <c r="O13" i="25"/>
  <c r="O101" i="25"/>
  <c r="O53" i="25"/>
  <c r="O29" i="25"/>
  <c r="O56" i="25"/>
  <c r="O55" i="25"/>
  <c r="O100" i="25"/>
  <c r="O76" i="25"/>
  <c r="O99" i="25"/>
  <c r="O75" i="25"/>
  <c r="O36" i="25"/>
  <c r="O170" i="25"/>
  <c r="O145" i="25"/>
  <c r="O116" i="25"/>
  <c r="AJ116" i="25" s="1"/>
  <c r="AK116" i="25" s="1"/>
  <c r="O105" i="25"/>
  <c r="O93" i="25"/>
  <c r="O81" i="25"/>
  <c r="O57" i="25"/>
  <c r="O45" i="25"/>
  <c r="O33" i="25"/>
  <c r="O21" i="25"/>
  <c r="O171" i="25"/>
  <c r="O82" i="25"/>
  <c r="O172" i="25"/>
  <c r="O160" i="25"/>
  <c r="O147" i="25"/>
  <c r="O118" i="25"/>
  <c r="AJ118" i="25" s="1"/>
  <c r="AK118" i="25" s="1"/>
  <c r="O107" i="25"/>
  <c r="O95" i="25"/>
  <c r="O83" i="25"/>
  <c r="O71" i="25"/>
  <c r="O59" i="25"/>
  <c r="O47" i="25"/>
  <c r="O35" i="25"/>
  <c r="O23" i="25"/>
  <c r="O154" i="25"/>
  <c r="O167" i="25"/>
  <c r="O78" i="25"/>
  <c r="O173" i="25"/>
  <c r="O84" i="25"/>
  <c r="O12" i="25"/>
  <c r="O66" i="25"/>
  <c r="O90" i="25"/>
  <c r="O18" i="25"/>
  <c r="O173" i="21"/>
  <c r="AJ173" i="21" s="1"/>
  <c r="AK173" i="21" s="1"/>
  <c r="O163" i="21"/>
  <c r="AJ163" i="21" s="1"/>
  <c r="AK163" i="21" s="1"/>
  <c r="O174" i="21"/>
  <c r="AJ174" i="21" s="1"/>
  <c r="AK174" i="21" s="1"/>
  <c r="O177" i="21"/>
  <c r="AJ177" i="21" s="1"/>
  <c r="AK177" i="21" s="1"/>
  <c r="O154" i="21"/>
  <c r="AJ154" i="21" s="1"/>
  <c r="AK154" i="21" s="1"/>
  <c r="O142" i="21"/>
  <c r="AJ142" i="21" s="1"/>
  <c r="AK142" i="21" s="1"/>
  <c r="O130" i="21"/>
  <c r="AJ130" i="21" s="1"/>
  <c r="AK130" i="21" s="1"/>
  <c r="O106" i="21"/>
  <c r="AJ106" i="21" s="1"/>
  <c r="AK106" i="21" s="1"/>
  <c r="O70" i="21"/>
  <c r="AJ70" i="21" s="1"/>
  <c r="AK70" i="21" s="1"/>
  <c r="O34" i="21"/>
  <c r="AJ34" i="21" s="1"/>
  <c r="AK34" i="21" s="1"/>
  <c r="O22" i="21"/>
  <c r="AJ22" i="21" s="1"/>
  <c r="AK22" i="21" s="1"/>
  <c r="O20" i="21"/>
  <c r="AJ20" i="21" s="1"/>
  <c r="AK20" i="21" s="1"/>
  <c r="O32" i="21"/>
  <c r="AJ32" i="21" s="1"/>
  <c r="AK32" i="21" s="1"/>
  <c r="O80" i="21"/>
  <c r="AJ80" i="21" s="1"/>
  <c r="AK80" i="21" s="1"/>
  <c r="O92" i="21"/>
  <c r="AJ92" i="21" s="1"/>
  <c r="AK92" i="21" s="1"/>
  <c r="O104" i="21"/>
  <c r="AJ104" i="21" s="1"/>
  <c r="AK104" i="21" s="1"/>
  <c r="O116" i="21"/>
  <c r="AJ116" i="21" s="1"/>
  <c r="AK116" i="21" s="1"/>
  <c r="O128" i="21"/>
  <c r="AJ128" i="21" s="1"/>
  <c r="AK128" i="21" s="1"/>
  <c r="O152" i="21"/>
  <c r="AJ152" i="21" s="1"/>
  <c r="AK152" i="21" s="1"/>
  <c r="O160" i="21"/>
  <c r="AJ160" i="21" s="1"/>
  <c r="AK160" i="21" s="1"/>
  <c r="O100" i="21"/>
  <c r="AJ100" i="21" s="1"/>
  <c r="AK100" i="21" s="1"/>
  <c r="O88" i="21"/>
  <c r="AJ88" i="21" s="1"/>
  <c r="AK88" i="21" s="1"/>
  <c r="O76" i="21"/>
  <c r="AJ76" i="21" s="1"/>
  <c r="AK76" i="21" s="1"/>
  <c r="O49" i="21"/>
  <c r="AJ49" i="21" s="1"/>
  <c r="AK49" i="21" s="1"/>
  <c r="O61" i="21"/>
  <c r="AJ61" i="21" s="1"/>
  <c r="AK61" i="21" s="1"/>
  <c r="O83" i="21"/>
  <c r="AJ83" i="21" s="1"/>
  <c r="AK83" i="21" s="1"/>
  <c r="O159" i="21"/>
  <c r="AJ159" i="21" s="1"/>
  <c r="AK159" i="21" s="1"/>
  <c r="O71" i="21"/>
  <c r="AJ71" i="21" s="1"/>
  <c r="AK71" i="21" s="1"/>
  <c r="O144" i="21"/>
  <c r="AJ144" i="21" s="1"/>
  <c r="AK144" i="21" s="1"/>
  <c r="O155" i="21"/>
  <c r="AJ155" i="21" s="1"/>
  <c r="AK155" i="21" s="1"/>
  <c r="O72" i="21"/>
  <c r="AJ72" i="21" s="1"/>
  <c r="AK72" i="21" s="1"/>
  <c r="O117" i="21"/>
  <c r="AJ117" i="21" s="1"/>
  <c r="AK117" i="21" s="1"/>
  <c r="O175" i="21"/>
  <c r="AJ175" i="21" s="1"/>
  <c r="AK175" i="21" s="1"/>
  <c r="O15" i="21"/>
  <c r="O27" i="21"/>
  <c r="AJ27" i="21" s="1"/>
  <c r="AK27" i="21" s="1"/>
  <c r="O39" i="21"/>
  <c r="AJ39" i="21" s="1"/>
  <c r="AK39" i="21" s="1"/>
  <c r="O51" i="21"/>
  <c r="AJ51" i="21" s="1"/>
  <c r="AK51" i="21" s="1"/>
  <c r="O63" i="21"/>
  <c r="AJ63" i="21" s="1"/>
  <c r="AK63" i="21" s="1"/>
  <c r="O75" i="21"/>
  <c r="AJ75" i="21" s="1"/>
  <c r="AK75" i="21" s="1"/>
  <c r="O87" i="21"/>
  <c r="AJ87" i="21" s="1"/>
  <c r="AK87" i="21" s="1"/>
  <c r="O111" i="21"/>
  <c r="AJ111" i="21" s="1"/>
  <c r="AK111" i="21" s="1"/>
  <c r="O135" i="21"/>
  <c r="AJ135" i="21" s="1"/>
  <c r="AK135" i="21" s="1"/>
  <c r="O147" i="21"/>
  <c r="AJ147" i="21" s="1"/>
  <c r="AK147" i="21" s="1"/>
  <c r="O69" i="21"/>
  <c r="AJ69" i="21" s="1"/>
  <c r="AK69" i="21" s="1"/>
  <c r="O93" i="21"/>
  <c r="AJ93" i="21" s="1"/>
  <c r="AK93" i="21" s="1"/>
  <c r="O165" i="21"/>
  <c r="AJ165" i="21" s="1"/>
  <c r="AK165" i="21" s="1"/>
  <c r="O176" i="21"/>
  <c r="O16" i="21"/>
  <c r="AJ16" i="21" s="1"/>
  <c r="AK16" i="21" s="1"/>
  <c r="O28" i="21"/>
  <c r="AJ28" i="21" s="1"/>
  <c r="AK28" i="21" s="1"/>
  <c r="O40" i="21"/>
  <c r="AJ40" i="21" s="1"/>
  <c r="AK40" i="21" s="1"/>
  <c r="O52" i="21"/>
  <c r="AJ52" i="21" s="1"/>
  <c r="AK52" i="21" s="1"/>
  <c r="O64" i="21"/>
  <c r="AJ64" i="21" s="1"/>
  <c r="AK64" i="21" s="1"/>
  <c r="O124" i="21"/>
  <c r="AJ124" i="21" s="1"/>
  <c r="AK124" i="21" s="1"/>
  <c r="O136" i="21"/>
  <c r="AJ136" i="21" s="1"/>
  <c r="AK136" i="21" s="1"/>
  <c r="O148" i="21"/>
  <c r="AJ148" i="21" s="1"/>
  <c r="AK148" i="21" s="1"/>
  <c r="O46" i="21"/>
  <c r="AJ46" i="21" s="1"/>
  <c r="AK46" i="21" s="1"/>
  <c r="O94" i="21"/>
  <c r="AJ94" i="21" s="1"/>
  <c r="AK94" i="21" s="1"/>
  <c r="O17" i="21"/>
  <c r="AJ17" i="21" s="1"/>
  <c r="AK17" i="21" s="1"/>
  <c r="O29" i="21"/>
  <c r="AJ29" i="21" s="1"/>
  <c r="AK29" i="21" s="1"/>
  <c r="O113" i="21"/>
  <c r="AJ113" i="21" s="1"/>
  <c r="AK113" i="21" s="1"/>
  <c r="O125" i="21"/>
  <c r="AJ125" i="21" s="1"/>
  <c r="AK125" i="21" s="1"/>
  <c r="O182" i="21"/>
  <c r="AJ182" i="21" s="1"/>
  <c r="AK182" i="21" s="1"/>
  <c r="O105" i="21"/>
  <c r="AJ105" i="21" s="1"/>
  <c r="AK105" i="21" s="1"/>
  <c r="O58" i="21"/>
  <c r="AJ58" i="21" s="1"/>
  <c r="AK58" i="21" s="1"/>
  <c r="O18" i="21"/>
  <c r="AJ18" i="21" s="1"/>
  <c r="AK18" i="21" s="1"/>
  <c r="O30" i="21"/>
  <c r="AJ30" i="21" s="1"/>
  <c r="AK30" i="21" s="1"/>
  <c r="O42" i="21"/>
  <c r="AJ42" i="21" s="1"/>
  <c r="AK42" i="21" s="1"/>
  <c r="O54" i="21"/>
  <c r="AJ54" i="21" s="1"/>
  <c r="AK54" i="21" s="1"/>
  <c r="O66" i="21"/>
  <c r="AJ66" i="21" s="1"/>
  <c r="AK66" i="21" s="1"/>
  <c r="O90" i="21"/>
  <c r="AJ90" i="21" s="1"/>
  <c r="AK90" i="21" s="1"/>
  <c r="O102" i="21"/>
  <c r="AJ102" i="21" s="1"/>
  <c r="AK102" i="21" s="1"/>
  <c r="O114" i="21"/>
  <c r="AJ114" i="21" s="1"/>
  <c r="AK114" i="21" s="1"/>
  <c r="O126" i="21"/>
  <c r="AJ126" i="21" s="1"/>
  <c r="AK126" i="21" s="1"/>
  <c r="O138" i="21"/>
  <c r="AJ138" i="21" s="1"/>
  <c r="AK138" i="21" s="1"/>
  <c r="O150" i="21"/>
  <c r="AJ150" i="21" s="1"/>
  <c r="AK150" i="21" s="1"/>
  <c r="O82" i="21"/>
  <c r="AJ82" i="21" s="1"/>
  <c r="AK82" i="21" s="1"/>
  <c r="O166" i="21"/>
  <c r="AJ166" i="21" s="1"/>
  <c r="AK166" i="21" s="1"/>
  <c r="O19" i="21"/>
  <c r="AJ19" i="21" s="1"/>
  <c r="AK19" i="21" s="1"/>
  <c r="O31" i="21"/>
  <c r="AJ31" i="21" s="1"/>
  <c r="AK31" i="21" s="1"/>
  <c r="O43" i="21"/>
  <c r="AJ43" i="21" s="1"/>
  <c r="AK43" i="21" s="1"/>
  <c r="O55" i="21"/>
  <c r="AJ55" i="21" s="1"/>
  <c r="AK55" i="21" s="1"/>
  <c r="O103" i="21"/>
  <c r="AJ103" i="21" s="1"/>
  <c r="AK103" i="21" s="1"/>
  <c r="O115" i="21"/>
  <c r="AJ115" i="21" s="1"/>
  <c r="AK115" i="21" s="1"/>
  <c r="O127" i="21"/>
  <c r="AJ127" i="21" s="1"/>
  <c r="AK127" i="21" s="1"/>
  <c r="O139" i="21"/>
  <c r="AJ139" i="21" s="1"/>
  <c r="AK139" i="21" s="1"/>
  <c r="O162" i="21"/>
  <c r="AJ162" i="21" s="1"/>
  <c r="AK162" i="21" s="1"/>
  <c r="O79" i="21"/>
  <c r="AJ79" i="21" s="1"/>
  <c r="AK79" i="21" s="1"/>
  <c r="O145" i="21"/>
  <c r="AJ145" i="21" s="1"/>
  <c r="AK145" i="21" s="1"/>
  <c r="O156" i="21"/>
  <c r="AJ156" i="21" s="1"/>
  <c r="AK156" i="21" s="1"/>
  <c r="O74" i="21"/>
  <c r="AJ74" i="21" s="1"/>
  <c r="AK74" i="21" s="1"/>
  <c r="O167" i="21"/>
  <c r="AJ167" i="21" s="1"/>
  <c r="AK167" i="21" s="1"/>
  <c r="O95" i="21"/>
  <c r="AJ95" i="21" s="1"/>
  <c r="AK95" i="21" s="1"/>
  <c r="O158" i="21"/>
  <c r="AJ158" i="21" s="1"/>
  <c r="AK158" i="21" s="1"/>
  <c r="O96" i="21"/>
  <c r="AJ96" i="21" s="1"/>
  <c r="AK96" i="21" s="1"/>
  <c r="O170" i="21"/>
  <c r="AJ170" i="21" s="1"/>
  <c r="AK170" i="21" s="1"/>
  <c r="O179" i="21"/>
  <c r="AJ179" i="21" s="1"/>
  <c r="AK179" i="21" s="1"/>
  <c r="O134" i="21"/>
  <c r="AJ134" i="21" s="1"/>
  <c r="AK134" i="21" s="1"/>
  <c r="O50" i="21"/>
  <c r="AJ50" i="21" s="1"/>
  <c r="AK50" i="21" s="1"/>
  <c r="O73" i="21"/>
  <c r="AJ73" i="21" s="1"/>
  <c r="AK73" i="21" s="1"/>
  <c r="O84" i="21"/>
  <c r="AJ84" i="21" s="1"/>
  <c r="AK84" i="21" s="1"/>
  <c r="O53" i="21"/>
  <c r="AJ53" i="21" s="1"/>
  <c r="AK53" i="21" s="1"/>
  <c r="O85" i="21"/>
  <c r="AJ85" i="21" s="1"/>
  <c r="AK85" i="21" s="1"/>
  <c r="O137" i="21"/>
  <c r="AJ137" i="21" s="1"/>
  <c r="AK137" i="21" s="1"/>
  <c r="O168" i="21"/>
  <c r="AJ168" i="21" s="1"/>
  <c r="AK168" i="21" s="1"/>
  <c r="O65" i="21"/>
  <c r="AJ65" i="21" s="1"/>
  <c r="AK65" i="21" s="1"/>
  <c r="O169" i="21"/>
  <c r="AJ169" i="21" s="1"/>
  <c r="AK169" i="21" s="1"/>
  <c r="O33" i="21"/>
  <c r="AJ33" i="21" s="1"/>
  <c r="AK33" i="21" s="1"/>
  <c r="O107" i="21"/>
  <c r="AJ107" i="21" s="1"/>
  <c r="AK107" i="21" s="1"/>
  <c r="O149" i="21"/>
  <c r="AJ149" i="21" s="1"/>
  <c r="AK149" i="21" s="1"/>
  <c r="O44" i="21"/>
  <c r="AJ44" i="21" s="1"/>
  <c r="AK44" i="21" s="1"/>
  <c r="O56" i="21"/>
  <c r="AJ56" i="21" s="1"/>
  <c r="AK56" i="21" s="1"/>
  <c r="O67" i="21"/>
  <c r="AJ67" i="21" s="1"/>
  <c r="AK67" i="21" s="1"/>
  <c r="O77" i="21"/>
  <c r="AJ77" i="21" s="1"/>
  <c r="AK77" i="21" s="1"/>
  <c r="O98" i="21"/>
  <c r="AJ98" i="21" s="1"/>
  <c r="AK98" i="21" s="1"/>
  <c r="O108" i="21"/>
  <c r="AJ108" i="21" s="1"/>
  <c r="AK108" i="21" s="1"/>
  <c r="O119" i="21"/>
  <c r="AJ119" i="21" s="1"/>
  <c r="AK119" i="21" s="1"/>
  <c r="O140" i="21"/>
  <c r="AJ140" i="21" s="1"/>
  <c r="AK140" i="21" s="1"/>
  <c r="O171" i="21"/>
  <c r="AJ171" i="21" s="1"/>
  <c r="AK171" i="21" s="1"/>
  <c r="O180" i="21"/>
  <c r="AJ180" i="21" s="1"/>
  <c r="AK180" i="21" s="1"/>
  <c r="O38" i="21"/>
  <c r="AJ38" i="21" s="1"/>
  <c r="AK38" i="21" s="1"/>
  <c r="O157" i="21"/>
  <c r="AJ157" i="21" s="1"/>
  <c r="AK157" i="21" s="1"/>
  <c r="O41" i="21"/>
  <c r="AJ41" i="21" s="1"/>
  <c r="AK41" i="21" s="1"/>
  <c r="O21" i="21"/>
  <c r="AJ21" i="21" s="1"/>
  <c r="AK21" i="21" s="1"/>
  <c r="O86" i="21"/>
  <c r="AJ86" i="21" s="1"/>
  <c r="AK86" i="21" s="1"/>
  <c r="O178" i="21"/>
  <c r="AJ178" i="21" s="1"/>
  <c r="AK178" i="21" s="1"/>
  <c r="O97" i="21"/>
  <c r="AJ97" i="21" s="1"/>
  <c r="AK97" i="21" s="1"/>
  <c r="O129" i="21"/>
  <c r="AJ129" i="21" s="1"/>
  <c r="AK129" i="21" s="1"/>
  <c r="O23" i="21"/>
  <c r="AJ23" i="21" s="1"/>
  <c r="AK23" i="21" s="1"/>
  <c r="O45" i="21"/>
  <c r="AJ45" i="21" s="1"/>
  <c r="AK45" i="21" s="1"/>
  <c r="O57" i="21"/>
  <c r="AJ57" i="21" s="1"/>
  <c r="AK57" i="21" s="1"/>
  <c r="O68" i="21"/>
  <c r="AJ68" i="21" s="1"/>
  <c r="AK68" i="21" s="1"/>
  <c r="O78" i="21"/>
  <c r="AJ78" i="21" s="1"/>
  <c r="AK78" i="21" s="1"/>
  <c r="O99" i="21"/>
  <c r="AJ99" i="21" s="1"/>
  <c r="AK99" i="21" s="1"/>
  <c r="O109" i="21"/>
  <c r="AJ109" i="21" s="1"/>
  <c r="AK109" i="21" s="1"/>
  <c r="O120" i="21"/>
  <c r="AJ120" i="21" s="1"/>
  <c r="AK120" i="21" s="1"/>
  <c r="O141" i="21"/>
  <c r="AJ141" i="21" s="1"/>
  <c r="AK141" i="21" s="1"/>
  <c r="O151" i="21"/>
  <c r="AJ151" i="21" s="1"/>
  <c r="AK151" i="21" s="1"/>
  <c r="O161" i="21"/>
  <c r="AJ161" i="21" s="1"/>
  <c r="AK161" i="21" s="1"/>
  <c r="O181" i="21"/>
  <c r="AJ181" i="21" s="1"/>
  <c r="AK181" i="21" s="1"/>
  <c r="O62" i="21"/>
  <c r="AJ62" i="21" s="1"/>
  <c r="AK62" i="21" s="1"/>
  <c r="O146" i="21"/>
  <c r="AJ146" i="21" s="1"/>
  <c r="AK146" i="21" s="1"/>
  <c r="O24" i="21"/>
  <c r="AJ24" i="21" s="1"/>
  <c r="AK24" i="21" s="1"/>
  <c r="O35" i="21"/>
  <c r="AJ35" i="21" s="1"/>
  <c r="AK35" i="21" s="1"/>
  <c r="O89" i="21"/>
  <c r="AJ89" i="21" s="1"/>
  <c r="AK89" i="21" s="1"/>
  <c r="O110" i="21"/>
  <c r="AJ110" i="21" s="1"/>
  <c r="AK110" i="21" s="1"/>
  <c r="O121" i="21"/>
  <c r="AJ121" i="21" s="1"/>
  <c r="AK121" i="21" s="1"/>
  <c r="O131" i="21"/>
  <c r="AJ131" i="21" s="1"/>
  <c r="AK131" i="21" s="1"/>
  <c r="O25" i="21"/>
  <c r="AJ25" i="21" s="1"/>
  <c r="AK25" i="21" s="1"/>
  <c r="O36" i="21"/>
  <c r="AJ36" i="21" s="1"/>
  <c r="AK36" i="21" s="1"/>
  <c r="O47" i="21"/>
  <c r="AJ47" i="21" s="1"/>
  <c r="AK47" i="21" s="1"/>
  <c r="O59" i="21"/>
  <c r="AJ59" i="21" s="1"/>
  <c r="AK59" i="21" s="1"/>
  <c r="O122" i="21"/>
  <c r="AJ122" i="21" s="1"/>
  <c r="AK122" i="21" s="1"/>
  <c r="O132" i="21"/>
  <c r="AJ132" i="21" s="1"/>
  <c r="AK132" i="21" s="1"/>
  <c r="O153" i="21"/>
  <c r="AJ153" i="21" s="1"/>
  <c r="AK153" i="21" s="1"/>
  <c r="O172" i="21"/>
  <c r="AJ172" i="21" s="1"/>
  <c r="AK172" i="21" s="1"/>
  <c r="O183" i="21"/>
  <c r="AJ183" i="21" s="1"/>
  <c r="AK183" i="21" s="1"/>
  <c r="O26" i="21"/>
  <c r="AJ26" i="21" s="1"/>
  <c r="AK26" i="21" s="1"/>
  <c r="O37" i="21"/>
  <c r="AJ37" i="21" s="1"/>
  <c r="AK37" i="21" s="1"/>
  <c r="O48" i="21"/>
  <c r="AJ48" i="21" s="1"/>
  <c r="AK48" i="21" s="1"/>
  <c r="O60" i="21"/>
  <c r="AJ60" i="21" s="1"/>
  <c r="AK60" i="21" s="1"/>
  <c r="O81" i="21"/>
  <c r="AJ81" i="21" s="1"/>
  <c r="AK81" i="21" s="1"/>
  <c r="O91" i="21"/>
  <c r="AJ91" i="21" s="1"/>
  <c r="AK91" i="21" s="1"/>
  <c r="O101" i="21"/>
  <c r="AJ101" i="21" s="1"/>
  <c r="AK101" i="21" s="1"/>
  <c r="O112" i="21"/>
  <c r="AJ112" i="21" s="1"/>
  <c r="AK112" i="21" s="1"/>
  <c r="O123" i="21"/>
  <c r="AJ123" i="21" s="1"/>
  <c r="AK123" i="21" s="1"/>
  <c r="O133" i="21"/>
  <c r="AJ133" i="21" s="1"/>
  <c r="AK133" i="21" s="1"/>
  <c r="O143" i="21"/>
  <c r="AJ143" i="21" s="1"/>
  <c r="AK143" i="21" s="1"/>
  <c r="O164" i="21"/>
  <c r="AJ164" i="21" s="1"/>
  <c r="AK164" i="21" s="1"/>
  <c r="O184" i="21"/>
  <c r="AJ184" i="21" s="1"/>
  <c r="AK184" i="21" s="1"/>
  <c r="X15" i="21"/>
  <c r="Y15" i="21" s="1"/>
  <c r="W17" i="18"/>
  <c r="AF208" i="24"/>
  <c r="AG208" i="24" s="1"/>
  <c r="AB208" i="24"/>
  <c r="AC208" i="24" s="1"/>
  <c r="X208" i="24"/>
  <c r="Y208" i="24" s="1"/>
  <c r="AF207" i="24"/>
  <c r="AG207" i="24" s="1"/>
  <c r="AB207" i="24"/>
  <c r="AC207" i="24" s="1"/>
  <c r="X207" i="24"/>
  <c r="Y207" i="24" s="1"/>
  <c r="AF206" i="24"/>
  <c r="AG206" i="24" s="1"/>
  <c r="AB206" i="24"/>
  <c r="AC206" i="24" s="1"/>
  <c r="X206" i="24"/>
  <c r="Y206" i="24" s="1"/>
  <c r="AF205" i="24"/>
  <c r="AG205" i="24" s="1"/>
  <c r="AB205" i="24"/>
  <c r="AC205" i="24" s="1"/>
  <c r="X205" i="24"/>
  <c r="Y205" i="24" s="1"/>
  <c r="AF204" i="24"/>
  <c r="AG204" i="24" s="1"/>
  <c r="AB204" i="24"/>
  <c r="AC204" i="24" s="1"/>
  <c r="X204" i="24"/>
  <c r="Y204" i="24" s="1"/>
  <c r="AF203" i="24"/>
  <c r="AG203" i="24" s="1"/>
  <c r="AB203" i="24"/>
  <c r="AC203" i="24" s="1"/>
  <c r="X203" i="24"/>
  <c r="Y203" i="24" s="1"/>
  <c r="X202" i="24"/>
  <c r="Y202" i="24" s="1"/>
  <c r="AF199" i="24"/>
  <c r="AG199" i="24" s="1"/>
  <c r="AB199" i="24"/>
  <c r="AC199" i="24" s="1"/>
  <c r="X199" i="24"/>
  <c r="Y199" i="24" s="1"/>
  <c r="AF198" i="24"/>
  <c r="AG198" i="24" s="1"/>
  <c r="AB198" i="24"/>
  <c r="AC198" i="24" s="1"/>
  <c r="X198" i="24"/>
  <c r="Y198" i="24" s="1"/>
  <c r="AF197" i="24"/>
  <c r="AG197" i="24" s="1"/>
  <c r="AB197" i="24"/>
  <c r="AC197" i="24" s="1"/>
  <c r="X197" i="24"/>
  <c r="Y197" i="24" s="1"/>
  <c r="AF196" i="24"/>
  <c r="AG196" i="24" s="1"/>
  <c r="AB196" i="24"/>
  <c r="AC196" i="24" s="1"/>
  <c r="X196" i="24"/>
  <c r="Y196" i="24" s="1"/>
  <c r="AF195" i="24"/>
  <c r="AG195" i="24" s="1"/>
  <c r="AB195" i="24"/>
  <c r="AC195" i="24" s="1"/>
  <c r="X195" i="24"/>
  <c r="Y195" i="24" s="1"/>
  <c r="AF194" i="24"/>
  <c r="AG194" i="24" s="1"/>
  <c r="AB194" i="24"/>
  <c r="AC194" i="24" s="1"/>
  <c r="X194" i="24"/>
  <c r="Y194" i="24" s="1"/>
  <c r="AF193" i="24"/>
  <c r="AG193" i="24" s="1"/>
  <c r="AB193" i="24"/>
  <c r="AC193" i="24" s="1"/>
  <c r="X193" i="24"/>
  <c r="Y193" i="24" s="1"/>
  <c r="AF192" i="24"/>
  <c r="AG192" i="24" s="1"/>
  <c r="AB192" i="24"/>
  <c r="AC192" i="24" s="1"/>
  <c r="X192" i="24"/>
  <c r="Y192" i="24" s="1"/>
  <c r="AF191" i="24"/>
  <c r="AG191" i="24" s="1"/>
  <c r="AB191" i="24"/>
  <c r="AC191" i="24" s="1"/>
  <c r="X191" i="24"/>
  <c r="Y191" i="24" s="1"/>
  <c r="AF190" i="24"/>
  <c r="AG190" i="24" s="1"/>
  <c r="AB190" i="24"/>
  <c r="AC190" i="24" s="1"/>
  <c r="X190" i="24"/>
  <c r="Y190" i="24" s="1"/>
  <c r="AF178" i="24"/>
  <c r="AG178" i="24" s="1"/>
  <c r="AB178" i="24"/>
  <c r="AC178" i="24" s="1"/>
  <c r="X178" i="24"/>
  <c r="Y178" i="24" s="1"/>
  <c r="AF177" i="24"/>
  <c r="AG177" i="24" s="1"/>
  <c r="AB177" i="24"/>
  <c r="AC177" i="24" s="1"/>
  <c r="X177" i="24"/>
  <c r="Y177" i="24" s="1"/>
  <c r="AF176" i="24"/>
  <c r="AG176" i="24" s="1"/>
  <c r="AB176" i="24"/>
  <c r="AC176" i="24" s="1"/>
  <c r="X176" i="24"/>
  <c r="Y176" i="24" s="1"/>
  <c r="AF175" i="24"/>
  <c r="AG175" i="24" s="1"/>
  <c r="AB175" i="24"/>
  <c r="AC175" i="24" s="1"/>
  <c r="X175" i="24"/>
  <c r="Y175" i="24" s="1"/>
  <c r="AF174" i="24"/>
  <c r="AG174" i="24" s="1"/>
  <c r="AB174" i="24"/>
  <c r="AC174" i="24" s="1"/>
  <c r="X174" i="24"/>
  <c r="Y174" i="24" s="1"/>
  <c r="AF173" i="24"/>
  <c r="AG173" i="24" s="1"/>
  <c r="AB173" i="24"/>
  <c r="AC173" i="24" s="1"/>
  <c r="X173" i="24"/>
  <c r="Y173" i="24" s="1"/>
  <c r="AF172" i="24"/>
  <c r="AG172" i="24" s="1"/>
  <c r="AB172" i="24"/>
  <c r="AC172" i="24" s="1"/>
  <c r="X172" i="24"/>
  <c r="Y172" i="24" s="1"/>
  <c r="AF171" i="24"/>
  <c r="AG171" i="24" s="1"/>
  <c r="AB171" i="24"/>
  <c r="AC171" i="24" s="1"/>
  <c r="X171" i="24"/>
  <c r="Y171" i="24" s="1"/>
  <c r="AF170" i="24"/>
  <c r="AG170" i="24" s="1"/>
  <c r="AB170" i="24"/>
  <c r="AC170" i="24" s="1"/>
  <c r="X170" i="24"/>
  <c r="Y170" i="24" s="1"/>
  <c r="AF169" i="24"/>
  <c r="AG169" i="24" s="1"/>
  <c r="AB169" i="24"/>
  <c r="AC169" i="24" s="1"/>
  <c r="X169" i="24"/>
  <c r="Y169" i="24" s="1"/>
  <c r="AF168" i="24"/>
  <c r="AG168" i="24" s="1"/>
  <c r="AB168" i="24"/>
  <c r="AC168" i="24" s="1"/>
  <c r="X168" i="24"/>
  <c r="Y168" i="24" s="1"/>
  <c r="AF167" i="24"/>
  <c r="AG167" i="24" s="1"/>
  <c r="AB167" i="24"/>
  <c r="AC167" i="24" s="1"/>
  <c r="X167" i="24"/>
  <c r="Y167" i="24" s="1"/>
  <c r="AF166" i="24"/>
  <c r="AG166" i="24" s="1"/>
  <c r="AB166" i="24"/>
  <c r="AC166" i="24" s="1"/>
  <c r="X166" i="24"/>
  <c r="Y166" i="24" s="1"/>
  <c r="AF165" i="24"/>
  <c r="AG165" i="24" s="1"/>
  <c r="AB165" i="24"/>
  <c r="AC165" i="24" s="1"/>
  <c r="X165" i="24"/>
  <c r="Y165" i="24" s="1"/>
  <c r="AF164" i="24"/>
  <c r="AG164" i="24" s="1"/>
  <c r="AB164" i="24"/>
  <c r="AC164" i="24" s="1"/>
  <c r="X164" i="24"/>
  <c r="Y164" i="24" s="1"/>
  <c r="AF163" i="24"/>
  <c r="AG163" i="24" s="1"/>
  <c r="AB163" i="24"/>
  <c r="AC163" i="24" s="1"/>
  <c r="X163" i="24"/>
  <c r="Y163" i="24" s="1"/>
  <c r="AF162" i="24"/>
  <c r="AG162" i="24" s="1"/>
  <c r="AB162" i="24"/>
  <c r="AC162" i="24" s="1"/>
  <c r="X162" i="24"/>
  <c r="Y162" i="24" s="1"/>
  <c r="AF161" i="24"/>
  <c r="AG161" i="24" s="1"/>
  <c r="AB161" i="24"/>
  <c r="AC161" i="24" s="1"/>
  <c r="X161" i="24"/>
  <c r="Y161" i="24" s="1"/>
  <c r="AF160" i="24"/>
  <c r="AG160" i="24" s="1"/>
  <c r="AB160" i="24"/>
  <c r="AC160" i="24" s="1"/>
  <c r="X160" i="24"/>
  <c r="Y160" i="24" s="1"/>
  <c r="AF159" i="24"/>
  <c r="AG159" i="24" s="1"/>
  <c r="AB159" i="24"/>
  <c r="AC159" i="24" s="1"/>
  <c r="X159" i="24"/>
  <c r="Y159" i="24" s="1"/>
  <c r="AF158" i="24"/>
  <c r="AG158" i="24" s="1"/>
  <c r="AB158" i="24"/>
  <c r="AC158" i="24" s="1"/>
  <c r="X158" i="24"/>
  <c r="Y158" i="24" s="1"/>
  <c r="AF157" i="24"/>
  <c r="AG157" i="24" s="1"/>
  <c r="AB157" i="24"/>
  <c r="AC157" i="24" s="1"/>
  <c r="X157" i="24"/>
  <c r="Y157" i="24" s="1"/>
  <c r="AF156" i="24"/>
  <c r="AG156" i="24" s="1"/>
  <c r="AB156" i="24"/>
  <c r="AC156" i="24" s="1"/>
  <c r="X156" i="24"/>
  <c r="Y156" i="24" s="1"/>
  <c r="AF155" i="24"/>
  <c r="AG155" i="24" s="1"/>
  <c r="AB155" i="24"/>
  <c r="AC155" i="24" s="1"/>
  <c r="X155" i="24"/>
  <c r="Y155" i="24" s="1"/>
  <c r="AF154" i="24"/>
  <c r="AG154" i="24" s="1"/>
  <c r="AB154" i="24"/>
  <c r="AC154" i="24" s="1"/>
  <c r="X154" i="24"/>
  <c r="Y154" i="24" s="1"/>
  <c r="AF153" i="24"/>
  <c r="AG153" i="24" s="1"/>
  <c r="AB153" i="24"/>
  <c r="AC153" i="24" s="1"/>
  <c r="X153" i="24"/>
  <c r="Y153" i="24" s="1"/>
  <c r="AF152" i="24"/>
  <c r="AG152" i="24" s="1"/>
  <c r="AB152" i="24"/>
  <c r="AC152" i="24" s="1"/>
  <c r="X152" i="24"/>
  <c r="Y152" i="24" s="1"/>
  <c r="AF151" i="24"/>
  <c r="AG151" i="24" s="1"/>
  <c r="AB151" i="24"/>
  <c r="AC151" i="24" s="1"/>
  <c r="X151" i="24"/>
  <c r="Y151" i="24" s="1"/>
  <c r="AF150" i="24"/>
  <c r="AG150" i="24" s="1"/>
  <c r="AB150" i="24"/>
  <c r="AC150" i="24" s="1"/>
  <c r="X150" i="24"/>
  <c r="Y150" i="24" s="1"/>
  <c r="AF149" i="24"/>
  <c r="AG149" i="24" s="1"/>
  <c r="AB149" i="24"/>
  <c r="AC149" i="24" s="1"/>
  <c r="X149" i="24"/>
  <c r="Y149" i="24" s="1"/>
  <c r="AF148" i="24"/>
  <c r="AG148" i="24" s="1"/>
  <c r="AB148" i="24"/>
  <c r="AC148" i="24" s="1"/>
  <c r="X148" i="24"/>
  <c r="Y148" i="24" s="1"/>
  <c r="AF147" i="24"/>
  <c r="AG147" i="24" s="1"/>
  <c r="AB147" i="24"/>
  <c r="AC147" i="24" s="1"/>
  <c r="X147" i="24"/>
  <c r="Y147" i="24" s="1"/>
  <c r="AF146" i="24"/>
  <c r="AG146" i="24" s="1"/>
  <c r="AB146" i="24"/>
  <c r="AC146" i="24" s="1"/>
  <c r="X146" i="24"/>
  <c r="Y146" i="24" s="1"/>
  <c r="AF145" i="24"/>
  <c r="AG145" i="24" s="1"/>
  <c r="AB145" i="24"/>
  <c r="AC145" i="24" s="1"/>
  <c r="X145" i="24"/>
  <c r="Y145" i="24" s="1"/>
  <c r="AF144" i="24"/>
  <c r="AG144" i="24" s="1"/>
  <c r="AB144" i="24"/>
  <c r="AC144" i="24" s="1"/>
  <c r="X144" i="24"/>
  <c r="Y144" i="24" s="1"/>
  <c r="AF143" i="24"/>
  <c r="AG143" i="24" s="1"/>
  <c r="AB143" i="24"/>
  <c r="AC143" i="24" s="1"/>
  <c r="X143" i="24"/>
  <c r="Y143" i="24" s="1"/>
  <c r="AF142" i="24"/>
  <c r="AG142" i="24" s="1"/>
  <c r="AB142" i="24"/>
  <c r="AC142" i="24" s="1"/>
  <c r="X142" i="24"/>
  <c r="Y142" i="24" s="1"/>
  <c r="AF141" i="24"/>
  <c r="AG141" i="24" s="1"/>
  <c r="AB141" i="24"/>
  <c r="AC141" i="24" s="1"/>
  <c r="X141" i="24"/>
  <c r="Y141" i="24" s="1"/>
  <c r="AF140" i="24"/>
  <c r="AG140" i="24" s="1"/>
  <c r="AB140" i="24"/>
  <c r="AC140" i="24" s="1"/>
  <c r="X140" i="24"/>
  <c r="Y140" i="24" s="1"/>
  <c r="AF139" i="24"/>
  <c r="AG139" i="24" s="1"/>
  <c r="AB139" i="24"/>
  <c r="AC139" i="24" s="1"/>
  <c r="X139" i="24"/>
  <c r="Y139" i="24" s="1"/>
  <c r="AF138" i="24"/>
  <c r="AG138" i="24" s="1"/>
  <c r="AB138" i="24"/>
  <c r="AC138" i="24" s="1"/>
  <c r="X138" i="24"/>
  <c r="Y138" i="24" s="1"/>
  <c r="AF137" i="24"/>
  <c r="AG137" i="24" s="1"/>
  <c r="AB137" i="24"/>
  <c r="AC137" i="24" s="1"/>
  <c r="X137" i="24"/>
  <c r="Y137" i="24" s="1"/>
  <c r="AF136" i="24"/>
  <c r="AG136" i="24" s="1"/>
  <c r="AB136" i="24"/>
  <c r="AC136" i="24" s="1"/>
  <c r="X136" i="24"/>
  <c r="Y136" i="24" s="1"/>
  <c r="AF135" i="24"/>
  <c r="AG135" i="24" s="1"/>
  <c r="AB135" i="24"/>
  <c r="AC135" i="24" s="1"/>
  <c r="X135" i="24"/>
  <c r="Y135" i="24" s="1"/>
  <c r="AF134" i="24"/>
  <c r="AG134" i="24" s="1"/>
  <c r="AB134" i="24"/>
  <c r="AC134" i="24" s="1"/>
  <c r="X134" i="24"/>
  <c r="Y134" i="24" s="1"/>
  <c r="AF133" i="24"/>
  <c r="AG133" i="24" s="1"/>
  <c r="AB133" i="24"/>
  <c r="AC133" i="24" s="1"/>
  <c r="X133" i="24"/>
  <c r="Y133" i="24" s="1"/>
  <c r="AF132" i="24"/>
  <c r="AG132" i="24" s="1"/>
  <c r="AB132" i="24"/>
  <c r="AC132" i="24" s="1"/>
  <c r="X132" i="24"/>
  <c r="Y132" i="24" s="1"/>
  <c r="AF131" i="24"/>
  <c r="AG131" i="24" s="1"/>
  <c r="AB131" i="24"/>
  <c r="AC131" i="24" s="1"/>
  <c r="X131" i="24"/>
  <c r="Y131" i="24" s="1"/>
  <c r="AF130" i="24"/>
  <c r="AG130" i="24" s="1"/>
  <c r="AB130" i="24"/>
  <c r="AC130" i="24" s="1"/>
  <c r="X130" i="24"/>
  <c r="Y130" i="24" s="1"/>
  <c r="AF129" i="24"/>
  <c r="AG129" i="24" s="1"/>
  <c r="AB129" i="24"/>
  <c r="AC129" i="24" s="1"/>
  <c r="X129" i="24"/>
  <c r="Y129" i="24" s="1"/>
  <c r="AF128" i="24"/>
  <c r="AG128" i="24" s="1"/>
  <c r="AB128" i="24"/>
  <c r="AC128" i="24" s="1"/>
  <c r="X128" i="24"/>
  <c r="Y128" i="24" s="1"/>
  <c r="AF127" i="24"/>
  <c r="AG127" i="24" s="1"/>
  <c r="AB127" i="24"/>
  <c r="AC127" i="24" s="1"/>
  <c r="X127" i="24"/>
  <c r="Y127" i="24" s="1"/>
  <c r="AF126" i="24"/>
  <c r="AG126" i="24" s="1"/>
  <c r="AB126" i="24"/>
  <c r="AC126" i="24" s="1"/>
  <c r="X126" i="24"/>
  <c r="Y126" i="24" s="1"/>
  <c r="AF125" i="24"/>
  <c r="AG125" i="24" s="1"/>
  <c r="AB125" i="24"/>
  <c r="AC125" i="24" s="1"/>
  <c r="X125" i="24"/>
  <c r="Y125" i="24" s="1"/>
  <c r="AF124" i="24"/>
  <c r="AG124" i="24" s="1"/>
  <c r="AB124" i="24"/>
  <c r="AC124" i="24" s="1"/>
  <c r="X124" i="24"/>
  <c r="Y124" i="24" s="1"/>
  <c r="AF123" i="24"/>
  <c r="AG123" i="24" s="1"/>
  <c r="AB123" i="24"/>
  <c r="AC123" i="24" s="1"/>
  <c r="X123" i="24"/>
  <c r="Y123" i="24" s="1"/>
  <c r="AF122" i="24"/>
  <c r="AG122" i="24" s="1"/>
  <c r="AB122" i="24"/>
  <c r="AC122" i="24" s="1"/>
  <c r="X122" i="24"/>
  <c r="Y122" i="24" s="1"/>
  <c r="AF121" i="24"/>
  <c r="AG121" i="24" s="1"/>
  <c r="AB121" i="24"/>
  <c r="AC121" i="24" s="1"/>
  <c r="X121" i="24"/>
  <c r="Y121" i="24" s="1"/>
  <c r="AF120" i="24"/>
  <c r="AG120" i="24" s="1"/>
  <c r="AB120" i="24"/>
  <c r="AC120" i="24" s="1"/>
  <c r="X120" i="24"/>
  <c r="Y120" i="24" s="1"/>
  <c r="AF119" i="24"/>
  <c r="AG119" i="24" s="1"/>
  <c r="AB119" i="24"/>
  <c r="AC119" i="24" s="1"/>
  <c r="X119" i="24"/>
  <c r="Y119" i="24" s="1"/>
  <c r="AF118" i="24"/>
  <c r="AG118" i="24" s="1"/>
  <c r="AB118" i="24"/>
  <c r="AC118" i="24" s="1"/>
  <c r="X118" i="24"/>
  <c r="Y118" i="24" s="1"/>
  <c r="AF117" i="24"/>
  <c r="AG117" i="24" s="1"/>
  <c r="AB117" i="24"/>
  <c r="AC117" i="24" s="1"/>
  <c r="X117" i="24"/>
  <c r="Y117" i="24" s="1"/>
  <c r="AF116" i="24"/>
  <c r="AG116" i="24" s="1"/>
  <c r="AB116" i="24"/>
  <c r="AC116" i="24" s="1"/>
  <c r="X116" i="24"/>
  <c r="Y116" i="24" s="1"/>
  <c r="AF115" i="24"/>
  <c r="AG115" i="24" s="1"/>
  <c r="AB115" i="24"/>
  <c r="AC115" i="24" s="1"/>
  <c r="X115" i="24"/>
  <c r="Y115" i="24" s="1"/>
  <c r="AF114" i="24"/>
  <c r="AG114" i="24" s="1"/>
  <c r="AB114" i="24"/>
  <c r="AC114" i="24" s="1"/>
  <c r="X114" i="24"/>
  <c r="Y114" i="24" s="1"/>
  <c r="AF113" i="24"/>
  <c r="AG113" i="24" s="1"/>
  <c r="AB113" i="24"/>
  <c r="AC113" i="24" s="1"/>
  <c r="X113" i="24"/>
  <c r="Y113" i="24" s="1"/>
  <c r="AF112" i="24"/>
  <c r="AG112" i="24" s="1"/>
  <c r="AB112" i="24"/>
  <c r="AC112" i="24" s="1"/>
  <c r="X112" i="24"/>
  <c r="Y112" i="24" s="1"/>
  <c r="AF111" i="24"/>
  <c r="AG111" i="24" s="1"/>
  <c r="AB111" i="24"/>
  <c r="AC111" i="24" s="1"/>
  <c r="X111" i="24"/>
  <c r="Y111" i="24" s="1"/>
  <c r="AF110" i="24"/>
  <c r="AG110" i="24" s="1"/>
  <c r="AB110" i="24"/>
  <c r="AC110" i="24" s="1"/>
  <c r="X110" i="24"/>
  <c r="Y110" i="24" s="1"/>
  <c r="AF109" i="24"/>
  <c r="AG109" i="24" s="1"/>
  <c r="AB109" i="24"/>
  <c r="AC109" i="24" s="1"/>
  <c r="X109" i="24"/>
  <c r="Y109" i="24" s="1"/>
  <c r="AF108" i="24"/>
  <c r="AG108" i="24" s="1"/>
  <c r="AB108" i="24"/>
  <c r="AC108" i="24" s="1"/>
  <c r="X108" i="24"/>
  <c r="Y108" i="24" s="1"/>
  <c r="AF107" i="24"/>
  <c r="AG107" i="24" s="1"/>
  <c r="AB107" i="24"/>
  <c r="AC107" i="24" s="1"/>
  <c r="X107" i="24"/>
  <c r="Y107" i="24" s="1"/>
  <c r="AF106" i="24"/>
  <c r="AG106" i="24" s="1"/>
  <c r="AB106" i="24"/>
  <c r="AC106" i="24" s="1"/>
  <c r="X106" i="24"/>
  <c r="Y106" i="24" s="1"/>
  <c r="AF105" i="24"/>
  <c r="AG105" i="24" s="1"/>
  <c r="AB105" i="24"/>
  <c r="AC105" i="24" s="1"/>
  <c r="X105" i="24"/>
  <c r="Y105" i="24" s="1"/>
  <c r="AF104" i="24"/>
  <c r="AG104" i="24" s="1"/>
  <c r="AB104" i="24"/>
  <c r="AC104" i="24" s="1"/>
  <c r="X104" i="24"/>
  <c r="Y104" i="24" s="1"/>
  <c r="AF103" i="24"/>
  <c r="AG103" i="24" s="1"/>
  <c r="AB103" i="24"/>
  <c r="AC103" i="24" s="1"/>
  <c r="X103" i="24"/>
  <c r="Y103" i="24" s="1"/>
  <c r="AF102" i="24"/>
  <c r="AG102" i="24" s="1"/>
  <c r="AB102" i="24"/>
  <c r="AC102" i="24" s="1"/>
  <c r="X102" i="24"/>
  <c r="Y102" i="24" s="1"/>
  <c r="AF101" i="24"/>
  <c r="AG101" i="24" s="1"/>
  <c r="AB101" i="24"/>
  <c r="AC101" i="24" s="1"/>
  <c r="X101" i="24"/>
  <c r="Y101" i="24" s="1"/>
  <c r="AF100" i="24"/>
  <c r="AG100" i="24" s="1"/>
  <c r="AB100" i="24"/>
  <c r="AC100" i="24" s="1"/>
  <c r="X100" i="24"/>
  <c r="Y100" i="24" s="1"/>
  <c r="AF99" i="24"/>
  <c r="AG99" i="24" s="1"/>
  <c r="AB99" i="24"/>
  <c r="AC99" i="24" s="1"/>
  <c r="X99" i="24"/>
  <c r="Y99" i="24" s="1"/>
  <c r="AF98" i="24"/>
  <c r="AG98" i="24" s="1"/>
  <c r="AB98" i="24"/>
  <c r="AC98" i="24" s="1"/>
  <c r="X98" i="24"/>
  <c r="Y98" i="24" s="1"/>
  <c r="AF97" i="24"/>
  <c r="AG97" i="24" s="1"/>
  <c r="AB97" i="24"/>
  <c r="AC97" i="24" s="1"/>
  <c r="X97" i="24"/>
  <c r="Y97" i="24" s="1"/>
  <c r="AF96" i="24"/>
  <c r="AG96" i="24" s="1"/>
  <c r="AB96" i="24"/>
  <c r="AC96" i="24" s="1"/>
  <c r="X96" i="24"/>
  <c r="Y96" i="24" s="1"/>
  <c r="AF95" i="24"/>
  <c r="AG95" i="24" s="1"/>
  <c r="AB95" i="24"/>
  <c r="AC95" i="24" s="1"/>
  <c r="X95" i="24"/>
  <c r="Y95" i="24" s="1"/>
  <c r="AF94" i="24"/>
  <c r="AG94" i="24" s="1"/>
  <c r="AB94" i="24"/>
  <c r="AC94" i="24" s="1"/>
  <c r="X94" i="24"/>
  <c r="Y94" i="24" s="1"/>
  <c r="AF93" i="24"/>
  <c r="AG93" i="24" s="1"/>
  <c r="AB93" i="24"/>
  <c r="AC93" i="24" s="1"/>
  <c r="X93" i="24"/>
  <c r="Y93" i="24" s="1"/>
  <c r="AF92" i="24"/>
  <c r="AG92" i="24" s="1"/>
  <c r="AB92" i="24"/>
  <c r="AC92" i="24" s="1"/>
  <c r="X92" i="24"/>
  <c r="Y92" i="24" s="1"/>
  <c r="AF91" i="24"/>
  <c r="AG91" i="24" s="1"/>
  <c r="AB91" i="24"/>
  <c r="AC91" i="24" s="1"/>
  <c r="X91" i="24"/>
  <c r="Y91" i="24" s="1"/>
  <c r="AF90" i="24"/>
  <c r="AG90" i="24" s="1"/>
  <c r="AB90" i="24"/>
  <c r="AC90" i="24" s="1"/>
  <c r="X90" i="24"/>
  <c r="Y90" i="24" s="1"/>
  <c r="AF89" i="24"/>
  <c r="AG89" i="24" s="1"/>
  <c r="AB89" i="24"/>
  <c r="AC89" i="24" s="1"/>
  <c r="X89" i="24"/>
  <c r="Y89" i="24" s="1"/>
  <c r="AF88" i="24"/>
  <c r="AG88" i="24" s="1"/>
  <c r="AB88" i="24"/>
  <c r="AC88" i="24" s="1"/>
  <c r="X88" i="24"/>
  <c r="Y88" i="24" s="1"/>
  <c r="AF87" i="24"/>
  <c r="AG87" i="24" s="1"/>
  <c r="AB87" i="24"/>
  <c r="AC87" i="24" s="1"/>
  <c r="X87" i="24"/>
  <c r="Y87" i="24" s="1"/>
  <c r="AF86" i="24"/>
  <c r="AG86" i="24" s="1"/>
  <c r="AB86" i="24"/>
  <c r="AC86" i="24" s="1"/>
  <c r="X86" i="24"/>
  <c r="Y86" i="24" s="1"/>
  <c r="AF85" i="24"/>
  <c r="AG85" i="24" s="1"/>
  <c r="AB85" i="24"/>
  <c r="AC85" i="24" s="1"/>
  <c r="X85" i="24"/>
  <c r="Y85" i="24" s="1"/>
  <c r="AF84" i="24"/>
  <c r="AG84" i="24" s="1"/>
  <c r="AB84" i="24"/>
  <c r="AC84" i="24" s="1"/>
  <c r="X84" i="24"/>
  <c r="Y84" i="24" s="1"/>
  <c r="AF83" i="24"/>
  <c r="AG83" i="24" s="1"/>
  <c r="AB83" i="24"/>
  <c r="AC83" i="24" s="1"/>
  <c r="X83" i="24"/>
  <c r="Y83" i="24" s="1"/>
  <c r="AF82" i="24"/>
  <c r="AG82" i="24" s="1"/>
  <c r="AB82" i="24"/>
  <c r="AC82" i="24" s="1"/>
  <c r="X82" i="24"/>
  <c r="Y82" i="24" s="1"/>
  <c r="AF81" i="24"/>
  <c r="AG81" i="24" s="1"/>
  <c r="AB81" i="24"/>
  <c r="AC81" i="24" s="1"/>
  <c r="X81" i="24"/>
  <c r="Y81" i="24" s="1"/>
  <c r="AF80" i="24"/>
  <c r="AG80" i="24" s="1"/>
  <c r="AB80" i="24"/>
  <c r="AC80" i="24" s="1"/>
  <c r="X80" i="24"/>
  <c r="Y80" i="24" s="1"/>
  <c r="AF79" i="24"/>
  <c r="AG79" i="24" s="1"/>
  <c r="AB79" i="24"/>
  <c r="AC79" i="24" s="1"/>
  <c r="X79" i="24"/>
  <c r="Y79" i="24" s="1"/>
  <c r="AF78" i="24"/>
  <c r="AG78" i="24" s="1"/>
  <c r="AB78" i="24"/>
  <c r="AC78" i="24" s="1"/>
  <c r="X78" i="24"/>
  <c r="Y78" i="24" s="1"/>
  <c r="AF77" i="24"/>
  <c r="AG77" i="24" s="1"/>
  <c r="AB77" i="24"/>
  <c r="AC77" i="24" s="1"/>
  <c r="X77" i="24"/>
  <c r="Y77" i="24" s="1"/>
  <c r="AF76" i="24"/>
  <c r="AG76" i="24" s="1"/>
  <c r="AB76" i="24"/>
  <c r="AC76" i="24" s="1"/>
  <c r="X76" i="24"/>
  <c r="Y76" i="24" s="1"/>
  <c r="AF75" i="24"/>
  <c r="AG75" i="24" s="1"/>
  <c r="AB75" i="24"/>
  <c r="AC75" i="24" s="1"/>
  <c r="X75" i="24"/>
  <c r="Y75" i="24" s="1"/>
  <c r="AF74" i="24"/>
  <c r="AG74" i="24" s="1"/>
  <c r="AB74" i="24"/>
  <c r="AC74" i="24" s="1"/>
  <c r="X74" i="24"/>
  <c r="Y74" i="24" s="1"/>
  <c r="AF73" i="24"/>
  <c r="AG73" i="24" s="1"/>
  <c r="AB73" i="24"/>
  <c r="AC73" i="24" s="1"/>
  <c r="X73" i="24"/>
  <c r="Y73" i="24" s="1"/>
  <c r="AF72" i="24"/>
  <c r="AG72" i="24" s="1"/>
  <c r="AB72" i="24"/>
  <c r="AC72" i="24" s="1"/>
  <c r="X72" i="24"/>
  <c r="Y72" i="24" s="1"/>
  <c r="AF71" i="24"/>
  <c r="AG71" i="24" s="1"/>
  <c r="AB71" i="24"/>
  <c r="AC71" i="24" s="1"/>
  <c r="X71" i="24"/>
  <c r="Y71" i="24" s="1"/>
  <c r="AF70" i="24"/>
  <c r="AG70" i="24" s="1"/>
  <c r="AB70" i="24"/>
  <c r="AC70" i="24" s="1"/>
  <c r="X70" i="24"/>
  <c r="Y70" i="24" s="1"/>
  <c r="AF69" i="24"/>
  <c r="AG69" i="24" s="1"/>
  <c r="AB69" i="24"/>
  <c r="AC69" i="24" s="1"/>
  <c r="X69" i="24"/>
  <c r="Y69" i="24" s="1"/>
  <c r="AF68" i="24"/>
  <c r="AG68" i="24" s="1"/>
  <c r="AB68" i="24"/>
  <c r="AC68" i="24" s="1"/>
  <c r="X68" i="24"/>
  <c r="Y68" i="24" s="1"/>
  <c r="AF67" i="24"/>
  <c r="AG67" i="24" s="1"/>
  <c r="AB67" i="24"/>
  <c r="AC67" i="24" s="1"/>
  <c r="X67" i="24"/>
  <c r="Y67" i="24" s="1"/>
  <c r="AF66" i="24"/>
  <c r="AG66" i="24" s="1"/>
  <c r="AB66" i="24"/>
  <c r="AC66" i="24" s="1"/>
  <c r="X66" i="24"/>
  <c r="Y66" i="24" s="1"/>
  <c r="AF65" i="24"/>
  <c r="AG65" i="24" s="1"/>
  <c r="AB65" i="24"/>
  <c r="AC65" i="24" s="1"/>
  <c r="X65" i="24"/>
  <c r="Y65" i="24" s="1"/>
  <c r="AF64" i="24"/>
  <c r="AG64" i="24" s="1"/>
  <c r="AB64" i="24"/>
  <c r="AC64" i="24" s="1"/>
  <c r="X64" i="24"/>
  <c r="Y64" i="24" s="1"/>
  <c r="AF63" i="24"/>
  <c r="AG63" i="24" s="1"/>
  <c r="AB63" i="24"/>
  <c r="AC63" i="24" s="1"/>
  <c r="X63" i="24"/>
  <c r="Y63" i="24" s="1"/>
  <c r="AF61" i="24"/>
  <c r="AG61" i="24" s="1"/>
  <c r="AB61" i="24"/>
  <c r="AC61" i="24" s="1"/>
  <c r="X61" i="24"/>
  <c r="Y61" i="24" s="1"/>
  <c r="AF60" i="24"/>
  <c r="AG60" i="24" s="1"/>
  <c r="AB60" i="24"/>
  <c r="AC60" i="24" s="1"/>
  <c r="X60" i="24"/>
  <c r="Y60" i="24" s="1"/>
  <c r="AF59" i="24"/>
  <c r="AG59" i="24" s="1"/>
  <c r="AB59" i="24"/>
  <c r="AC59" i="24" s="1"/>
  <c r="X59" i="24"/>
  <c r="Y59" i="24" s="1"/>
  <c r="AF58" i="24"/>
  <c r="AG58" i="24" s="1"/>
  <c r="AB58" i="24"/>
  <c r="AC58" i="24" s="1"/>
  <c r="X58" i="24"/>
  <c r="Y58" i="24" s="1"/>
  <c r="AF57" i="24"/>
  <c r="AG57" i="24" s="1"/>
  <c r="AB57" i="24"/>
  <c r="AC57" i="24" s="1"/>
  <c r="X57" i="24"/>
  <c r="Y57" i="24" s="1"/>
  <c r="AF56" i="24"/>
  <c r="AG56" i="24" s="1"/>
  <c r="AB56" i="24"/>
  <c r="AC56" i="24" s="1"/>
  <c r="X56" i="24"/>
  <c r="Y56" i="24" s="1"/>
  <c r="AF55" i="24"/>
  <c r="AG55" i="24" s="1"/>
  <c r="AB55" i="24"/>
  <c r="AC55" i="24" s="1"/>
  <c r="X55" i="24"/>
  <c r="Y55" i="24" s="1"/>
  <c r="AF54" i="24"/>
  <c r="AG54" i="24" s="1"/>
  <c r="AB54" i="24"/>
  <c r="AC54" i="24" s="1"/>
  <c r="X54" i="24"/>
  <c r="Y54" i="24" s="1"/>
  <c r="AF53" i="24"/>
  <c r="AG53" i="24" s="1"/>
  <c r="AB53" i="24"/>
  <c r="AC53" i="24" s="1"/>
  <c r="X53" i="24"/>
  <c r="Y53" i="24" s="1"/>
  <c r="AF52" i="24"/>
  <c r="AG52" i="24" s="1"/>
  <c r="AB52" i="24"/>
  <c r="AC52" i="24" s="1"/>
  <c r="X52" i="24"/>
  <c r="Y52" i="24" s="1"/>
  <c r="AF51" i="24"/>
  <c r="AG51" i="24" s="1"/>
  <c r="AB51" i="24"/>
  <c r="AC51" i="24" s="1"/>
  <c r="X51" i="24"/>
  <c r="Y51" i="24" s="1"/>
  <c r="AF50" i="24"/>
  <c r="AG50" i="24" s="1"/>
  <c r="AB50" i="24"/>
  <c r="AC50" i="24" s="1"/>
  <c r="X50" i="24"/>
  <c r="Y50" i="24" s="1"/>
  <c r="AF49" i="24"/>
  <c r="AG49" i="24" s="1"/>
  <c r="AB49" i="24"/>
  <c r="AC49" i="24" s="1"/>
  <c r="X49" i="24"/>
  <c r="Y49" i="24" s="1"/>
  <c r="AF48" i="24"/>
  <c r="AG48" i="24" s="1"/>
  <c r="AB48" i="24"/>
  <c r="AC48" i="24" s="1"/>
  <c r="X48" i="24"/>
  <c r="Y48" i="24" s="1"/>
  <c r="AF47" i="24"/>
  <c r="AG47" i="24" s="1"/>
  <c r="AB47" i="24"/>
  <c r="AC47" i="24" s="1"/>
  <c r="X47" i="24"/>
  <c r="Y47" i="24" s="1"/>
  <c r="AF46" i="24"/>
  <c r="AG46" i="24" s="1"/>
  <c r="AB46" i="24"/>
  <c r="AC46" i="24" s="1"/>
  <c r="X46" i="24"/>
  <c r="Y46" i="24" s="1"/>
  <c r="AF45" i="24"/>
  <c r="AG45" i="24" s="1"/>
  <c r="AB45" i="24"/>
  <c r="AC45" i="24" s="1"/>
  <c r="X45" i="24"/>
  <c r="Y45" i="24" s="1"/>
  <c r="AF44" i="24"/>
  <c r="AG44" i="24" s="1"/>
  <c r="AB44" i="24"/>
  <c r="AC44" i="24" s="1"/>
  <c r="X44" i="24"/>
  <c r="Y44" i="24" s="1"/>
  <c r="AF43" i="24"/>
  <c r="AG43" i="24" s="1"/>
  <c r="AB43" i="24"/>
  <c r="AC43" i="24" s="1"/>
  <c r="X43" i="24"/>
  <c r="Y43" i="24" s="1"/>
  <c r="AF42" i="24"/>
  <c r="AG42" i="24" s="1"/>
  <c r="AB42" i="24"/>
  <c r="AC42" i="24" s="1"/>
  <c r="X42" i="24"/>
  <c r="Y42" i="24" s="1"/>
  <c r="AF41" i="24"/>
  <c r="AG41" i="24" s="1"/>
  <c r="AB41" i="24"/>
  <c r="AC41" i="24" s="1"/>
  <c r="X41" i="24"/>
  <c r="Y41" i="24" s="1"/>
  <c r="AF40" i="24"/>
  <c r="AG40" i="24" s="1"/>
  <c r="AB40" i="24"/>
  <c r="AC40" i="24" s="1"/>
  <c r="X40" i="24"/>
  <c r="Y40" i="24" s="1"/>
  <c r="AF39" i="24"/>
  <c r="AG39" i="24" s="1"/>
  <c r="AB39" i="24"/>
  <c r="AC39" i="24" s="1"/>
  <c r="X39" i="24"/>
  <c r="Y39" i="24" s="1"/>
  <c r="AF38" i="24"/>
  <c r="AG38" i="24" s="1"/>
  <c r="AB38" i="24"/>
  <c r="AC38" i="24" s="1"/>
  <c r="X38" i="24"/>
  <c r="Y38" i="24" s="1"/>
  <c r="AF37" i="24"/>
  <c r="AG37" i="24" s="1"/>
  <c r="AB37" i="24"/>
  <c r="AC37" i="24" s="1"/>
  <c r="AF36" i="24"/>
  <c r="AG36" i="24" s="1"/>
  <c r="AB36" i="24"/>
  <c r="AC36" i="24" s="1"/>
  <c r="X36" i="24"/>
  <c r="Y36" i="24" s="1"/>
  <c r="AF35" i="24"/>
  <c r="AG35" i="24" s="1"/>
  <c r="AB35" i="24"/>
  <c r="AC35" i="24" s="1"/>
  <c r="X35" i="24"/>
  <c r="Y35" i="24" s="1"/>
  <c r="AF34" i="24"/>
  <c r="AG34" i="24" s="1"/>
  <c r="AB34" i="24"/>
  <c r="AC34" i="24" s="1"/>
  <c r="X34" i="24"/>
  <c r="Y34" i="24" s="1"/>
  <c r="AF33" i="24"/>
  <c r="AG33" i="24" s="1"/>
  <c r="AB33" i="24"/>
  <c r="AC33" i="24" s="1"/>
  <c r="X33" i="24"/>
  <c r="Y33" i="24" s="1"/>
  <c r="AF32" i="24"/>
  <c r="AG32" i="24" s="1"/>
  <c r="AB32" i="24"/>
  <c r="AC32" i="24" s="1"/>
  <c r="X32" i="24"/>
  <c r="Y32" i="24" s="1"/>
  <c r="AF31" i="24"/>
  <c r="AG31" i="24" s="1"/>
  <c r="AB31" i="24"/>
  <c r="AC31" i="24" s="1"/>
  <c r="X31" i="24"/>
  <c r="Y31" i="24" s="1"/>
  <c r="AF30" i="24"/>
  <c r="AG30" i="24" s="1"/>
  <c r="AB30" i="24"/>
  <c r="AC30" i="24" s="1"/>
  <c r="X30" i="24"/>
  <c r="Y30" i="24" s="1"/>
  <c r="AF29" i="24"/>
  <c r="AG29" i="24" s="1"/>
  <c r="AB29" i="24"/>
  <c r="AC29" i="24" s="1"/>
  <c r="X29" i="24"/>
  <c r="Y29" i="24" s="1"/>
  <c r="AF28" i="24"/>
  <c r="AG28" i="24" s="1"/>
  <c r="AB28" i="24"/>
  <c r="AC28" i="24" s="1"/>
  <c r="X28" i="24"/>
  <c r="Y28" i="24" s="1"/>
  <c r="AF27" i="24"/>
  <c r="AG27" i="24" s="1"/>
  <c r="AB27" i="24"/>
  <c r="AC27" i="24" s="1"/>
  <c r="X27" i="24"/>
  <c r="Y27" i="24" s="1"/>
  <c r="AF26" i="24"/>
  <c r="AG26" i="24" s="1"/>
  <c r="AB26" i="24"/>
  <c r="AC26" i="24" s="1"/>
  <c r="X26" i="24"/>
  <c r="Y26" i="24" s="1"/>
  <c r="AF25" i="24"/>
  <c r="AG25" i="24" s="1"/>
  <c r="AB25" i="24"/>
  <c r="AC25" i="24" s="1"/>
  <c r="X25" i="24"/>
  <c r="Y25" i="24" s="1"/>
  <c r="AF24" i="24"/>
  <c r="AG24" i="24" s="1"/>
  <c r="AB24" i="24"/>
  <c r="AC24" i="24" s="1"/>
  <c r="X24" i="24"/>
  <c r="Y24" i="24" s="1"/>
  <c r="AF23" i="24"/>
  <c r="AG23" i="24" s="1"/>
  <c r="AB23" i="24"/>
  <c r="AC23" i="24" s="1"/>
  <c r="X23" i="24"/>
  <c r="Y23" i="24" s="1"/>
  <c r="AF22" i="24"/>
  <c r="AG22" i="24" s="1"/>
  <c r="AB22" i="24"/>
  <c r="AC22" i="24" s="1"/>
  <c r="X22" i="24"/>
  <c r="Y22" i="24" s="1"/>
  <c r="AF21" i="24"/>
  <c r="AG21" i="24" s="1"/>
  <c r="AB21" i="24"/>
  <c r="AC21" i="24" s="1"/>
  <c r="X21" i="24"/>
  <c r="Y21" i="24" s="1"/>
  <c r="AF20" i="24"/>
  <c r="AG20" i="24" s="1"/>
  <c r="AB20" i="24"/>
  <c r="AC20" i="24" s="1"/>
  <c r="X20" i="24"/>
  <c r="Y20" i="24" s="1"/>
  <c r="AF19" i="24"/>
  <c r="AG19" i="24" s="1"/>
  <c r="AB19" i="24"/>
  <c r="AC19" i="24" s="1"/>
  <c r="X19" i="24"/>
  <c r="Y19" i="24" s="1"/>
  <c r="AF18" i="24"/>
  <c r="AG18" i="24" s="1"/>
  <c r="AB18" i="24"/>
  <c r="AC18" i="24" s="1"/>
  <c r="X18" i="24"/>
  <c r="Y18" i="24" s="1"/>
  <c r="AF17" i="24"/>
  <c r="AG17" i="24" s="1"/>
  <c r="AB17" i="24"/>
  <c r="AC17" i="24" s="1"/>
  <c r="X17" i="24"/>
  <c r="Y17" i="24" s="1"/>
  <c r="T16" i="24"/>
  <c r="U16" i="24" s="1"/>
  <c r="X16" i="24"/>
  <c r="Y16" i="24" s="1"/>
  <c r="AB16" i="24"/>
  <c r="AC16" i="24" s="1"/>
  <c r="AF16" i="24"/>
  <c r="AG16" i="24" s="1"/>
  <c r="AI16" i="24"/>
  <c r="T17" i="24"/>
  <c r="U17" i="24" s="1"/>
  <c r="AI17" i="24"/>
  <c r="T18" i="24"/>
  <c r="U18" i="24" s="1"/>
  <c r="AI18" i="24"/>
  <c r="T19" i="24"/>
  <c r="U19" i="24" s="1"/>
  <c r="AI19" i="24"/>
  <c r="T20" i="24"/>
  <c r="U20" i="24" s="1"/>
  <c r="AI20" i="24"/>
  <c r="T21" i="24"/>
  <c r="U21" i="24" s="1"/>
  <c r="AI21" i="24"/>
  <c r="T22" i="24"/>
  <c r="U22" i="24" s="1"/>
  <c r="AI22" i="24"/>
  <c r="T23" i="24"/>
  <c r="U23" i="24" s="1"/>
  <c r="AI23" i="24"/>
  <c r="T24" i="24"/>
  <c r="U24" i="24" s="1"/>
  <c r="AI24" i="24"/>
  <c r="T25" i="24"/>
  <c r="U25" i="24" s="1"/>
  <c r="AI25" i="24"/>
  <c r="T26" i="24"/>
  <c r="U26" i="24" s="1"/>
  <c r="AI26" i="24"/>
  <c r="T27" i="24"/>
  <c r="U27" i="24" s="1"/>
  <c r="AI27" i="24"/>
  <c r="T28" i="24"/>
  <c r="U28" i="24" s="1"/>
  <c r="AI28" i="24"/>
  <c r="T29" i="24"/>
  <c r="U29" i="24" s="1"/>
  <c r="AI29" i="24"/>
  <c r="T30" i="24"/>
  <c r="U30" i="24" s="1"/>
  <c r="AI30" i="24"/>
  <c r="T31" i="24"/>
  <c r="U31" i="24" s="1"/>
  <c r="AI31" i="24"/>
  <c r="T32" i="24"/>
  <c r="U32" i="24" s="1"/>
  <c r="AI32" i="24"/>
  <c r="T33" i="24"/>
  <c r="U33" i="24" s="1"/>
  <c r="AI33" i="24"/>
  <c r="T34" i="24"/>
  <c r="U34" i="24" s="1"/>
  <c r="AI34" i="24"/>
  <c r="T35" i="24"/>
  <c r="U35" i="24" s="1"/>
  <c r="AI35" i="24"/>
  <c r="T36" i="24"/>
  <c r="U36" i="24" s="1"/>
  <c r="AI36" i="24"/>
  <c r="T37" i="24"/>
  <c r="U37" i="24" s="1"/>
  <c r="AI37" i="24"/>
  <c r="T38" i="24"/>
  <c r="U38" i="24" s="1"/>
  <c r="AI38" i="24"/>
  <c r="T39" i="24"/>
  <c r="U39" i="24" s="1"/>
  <c r="AI39" i="24"/>
  <c r="T40" i="24"/>
  <c r="U40" i="24" s="1"/>
  <c r="AI40" i="24"/>
  <c r="T41" i="24"/>
  <c r="U41" i="24" s="1"/>
  <c r="AI41" i="24"/>
  <c r="T42" i="24"/>
  <c r="U42" i="24" s="1"/>
  <c r="AI42" i="24"/>
  <c r="T43" i="24"/>
  <c r="U43" i="24" s="1"/>
  <c r="AI43" i="24"/>
  <c r="T44" i="24"/>
  <c r="U44" i="24" s="1"/>
  <c r="AI44" i="24"/>
  <c r="T45" i="24"/>
  <c r="U45" i="24" s="1"/>
  <c r="AI45" i="24"/>
  <c r="T46" i="24"/>
  <c r="U46" i="24" s="1"/>
  <c r="AI46" i="24"/>
  <c r="T47" i="24"/>
  <c r="U47" i="24" s="1"/>
  <c r="AI47" i="24"/>
  <c r="T48" i="24"/>
  <c r="U48" i="24" s="1"/>
  <c r="AI48" i="24"/>
  <c r="T49" i="24"/>
  <c r="U49" i="24" s="1"/>
  <c r="AI49" i="24"/>
  <c r="T50" i="24"/>
  <c r="U50" i="24" s="1"/>
  <c r="AI50" i="24"/>
  <c r="T51" i="24"/>
  <c r="U51" i="24" s="1"/>
  <c r="AI51" i="24"/>
  <c r="T52" i="24"/>
  <c r="U52" i="24" s="1"/>
  <c r="AI52" i="24"/>
  <c r="T53" i="24"/>
  <c r="U53" i="24" s="1"/>
  <c r="AI53" i="24"/>
  <c r="T54" i="24"/>
  <c r="U54" i="24" s="1"/>
  <c r="AI54" i="24"/>
  <c r="T55" i="24"/>
  <c r="U55" i="24" s="1"/>
  <c r="AI55" i="24"/>
  <c r="T56" i="24"/>
  <c r="U56" i="24" s="1"/>
  <c r="AI56" i="24"/>
  <c r="T57" i="24"/>
  <c r="U57" i="24" s="1"/>
  <c r="AI57" i="24"/>
  <c r="T58" i="24"/>
  <c r="U58" i="24" s="1"/>
  <c r="AI58" i="24"/>
  <c r="T59" i="24"/>
  <c r="U59" i="24" s="1"/>
  <c r="AI59" i="24"/>
  <c r="T60" i="24"/>
  <c r="U60" i="24" s="1"/>
  <c r="AI60" i="24"/>
  <c r="T61" i="24"/>
  <c r="U61" i="24" s="1"/>
  <c r="AI61" i="24"/>
  <c r="T64" i="24"/>
  <c r="U64" i="24" s="1"/>
  <c r="AI64" i="24"/>
  <c r="T65" i="24"/>
  <c r="U65" i="24" s="1"/>
  <c r="AI65" i="24"/>
  <c r="T66" i="24"/>
  <c r="U66" i="24" s="1"/>
  <c r="AI66" i="24"/>
  <c r="T67" i="24"/>
  <c r="U67" i="24" s="1"/>
  <c r="AI67" i="24"/>
  <c r="T68" i="24"/>
  <c r="U68" i="24" s="1"/>
  <c r="AI68" i="24"/>
  <c r="T69" i="24"/>
  <c r="U69" i="24" s="1"/>
  <c r="AI69" i="24"/>
  <c r="T70" i="24"/>
  <c r="U70" i="24" s="1"/>
  <c r="AI70" i="24"/>
  <c r="T71" i="24"/>
  <c r="U71" i="24" s="1"/>
  <c r="AI71" i="24"/>
  <c r="T72" i="24"/>
  <c r="U72" i="24" s="1"/>
  <c r="AI72" i="24"/>
  <c r="T73" i="24"/>
  <c r="U73" i="24" s="1"/>
  <c r="AI73" i="24"/>
  <c r="T74" i="24"/>
  <c r="U74" i="24" s="1"/>
  <c r="AI74" i="24"/>
  <c r="T75" i="24"/>
  <c r="U75" i="24" s="1"/>
  <c r="AI75" i="24"/>
  <c r="T76" i="24"/>
  <c r="U76" i="24" s="1"/>
  <c r="AI76" i="24"/>
  <c r="T77" i="24"/>
  <c r="U77" i="24" s="1"/>
  <c r="AI77" i="24"/>
  <c r="T78" i="24"/>
  <c r="U78" i="24" s="1"/>
  <c r="AI78" i="24"/>
  <c r="T79" i="24"/>
  <c r="U79" i="24" s="1"/>
  <c r="AI79" i="24"/>
  <c r="T80" i="24"/>
  <c r="U80" i="24" s="1"/>
  <c r="AI80" i="24"/>
  <c r="T81" i="24"/>
  <c r="U81" i="24" s="1"/>
  <c r="AI81" i="24"/>
  <c r="T82" i="24"/>
  <c r="U82" i="24" s="1"/>
  <c r="AI82" i="24"/>
  <c r="T83" i="24"/>
  <c r="U83" i="24" s="1"/>
  <c r="AI83" i="24"/>
  <c r="T84" i="24"/>
  <c r="U84" i="24" s="1"/>
  <c r="AI84" i="24"/>
  <c r="T85" i="24"/>
  <c r="U85" i="24" s="1"/>
  <c r="AI85" i="24"/>
  <c r="T86" i="24"/>
  <c r="U86" i="24" s="1"/>
  <c r="AI86" i="24"/>
  <c r="T87" i="24"/>
  <c r="U87" i="24" s="1"/>
  <c r="AI87" i="24"/>
  <c r="T88" i="24"/>
  <c r="U88" i="24" s="1"/>
  <c r="AI88" i="24"/>
  <c r="T89" i="24"/>
  <c r="U89" i="24" s="1"/>
  <c r="AI89" i="24"/>
  <c r="T90" i="24"/>
  <c r="U90" i="24" s="1"/>
  <c r="AI90" i="24"/>
  <c r="T91" i="24"/>
  <c r="U91" i="24" s="1"/>
  <c r="AI91" i="24"/>
  <c r="T92" i="24"/>
  <c r="U92" i="24" s="1"/>
  <c r="AI92" i="24"/>
  <c r="T93" i="24"/>
  <c r="U93" i="24" s="1"/>
  <c r="AI93" i="24"/>
  <c r="T94" i="24"/>
  <c r="U94" i="24" s="1"/>
  <c r="AI94" i="24"/>
  <c r="T95" i="24"/>
  <c r="U95" i="24" s="1"/>
  <c r="AI95" i="24"/>
  <c r="T96" i="24"/>
  <c r="U96" i="24" s="1"/>
  <c r="AI96" i="24"/>
  <c r="T97" i="24"/>
  <c r="U97" i="24" s="1"/>
  <c r="AI97" i="24"/>
  <c r="T98" i="24"/>
  <c r="U98" i="24" s="1"/>
  <c r="AI98" i="24"/>
  <c r="T99" i="24"/>
  <c r="U99" i="24" s="1"/>
  <c r="AI99" i="24"/>
  <c r="T100" i="24"/>
  <c r="U100" i="24" s="1"/>
  <c r="AI100" i="24"/>
  <c r="T101" i="24"/>
  <c r="U101" i="24" s="1"/>
  <c r="AI101" i="24"/>
  <c r="T102" i="24"/>
  <c r="U102" i="24" s="1"/>
  <c r="AI102" i="24"/>
  <c r="T103" i="24"/>
  <c r="U103" i="24" s="1"/>
  <c r="AI103" i="24"/>
  <c r="T104" i="24"/>
  <c r="U104" i="24" s="1"/>
  <c r="AI104" i="24"/>
  <c r="T105" i="24"/>
  <c r="U105" i="24" s="1"/>
  <c r="AI105" i="24"/>
  <c r="T106" i="24"/>
  <c r="U106" i="24" s="1"/>
  <c r="AI106" i="24"/>
  <c r="T107" i="24"/>
  <c r="U107" i="24" s="1"/>
  <c r="AI107" i="24"/>
  <c r="T108" i="24"/>
  <c r="U108" i="24" s="1"/>
  <c r="AI108" i="24"/>
  <c r="T109" i="24"/>
  <c r="U109" i="24" s="1"/>
  <c r="AI109" i="24"/>
  <c r="T110" i="24"/>
  <c r="U110" i="24" s="1"/>
  <c r="AI110" i="24"/>
  <c r="T111" i="24"/>
  <c r="U111" i="24" s="1"/>
  <c r="AI111" i="24"/>
  <c r="T112" i="24"/>
  <c r="U112" i="24" s="1"/>
  <c r="AI112" i="24"/>
  <c r="T113" i="24"/>
  <c r="U113" i="24" s="1"/>
  <c r="AI113" i="24"/>
  <c r="T114" i="24"/>
  <c r="U114" i="24" s="1"/>
  <c r="AI114" i="24"/>
  <c r="T116" i="24"/>
  <c r="U116" i="24" s="1"/>
  <c r="AI116" i="24"/>
  <c r="T117" i="24"/>
  <c r="U117" i="24" s="1"/>
  <c r="AI117" i="24"/>
  <c r="T118" i="24"/>
  <c r="U118" i="24" s="1"/>
  <c r="AI118" i="24"/>
  <c r="T120" i="24"/>
  <c r="U120" i="24" s="1"/>
  <c r="AI120" i="24"/>
  <c r="T121" i="24"/>
  <c r="U121" i="24" s="1"/>
  <c r="AI121" i="24"/>
  <c r="T122" i="24"/>
  <c r="U122" i="24" s="1"/>
  <c r="AI122" i="24"/>
  <c r="T123" i="24"/>
  <c r="U123" i="24" s="1"/>
  <c r="AI123" i="24"/>
  <c r="T124" i="24"/>
  <c r="U124" i="24" s="1"/>
  <c r="AI124" i="24"/>
  <c r="T125" i="24"/>
  <c r="U125" i="24" s="1"/>
  <c r="AI125" i="24"/>
  <c r="T126" i="24"/>
  <c r="U126" i="24" s="1"/>
  <c r="T127" i="24"/>
  <c r="U127" i="24" s="1"/>
  <c r="T128" i="24"/>
  <c r="U128" i="24" s="1"/>
  <c r="T129" i="24"/>
  <c r="U129" i="24" s="1"/>
  <c r="T130" i="24"/>
  <c r="U130" i="24" s="1"/>
  <c r="T131" i="24"/>
  <c r="U131" i="24" s="1"/>
  <c r="T132" i="24"/>
  <c r="U132" i="24" s="1"/>
  <c r="T133" i="24"/>
  <c r="U133" i="24" s="1"/>
  <c r="T134" i="24"/>
  <c r="U134" i="24" s="1"/>
  <c r="T135" i="24"/>
  <c r="U135" i="24" s="1"/>
  <c r="T136" i="24"/>
  <c r="U136" i="24" s="1"/>
  <c r="T137" i="24"/>
  <c r="U137" i="24" s="1"/>
  <c r="T138" i="24"/>
  <c r="U138" i="24" s="1"/>
  <c r="T139" i="24"/>
  <c r="U139" i="24" s="1"/>
  <c r="T140" i="24"/>
  <c r="U140" i="24" s="1"/>
  <c r="T141" i="24"/>
  <c r="U141" i="24" s="1"/>
  <c r="T142" i="24"/>
  <c r="U142" i="24" s="1"/>
  <c r="T143" i="24"/>
  <c r="U143" i="24" s="1"/>
  <c r="T144" i="24"/>
  <c r="U144" i="24" s="1"/>
  <c r="T145" i="24"/>
  <c r="U145" i="24" s="1"/>
  <c r="T146" i="24"/>
  <c r="U146" i="24" s="1"/>
  <c r="T147" i="24"/>
  <c r="U147" i="24" s="1"/>
  <c r="T148" i="24"/>
  <c r="U148" i="24" s="1"/>
  <c r="T149" i="24"/>
  <c r="U149" i="24" s="1"/>
  <c r="T150" i="24"/>
  <c r="U150" i="24" s="1"/>
  <c r="T151" i="24"/>
  <c r="U151" i="24" s="1"/>
  <c r="T152" i="24"/>
  <c r="U152" i="24" s="1"/>
  <c r="T153" i="24"/>
  <c r="U153" i="24" s="1"/>
  <c r="T154" i="24"/>
  <c r="U154" i="24" s="1"/>
  <c r="T155" i="24"/>
  <c r="U155" i="24" s="1"/>
  <c r="T156" i="24"/>
  <c r="U156" i="24" s="1"/>
  <c r="T157" i="24"/>
  <c r="U157" i="24" s="1"/>
  <c r="T158" i="24"/>
  <c r="U158" i="24" s="1"/>
  <c r="T159" i="24"/>
  <c r="U159" i="24" s="1"/>
  <c r="T160" i="24"/>
  <c r="U160" i="24" s="1"/>
  <c r="T161" i="24"/>
  <c r="U161" i="24" s="1"/>
  <c r="T162" i="24"/>
  <c r="U162" i="24" s="1"/>
  <c r="T163" i="24"/>
  <c r="U163" i="24" s="1"/>
  <c r="T164" i="24"/>
  <c r="U164" i="24" s="1"/>
  <c r="T165" i="24"/>
  <c r="U165" i="24" s="1"/>
  <c r="T166" i="24"/>
  <c r="U166" i="24" s="1"/>
  <c r="T167" i="24"/>
  <c r="U167" i="24" s="1"/>
  <c r="T168" i="24"/>
  <c r="U168" i="24" s="1"/>
  <c r="T169" i="24"/>
  <c r="U169" i="24" s="1"/>
  <c r="T170" i="24"/>
  <c r="U170" i="24" s="1"/>
  <c r="T171" i="24"/>
  <c r="U171" i="24" s="1"/>
  <c r="T172" i="24"/>
  <c r="U172" i="24" s="1"/>
  <c r="T173" i="24"/>
  <c r="U173" i="24" s="1"/>
  <c r="T174" i="24"/>
  <c r="U174" i="24" s="1"/>
  <c r="T175" i="24"/>
  <c r="U175" i="24" s="1"/>
  <c r="T176" i="24"/>
  <c r="U176" i="24" s="1"/>
  <c r="T177" i="24"/>
  <c r="U177" i="24" s="1"/>
  <c r="T178" i="24"/>
  <c r="U178" i="24" s="1"/>
  <c r="T190" i="24"/>
  <c r="U190" i="24" s="1"/>
  <c r="T191" i="24"/>
  <c r="U191" i="24" s="1"/>
  <c r="T192" i="24"/>
  <c r="U192" i="24" s="1"/>
  <c r="T193" i="24"/>
  <c r="U193" i="24" s="1"/>
  <c r="T194" i="24"/>
  <c r="U194" i="24" s="1"/>
  <c r="T195" i="24"/>
  <c r="U195" i="24" s="1"/>
  <c r="T196" i="24"/>
  <c r="U196" i="24" s="1"/>
  <c r="T197" i="24"/>
  <c r="U197" i="24" s="1"/>
  <c r="T198" i="24"/>
  <c r="U198" i="24" s="1"/>
  <c r="T199" i="24"/>
  <c r="U199" i="24" s="1"/>
  <c r="T202" i="24"/>
  <c r="U202" i="24" s="1"/>
  <c r="AI202" i="24"/>
  <c r="T203" i="24"/>
  <c r="U203" i="24" s="1"/>
  <c r="AI203" i="24"/>
  <c r="T204" i="24"/>
  <c r="U204" i="24" s="1"/>
  <c r="AI204" i="24"/>
  <c r="T205" i="24"/>
  <c r="U205" i="24" s="1"/>
  <c r="AI205" i="24"/>
  <c r="T206" i="24"/>
  <c r="U206" i="24" s="1"/>
  <c r="AI206" i="24"/>
  <c r="T207" i="24"/>
  <c r="U207" i="24" s="1"/>
  <c r="AI207" i="24"/>
  <c r="T208" i="24"/>
  <c r="U208" i="24" s="1"/>
  <c r="AI208" i="24"/>
  <c r="X15" i="24"/>
  <c r="Y15" i="24" s="1"/>
  <c r="T15" i="21"/>
  <c r="U15" i="21" s="1"/>
  <c r="AB15" i="21"/>
  <c r="AC15" i="21" s="1"/>
  <c r="AF15" i="21"/>
  <c r="AG15" i="21" s="1"/>
  <c r="AI15" i="21"/>
  <c r="AI123" i="19"/>
  <c r="AF123" i="19"/>
  <c r="AG123" i="19" s="1"/>
  <c r="AB123" i="19"/>
  <c r="AC123" i="19" s="1"/>
  <c r="X123" i="19"/>
  <c r="Y123" i="19" s="1"/>
  <c r="T123" i="19"/>
  <c r="U123" i="19" s="1"/>
  <c r="AI122" i="19"/>
  <c r="AF122" i="19"/>
  <c r="AG122" i="19" s="1"/>
  <c r="AB122" i="19"/>
  <c r="AC122" i="19" s="1"/>
  <c r="X122" i="19"/>
  <c r="Y122" i="19" s="1"/>
  <c r="T122" i="19"/>
  <c r="U122" i="19" s="1"/>
  <c r="AI121" i="19"/>
  <c r="AF121" i="19"/>
  <c r="AG121" i="19" s="1"/>
  <c r="AB121" i="19"/>
  <c r="AC121" i="19" s="1"/>
  <c r="X121" i="19"/>
  <c r="Y121" i="19" s="1"/>
  <c r="T121" i="19"/>
  <c r="U121" i="19" s="1"/>
  <c r="AI120" i="19"/>
  <c r="AF120" i="19"/>
  <c r="AG120" i="19" s="1"/>
  <c r="AB120" i="19"/>
  <c r="AC120" i="19" s="1"/>
  <c r="X120" i="19"/>
  <c r="Y120" i="19" s="1"/>
  <c r="T120" i="19"/>
  <c r="U120" i="19" s="1"/>
  <c r="AI119" i="19"/>
  <c r="AF119" i="19"/>
  <c r="AG119" i="19" s="1"/>
  <c r="AB119" i="19"/>
  <c r="AC119" i="19" s="1"/>
  <c r="X119" i="19"/>
  <c r="Y119" i="19" s="1"/>
  <c r="T119" i="19"/>
  <c r="U119" i="19" s="1"/>
  <c r="AI118" i="19"/>
  <c r="AF118" i="19"/>
  <c r="AG118" i="19" s="1"/>
  <c r="AB118" i="19"/>
  <c r="AC118" i="19" s="1"/>
  <c r="X118" i="19"/>
  <c r="Y118" i="19" s="1"/>
  <c r="T118" i="19"/>
  <c r="U118" i="19" s="1"/>
  <c r="AI117" i="19"/>
  <c r="AF117" i="19"/>
  <c r="AG117" i="19" s="1"/>
  <c r="AB117" i="19"/>
  <c r="AC117" i="19" s="1"/>
  <c r="X117" i="19"/>
  <c r="Y117" i="19" s="1"/>
  <c r="T117" i="19"/>
  <c r="U117" i="19" s="1"/>
  <c r="AI116" i="19"/>
  <c r="AF116" i="19"/>
  <c r="AG116" i="19" s="1"/>
  <c r="AB116" i="19"/>
  <c r="AC116" i="19" s="1"/>
  <c r="X116" i="19"/>
  <c r="Y116" i="19" s="1"/>
  <c r="T116" i="19"/>
  <c r="U116" i="19" s="1"/>
  <c r="AI115" i="19"/>
  <c r="AF115" i="19"/>
  <c r="AG115" i="19" s="1"/>
  <c r="AB115" i="19"/>
  <c r="AC115" i="19" s="1"/>
  <c r="X115" i="19"/>
  <c r="Y115" i="19" s="1"/>
  <c r="T115" i="19"/>
  <c r="U115" i="19" s="1"/>
  <c r="AI114" i="19"/>
  <c r="AF114" i="19"/>
  <c r="AG114" i="19" s="1"/>
  <c r="AB114" i="19"/>
  <c r="AC114" i="19" s="1"/>
  <c r="X114" i="19"/>
  <c r="Y114" i="19" s="1"/>
  <c r="T114" i="19"/>
  <c r="U114" i="19" s="1"/>
  <c r="AI113" i="19"/>
  <c r="AF113" i="19"/>
  <c r="AG113" i="19" s="1"/>
  <c r="AB113" i="19"/>
  <c r="AC113" i="19" s="1"/>
  <c r="X113" i="19"/>
  <c r="Y113" i="19" s="1"/>
  <c r="T113" i="19"/>
  <c r="U113" i="19" s="1"/>
  <c r="AI112" i="19"/>
  <c r="AF112" i="19"/>
  <c r="AG112" i="19" s="1"/>
  <c r="AB112" i="19"/>
  <c r="AC112" i="19" s="1"/>
  <c r="X112" i="19"/>
  <c r="Y112" i="19" s="1"/>
  <c r="T112" i="19"/>
  <c r="U112" i="19" s="1"/>
  <c r="AI111" i="19"/>
  <c r="AF111" i="19"/>
  <c r="AG111" i="19" s="1"/>
  <c r="AB111" i="19"/>
  <c r="AC111" i="19" s="1"/>
  <c r="X111" i="19"/>
  <c r="Y111" i="19" s="1"/>
  <c r="T111" i="19"/>
  <c r="U111" i="19" s="1"/>
  <c r="AI110" i="19"/>
  <c r="AF110" i="19"/>
  <c r="AG110" i="19" s="1"/>
  <c r="AB110" i="19"/>
  <c r="AC110" i="19" s="1"/>
  <c r="X110" i="19"/>
  <c r="Y110" i="19" s="1"/>
  <c r="T110" i="19"/>
  <c r="U110" i="19" s="1"/>
  <c r="AI109" i="19"/>
  <c r="AF109" i="19"/>
  <c r="AG109" i="19" s="1"/>
  <c r="AB109" i="19"/>
  <c r="AC109" i="19" s="1"/>
  <c r="X109" i="19"/>
  <c r="Y109" i="19" s="1"/>
  <c r="T109" i="19"/>
  <c r="U109" i="19" s="1"/>
  <c r="AI108" i="19"/>
  <c r="AF108" i="19"/>
  <c r="AG108" i="19" s="1"/>
  <c r="AB108" i="19"/>
  <c r="AC108" i="19" s="1"/>
  <c r="X108" i="19"/>
  <c r="Y108" i="19" s="1"/>
  <c r="T108" i="19"/>
  <c r="U108" i="19" s="1"/>
  <c r="AI107" i="19"/>
  <c r="AF107" i="19"/>
  <c r="AG107" i="19" s="1"/>
  <c r="AB107" i="19"/>
  <c r="AC107" i="19" s="1"/>
  <c r="X107" i="19"/>
  <c r="Y107" i="19" s="1"/>
  <c r="T107" i="19"/>
  <c r="U107" i="19" s="1"/>
  <c r="AI105" i="19"/>
  <c r="AF105" i="19"/>
  <c r="AG105" i="19" s="1"/>
  <c r="AB105" i="19"/>
  <c r="AC105" i="19" s="1"/>
  <c r="X105" i="19"/>
  <c r="Y105" i="19" s="1"/>
  <c r="T105" i="19"/>
  <c r="U105" i="19" s="1"/>
  <c r="AI104" i="19"/>
  <c r="AF104" i="19"/>
  <c r="AG104" i="19" s="1"/>
  <c r="AB104" i="19"/>
  <c r="AC104" i="19" s="1"/>
  <c r="X104" i="19"/>
  <c r="Y104" i="19" s="1"/>
  <c r="T104" i="19"/>
  <c r="U104" i="19" s="1"/>
  <c r="AI103" i="19"/>
  <c r="AF103" i="19"/>
  <c r="AG103" i="19" s="1"/>
  <c r="AB103" i="19"/>
  <c r="AC103" i="19" s="1"/>
  <c r="X103" i="19"/>
  <c r="Y103" i="19" s="1"/>
  <c r="T103" i="19"/>
  <c r="U103" i="19" s="1"/>
  <c r="AI102" i="19"/>
  <c r="AF102" i="19"/>
  <c r="AG102" i="19" s="1"/>
  <c r="AB102" i="19"/>
  <c r="AC102" i="19" s="1"/>
  <c r="X102" i="19"/>
  <c r="Y102" i="19" s="1"/>
  <c r="T102" i="19"/>
  <c r="U102" i="19" s="1"/>
  <c r="AI101" i="19"/>
  <c r="AF101" i="19"/>
  <c r="AG101" i="19" s="1"/>
  <c r="AB101" i="19"/>
  <c r="AC101" i="19" s="1"/>
  <c r="X101" i="19"/>
  <c r="Y101" i="19" s="1"/>
  <c r="T101" i="19"/>
  <c r="U101" i="19" s="1"/>
  <c r="AI100" i="19"/>
  <c r="AF100" i="19"/>
  <c r="AG100" i="19" s="1"/>
  <c r="AB100" i="19"/>
  <c r="AC100" i="19" s="1"/>
  <c r="X100" i="19"/>
  <c r="Y100" i="19" s="1"/>
  <c r="T100" i="19"/>
  <c r="U100" i="19" s="1"/>
  <c r="AI99" i="19"/>
  <c r="AF99" i="19"/>
  <c r="AG99" i="19" s="1"/>
  <c r="AB99" i="19"/>
  <c r="AC99" i="19" s="1"/>
  <c r="X99" i="19"/>
  <c r="Y99" i="19" s="1"/>
  <c r="T99" i="19"/>
  <c r="U99" i="19" s="1"/>
  <c r="AI98" i="19"/>
  <c r="AF98" i="19"/>
  <c r="AG98" i="19" s="1"/>
  <c r="AB98" i="19"/>
  <c r="AC98" i="19" s="1"/>
  <c r="X98" i="19"/>
  <c r="Y98" i="19" s="1"/>
  <c r="T98" i="19"/>
  <c r="U98" i="19" s="1"/>
  <c r="AI97" i="19"/>
  <c r="AF97" i="19"/>
  <c r="AG97" i="19" s="1"/>
  <c r="AB97" i="19"/>
  <c r="AC97" i="19" s="1"/>
  <c r="X97" i="19"/>
  <c r="Y97" i="19" s="1"/>
  <c r="T97" i="19"/>
  <c r="U97" i="19" s="1"/>
  <c r="AI96" i="19"/>
  <c r="AF96" i="19"/>
  <c r="AG96" i="19" s="1"/>
  <c r="AB96" i="19"/>
  <c r="AC96" i="19" s="1"/>
  <c r="X96" i="19"/>
  <c r="Y96" i="19" s="1"/>
  <c r="T96" i="19"/>
  <c r="U96" i="19" s="1"/>
  <c r="AI95" i="19"/>
  <c r="AF95" i="19"/>
  <c r="AG95" i="19" s="1"/>
  <c r="AB95" i="19"/>
  <c r="AC95" i="19" s="1"/>
  <c r="X95" i="19"/>
  <c r="Y95" i="19" s="1"/>
  <c r="T95" i="19"/>
  <c r="U95" i="19" s="1"/>
  <c r="AI94" i="19"/>
  <c r="AF94" i="19"/>
  <c r="AG94" i="19" s="1"/>
  <c r="AB94" i="19"/>
  <c r="AC94" i="19" s="1"/>
  <c r="X94" i="19"/>
  <c r="Y94" i="19" s="1"/>
  <c r="T94" i="19"/>
  <c r="U94" i="19" s="1"/>
  <c r="AI93" i="19"/>
  <c r="AF93" i="19"/>
  <c r="AG93" i="19" s="1"/>
  <c r="AB93" i="19"/>
  <c r="AC93" i="19" s="1"/>
  <c r="X93" i="19"/>
  <c r="Y93" i="19" s="1"/>
  <c r="T93" i="19"/>
  <c r="U93" i="19" s="1"/>
  <c r="AI92" i="19"/>
  <c r="AF92" i="19"/>
  <c r="AG92" i="19" s="1"/>
  <c r="AB92" i="19"/>
  <c r="AC92" i="19" s="1"/>
  <c r="X92" i="19"/>
  <c r="Y92" i="19" s="1"/>
  <c r="T92" i="19"/>
  <c r="U92" i="19" s="1"/>
  <c r="AI91" i="19"/>
  <c r="AF91" i="19"/>
  <c r="AG91" i="19" s="1"/>
  <c r="AB91" i="19"/>
  <c r="AC91" i="19" s="1"/>
  <c r="X91" i="19"/>
  <c r="Y91" i="19" s="1"/>
  <c r="T91" i="19"/>
  <c r="U91" i="19" s="1"/>
  <c r="AI90" i="19"/>
  <c r="AF90" i="19"/>
  <c r="AG90" i="19" s="1"/>
  <c r="AB90" i="19"/>
  <c r="AC90" i="19" s="1"/>
  <c r="X90" i="19"/>
  <c r="Y90" i="19" s="1"/>
  <c r="T90" i="19"/>
  <c r="U90" i="19" s="1"/>
  <c r="AI89" i="19"/>
  <c r="AF89" i="19"/>
  <c r="AG89" i="19" s="1"/>
  <c r="AB89" i="19"/>
  <c r="AC89" i="19" s="1"/>
  <c r="X89" i="19"/>
  <c r="Y89" i="19" s="1"/>
  <c r="T89" i="19"/>
  <c r="U89" i="19" s="1"/>
  <c r="AI88" i="19"/>
  <c r="AF88" i="19"/>
  <c r="AG88" i="19" s="1"/>
  <c r="AB88" i="19"/>
  <c r="AC88" i="19" s="1"/>
  <c r="X88" i="19"/>
  <c r="Y88" i="19" s="1"/>
  <c r="T88" i="19"/>
  <c r="U88" i="19" s="1"/>
  <c r="AI87" i="19"/>
  <c r="AF87" i="19"/>
  <c r="AG87" i="19" s="1"/>
  <c r="AB87" i="19"/>
  <c r="AC87" i="19" s="1"/>
  <c r="X87" i="19"/>
  <c r="Y87" i="19" s="1"/>
  <c r="T87" i="19"/>
  <c r="U87" i="19" s="1"/>
  <c r="AI86" i="19"/>
  <c r="AF86" i="19"/>
  <c r="AG86" i="19" s="1"/>
  <c r="AB86" i="19"/>
  <c r="AC86" i="19" s="1"/>
  <c r="X86" i="19"/>
  <c r="Y86" i="19" s="1"/>
  <c r="T86" i="19"/>
  <c r="U86" i="19" s="1"/>
  <c r="AI85" i="19"/>
  <c r="AF85" i="19"/>
  <c r="AG85" i="19" s="1"/>
  <c r="AB85" i="19"/>
  <c r="AC85" i="19" s="1"/>
  <c r="X85" i="19"/>
  <c r="Y85" i="19" s="1"/>
  <c r="T85" i="19"/>
  <c r="U85" i="19" s="1"/>
  <c r="AI84" i="19"/>
  <c r="AF84" i="19"/>
  <c r="AG84" i="19" s="1"/>
  <c r="AB84" i="19"/>
  <c r="AC84" i="19" s="1"/>
  <c r="X84" i="19"/>
  <c r="Y84" i="19" s="1"/>
  <c r="T84" i="19"/>
  <c r="U84" i="19" s="1"/>
  <c r="AI83" i="19"/>
  <c r="AF83" i="19"/>
  <c r="AG83" i="19" s="1"/>
  <c r="AB83" i="19"/>
  <c r="AC83" i="19" s="1"/>
  <c r="X83" i="19"/>
  <c r="Y83" i="19" s="1"/>
  <c r="T83" i="19"/>
  <c r="U83" i="19" s="1"/>
  <c r="AI82" i="19"/>
  <c r="AF82" i="19"/>
  <c r="AG82" i="19" s="1"/>
  <c r="AB82" i="19"/>
  <c r="AC82" i="19" s="1"/>
  <c r="X82" i="19"/>
  <c r="Y82" i="19" s="1"/>
  <c r="T82" i="19"/>
  <c r="U82" i="19" s="1"/>
  <c r="AI81" i="19"/>
  <c r="AF81" i="19"/>
  <c r="AG81" i="19" s="1"/>
  <c r="AB81" i="19"/>
  <c r="AC81" i="19" s="1"/>
  <c r="X81" i="19"/>
  <c r="Y81" i="19" s="1"/>
  <c r="T81" i="19"/>
  <c r="U81" i="19" s="1"/>
  <c r="AI80" i="19"/>
  <c r="AF80" i="19"/>
  <c r="AG80" i="19" s="1"/>
  <c r="AB80" i="19"/>
  <c r="AC80" i="19" s="1"/>
  <c r="X80" i="19"/>
  <c r="Y80" i="19" s="1"/>
  <c r="T80" i="19"/>
  <c r="U80" i="19" s="1"/>
  <c r="AI79" i="19"/>
  <c r="AF79" i="19"/>
  <c r="AG79" i="19" s="1"/>
  <c r="AB79" i="19"/>
  <c r="AC79" i="19" s="1"/>
  <c r="X79" i="19"/>
  <c r="Y79" i="19" s="1"/>
  <c r="T79" i="19"/>
  <c r="U79" i="19" s="1"/>
  <c r="AI78" i="19"/>
  <c r="AF78" i="19"/>
  <c r="AG78" i="19" s="1"/>
  <c r="AB78" i="19"/>
  <c r="AC78" i="19" s="1"/>
  <c r="X78" i="19"/>
  <c r="Y78" i="19" s="1"/>
  <c r="T78" i="19"/>
  <c r="U78" i="19" s="1"/>
  <c r="AI77" i="19"/>
  <c r="AF77" i="19"/>
  <c r="AG77" i="19" s="1"/>
  <c r="AB77" i="19"/>
  <c r="AC77" i="19" s="1"/>
  <c r="X77" i="19"/>
  <c r="Y77" i="19" s="1"/>
  <c r="T77" i="19"/>
  <c r="U77" i="19" s="1"/>
  <c r="AI76" i="19"/>
  <c r="AF76" i="19"/>
  <c r="AG76" i="19" s="1"/>
  <c r="AB76" i="19"/>
  <c r="AC76" i="19" s="1"/>
  <c r="X76" i="19"/>
  <c r="Y76" i="19" s="1"/>
  <c r="T76" i="19"/>
  <c r="U76" i="19" s="1"/>
  <c r="AI75" i="19"/>
  <c r="AF75" i="19"/>
  <c r="AG75" i="19" s="1"/>
  <c r="AB75" i="19"/>
  <c r="AC75" i="19" s="1"/>
  <c r="X75" i="19"/>
  <c r="Y75" i="19" s="1"/>
  <c r="T75" i="19"/>
  <c r="U75" i="19" s="1"/>
  <c r="AI74" i="19"/>
  <c r="AF74" i="19"/>
  <c r="AG74" i="19" s="1"/>
  <c r="AB74" i="19"/>
  <c r="AC74" i="19" s="1"/>
  <c r="X74" i="19"/>
  <c r="Y74" i="19" s="1"/>
  <c r="T74" i="19"/>
  <c r="U74" i="19" s="1"/>
  <c r="AI73" i="19"/>
  <c r="AF73" i="19"/>
  <c r="AG73" i="19" s="1"/>
  <c r="AB73" i="19"/>
  <c r="AC73" i="19" s="1"/>
  <c r="X73" i="19"/>
  <c r="Y73" i="19" s="1"/>
  <c r="T73" i="19"/>
  <c r="U73" i="19" s="1"/>
  <c r="AI72" i="19"/>
  <c r="AF72" i="19"/>
  <c r="AG72" i="19" s="1"/>
  <c r="AB72" i="19"/>
  <c r="AC72" i="19" s="1"/>
  <c r="X72" i="19"/>
  <c r="Y72" i="19" s="1"/>
  <c r="T72" i="19"/>
  <c r="U72" i="19" s="1"/>
  <c r="AI71" i="19"/>
  <c r="AF71" i="19"/>
  <c r="AG71" i="19" s="1"/>
  <c r="AB71" i="19"/>
  <c r="AC71" i="19" s="1"/>
  <c r="X71" i="19"/>
  <c r="Y71" i="19" s="1"/>
  <c r="T71" i="19"/>
  <c r="U71" i="19" s="1"/>
  <c r="AI70" i="19"/>
  <c r="AF70" i="19"/>
  <c r="AG70" i="19" s="1"/>
  <c r="AB70" i="19"/>
  <c r="AC70" i="19" s="1"/>
  <c r="X70" i="19"/>
  <c r="Y70" i="19" s="1"/>
  <c r="T70" i="19"/>
  <c r="U70" i="19" s="1"/>
  <c r="AI69" i="19"/>
  <c r="AF69" i="19"/>
  <c r="AG69" i="19" s="1"/>
  <c r="AB69" i="19"/>
  <c r="AC69" i="19" s="1"/>
  <c r="X69" i="19"/>
  <c r="Y69" i="19" s="1"/>
  <c r="T69" i="19"/>
  <c r="U69" i="19" s="1"/>
  <c r="AI68" i="19"/>
  <c r="AF68" i="19"/>
  <c r="AG68" i="19" s="1"/>
  <c r="AB68" i="19"/>
  <c r="AC68" i="19" s="1"/>
  <c r="X68" i="19"/>
  <c r="Y68" i="19" s="1"/>
  <c r="T68" i="19"/>
  <c r="U68" i="19" s="1"/>
  <c r="AI65" i="19"/>
  <c r="AF65" i="19"/>
  <c r="AG65" i="19" s="1"/>
  <c r="AB65" i="19"/>
  <c r="AC65" i="19" s="1"/>
  <c r="X65" i="19"/>
  <c r="Y65" i="19" s="1"/>
  <c r="T65" i="19"/>
  <c r="U65" i="19" s="1"/>
  <c r="AI64" i="19"/>
  <c r="AF64" i="19"/>
  <c r="AG64" i="19" s="1"/>
  <c r="AB64" i="19"/>
  <c r="AC64" i="19" s="1"/>
  <c r="X64" i="19"/>
  <c r="Y64" i="19" s="1"/>
  <c r="T64" i="19"/>
  <c r="U64" i="19" s="1"/>
  <c r="AI63" i="19"/>
  <c r="AF63" i="19"/>
  <c r="AG63" i="19" s="1"/>
  <c r="AB63" i="19"/>
  <c r="AC63" i="19" s="1"/>
  <c r="X63" i="19"/>
  <c r="Y63" i="19" s="1"/>
  <c r="T63" i="19"/>
  <c r="U63" i="19" s="1"/>
  <c r="AI62" i="19"/>
  <c r="AF62" i="19"/>
  <c r="AG62" i="19" s="1"/>
  <c r="AB62" i="19"/>
  <c r="AC62" i="19" s="1"/>
  <c r="X62" i="19"/>
  <c r="Y62" i="19" s="1"/>
  <c r="T62" i="19"/>
  <c r="U62" i="19" s="1"/>
  <c r="AI61" i="19"/>
  <c r="AF61" i="19"/>
  <c r="AG61" i="19" s="1"/>
  <c r="AB61" i="19"/>
  <c r="AC61" i="19" s="1"/>
  <c r="X61" i="19"/>
  <c r="Y61" i="19" s="1"/>
  <c r="T61" i="19"/>
  <c r="U61" i="19" s="1"/>
  <c r="AI60" i="19"/>
  <c r="AF60" i="19"/>
  <c r="AG60" i="19" s="1"/>
  <c r="AB60" i="19"/>
  <c r="AC60" i="19" s="1"/>
  <c r="X60" i="19"/>
  <c r="Y60" i="19" s="1"/>
  <c r="T60" i="19"/>
  <c r="U60" i="19" s="1"/>
  <c r="AI59" i="19"/>
  <c r="AF59" i="19"/>
  <c r="AG59" i="19" s="1"/>
  <c r="AB59" i="19"/>
  <c r="AC59" i="19" s="1"/>
  <c r="X59" i="19"/>
  <c r="Y59" i="19" s="1"/>
  <c r="T59" i="19"/>
  <c r="U59" i="19" s="1"/>
  <c r="AI58" i="19"/>
  <c r="AF58" i="19"/>
  <c r="AG58" i="19" s="1"/>
  <c r="AB58" i="19"/>
  <c r="AC58" i="19" s="1"/>
  <c r="X58" i="19"/>
  <c r="Y58" i="19" s="1"/>
  <c r="T58" i="19"/>
  <c r="U58" i="19" s="1"/>
  <c r="AI57" i="19"/>
  <c r="AF57" i="19"/>
  <c r="AG57" i="19" s="1"/>
  <c r="AB57" i="19"/>
  <c r="AC57" i="19" s="1"/>
  <c r="X57" i="19"/>
  <c r="Y57" i="19" s="1"/>
  <c r="T57" i="19"/>
  <c r="U57" i="19" s="1"/>
  <c r="AI56" i="19"/>
  <c r="AF56" i="19"/>
  <c r="AG56" i="19" s="1"/>
  <c r="AB56" i="19"/>
  <c r="AC56" i="19" s="1"/>
  <c r="X56" i="19"/>
  <c r="Y56" i="19" s="1"/>
  <c r="T56" i="19"/>
  <c r="U56" i="19" s="1"/>
  <c r="AI55" i="19"/>
  <c r="AF55" i="19"/>
  <c r="AG55" i="19" s="1"/>
  <c r="AB55" i="19"/>
  <c r="AC55" i="19" s="1"/>
  <c r="X55" i="19"/>
  <c r="Y55" i="19" s="1"/>
  <c r="T55" i="19"/>
  <c r="U55" i="19" s="1"/>
  <c r="AI54" i="19"/>
  <c r="AF54" i="19"/>
  <c r="AG54" i="19" s="1"/>
  <c r="AB54" i="19"/>
  <c r="AC54" i="19" s="1"/>
  <c r="X54" i="19"/>
  <c r="Y54" i="19" s="1"/>
  <c r="T54" i="19"/>
  <c r="U54" i="19" s="1"/>
  <c r="AI53" i="19"/>
  <c r="AF53" i="19"/>
  <c r="AG53" i="19" s="1"/>
  <c r="AB53" i="19"/>
  <c r="AC53" i="19" s="1"/>
  <c r="X53" i="19"/>
  <c r="Y53" i="19" s="1"/>
  <c r="T53" i="19"/>
  <c r="U53" i="19" s="1"/>
  <c r="AI52" i="19"/>
  <c r="AF52" i="19"/>
  <c r="AG52" i="19" s="1"/>
  <c r="AB52" i="19"/>
  <c r="AC52" i="19" s="1"/>
  <c r="X52" i="19"/>
  <c r="Y52" i="19" s="1"/>
  <c r="T52" i="19"/>
  <c r="U52" i="19" s="1"/>
  <c r="AI51" i="19"/>
  <c r="AF51" i="19"/>
  <c r="AG51" i="19" s="1"/>
  <c r="AB51" i="19"/>
  <c r="AC51" i="19" s="1"/>
  <c r="X51" i="19"/>
  <c r="Y51" i="19" s="1"/>
  <c r="T51" i="19"/>
  <c r="U51" i="19" s="1"/>
  <c r="AI50" i="19"/>
  <c r="AF50" i="19"/>
  <c r="AG50" i="19" s="1"/>
  <c r="AB50" i="19"/>
  <c r="AC50" i="19" s="1"/>
  <c r="X50" i="19"/>
  <c r="Y50" i="19" s="1"/>
  <c r="T50" i="19"/>
  <c r="U50" i="19" s="1"/>
  <c r="AI49" i="19"/>
  <c r="AF49" i="19"/>
  <c r="AG49" i="19" s="1"/>
  <c r="AB49" i="19"/>
  <c r="AC49" i="19" s="1"/>
  <c r="X49" i="19"/>
  <c r="Y49" i="19" s="1"/>
  <c r="T49" i="19"/>
  <c r="U49" i="19" s="1"/>
  <c r="AI48" i="19"/>
  <c r="AF48" i="19"/>
  <c r="AG48" i="19" s="1"/>
  <c r="AB48" i="19"/>
  <c r="AC48" i="19" s="1"/>
  <c r="X48" i="19"/>
  <c r="Y48" i="19" s="1"/>
  <c r="T48" i="19"/>
  <c r="U48" i="19" s="1"/>
  <c r="AI47" i="19"/>
  <c r="AF47" i="19"/>
  <c r="AG47" i="19" s="1"/>
  <c r="AB47" i="19"/>
  <c r="AC47" i="19" s="1"/>
  <c r="X47" i="19"/>
  <c r="Y47" i="19" s="1"/>
  <c r="T47" i="19"/>
  <c r="U47" i="19" s="1"/>
  <c r="AI46" i="19"/>
  <c r="AF46" i="19"/>
  <c r="AG46" i="19" s="1"/>
  <c r="AB46" i="19"/>
  <c r="AC46" i="19" s="1"/>
  <c r="X46" i="19"/>
  <c r="Y46" i="19" s="1"/>
  <c r="T46" i="19"/>
  <c r="U46" i="19" s="1"/>
  <c r="AI45" i="19"/>
  <c r="AF45" i="19"/>
  <c r="AG45" i="19" s="1"/>
  <c r="AB45" i="19"/>
  <c r="AC45" i="19" s="1"/>
  <c r="X45" i="19"/>
  <c r="Y45" i="19" s="1"/>
  <c r="T45" i="19"/>
  <c r="U45" i="19" s="1"/>
  <c r="AI44" i="19"/>
  <c r="AF44" i="19"/>
  <c r="AG44" i="19" s="1"/>
  <c r="AB44" i="19"/>
  <c r="AC44" i="19" s="1"/>
  <c r="X44" i="19"/>
  <c r="Y44" i="19" s="1"/>
  <c r="T44" i="19"/>
  <c r="U44" i="19" s="1"/>
  <c r="AI43" i="19"/>
  <c r="AF43" i="19"/>
  <c r="AG43" i="19" s="1"/>
  <c r="AB43" i="19"/>
  <c r="AC43" i="19" s="1"/>
  <c r="X43" i="19"/>
  <c r="Y43" i="19" s="1"/>
  <c r="T43" i="19"/>
  <c r="U43" i="19" s="1"/>
  <c r="AI42" i="19"/>
  <c r="AF42" i="19"/>
  <c r="AG42" i="19" s="1"/>
  <c r="AB42" i="19"/>
  <c r="AC42" i="19" s="1"/>
  <c r="X42" i="19"/>
  <c r="Y42" i="19" s="1"/>
  <c r="T42" i="19"/>
  <c r="U42" i="19" s="1"/>
  <c r="AI41" i="19"/>
  <c r="AF41" i="19"/>
  <c r="AG41" i="19" s="1"/>
  <c r="AB41" i="19"/>
  <c r="AC41" i="19" s="1"/>
  <c r="X41" i="19"/>
  <c r="Y41" i="19" s="1"/>
  <c r="T41" i="19"/>
  <c r="U41" i="19" s="1"/>
  <c r="AI40" i="19"/>
  <c r="AF40" i="19"/>
  <c r="AG40" i="19" s="1"/>
  <c r="AB40" i="19"/>
  <c r="AC40" i="19" s="1"/>
  <c r="X40" i="19"/>
  <c r="Y40" i="19" s="1"/>
  <c r="T40" i="19"/>
  <c r="U40" i="19" s="1"/>
  <c r="AI39" i="19"/>
  <c r="AF39" i="19"/>
  <c r="AG39" i="19" s="1"/>
  <c r="AB39" i="19"/>
  <c r="AC39" i="19" s="1"/>
  <c r="X39" i="19"/>
  <c r="Y39" i="19" s="1"/>
  <c r="T39" i="19"/>
  <c r="U39" i="19" s="1"/>
  <c r="AI38" i="19"/>
  <c r="AF38" i="19"/>
  <c r="AG38" i="19" s="1"/>
  <c r="AB38" i="19"/>
  <c r="AC38" i="19" s="1"/>
  <c r="X38" i="19"/>
  <c r="Y38" i="19" s="1"/>
  <c r="T38" i="19"/>
  <c r="U38" i="19" s="1"/>
  <c r="AI37" i="19"/>
  <c r="AF37" i="19"/>
  <c r="AG37" i="19" s="1"/>
  <c r="AB37" i="19"/>
  <c r="AC37" i="19" s="1"/>
  <c r="X37" i="19"/>
  <c r="Y37" i="19" s="1"/>
  <c r="T37" i="19"/>
  <c r="U37" i="19" s="1"/>
  <c r="AI36" i="19"/>
  <c r="AF36" i="19"/>
  <c r="AG36" i="19" s="1"/>
  <c r="AB36" i="19"/>
  <c r="AC36" i="19" s="1"/>
  <c r="X36" i="19"/>
  <c r="Y36" i="19" s="1"/>
  <c r="T36" i="19"/>
  <c r="U36" i="19" s="1"/>
  <c r="AI35" i="19"/>
  <c r="AF35" i="19"/>
  <c r="AG35" i="19" s="1"/>
  <c r="AB35" i="19"/>
  <c r="AC35" i="19" s="1"/>
  <c r="X35" i="19"/>
  <c r="Y35" i="19" s="1"/>
  <c r="T35" i="19"/>
  <c r="U35" i="19" s="1"/>
  <c r="AI34" i="19"/>
  <c r="AF34" i="19"/>
  <c r="AG34" i="19" s="1"/>
  <c r="AB34" i="19"/>
  <c r="AC34" i="19" s="1"/>
  <c r="X34" i="19"/>
  <c r="Y34" i="19" s="1"/>
  <c r="T34" i="19"/>
  <c r="U34" i="19" s="1"/>
  <c r="AI33" i="19"/>
  <c r="AF33" i="19"/>
  <c r="AG33" i="19" s="1"/>
  <c r="AB33" i="19"/>
  <c r="AC33" i="19" s="1"/>
  <c r="X33" i="19"/>
  <c r="Y33" i="19" s="1"/>
  <c r="T33" i="19"/>
  <c r="U33" i="19" s="1"/>
  <c r="AI32" i="19"/>
  <c r="AF32" i="19"/>
  <c r="AG32" i="19" s="1"/>
  <c r="AB32" i="19"/>
  <c r="AC32" i="19" s="1"/>
  <c r="X32" i="19"/>
  <c r="Y32" i="19" s="1"/>
  <c r="T32" i="19"/>
  <c r="U32" i="19" s="1"/>
  <c r="AI31" i="19"/>
  <c r="AF31" i="19"/>
  <c r="AG31" i="19" s="1"/>
  <c r="AB31" i="19"/>
  <c r="AC31" i="19" s="1"/>
  <c r="X31" i="19"/>
  <c r="Y31" i="19" s="1"/>
  <c r="T31" i="19"/>
  <c r="U31" i="19" s="1"/>
  <c r="AI30" i="19"/>
  <c r="AF30" i="19"/>
  <c r="AG30" i="19" s="1"/>
  <c r="AB30" i="19"/>
  <c r="AC30" i="19" s="1"/>
  <c r="X30" i="19"/>
  <c r="Y30" i="19" s="1"/>
  <c r="T30" i="19"/>
  <c r="U30" i="19" s="1"/>
  <c r="AI29" i="19"/>
  <c r="AF29" i="19"/>
  <c r="AG29" i="19" s="1"/>
  <c r="AB29" i="19"/>
  <c r="AC29" i="19" s="1"/>
  <c r="X29" i="19"/>
  <c r="Y29" i="19" s="1"/>
  <c r="T29" i="19"/>
  <c r="U29" i="19" s="1"/>
  <c r="AI28" i="19"/>
  <c r="AF28" i="19"/>
  <c r="AG28" i="19" s="1"/>
  <c r="AB28" i="19"/>
  <c r="AC28" i="19" s="1"/>
  <c r="X28" i="19"/>
  <c r="Y28" i="19" s="1"/>
  <c r="T28" i="19"/>
  <c r="U28" i="19" s="1"/>
  <c r="AI27" i="19"/>
  <c r="AF27" i="19"/>
  <c r="AG27" i="19" s="1"/>
  <c r="AB27" i="19"/>
  <c r="AC27" i="19" s="1"/>
  <c r="X27" i="19"/>
  <c r="Y27" i="19" s="1"/>
  <c r="T27" i="19"/>
  <c r="U27" i="19" s="1"/>
  <c r="AI26" i="19"/>
  <c r="AF26" i="19"/>
  <c r="AG26" i="19" s="1"/>
  <c r="AB26" i="19"/>
  <c r="AC26" i="19" s="1"/>
  <c r="X26" i="19"/>
  <c r="Y26" i="19" s="1"/>
  <c r="T26" i="19"/>
  <c r="U26" i="19" s="1"/>
  <c r="AI25" i="19"/>
  <c r="AF25" i="19"/>
  <c r="AG25" i="19" s="1"/>
  <c r="AB25" i="19"/>
  <c r="AC25" i="19" s="1"/>
  <c r="X25" i="19"/>
  <c r="Y25" i="19" s="1"/>
  <c r="T25" i="19"/>
  <c r="U25" i="19" s="1"/>
  <c r="AI24" i="19"/>
  <c r="AF24" i="19"/>
  <c r="AG24" i="19" s="1"/>
  <c r="AB24" i="19"/>
  <c r="AC24" i="19" s="1"/>
  <c r="X24" i="19"/>
  <c r="Y24" i="19" s="1"/>
  <c r="T24" i="19"/>
  <c r="U24" i="19" s="1"/>
  <c r="AI23" i="19"/>
  <c r="AF23" i="19"/>
  <c r="AG23" i="19" s="1"/>
  <c r="AB23" i="19"/>
  <c r="AC23" i="19" s="1"/>
  <c r="X23" i="19"/>
  <c r="Y23" i="19" s="1"/>
  <c r="T23" i="19"/>
  <c r="U23" i="19" s="1"/>
  <c r="AI22" i="19"/>
  <c r="AF22" i="19"/>
  <c r="AG22" i="19" s="1"/>
  <c r="AB22" i="19"/>
  <c r="AC22" i="19" s="1"/>
  <c r="X22" i="19"/>
  <c r="Y22" i="19" s="1"/>
  <c r="T22" i="19"/>
  <c r="U22" i="19" s="1"/>
  <c r="AI21" i="19"/>
  <c r="AJ21" i="19" s="1"/>
  <c r="AK21" i="19" s="1"/>
  <c r="AF21" i="19"/>
  <c r="AG21" i="19" s="1"/>
  <c r="AB21" i="19"/>
  <c r="AC21" i="19" s="1"/>
  <c r="X21" i="19"/>
  <c r="Y21" i="19" s="1"/>
  <c r="T21" i="19"/>
  <c r="U21" i="19" s="1"/>
  <c r="AI20" i="19"/>
  <c r="AF20" i="19"/>
  <c r="AG20" i="19" s="1"/>
  <c r="AB20" i="19"/>
  <c r="AC20" i="19" s="1"/>
  <c r="X20" i="19"/>
  <c r="Y20" i="19" s="1"/>
  <c r="T20" i="19"/>
  <c r="U20" i="19" s="1"/>
  <c r="AI19" i="19"/>
  <c r="AF19" i="19"/>
  <c r="AG19" i="19" s="1"/>
  <c r="AB19" i="19"/>
  <c r="AC19" i="19" s="1"/>
  <c r="X19" i="19"/>
  <c r="Y19" i="19" s="1"/>
  <c r="T19" i="19"/>
  <c r="U19" i="19" s="1"/>
  <c r="AI18" i="19"/>
  <c r="AF18" i="19"/>
  <c r="AG18" i="19" s="1"/>
  <c r="AB18" i="19"/>
  <c r="AC18" i="19" s="1"/>
  <c r="X18" i="19"/>
  <c r="Y18" i="19" s="1"/>
  <c r="T18" i="19"/>
  <c r="U18" i="19" s="1"/>
  <c r="AI17" i="19"/>
  <c r="AF17" i="19"/>
  <c r="AG17" i="19" s="1"/>
  <c r="AB17" i="19"/>
  <c r="AC17" i="19" s="1"/>
  <c r="X17" i="19"/>
  <c r="Y17" i="19" s="1"/>
  <c r="T17" i="19"/>
  <c r="U17" i="19" s="1"/>
  <c r="AI16" i="19"/>
  <c r="AF16" i="19"/>
  <c r="AG16" i="19" s="1"/>
  <c r="AB16" i="19"/>
  <c r="AC16" i="19" s="1"/>
  <c r="X16" i="19"/>
  <c r="Y16" i="19" s="1"/>
  <c r="T16" i="19"/>
  <c r="U16" i="19" s="1"/>
  <c r="AI15" i="19"/>
  <c r="AF15" i="19"/>
  <c r="AG15" i="19" s="1"/>
  <c r="AB15" i="19"/>
  <c r="AC15" i="19" s="1"/>
  <c r="X15" i="19"/>
  <c r="Y15" i="19" s="1"/>
  <c r="T15" i="19"/>
  <c r="U15" i="19" s="1"/>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7" i="19"/>
  <c r="N108" i="19"/>
  <c r="N109" i="19"/>
  <c r="N110" i="19"/>
  <c r="N111" i="19"/>
  <c r="N112" i="19"/>
  <c r="N113" i="19"/>
  <c r="N114" i="19"/>
  <c r="N115" i="19"/>
  <c r="N116" i="19"/>
  <c r="N117" i="19"/>
  <c r="N118" i="19"/>
  <c r="N119" i="19"/>
  <c r="N120" i="19"/>
  <c r="N121" i="19"/>
  <c r="N122" i="19"/>
  <c r="N123" i="19"/>
  <c r="N15" i="19"/>
  <c r="K16" i="19"/>
  <c r="K17" i="19"/>
  <c r="K18" i="19"/>
  <c r="K19" i="19"/>
  <c r="K20" i="19"/>
  <c r="K21" i="19"/>
  <c r="K22" i="19"/>
  <c r="K23" i="19"/>
  <c r="K24" i="19"/>
  <c r="K25" i="19"/>
  <c r="K26" i="19"/>
  <c r="K27" i="19"/>
  <c r="K28" i="19"/>
  <c r="K29" i="19"/>
  <c r="K30" i="19"/>
  <c r="K31" i="19"/>
  <c r="K32" i="19"/>
  <c r="K33" i="19"/>
  <c r="K34" i="19"/>
  <c r="K35" i="19"/>
  <c r="K36" i="19"/>
  <c r="K37" i="19"/>
  <c r="K38" i="19"/>
  <c r="K39" i="19"/>
  <c r="K40" i="19"/>
  <c r="K41" i="19"/>
  <c r="K42" i="19"/>
  <c r="K43" i="19"/>
  <c r="K44" i="19"/>
  <c r="K45" i="19"/>
  <c r="K46" i="19"/>
  <c r="K47" i="19"/>
  <c r="K48" i="19"/>
  <c r="K49" i="19"/>
  <c r="K50" i="19"/>
  <c r="K51" i="19"/>
  <c r="K52" i="19"/>
  <c r="K53" i="19"/>
  <c r="K54" i="19"/>
  <c r="K55" i="19"/>
  <c r="K56" i="19"/>
  <c r="K57" i="19"/>
  <c r="K58" i="19"/>
  <c r="K59" i="19"/>
  <c r="K60" i="19"/>
  <c r="K61" i="19"/>
  <c r="K62" i="19"/>
  <c r="K63" i="19"/>
  <c r="K64" i="19"/>
  <c r="K65" i="19"/>
  <c r="K68" i="19"/>
  <c r="K69" i="19"/>
  <c r="K70" i="19"/>
  <c r="K71" i="19"/>
  <c r="K72" i="19"/>
  <c r="K73" i="19"/>
  <c r="K74" i="19"/>
  <c r="K75" i="19"/>
  <c r="K76" i="19"/>
  <c r="K77" i="19"/>
  <c r="K78" i="19"/>
  <c r="K79" i="19"/>
  <c r="K80" i="19"/>
  <c r="K81" i="19"/>
  <c r="K82" i="19"/>
  <c r="K83" i="19"/>
  <c r="K84" i="19"/>
  <c r="K85" i="19"/>
  <c r="K86" i="19"/>
  <c r="K87" i="19"/>
  <c r="K88" i="19"/>
  <c r="K89" i="19"/>
  <c r="K90" i="19"/>
  <c r="K91" i="19"/>
  <c r="K92" i="19"/>
  <c r="K93" i="19"/>
  <c r="K94" i="19"/>
  <c r="K95" i="19"/>
  <c r="K96" i="19"/>
  <c r="K97" i="19"/>
  <c r="K98" i="19"/>
  <c r="K99" i="19"/>
  <c r="K100" i="19"/>
  <c r="K101" i="19"/>
  <c r="K102" i="19"/>
  <c r="K103" i="19"/>
  <c r="K104" i="19"/>
  <c r="K105" i="19"/>
  <c r="K107" i="19"/>
  <c r="K108" i="19"/>
  <c r="K109" i="19"/>
  <c r="K110" i="19"/>
  <c r="K111" i="19"/>
  <c r="K112" i="19"/>
  <c r="K113" i="19"/>
  <c r="K114" i="19"/>
  <c r="K115" i="19"/>
  <c r="K116" i="19"/>
  <c r="K117" i="19"/>
  <c r="K118" i="19"/>
  <c r="K119" i="19"/>
  <c r="K120" i="19"/>
  <c r="K121" i="19"/>
  <c r="K122" i="19"/>
  <c r="K123" i="19"/>
  <c r="K15" i="19"/>
  <c r="O73" i="19" l="1"/>
  <c r="AJ73" i="19" s="1"/>
  <c r="AK73" i="19" s="1"/>
  <c r="O74" i="19"/>
  <c r="AJ74" i="19" s="1"/>
  <c r="AK74" i="19" s="1"/>
  <c r="O78" i="19"/>
  <c r="AJ78" i="19" s="1"/>
  <c r="AK78" i="19" s="1"/>
  <c r="O63" i="19"/>
  <c r="AJ63" i="19" s="1"/>
  <c r="AK63" i="19" s="1"/>
  <c r="O30" i="19"/>
  <c r="AJ30" i="19" s="1"/>
  <c r="AK30" i="19" s="1"/>
  <c r="O117" i="19"/>
  <c r="AJ117" i="19" s="1"/>
  <c r="AK117" i="19" s="1"/>
  <c r="O109" i="19"/>
  <c r="AJ109" i="19" s="1"/>
  <c r="AK109" i="19" s="1"/>
  <c r="O96" i="19"/>
  <c r="AJ96" i="19" s="1"/>
  <c r="AK96" i="19" s="1"/>
  <c r="O120" i="19"/>
  <c r="AJ120" i="19" s="1"/>
  <c r="AK120" i="19" s="1"/>
  <c r="O85" i="19"/>
  <c r="AJ85" i="19" s="1"/>
  <c r="AK85" i="19" s="1"/>
  <c r="O116" i="19"/>
  <c r="AJ116" i="19" s="1"/>
  <c r="AK116" i="19" s="1"/>
  <c r="AJ15" i="21"/>
  <c r="AK15" i="21" s="1"/>
  <c r="O102" i="19"/>
  <c r="AJ102" i="19" s="1"/>
  <c r="AK102" i="19" s="1"/>
  <c r="O90" i="19"/>
  <c r="AJ90" i="19" s="1"/>
  <c r="AK90" i="19" s="1"/>
  <c r="O88" i="19"/>
  <c r="AJ88" i="19" s="1"/>
  <c r="AK88" i="19" s="1"/>
  <c r="O31" i="19"/>
  <c r="AJ31" i="19" s="1"/>
  <c r="AK31" i="19" s="1"/>
  <c r="O49" i="19"/>
  <c r="AJ49" i="19" s="1"/>
  <c r="AK49" i="19" s="1"/>
  <c r="O18" i="19"/>
  <c r="AJ18" i="19" s="1"/>
  <c r="AK18" i="19" s="1"/>
  <c r="O60" i="19"/>
  <c r="AJ60" i="19" s="1"/>
  <c r="AK60" i="19" s="1"/>
  <c r="O40" i="19"/>
  <c r="AJ40" i="19" s="1"/>
  <c r="AK40" i="19" s="1"/>
  <c r="O17" i="19"/>
  <c r="AJ17" i="19" s="1"/>
  <c r="AK17" i="19" s="1"/>
  <c r="O16" i="19"/>
  <c r="AJ16" i="19" s="1"/>
  <c r="AK16" i="19" s="1"/>
  <c r="O80" i="19"/>
  <c r="AJ80" i="19" s="1"/>
  <c r="AK80" i="19" s="1"/>
  <c r="O89" i="19"/>
  <c r="AJ89" i="19" s="1"/>
  <c r="AK89" i="19" s="1"/>
  <c r="O112" i="19"/>
  <c r="AJ112" i="19" s="1"/>
  <c r="AK112" i="19" s="1"/>
  <c r="O76" i="19"/>
  <c r="AJ76" i="19" s="1"/>
  <c r="AK76" i="19" s="1"/>
  <c r="O42" i="19"/>
  <c r="AJ42" i="19" s="1"/>
  <c r="AK42" i="19" s="1"/>
  <c r="O19" i="19"/>
  <c r="AJ19" i="19" s="1"/>
  <c r="AK19" i="19" s="1"/>
  <c r="O37" i="19"/>
  <c r="AJ37" i="19" s="1"/>
  <c r="AK37" i="19" s="1"/>
  <c r="O24" i="19"/>
  <c r="AJ24" i="19" s="1"/>
  <c r="AK24" i="19" s="1"/>
  <c r="O111" i="19"/>
  <c r="AJ111" i="19" s="1"/>
  <c r="AK111" i="19" s="1"/>
  <c r="O86" i="19"/>
  <c r="AJ86" i="19" s="1"/>
  <c r="AK86" i="19" s="1"/>
  <c r="O45" i="19"/>
  <c r="AJ45" i="19" s="1"/>
  <c r="AK45" i="19" s="1"/>
  <c r="O44" i="19"/>
  <c r="AJ44" i="19" s="1"/>
  <c r="AK44" i="19" s="1"/>
  <c r="O26" i="19"/>
  <c r="AJ26" i="19" s="1"/>
  <c r="AK26" i="19" s="1"/>
  <c r="O103" i="19"/>
  <c r="AJ103" i="19" s="1"/>
  <c r="AK103" i="19" s="1"/>
  <c r="O98" i="19"/>
  <c r="AJ98" i="19" s="1"/>
  <c r="AK98" i="19" s="1"/>
  <c r="O56" i="19"/>
  <c r="AJ56" i="19" s="1"/>
  <c r="AK56" i="19" s="1"/>
  <c r="O50" i="19"/>
  <c r="AJ50" i="19" s="1"/>
  <c r="AK50" i="19" s="1"/>
  <c r="O114" i="19"/>
  <c r="AJ114" i="19" s="1"/>
  <c r="AK114" i="19" s="1"/>
  <c r="O91" i="19"/>
  <c r="AJ91" i="19" s="1"/>
  <c r="AK91" i="19" s="1"/>
  <c r="O69" i="19"/>
  <c r="AJ69" i="19" s="1"/>
  <c r="AK69" i="19" s="1"/>
  <c r="O75" i="19"/>
  <c r="AJ75" i="19" s="1"/>
  <c r="AK75" i="19" s="1"/>
  <c r="O39" i="19"/>
  <c r="AJ39" i="19" s="1"/>
  <c r="AK39" i="19" s="1"/>
  <c r="O81" i="19"/>
  <c r="AJ81" i="19" s="1"/>
  <c r="AK81" i="19" s="1"/>
  <c r="O79" i="19"/>
  <c r="AJ79" i="19" s="1"/>
  <c r="AK79" i="19" s="1"/>
  <c r="O68" i="19"/>
  <c r="AJ68" i="19" s="1"/>
  <c r="AK68" i="19" s="1"/>
  <c r="O121" i="19"/>
  <c r="AJ121" i="19" s="1"/>
  <c r="AK121" i="19" s="1"/>
  <c r="O118" i="19"/>
  <c r="AJ118" i="19" s="1"/>
  <c r="AK118" i="19" s="1"/>
  <c r="O20" i="19"/>
  <c r="AJ20" i="19" s="1"/>
  <c r="AK20" i="19" s="1"/>
  <c r="O36" i="19"/>
  <c r="AJ36" i="19" s="1"/>
  <c r="AK36" i="19" s="1"/>
  <c r="O97" i="19"/>
  <c r="AJ97" i="19" s="1"/>
  <c r="AK97" i="19" s="1"/>
  <c r="O84" i="19"/>
  <c r="AJ84" i="19" s="1"/>
  <c r="AK84" i="19" s="1"/>
  <c r="O33" i="19"/>
  <c r="AJ33" i="19" s="1"/>
  <c r="AK33" i="19" s="1"/>
  <c r="O115" i="19"/>
  <c r="AJ115" i="19" s="1"/>
  <c r="AK115" i="19" s="1"/>
  <c r="O104" i="19"/>
  <c r="AJ104" i="19" s="1"/>
  <c r="AK104" i="19" s="1"/>
  <c r="O95" i="19"/>
  <c r="AJ95" i="19" s="1"/>
  <c r="AK95" i="19" s="1"/>
  <c r="O83" i="19"/>
  <c r="AJ83" i="19" s="1"/>
  <c r="AK83" i="19" s="1"/>
  <c r="O53" i="19"/>
  <c r="AJ53" i="19" s="1"/>
  <c r="AK53" i="19" s="1"/>
  <c r="O43" i="19"/>
  <c r="AJ43" i="19" s="1"/>
  <c r="AK43" i="19" s="1"/>
  <c r="O32" i="19"/>
  <c r="AJ32" i="19" s="1"/>
  <c r="AK32" i="19" s="1"/>
  <c r="O23" i="19"/>
  <c r="AJ23" i="19" s="1"/>
  <c r="AK23" i="19" s="1"/>
  <c r="O59" i="19"/>
  <c r="AJ59" i="19" s="1"/>
  <c r="AK59" i="19" s="1"/>
  <c r="O46" i="19"/>
  <c r="AJ46" i="19" s="1"/>
  <c r="AK46" i="19" s="1"/>
  <c r="O92" i="19"/>
  <c r="AJ92" i="19" s="1"/>
  <c r="AK92" i="19" s="1"/>
  <c r="O25" i="19"/>
  <c r="AJ25" i="19" s="1"/>
  <c r="AK25" i="19" s="1"/>
  <c r="O55" i="19"/>
  <c r="AJ55" i="19" s="1"/>
  <c r="AK55" i="19" s="1"/>
  <c r="O54" i="19"/>
  <c r="AJ54" i="19" s="1"/>
  <c r="AK54" i="19" s="1"/>
  <c r="O123" i="19"/>
  <c r="AJ123" i="19" s="1"/>
  <c r="AK123" i="19" s="1"/>
  <c r="O99" i="19"/>
  <c r="AJ99" i="19" s="1"/>
  <c r="AK99" i="19" s="1"/>
  <c r="O87" i="19"/>
  <c r="AJ87" i="19" s="1"/>
  <c r="AK87" i="19" s="1"/>
  <c r="O51" i="19"/>
  <c r="AJ51" i="19" s="1"/>
  <c r="AK51" i="19" s="1"/>
  <c r="O27" i="19"/>
  <c r="AJ27" i="19" s="1"/>
  <c r="AK27" i="19" s="1"/>
  <c r="O15" i="19"/>
  <c r="AJ15" i="19" s="1"/>
  <c r="AK15" i="19" s="1"/>
  <c r="O94" i="19"/>
  <c r="AJ94" i="19" s="1"/>
  <c r="AK94" i="19" s="1"/>
  <c r="O82" i="19"/>
  <c r="AJ82" i="19" s="1"/>
  <c r="AK82" i="19" s="1"/>
  <c r="O52" i="19"/>
  <c r="AJ52" i="19" s="1"/>
  <c r="AK52" i="19" s="1"/>
  <c r="O22" i="19"/>
  <c r="AJ22" i="19" s="1"/>
  <c r="AK22" i="19" s="1"/>
  <c r="O61" i="19"/>
  <c r="AJ61" i="19" s="1"/>
  <c r="AK61" i="19" s="1"/>
  <c r="O48" i="19"/>
  <c r="AJ48" i="19" s="1"/>
  <c r="AK48" i="19" s="1"/>
  <c r="O119" i="19"/>
  <c r="AJ119" i="19" s="1"/>
  <c r="AK119" i="19" s="1"/>
  <c r="O47" i="19"/>
  <c r="AJ47" i="19" s="1"/>
  <c r="AK47" i="19" s="1"/>
  <c r="O58" i="19"/>
  <c r="AJ58" i="19" s="1"/>
  <c r="AK58" i="19" s="1"/>
  <c r="O108" i="19"/>
  <c r="AJ108" i="19" s="1"/>
  <c r="AK108" i="19" s="1"/>
  <c r="O57" i="19"/>
  <c r="AJ57" i="19" s="1"/>
  <c r="AK57" i="19" s="1"/>
  <c r="O105" i="19"/>
  <c r="AJ105" i="19" s="1"/>
  <c r="AK105" i="19" s="1"/>
  <c r="O122" i="19"/>
  <c r="AJ122" i="19" s="1"/>
  <c r="AK122" i="19" s="1"/>
  <c r="O110" i="19"/>
  <c r="AJ110" i="19" s="1"/>
  <c r="AK110" i="19" s="1"/>
  <c r="O38" i="19"/>
  <c r="AJ38" i="19" s="1"/>
  <c r="AK38" i="19" s="1"/>
  <c r="O93" i="19"/>
  <c r="AJ93" i="19" s="1"/>
  <c r="AK93" i="19" s="1"/>
  <c r="O72" i="19"/>
  <c r="AJ72" i="19" s="1"/>
  <c r="AK72" i="19" s="1"/>
  <c r="O62" i="19"/>
  <c r="AJ62" i="19" s="1"/>
  <c r="AK62" i="19" s="1"/>
  <c r="O101" i="19"/>
  <c r="AJ101" i="19" s="1"/>
  <c r="AK101" i="19" s="1"/>
  <c r="O65" i="19"/>
  <c r="AJ65" i="19" s="1"/>
  <c r="AK65" i="19" s="1"/>
  <c r="O29" i="19"/>
  <c r="AJ29" i="19" s="1"/>
  <c r="AK29" i="19" s="1"/>
  <c r="O100" i="19"/>
  <c r="AJ100" i="19" s="1"/>
  <c r="AK100" i="19" s="1"/>
  <c r="O64" i="19"/>
  <c r="AJ64" i="19" s="1"/>
  <c r="AK64" i="19" s="1"/>
  <c r="O28" i="19"/>
  <c r="AJ28" i="19" s="1"/>
  <c r="AK28" i="19" s="1"/>
  <c r="O70" i="19"/>
  <c r="AJ70" i="19" s="1"/>
  <c r="AK70" i="19" s="1"/>
  <c r="O34" i="19"/>
  <c r="AJ34" i="19" s="1"/>
  <c r="AK34" i="19" s="1"/>
  <c r="O107" i="19"/>
  <c r="AJ107" i="19" s="1"/>
  <c r="AK107" i="19" s="1"/>
  <c r="O71" i="19"/>
  <c r="AJ71" i="19" s="1"/>
  <c r="AK71" i="19" s="1"/>
  <c r="O35" i="19"/>
  <c r="AJ35" i="19" s="1"/>
  <c r="AK35" i="19" s="1"/>
  <c r="O113" i="19"/>
  <c r="AJ113" i="19" s="1"/>
  <c r="AK113" i="19" s="1"/>
  <c r="O77" i="19"/>
  <c r="AJ77" i="19" s="1"/>
  <c r="AK77" i="19" s="1"/>
  <c r="O41" i="19"/>
  <c r="AJ41" i="19" s="1"/>
  <c r="AK41" i="19" s="1"/>
  <c r="N172" i="20" l="1"/>
  <c r="N152" i="20"/>
  <c r="N151" i="20"/>
  <c r="N150" i="20"/>
  <c r="N144" i="20"/>
  <c r="N127" i="20"/>
  <c r="N116" i="20"/>
  <c r="N113" i="20"/>
  <c r="N112" i="20"/>
  <c r="O112" i="20" s="1"/>
  <c r="N110" i="20"/>
  <c r="N101" i="20"/>
  <c r="N100" i="20"/>
  <c r="N97" i="20"/>
  <c r="N86" i="20"/>
  <c r="N68" i="20"/>
  <c r="N66" i="20"/>
  <c r="N65" i="20"/>
  <c r="N60" i="20"/>
  <c r="N56" i="20"/>
  <c r="N45" i="20"/>
  <c r="N43" i="20"/>
  <c r="N33" i="20"/>
  <c r="N17" i="20"/>
  <c r="N16" i="20"/>
  <c r="K16" i="20"/>
  <c r="K17" i="20"/>
  <c r="K18" i="20"/>
  <c r="K19" i="20"/>
  <c r="K20" i="20"/>
  <c r="K21" i="20"/>
  <c r="K24" i="20"/>
  <c r="K25" i="20"/>
  <c r="K26" i="20"/>
  <c r="K27" i="20"/>
  <c r="K29" i="20"/>
  <c r="K30" i="20"/>
  <c r="K31" i="20"/>
  <c r="K32" i="20"/>
  <c r="K33" i="20"/>
  <c r="K34" i="20"/>
  <c r="K35" i="20"/>
  <c r="K36" i="20"/>
  <c r="K37" i="20"/>
  <c r="K38" i="20"/>
  <c r="K39" i="20"/>
  <c r="K42" i="20"/>
  <c r="K43" i="20"/>
  <c r="K44" i="20"/>
  <c r="K45" i="20"/>
  <c r="K46" i="20"/>
  <c r="K47" i="20"/>
  <c r="K48" i="20"/>
  <c r="K49" i="20"/>
  <c r="K51" i="20"/>
  <c r="K52" i="20"/>
  <c r="K54" i="20"/>
  <c r="K55" i="20"/>
  <c r="K56" i="20"/>
  <c r="O56" i="20" s="1"/>
  <c r="K57" i="20"/>
  <c r="K58" i="20"/>
  <c r="K59" i="20"/>
  <c r="K60" i="20"/>
  <c r="K61" i="20"/>
  <c r="K62" i="20"/>
  <c r="K63" i="20"/>
  <c r="K64" i="20"/>
  <c r="K65" i="20"/>
  <c r="K67" i="20"/>
  <c r="K68" i="20"/>
  <c r="K69" i="20"/>
  <c r="K70" i="20"/>
  <c r="K74" i="20"/>
  <c r="K77" i="20"/>
  <c r="K79" i="20"/>
  <c r="K80" i="20"/>
  <c r="K81" i="20"/>
  <c r="K82" i="20"/>
  <c r="K83" i="20"/>
  <c r="K84" i="20"/>
  <c r="K85" i="20"/>
  <c r="K86" i="20"/>
  <c r="K87" i="20"/>
  <c r="K88" i="20"/>
  <c r="K89" i="20"/>
  <c r="K90" i="20"/>
  <c r="K91" i="20"/>
  <c r="K92" i="20"/>
  <c r="K93" i="20"/>
  <c r="K94" i="20"/>
  <c r="K96" i="20"/>
  <c r="K97" i="20"/>
  <c r="K100" i="20"/>
  <c r="K101" i="20"/>
  <c r="K103" i="20"/>
  <c r="K105" i="20"/>
  <c r="K106" i="20"/>
  <c r="K107" i="20"/>
  <c r="K108" i="20"/>
  <c r="K109" i="20"/>
  <c r="K110" i="20"/>
  <c r="K112" i="20"/>
  <c r="K113" i="20"/>
  <c r="K115" i="20"/>
  <c r="K116" i="20"/>
  <c r="O116" i="20" s="1"/>
  <c r="K117" i="20"/>
  <c r="K118" i="20"/>
  <c r="K119" i="20"/>
  <c r="K120" i="20"/>
  <c r="K121" i="20"/>
  <c r="K122" i="20"/>
  <c r="K123" i="20"/>
  <c r="K124" i="20"/>
  <c r="K125" i="20"/>
  <c r="K126" i="20"/>
  <c r="K127" i="20"/>
  <c r="O127" i="20" s="1"/>
  <c r="K128" i="20"/>
  <c r="K129" i="20"/>
  <c r="K130" i="20"/>
  <c r="K131"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70" i="20"/>
  <c r="K171" i="20"/>
  <c r="K172" i="20"/>
  <c r="K173" i="20"/>
  <c r="K174" i="20"/>
  <c r="A16" i="18"/>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I16" i="18"/>
  <c r="AF16" i="18"/>
  <c r="AG16" i="18" s="1"/>
  <c r="AC16" i="18"/>
  <c r="Y16" i="18"/>
  <c r="AI178" i="18"/>
  <c r="AF178" i="18"/>
  <c r="AG178" i="18" s="1"/>
  <c r="AC178" i="18"/>
  <c r="Y178" i="18"/>
  <c r="AI177" i="18"/>
  <c r="AF177" i="18"/>
  <c r="AG177" i="18" s="1"/>
  <c r="AC177" i="18"/>
  <c r="Y177" i="18"/>
  <c r="AI176" i="18"/>
  <c r="AF176" i="18"/>
  <c r="AG176" i="18" s="1"/>
  <c r="AC176" i="18"/>
  <c r="Y176" i="18"/>
  <c r="AI175" i="18"/>
  <c r="AF175" i="18"/>
  <c r="AG175" i="18" s="1"/>
  <c r="AC175" i="18"/>
  <c r="Y175" i="18"/>
  <c r="AI174" i="18"/>
  <c r="AF174" i="18"/>
  <c r="AG174" i="18" s="1"/>
  <c r="AC174" i="18"/>
  <c r="Y174" i="18"/>
  <c r="AI173" i="18"/>
  <c r="AF173" i="18"/>
  <c r="AG173" i="18" s="1"/>
  <c r="AC173" i="18"/>
  <c r="Y173" i="18"/>
  <c r="AI172" i="18"/>
  <c r="AF172" i="18"/>
  <c r="AG172" i="18" s="1"/>
  <c r="AC172" i="18"/>
  <c r="Y172" i="18"/>
  <c r="AI171" i="18"/>
  <c r="AF171" i="18"/>
  <c r="AG171" i="18" s="1"/>
  <c r="AC171" i="18"/>
  <c r="Y171" i="18"/>
  <c r="AI170" i="18"/>
  <c r="AF170" i="18"/>
  <c r="AG170" i="18" s="1"/>
  <c r="AC170" i="18"/>
  <c r="Y170" i="18"/>
  <c r="AI169" i="18"/>
  <c r="AF169" i="18"/>
  <c r="AG169" i="18" s="1"/>
  <c r="AC169" i="18"/>
  <c r="Y169" i="18"/>
  <c r="AI168" i="18"/>
  <c r="AF168" i="18"/>
  <c r="AG168" i="18" s="1"/>
  <c r="AC168" i="18"/>
  <c r="Y168" i="18"/>
  <c r="AI167" i="18"/>
  <c r="AF167" i="18"/>
  <c r="AG167" i="18" s="1"/>
  <c r="AC167" i="18"/>
  <c r="Y167" i="18"/>
  <c r="AI166" i="18"/>
  <c r="AF166" i="18"/>
  <c r="AG166" i="18" s="1"/>
  <c r="AC166" i="18"/>
  <c r="Y166" i="18"/>
  <c r="AI165" i="18"/>
  <c r="AF165" i="18"/>
  <c r="AG165" i="18" s="1"/>
  <c r="AC165" i="18"/>
  <c r="Y165" i="18"/>
  <c r="AI164" i="18"/>
  <c r="AF164" i="18"/>
  <c r="AG164" i="18" s="1"/>
  <c r="AC164" i="18"/>
  <c r="Y164" i="18"/>
  <c r="AI163" i="18"/>
  <c r="AF163" i="18"/>
  <c r="AG163" i="18" s="1"/>
  <c r="AC163" i="18"/>
  <c r="Y163" i="18"/>
  <c r="AI162" i="18"/>
  <c r="AF162" i="18"/>
  <c r="AG162" i="18" s="1"/>
  <c r="AC162" i="18"/>
  <c r="Y162" i="18"/>
  <c r="AI161" i="18"/>
  <c r="AF161" i="18"/>
  <c r="AG161" i="18" s="1"/>
  <c r="AC161" i="18"/>
  <c r="Y161" i="18"/>
  <c r="AI160" i="18"/>
  <c r="AF160" i="18"/>
  <c r="AG160" i="18" s="1"/>
  <c r="AC160" i="18"/>
  <c r="Y160" i="18"/>
  <c r="AI159" i="18"/>
  <c r="AF159" i="18"/>
  <c r="AG159" i="18" s="1"/>
  <c r="AC159" i="18"/>
  <c r="Y159" i="18"/>
  <c r="AI158" i="18"/>
  <c r="AF158" i="18"/>
  <c r="AG158" i="18" s="1"/>
  <c r="AC158" i="18"/>
  <c r="Y158" i="18"/>
  <c r="AI157" i="18"/>
  <c r="AF157" i="18"/>
  <c r="AG157" i="18" s="1"/>
  <c r="AC157" i="18"/>
  <c r="Y157" i="18"/>
  <c r="AI156" i="18"/>
  <c r="AF156" i="18"/>
  <c r="AG156" i="18" s="1"/>
  <c r="AC156" i="18"/>
  <c r="Y156" i="18"/>
  <c r="AI155" i="18"/>
  <c r="AF155" i="18"/>
  <c r="AG155" i="18" s="1"/>
  <c r="AC155" i="18"/>
  <c r="Y155" i="18"/>
  <c r="AI154" i="18"/>
  <c r="AF154" i="18"/>
  <c r="AG154" i="18" s="1"/>
  <c r="AC154" i="18"/>
  <c r="Y154" i="18"/>
  <c r="AI153" i="18"/>
  <c r="AF153" i="18"/>
  <c r="AG153" i="18" s="1"/>
  <c r="AC153" i="18"/>
  <c r="Y153" i="18"/>
  <c r="AI152" i="18"/>
  <c r="AF152" i="18"/>
  <c r="AG152" i="18" s="1"/>
  <c r="AC152" i="18"/>
  <c r="Y152" i="18"/>
  <c r="AI151" i="18"/>
  <c r="AF151" i="18"/>
  <c r="AG151" i="18" s="1"/>
  <c r="AC151" i="18"/>
  <c r="Y151" i="18"/>
  <c r="AI150" i="18"/>
  <c r="AF150" i="18"/>
  <c r="AG150" i="18" s="1"/>
  <c r="AC150" i="18"/>
  <c r="Y150" i="18"/>
  <c r="AI149" i="18"/>
  <c r="AF149" i="18"/>
  <c r="AG149" i="18" s="1"/>
  <c r="AC149" i="18"/>
  <c r="Y149" i="18"/>
  <c r="AI143" i="18"/>
  <c r="AF143" i="18"/>
  <c r="AG143" i="18" s="1"/>
  <c r="AC143" i="18"/>
  <c r="Y143" i="18"/>
  <c r="AI142" i="18"/>
  <c r="AF142" i="18"/>
  <c r="AG142" i="18" s="1"/>
  <c r="AC142" i="18"/>
  <c r="Y142" i="18"/>
  <c r="AI141" i="18"/>
  <c r="AF141" i="18"/>
  <c r="AG141" i="18" s="1"/>
  <c r="AC141" i="18"/>
  <c r="Y141" i="18"/>
  <c r="AI140" i="18"/>
  <c r="AF140" i="18"/>
  <c r="AG140" i="18" s="1"/>
  <c r="AC140" i="18"/>
  <c r="Y140" i="18"/>
  <c r="AI139" i="18"/>
  <c r="AF139" i="18"/>
  <c r="AG139" i="18" s="1"/>
  <c r="AC139" i="18"/>
  <c r="Y139" i="18"/>
  <c r="AI138" i="18"/>
  <c r="AF138" i="18"/>
  <c r="AG138" i="18" s="1"/>
  <c r="AC138" i="18"/>
  <c r="Y138" i="18"/>
  <c r="AI137" i="18"/>
  <c r="AF137" i="18"/>
  <c r="AG137" i="18" s="1"/>
  <c r="AC137" i="18"/>
  <c r="Y137" i="18"/>
  <c r="AI136" i="18"/>
  <c r="AF136" i="18"/>
  <c r="AG136" i="18" s="1"/>
  <c r="AC136" i="18"/>
  <c r="Y136" i="18"/>
  <c r="AI135" i="18"/>
  <c r="AF135" i="18"/>
  <c r="AG135" i="18" s="1"/>
  <c r="AC135" i="18"/>
  <c r="Y135" i="18"/>
  <c r="AI134" i="18"/>
  <c r="AF134" i="18"/>
  <c r="AG134" i="18" s="1"/>
  <c r="AC134" i="18"/>
  <c r="Y134" i="18"/>
  <c r="AI133" i="18"/>
  <c r="AF133" i="18"/>
  <c r="AG133" i="18" s="1"/>
  <c r="AC133" i="18"/>
  <c r="Y133" i="18"/>
  <c r="AI132" i="18"/>
  <c r="AF132" i="18"/>
  <c r="AG132" i="18" s="1"/>
  <c r="AC132" i="18"/>
  <c r="Y132" i="18"/>
  <c r="AI131" i="18"/>
  <c r="AF131" i="18"/>
  <c r="AG131" i="18" s="1"/>
  <c r="AC131" i="18"/>
  <c r="Y131" i="18"/>
  <c r="AI130" i="18"/>
  <c r="AF130" i="18"/>
  <c r="AG130" i="18" s="1"/>
  <c r="AC130" i="18"/>
  <c r="Y130" i="18"/>
  <c r="AI129" i="18"/>
  <c r="AF129" i="18"/>
  <c r="AG129" i="18" s="1"/>
  <c r="AC129" i="18"/>
  <c r="Y129" i="18"/>
  <c r="AI128" i="18"/>
  <c r="AF128" i="18"/>
  <c r="AG128" i="18" s="1"/>
  <c r="AC128" i="18"/>
  <c r="Y128" i="18"/>
  <c r="AI127" i="18"/>
  <c r="AF127" i="18"/>
  <c r="AG127" i="18" s="1"/>
  <c r="AC127" i="18"/>
  <c r="Y127" i="18"/>
  <c r="AI126" i="18"/>
  <c r="AF126" i="18"/>
  <c r="AG126" i="18" s="1"/>
  <c r="AC126" i="18"/>
  <c r="Y126" i="18"/>
  <c r="AI125" i="18"/>
  <c r="AF125" i="18"/>
  <c r="AG125" i="18" s="1"/>
  <c r="AC125" i="18"/>
  <c r="Y125" i="18"/>
  <c r="AI124" i="18"/>
  <c r="AF124" i="18"/>
  <c r="AG124" i="18" s="1"/>
  <c r="AC124" i="18"/>
  <c r="Y124" i="18"/>
  <c r="AI123" i="18"/>
  <c r="AF123" i="18"/>
  <c r="AG123" i="18" s="1"/>
  <c r="AC123" i="18"/>
  <c r="Y123" i="18"/>
  <c r="AI122" i="18"/>
  <c r="AF122" i="18"/>
  <c r="AG122" i="18" s="1"/>
  <c r="AC122" i="18"/>
  <c r="Y122" i="18"/>
  <c r="AI112" i="18"/>
  <c r="AF112" i="18"/>
  <c r="AG112" i="18" s="1"/>
  <c r="AC112" i="18"/>
  <c r="Y112" i="18"/>
  <c r="AI102" i="18"/>
  <c r="AF102" i="18"/>
  <c r="AG102" i="18" s="1"/>
  <c r="AC102" i="18"/>
  <c r="Y102" i="18"/>
  <c r="AI100" i="18"/>
  <c r="AF100" i="18"/>
  <c r="AG100" i="18" s="1"/>
  <c r="AC100" i="18"/>
  <c r="Y100" i="18"/>
  <c r="AI87" i="18"/>
  <c r="AF87" i="18"/>
  <c r="AG87" i="18" s="1"/>
  <c r="AC87" i="18"/>
  <c r="Y87" i="18"/>
  <c r="AI86" i="18"/>
  <c r="AF86" i="18"/>
  <c r="AG86" i="18" s="1"/>
  <c r="AC86" i="18"/>
  <c r="Y86" i="18"/>
  <c r="AI85" i="18"/>
  <c r="AF85" i="18"/>
  <c r="AG85" i="18" s="1"/>
  <c r="AC85" i="18"/>
  <c r="Y85" i="18"/>
  <c r="AI84" i="18"/>
  <c r="AF84" i="18"/>
  <c r="AG84" i="18" s="1"/>
  <c r="AC84" i="18"/>
  <c r="Y84" i="18"/>
  <c r="AI83" i="18"/>
  <c r="AF83" i="18"/>
  <c r="AG83" i="18" s="1"/>
  <c r="AC83" i="18"/>
  <c r="Y83" i="18"/>
  <c r="AI82" i="18"/>
  <c r="AF82" i="18"/>
  <c r="AG82" i="18" s="1"/>
  <c r="AC82" i="18"/>
  <c r="Y82" i="18"/>
  <c r="AI81" i="18"/>
  <c r="AF81" i="18"/>
  <c r="AG81" i="18" s="1"/>
  <c r="AC81" i="18"/>
  <c r="Y81" i="18"/>
  <c r="AI80" i="18"/>
  <c r="AF80" i="18"/>
  <c r="AG80" i="18" s="1"/>
  <c r="AC80" i="18"/>
  <c r="Y80" i="18"/>
  <c r="AI79" i="18"/>
  <c r="AF79" i="18"/>
  <c r="AG79" i="18" s="1"/>
  <c r="AC79" i="18"/>
  <c r="Y79" i="18"/>
  <c r="AI78" i="18"/>
  <c r="AF78" i="18"/>
  <c r="AG78" i="18" s="1"/>
  <c r="AC78" i="18"/>
  <c r="Y78" i="18"/>
  <c r="AI77" i="18"/>
  <c r="AF77" i="18"/>
  <c r="AG77" i="18" s="1"/>
  <c r="AC77" i="18"/>
  <c r="Y77" i="18"/>
  <c r="AI76" i="18"/>
  <c r="AF76" i="18"/>
  <c r="AG76" i="18" s="1"/>
  <c r="AC76" i="18"/>
  <c r="Y76" i="18"/>
  <c r="AI75" i="18"/>
  <c r="AF75" i="18"/>
  <c r="AG75" i="18" s="1"/>
  <c r="AC75" i="18"/>
  <c r="Y75" i="18"/>
  <c r="AI74" i="18"/>
  <c r="AF74" i="18"/>
  <c r="AG74" i="18" s="1"/>
  <c r="AC74" i="18"/>
  <c r="Y74" i="18"/>
  <c r="K15" i="17"/>
  <c r="A16" i="17"/>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O86" i="20" l="1"/>
  <c r="A144" i="18"/>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1" i="18" s="1"/>
  <c r="A182" i="18" s="1"/>
  <c r="A183" i="18" s="1"/>
  <c r="A184" i="18" s="1"/>
  <c r="A185" i="18" s="1"/>
  <c r="A186" i="18" s="1"/>
  <c r="A187" i="18" s="1"/>
  <c r="A188" i="18" s="1"/>
  <c r="A189" i="18" s="1"/>
  <c r="A190" i="18" s="1"/>
  <c r="A191" i="18" s="1"/>
  <c r="A192" i="18" s="1"/>
  <c r="A193" i="18" s="1"/>
  <c r="A194" i="18" s="1"/>
  <c r="A195" i="18" s="1"/>
  <c r="A196" i="18" s="1"/>
  <c r="A197" i="18" s="1"/>
  <c r="O110" i="20"/>
  <c r="O151" i="20"/>
  <c r="O152" i="20"/>
  <c r="O172" i="20"/>
  <c r="O150" i="20"/>
  <c r="O97" i="20"/>
  <c r="O144" i="20"/>
  <c r="O43" i="20"/>
  <c r="O100" i="20"/>
  <c r="O101" i="20"/>
  <c r="O113" i="20"/>
  <c r="O33" i="20"/>
  <c r="O17" i="20"/>
  <c r="O68" i="20"/>
  <c r="O60" i="20"/>
  <c r="O16" i="20"/>
  <c r="O65" i="20"/>
  <c r="O45" i="20"/>
  <c r="A115" i="17"/>
  <c r="A116" i="17" s="1"/>
  <c r="A117" i="17" s="1"/>
  <c r="A118" i="17" s="1"/>
  <c r="A119" i="17" s="1"/>
  <c r="A120" i="17" s="1"/>
  <c r="A121" i="17" s="1"/>
  <c r="A122" i="17" s="1"/>
  <c r="A123" i="17" s="1"/>
  <c r="A124" i="17" s="1"/>
  <c r="A125" i="17" s="1"/>
  <c r="A126" i="17" s="1"/>
  <c r="A127" i="17" s="1"/>
  <c r="A128" i="17" s="1"/>
  <c r="A129" i="17" s="1"/>
  <c r="A130" i="17" s="1"/>
  <c r="A131" i="17" s="1"/>
  <c r="A132" i="17" s="1"/>
  <c r="A133" i="17" s="1"/>
  <c r="AI33" i="20"/>
  <c r="AF33" i="20"/>
  <c r="AG33" i="20" s="1"/>
  <c r="AB33" i="20"/>
  <c r="AC33" i="20" s="1"/>
  <c r="X33" i="20"/>
  <c r="Y33" i="20" s="1"/>
  <c r="T33" i="20"/>
  <c r="U33" i="20" s="1"/>
  <c r="AI81" i="20"/>
  <c r="AF81" i="20"/>
  <c r="AG81" i="20" s="1"/>
  <c r="AB81" i="20"/>
  <c r="AC81" i="20" s="1"/>
  <c r="X81" i="20"/>
  <c r="Y81" i="20" s="1"/>
  <c r="T81" i="20"/>
  <c r="U81" i="20" s="1"/>
  <c r="AI96" i="20"/>
  <c r="AF96" i="20"/>
  <c r="AG96" i="20" s="1"/>
  <c r="AB96" i="20"/>
  <c r="AC96" i="20" s="1"/>
  <c r="X96" i="20"/>
  <c r="Y96" i="20" s="1"/>
  <c r="T96" i="20"/>
  <c r="U96" i="20" s="1"/>
  <c r="AI164" i="20"/>
  <c r="AF164" i="20"/>
  <c r="AG164" i="20" s="1"/>
  <c r="AB164" i="20"/>
  <c r="AC164" i="20" s="1"/>
  <c r="X164" i="20"/>
  <c r="Y164" i="20" s="1"/>
  <c r="T164" i="20"/>
  <c r="U164" i="20" s="1"/>
  <c r="AI163" i="20"/>
  <c r="AF163" i="20"/>
  <c r="AG163" i="20" s="1"/>
  <c r="AB163" i="20"/>
  <c r="AC163" i="20" s="1"/>
  <c r="X163" i="20"/>
  <c r="Y163" i="20" s="1"/>
  <c r="T163" i="20"/>
  <c r="U163" i="20" s="1"/>
  <c r="AI162" i="20"/>
  <c r="AF162" i="20"/>
  <c r="AG162" i="20" s="1"/>
  <c r="AB162" i="20"/>
  <c r="AC162" i="20" s="1"/>
  <c r="X162" i="20"/>
  <c r="Y162" i="20" s="1"/>
  <c r="T162" i="20"/>
  <c r="U162" i="20" s="1"/>
  <c r="AI161" i="20"/>
  <c r="AF161" i="20"/>
  <c r="AG161" i="20" s="1"/>
  <c r="AB161" i="20"/>
  <c r="AC161" i="20" s="1"/>
  <c r="X161" i="20"/>
  <c r="Y161" i="20" s="1"/>
  <c r="T161" i="20"/>
  <c r="U161" i="20" s="1"/>
  <c r="AI160" i="20"/>
  <c r="AF160" i="20"/>
  <c r="AG160" i="20" s="1"/>
  <c r="AB160" i="20"/>
  <c r="AC160" i="20" s="1"/>
  <c r="X160" i="20"/>
  <c r="Y160" i="20" s="1"/>
  <c r="T160" i="20"/>
  <c r="U160" i="20" s="1"/>
  <c r="AI159" i="20"/>
  <c r="AF159" i="20"/>
  <c r="AG159" i="20" s="1"/>
  <c r="AB159" i="20"/>
  <c r="AC159" i="20" s="1"/>
  <c r="X159" i="20"/>
  <c r="Y159" i="20" s="1"/>
  <c r="T159" i="20"/>
  <c r="U159" i="20" s="1"/>
  <c r="AI158" i="20"/>
  <c r="AF158" i="20"/>
  <c r="AG158" i="20" s="1"/>
  <c r="AB158" i="20"/>
  <c r="AC158" i="20" s="1"/>
  <c r="X158" i="20"/>
  <c r="Y158" i="20" s="1"/>
  <c r="T158" i="20"/>
  <c r="U158" i="20" s="1"/>
  <c r="AI157" i="20"/>
  <c r="AF157" i="20"/>
  <c r="AG157" i="20" s="1"/>
  <c r="AB157" i="20"/>
  <c r="AC157" i="20" s="1"/>
  <c r="X157" i="20"/>
  <c r="Y157" i="20" s="1"/>
  <c r="T157" i="20"/>
  <c r="U157" i="20" s="1"/>
  <c r="AI156" i="20"/>
  <c r="AF156" i="20"/>
  <c r="AG156" i="20" s="1"/>
  <c r="AB156" i="20"/>
  <c r="AC156" i="20" s="1"/>
  <c r="X156" i="20"/>
  <c r="Y156" i="20" s="1"/>
  <c r="T156" i="20"/>
  <c r="U156" i="20" s="1"/>
  <c r="AI155" i="20"/>
  <c r="AF155" i="20"/>
  <c r="AG155" i="20" s="1"/>
  <c r="AB155" i="20"/>
  <c r="AC155" i="20" s="1"/>
  <c r="X155" i="20"/>
  <c r="Y155" i="20" s="1"/>
  <c r="T155" i="20"/>
  <c r="U155" i="20" s="1"/>
  <c r="AI154" i="20"/>
  <c r="AF154" i="20"/>
  <c r="AG154" i="20" s="1"/>
  <c r="AB154" i="20"/>
  <c r="AC154" i="20" s="1"/>
  <c r="X154" i="20"/>
  <c r="Y154" i="20" s="1"/>
  <c r="T154" i="20"/>
  <c r="U154" i="20" s="1"/>
  <c r="AI153" i="20"/>
  <c r="AF153" i="20"/>
  <c r="AG153" i="20" s="1"/>
  <c r="AB153" i="20"/>
  <c r="AC153" i="20" s="1"/>
  <c r="X153" i="20"/>
  <c r="Y153" i="20" s="1"/>
  <c r="T153" i="20"/>
  <c r="U153" i="20" s="1"/>
  <c r="AI152" i="20"/>
  <c r="AF152" i="20"/>
  <c r="AG152" i="20" s="1"/>
  <c r="AB152" i="20"/>
  <c r="AC152" i="20" s="1"/>
  <c r="X152" i="20"/>
  <c r="Y152" i="20" s="1"/>
  <c r="T152" i="20"/>
  <c r="U152" i="20" s="1"/>
  <c r="AI151" i="20"/>
  <c r="AF151" i="20"/>
  <c r="AG151" i="20" s="1"/>
  <c r="AB151" i="20"/>
  <c r="AC151" i="20" s="1"/>
  <c r="X151" i="20"/>
  <c r="Y151" i="20" s="1"/>
  <c r="T151" i="20"/>
  <c r="U151" i="20" s="1"/>
  <c r="AI150" i="20"/>
  <c r="AF150" i="20"/>
  <c r="AG150" i="20" s="1"/>
  <c r="AB150" i="20"/>
  <c r="AC150" i="20" s="1"/>
  <c r="X150" i="20"/>
  <c r="Y150" i="20" s="1"/>
  <c r="T150" i="20"/>
  <c r="U150" i="20" s="1"/>
  <c r="AI149" i="20"/>
  <c r="AF149" i="20"/>
  <c r="AG149" i="20" s="1"/>
  <c r="AB149" i="20"/>
  <c r="AC149" i="20" s="1"/>
  <c r="X149" i="20"/>
  <c r="Y149" i="20" s="1"/>
  <c r="T149" i="20"/>
  <c r="U149" i="20" s="1"/>
  <c r="AI148" i="20"/>
  <c r="AF148" i="20"/>
  <c r="AG148" i="20" s="1"/>
  <c r="AB148" i="20"/>
  <c r="AC148" i="20" s="1"/>
  <c r="X148" i="20"/>
  <c r="Y148" i="20" s="1"/>
  <c r="T148" i="20"/>
  <c r="U148" i="20" s="1"/>
  <c r="AI147" i="20"/>
  <c r="AF147" i="20"/>
  <c r="AG147" i="20" s="1"/>
  <c r="AB147" i="20"/>
  <c r="AC147" i="20" s="1"/>
  <c r="X147" i="20"/>
  <c r="Y147" i="20" s="1"/>
  <c r="T147" i="20"/>
  <c r="U147" i="20" s="1"/>
  <c r="AI146" i="20"/>
  <c r="AF146" i="20"/>
  <c r="AG146" i="20" s="1"/>
  <c r="AB146" i="20"/>
  <c r="AC146" i="20" s="1"/>
  <c r="X146" i="20"/>
  <c r="Y146" i="20" s="1"/>
  <c r="T146" i="20"/>
  <c r="U146" i="20" s="1"/>
  <c r="AI145" i="20"/>
  <c r="AF145" i="20"/>
  <c r="AG145" i="20" s="1"/>
  <c r="AB145" i="20"/>
  <c r="AC145" i="20" s="1"/>
  <c r="X145" i="20"/>
  <c r="Y145" i="20" s="1"/>
  <c r="T145" i="20"/>
  <c r="U145" i="20" s="1"/>
  <c r="AI144" i="20"/>
  <c r="AF144" i="20"/>
  <c r="AG144" i="20" s="1"/>
  <c r="AB144" i="20"/>
  <c r="AC144" i="20" s="1"/>
  <c r="X144" i="20"/>
  <c r="Y144" i="20" s="1"/>
  <c r="T144" i="20"/>
  <c r="U144" i="20" s="1"/>
  <c r="AI143" i="20"/>
  <c r="AF143" i="20"/>
  <c r="AG143" i="20" s="1"/>
  <c r="AB143" i="20"/>
  <c r="AC143" i="20" s="1"/>
  <c r="X143" i="20"/>
  <c r="Y143" i="20" s="1"/>
  <c r="T143" i="20"/>
  <c r="U143" i="20" s="1"/>
  <c r="AI142" i="20"/>
  <c r="AF142" i="20"/>
  <c r="AG142" i="20" s="1"/>
  <c r="AB142" i="20"/>
  <c r="AC142" i="20" s="1"/>
  <c r="X142" i="20"/>
  <c r="Y142" i="20" s="1"/>
  <c r="T142" i="20"/>
  <c r="U142" i="20" s="1"/>
  <c r="AI139" i="20"/>
  <c r="AF139" i="20"/>
  <c r="AG139" i="20" s="1"/>
  <c r="AB139" i="20"/>
  <c r="AC139" i="20" s="1"/>
  <c r="X139" i="20"/>
  <c r="Y139" i="20" s="1"/>
  <c r="T139" i="20"/>
  <c r="U139" i="20" s="1"/>
  <c r="AI130" i="20"/>
  <c r="AF130" i="20"/>
  <c r="AG130" i="20" s="1"/>
  <c r="AB130" i="20"/>
  <c r="AC130" i="20" s="1"/>
  <c r="X130" i="20"/>
  <c r="Y130" i="20" s="1"/>
  <c r="T130" i="20"/>
  <c r="U130" i="20" s="1"/>
  <c r="AI128" i="20"/>
  <c r="AF128" i="20"/>
  <c r="AG128" i="20" s="1"/>
  <c r="AB128" i="20"/>
  <c r="AC128" i="20" s="1"/>
  <c r="X128" i="20"/>
  <c r="Y128" i="20" s="1"/>
  <c r="T128" i="20"/>
  <c r="U128" i="20" s="1"/>
  <c r="AI126" i="20"/>
  <c r="AF126" i="20"/>
  <c r="AG126" i="20" s="1"/>
  <c r="AB126" i="20"/>
  <c r="AC126" i="20" s="1"/>
  <c r="X126" i="20"/>
  <c r="Y126" i="20" s="1"/>
  <c r="T126" i="20"/>
  <c r="U126" i="20" s="1"/>
  <c r="AI125" i="20"/>
  <c r="AF125" i="20"/>
  <c r="AG125" i="20" s="1"/>
  <c r="AB125" i="20"/>
  <c r="AC125" i="20" s="1"/>
  <c r="X125" i="20"/>
  <c r="Y125" i="20" s="1"/>
  <c r="T125" i="20"/>
  <c r="U125" i="20" s="1"/>
  <c r="AI124" i="20"/>
  <c r="AF124" i="20"/>
  <c r="AG124" i="20" s="1"/>
  <c r="AB124" i="20"/>
  <c r="AC124" i="20" s="1"/>
  <c r="X124" i="20"/>
  <c r="Y124" i="20" s="1"/>
  <c r="T124" i="20"/>
  <c r="U124" i="20" s="1"/>
  <c r="AI123" i="20"/>
  <c r="AF123" i="20"/>
  <c r="AG123" i="20" s="1"/>
  <c r="AB123" i="20"/>
  <c r="AC123" i="20" s="1"/>
  <c r="X123" i="20"/>
  <c r="Y123" i="20" s="1"/>
  <c r="T123" i="20"/>
  <c r="U123" i="20" s="1"/>
  <c r="AI122" i="20"/>
  <c r="AF122" i="20"/>
  <c r="AG122" i="20" s="1"/>
  <c r="AB122" i="20"/>
  <c r="AC122" i="20" s="1"/>
  <c r="X122" i="20"/>
  <c r="Y122" i="20" s="1"/>
  <c r="T122" i="20"/>
  <c r="U122" i="20" s="1"/>
  <c r="AI121" i="20"/>
  <c r="AF121" i="20"/>
  <c r="AG121" i="20" s="1"/>
  <c r="AB121" i="20"/>
  <c r="AC121" i="20" s="1"/>
  <c r="X121" i="20"/>
  <c r="Y121" i="20" s="1"/>
  <c r="T121" i="20"/>
  <c r="U121" i="20" s="1"/>
  <c r="AI120" i="20"/>
  <c r="AF120" i="20"/>
  <c r="AG120" i="20" s="1"/>
  <c r="AB120" i="20"/>
  <c r="AC120" i="20" s="1"/>
  <c r="X120" i="20"/>
  <c r="Y120" i="20" s="1"/>
  <c r="T120" i="20"/>
  <c r="U120" i="20" s="1"/>
  <c r="AI119" i="20"/>
  <c r="AF119" i="20"/>
  <c r="AG119" i="20" s="1"/>
  <c r="AB119" i="20"/>
  <c r="AC119" i="20" s="1"/>
  <c r="X119" i="20"/>
  <c r="Y119" i="20" s="1"/>
  <c r="T119" i="20"/>
  <c r="U119" i="20" s="1"/>
  <c r="AI118" i="20"/>
  <c r="AF118" i="20"/>
  <c r="AG118" i="20" s="1"/>
  <c r="AB118" i="20"/>
  <c r="AC118" i="20" s="1"/>
  <c r="X118" i="20"/>
  <c r="Y118" i="20" s="1"/>
  <c r="T118" i="20"/>
  <c r="U118" i="20" s="1"/>
  <c r="AI117" i="20"/>
  <c r="AF117" i="20"/>
  <c r="AG117" i="20" s="1"/>
  <c r="AB117" i="20"/>
  <c r="AC117" i="20" s="1"/>
  <c r="X117" i="20"/>
  <c r="Y117" i="20" s="1"/>
  <c r="T117" i="20"/>
  <c r="U117" i="20" s="1"/>
  <c r="AI116" i="20"/>
  <c r="AF116" i="20"/>
  <c r="AG116" i="20" s="1"/>
  <c r="AB116" i="20"/>
  <c r="AC116" i="20" s="1"/>
  <c r="X116" i="20"/>
  <c r="Y116" i="20" s="1"/>
  <c r="T116" i="20"/>
  <c r="U116" i="20" s="1"/>
  <c r="AI115" i="20"/>
  <c r="AF115" i="20"/>
  <c r="AG115" i="20" s="1"/>
  <c r="AB115" i="20"/>
  <c r="AC115" i="20" s="1"/>
  <c r="X115" i="20"/>
  <c r="Y115" i="20" s="1"/>
  <c r="T115" i="20"/>
  <c r="U115" i="20" s="1"/>
  <c r="N16" i="18" l="1"/>
  <c r="N17"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O180" i="18" s="1"/>
  <c r="N181" i="18"/>
  <c r="N182" i="18"/>
  <c r="N183" i="18"/>
  <c r="N184" i="18"/>
  <c r="N185" i="18"/>
  <c r="N186" i="18"/>
  <c r="N187" i="18"/>
  <c r="N188" i="18"/>
  <c r="N189" i="18"/>
  <c r="N190" i="18"/>
  <c r="N191" i="18"/>
  <c r="N192" i="18"/>
  <c r="N193" i="18"/>
  <c r="N194" i="18"/>
  <c r="N195" i="18"/>
  <c r="N196" i="18"/>
  <c r="N197" i="18"/>
  <c r="K16" i="18"/>
  <c r="K17"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1" i="18"/>
  <c r="K182" i="18"/>
  <c r="O182" i="18" s="1"/>
  <c r="K183" i="18"/>
  <c r="K184" i="18"/>
  <c r="O184" i="18" s="1"/>
  <c r="K185" i="18"/>
  <c r="K186" i="18"/>
  <c r="K187" i="18"/>
  <c r="K188" i="18"/>
  <c r="O188" i="18" s="1"/>
  <c r="K189" i="18"/>
  <c r="O189" i="18" s="1"/>
  <c r="K190" i="18"/>
  <c r="O190" i="18" s="1"/>
  <c r="K191" i="18"/>
  <c r="K192" i="18"/>
  <c r="O192" i="18" s="1"/>
  <c r="K193" i="18"/>
  <c r="K194" i="18"/>
  <c r="O194" i="18" s="1"/>
  <c r="K195" i="18"/>
  <c r="K196" i="18"/>
  <c r="O196" i="18" s="1"/>
  <c r="K197" i="18"/>
  <c r="O177" i="18" l="1"/>
  <c r="AJ177" i="18" s="1"/>
  <c r="AK177" i="18" s="1"/>
  <c r="O165" i="18"/>
  <c r="AJ165" i="18" s="1"/>
  <c r="AK165" i="18" s="1"/>
  <c r="O153" i="18"/>
  <c r="AJ153" i="18" s="1"/>
  <c r="AK153" i="18" s="1"/>
  <c r="O141" i="18"/>
  <c r="AJ141" i="18" s="1"/>
  <c r="AK141" i="18" s="1"/>
  <c r="O129" i="18"/>
  <c r="AJ129" i="18" s="1"/>
  <c r="AK129" i="18" s="1"/>
  <c r="O117" i="18"/>
  <c r="O105" i="18"/>
  <c r="O93" i="18"/>
  <c r="O81" i="18"/>
  <c r="AJ81" i="18" s="1"/>
  <c r="AK81" i="18" s="1"/>
  <c r="O69" i="18"/>
  <c r="O57" i="18"/>
  <c r="O45" i="18"/>
  <c r="O33" i="18"/>
  <c r="O21" i="18"/>
  <c r="O176" i="18"/>
  <c r="AJ176" i="18" s="1"/>
  <c r="AK176" i="18" s="1"/>
  <c r="O164" i="18"/>
  <c r="AJ164" i="18" s="1"/>
  <c r="AK164" i="18" s="1"/>
  <c r="O152" i="18"/>
  <c r="AJ152" i="18" s="1"/>
  <c r="AK152" i="18" s="1"/>
  <c r="O140" i="18"/>
  <c r="AJ140" i="18" s="1"/>
  <c r="AK140" i="18" s="1"/>
  <c r="O128" i="18"/>
  <c r="AJ128" i="18" s="1"/>
  <c r="AK128" i="18" s="1"/>
  <c r="O116" i="18"/>
  <c r="O104" i="18"/>
  <c r="O92" i="18"/>
  <c r="O80" i="18"/>
  <c r="AJ80" i="18" s="1"/>
  <c r="AK80" i="18" s="1"/>
  <c r="O68" i="18"/>
  <c r="O56" i="18"/>
  <c r="O44" i="18"/>
  <c r="O32" i="18"/>
  <c r="O20" i="18"/>
  <c r="O186" i="18"/>
  <c r="O179" i="18"/>
  <c r="O167" i="18"/>
  <c r="AJ167" i="18" s="1"/>
  <c r="AK167" i="18" s="1"/>
  <c r="O155" i="18"/>
  <c r="AJ155" i="18" s="1"/>
  <c r="AK155" i="18" s="1"/>
  <c r="O143" i="18"/>
  <c r="AJ143" i="18" s="1"/>
  <c r="AK143" i="18" s="1"/>
  <c r="O131" i="18"/>
  <c r="AJ131" i="18" s="1"/>
  <c r="AK131" i="18" s="1"/>
  <c r="O119" i="18"/>
  <c r="O107" i="18"/>
  <c r="O95" i="18"/>
  <c r="O83" i="18"/>
  <c r="AJ83" i="18" s="1"/>
  <c r="AK83" i="18" s="1"/>
  <c r="O71" i="18"/>
  <c r="O59" i="18"/>
  <c r="O47" i="18"/>
  <c r="O35" i="18"/>
  <c r="O23" i="18"/>
  <c r="O191" i="18"/>
  <c r="O178" i="18"/>
  <c r="AJ178" i="18" s="1"/>
  <c r="AK178" i="18" s="1"/>
  <c r="O166" i="18"/>
  <c r="AJ166" i="18" s="1"/>
  <c r="AK166" i="18" s="1"/>
  <c r="O154" i="18"/>
  <c r="AJ154" i="18" s="1"/>
  <c r="AK154" i="18" s="1"/>
  <c r="O142" i="18"/>
  <c r="AJ142" i="18" s="1"/>
  <c r="AK142" i="18" s="1"/>
  <c r="O130" i="18"/>
  <c r="AJ130" i="18" s="1"/>
  <c r="AK130" i="18" s="1"/>
  <c r="O118" i="18"/>
  <c r="O106" i="18"/>
  <c r="O94" i="18"/>
  <c r="O82" i="18"/>
  <c r="AJ82" i="18" s="1"/>
  <c r="AK82" i="18" s="1"/>
  <c r="O70" i="18"/>
  <c r="O58" i="18"/>
  <c r="O46" i="18"/>
  <c r="O34" i="18"/>
  <c r="O22" i="18"/>
  <c r="O175" i="18"/>
  <c r="AJ175" i="18" s="1"/>
  <c r="AK175" i="18" s="1"/>
  <c r="O139" i="18"/>
  <c r="AJ139" i="18" s="1"/>
  <c r="AK139" i="18" s="1"/>
  <c r="O103" i="18"/>
  <c r="O67" i="18"/>
  <c r="O31" i="18"/>
  <c r="O174" i="18"/>
  <c r="AJ174" i="18" s="1"/>
  <c r="AK174" i="18" s="1"/>
  <c r="O138" i="18"/>
  <c r="AJ138" i="18" s="1"/>
  <c r="AK138" i="18" s="1"/>
  <c r="O102" i="18"/>
  <c r="AJ102" i="18" s="1"/>
  <c r="AK102" i="18" s="1"/>
  <c r="O66" i="18"/>
  <c r="O30" i="18"/>
  <c r="O163" i="18"/>
  <c r="AJ163" i="18" s="1"/>
  <c r="AK163" i="18" s="1"/>
  <c r="O171" i="18"/>
  <c r="AJ171" i="18" s="1"/>
  <c r="AK171" i="18" s="1"/>
  <c r="O159" i="18"/>
  <c r="AJ159" i="18" s="1"/>
  <c r="AK159" i="18" s="1"/>
  <c r="O147" i="18"/>
  <c r="O135" i="18"/>
  <c r="AJ135" i="18" s="1"/>
  <c r="AK135" i="18" s="1"/>
  <c r="O123" i="18"/>
  <c r="AJ123" i="18" s="1"/>
  <c r="AK123" i="18" s="1"/>
  <c r="O111" i="18"/>
  <c r="O99" i="18"/>
  <c r="O87" i="18"/>
  <c r="AJ87" i="18" s="1"/>
  <c r="AK87" i="18" s="1"/>
  <c r="O75" i="18"/>
  <c r="AJ75" i="18" s="1"/>
  <c r="AK75" i="18" s="1"/>
  <c r="O63" i="18"/>
  <c r="O51" i="18"/>
  <c r="O39" i="18"/>
  <c r="O27" i="18"/>
  <c r="O195" i="18"/>
  <c r="O183" i="18"/>
  <c r="O170" i="18"/>
  <c r="AJ170" i="18" s="1"/>
  <c r="AK170" i="18" s="1"/>
  <c r="O158" i="18"/>
  <c r="AJ158" i="18" s="1"/>
  <c r="AK158" i="18" s="1"/>
  <c r="O146" i="18"/>
  <c r="O134" i="18"/>
  <c r="AJ134" i="18" s="1"/>
  <c r="AK134" i="18" s="1"/>
  <c r="O122" i="18"/>
  <c r="AJ122" i="18" s="1"/>
  <c r="AK122" i="18" s="1"/>
  <c r="O110" i="18"/>
  <c r="O98" i="18"/>
  <c r="O86" i="18"/>
  <c r="AJ86" i="18" s="1"/>
  <c r="AK86" i="18" s="1"/>
  <c r="O74" i="18"/>
  <c r="AJ74" i="18" s="1"/>
  <c r="AK74" i="18" s="1"/>
  <c r="O62" i="18"/>
  <c r="O50" i="18"/>
  <c r="O38" i="18"/>
  <c r="O26" i="18"/>
  <c r="O187" i="18"/>
  <c r="O151" i="18"/>
  <c r="AJ151" i="18" s="1"/>
  <c r="AK151" i="18" s="1"/>
  <c r="O127" i="18"/>
  <c r="AJ127" i="18" s="1"/>
  <c r="AK127" i="18" s="1"/>
  <c r="O115" i="18"/>
  <c r="O91" i="18"/>
  <c r="O79" i="18"/>
  <c r="AJ79" i="18" s="1"/>
  <c r="AK79" i="18" s="1"/>
  <c r="O55" i="18"/>
  <c r="O43" i="18"/>
  <c r="O19" i="18"/>
  <c r="O172" i="18"/>
  <c r="AJ172" i="18" s="1"/>
  <c r="AK172" i="18" s="1"/>
  <c r="O160" i="18"/>
  <c r="AJ160" i="18" s="1"/>
  <c r="AK160" i="18" s="1"/>
  <c r="O148" i="18"/>
  <c r="O136" i="18"/>
  <c r="AJ136" i="18" s="1"/>
  <c r="AK136" i="18" s="1"/>
  <c r="O124" i="18"/>
  <c r="AJ124" i="18" s="1"/>
  <c r="AK124" i="18" s="1"/>
  <c r="O112" i="18"/>
  <c r="AJ112" i="18" s="1"/>
  <c r="AK112" i="18" s="1"/>
  <c r="O100" i="18"/>
  <c r="AJ100" i="18" s="1"/>
  <c r="AK100" i="18" s="1"/>
  <c r="O88" i="18"/>
  <c r="O76" i="18"/>
  <c r="AJ76" i="18" s="1"/>
  <c r="AK76" i="18" s="1"/>
  <c r="O64" i="18"/>
  <c r="O52" i="18"/>
  <c r="O40" i="18"/>
  <c r="O28" i="18"/>
  <c r="O16" i="18"/>
  <c r="O162" i="18"/>
  <c r="AJ162" i="18" s="1"/>
  <c r="AK162" i="18" s="1"/>
  <c r="O150" i="18"/>
  <c r="AJ150" i="18" s="1"/>
  <c r="AK150" i="18" s="1"/>
  <c r="O126" i="18"/>
  <c r="AJ126" i="18" s="1"/>
  <c r="AK126" i="18" s="1"/>
  <c r="O114" i="18"/>
  <c r="O90" i="18"/>
  <c r="O78" i="18"/>
  <c r="AJ78" i="18" s="1"/>
  <c r="AK78" i="18" s="1"/>
  <c r="O54" i="18"/>
  <c r="O42" i="18"/>
  <c r="O185" i="18"/>
  <c r="O149" i="18"/>
  <c r="AJ149" i="18" s="1"/>
  <c r="AK149" i="18" s="1"/>
  <c r="O101" i="18"/>
  <c r="O53" i="18"/>
  <c r="O181" i="18"/>
  <c r="O121" i="18"/>
  <c r="O73" i="18"/>
  <c r="O37" i="18"/>
  <c r="O156" i="18"/>
  <c r="AJ156" i="18" s="1"/>
  <c r="AK156" i="18" s="1"/>
  <c r="O84" i="18"/>
  <c r="AJ84" i="18" s="1"/>
  <c r="AK84" i="18" s="1"/>
  <c r="O161" i="18"/>
  <c r="AJ161" i="18" s="1"/>
  <c r="AK161" i="18" s="1"/>
  <c r="O125" i="18"/>
  <c r="AJ125" i="18" s="1"/>
  <c r="AK125" i="18" s="1"/>
  <c r="O65" i="18"/>
  <c r="O17" i="18"/>
  <c r="AJ16" i="18" s="1"/>
  <c r="AK16" i="18" s="1"/>
  <c r="O193" i="18"/>
  <c r="O145" i="18"/>
  <c r="O109" i="18"/>
  <c r="O61" i="18"/>
  <c r="O144" i="18"/>
  <c r="O120" i="18"/>
  <c r="O72" i="18"/>
  <c r="O48" i="18"/>
  <c r="O36" i="18"/>
  <c r="O173" i="18"/>
  <c r="AJ173" i="18" s="1"/>
  <c r="AK173" i="18" s="1"/>
  <c r="O113" i="18"/>
  <c r="O77" i="18"/>
  <c r="AJ77" i="18" s="1"/>
  <c r="AK77" i="18" s="1"/>
  <c r="O29" i="18"/>
  <c r="O157" i="18"/>
  <c r="AJ157" i="18" s="1"/>
  <c r="AK157" i="18" s="1"/>
  <c r="O97" i="18"/>
  <c r="O49" i="18"/>
  <c r="O132" i="18"/>
  <c r="AJ132" i="18" s="1"/>
  <c r="AK132" i="18" s="1"/>
  <c r="O108" i="18"/>
  <c r="O60" i="18"/>
  <c r="O24" i="18"/>
  <c r="O197" i="18"/>
  <c r="O137" i="18"/>
  <c r="AJ137" i="18" s="1"/>
  <c r="AK137" i="18" s="1"/>
  <c r="O89" i="18"/>
  <c r="O41" i="18"/>
  <c r="O169" i="18"/>
  <c r="AJ169" i="18" s="1"/>
  <c r="AK169" i="18" s="1"/>
  <c r="O133" i="18"/>
  <c r="AJ133" i="18" s="1"/>
  <c r="AK133" i="18" s="1"/>
  <c r="O85" i="18"/>
  <c r="AJ85" i="18" s="1"/>
  <c r="AK85" i="18" s="1"/>
  <c r="O25" i="18"/>
  <c r="O168" i="18"/>
  <c r="AJ168" i="18" s="1"/>
  <c r="AK168" i="18" s="1"/>
  <c r="O96" i="18"/>
  <c r="T143" i="18"/>
  <c r="U143" i="18" s="1"/>
  <c r="T128" i="18"/>
  <c r="U128" i="18" s="1"/>
  <c r="T125" i="18"/>
  <c r="U125" i="18" s="1"/>
  <c r="T122" i="18"/>
  <c r="U122" i="18" s="1"/>
  <c r="T112" i="18"/>
  <c r="U112" i="18" s="1"/>
  <c r="T102" i="18"/>
  <c r="U102" i="18" s="1"/>
  <c r="T100" i="18"/>
  <c r="U100" i="18" s="1"/>
  <c r="T87" i="18"/>
  <c r="U87" i="18" s="1"/>
  <c r="T74" i="18"/>
  <c r="U74" i="18" s="1"/>
  <c r="T60" i="18"/>
  <c r="U60" i="18" s="1"/>
  <c r="T45" i="18"/>
  <c r="U45" i="18" s="1"/>
  <c r="T46" i="18"/>
  <c r="U46" i="18" s="1"/>
  <c r="T29" i="18"/>
  <c r="U29" i="18" s="1"/>
  <c r="T30" i="18"/>
  <c r="U30" i="18" s="1"/>
  <c r="T15" i="18"/>
  <c r="U15" i="18" s="1"/>
  <c r="N15" i="18"/>
  <c r="K15" i="18"/>
  <c r="AI169" i="23"/>
  <c r="AF169" i="23"/>
  <c r="AG169" i="23" s="1"/>
  <c r="AB169" i="23"/>
  <c r="AC169" i="23" s="1"/>
  <c r="X169" i="23"/>
  <c r="Y169" i="23" s="1"/>
  <c r="T169" i="23"/>
  <c r="U169" i="23" s="1"/>
  <c r="AI168" i="23"/>
  <c r="AF168" i="23"/>
  <c r="AG168" i="23" s="1"/>
  <c r="AB168" i="23"/>
  <c r="AC168" i="23" s="1"/>
  <c r="X168" i="23"/>
  <c r="Y168" i="23" s="1"/>
  <c r="T168" i="23"/>
  <c r="U168" i="23" s="1"/>
  <c r="T172" i="18"/>
  <c r="U172" i="18" s="1"/>
  <c r="T173" i="18"/>
  <c r="U173" i="18" s="1"/>
  <c r="T174" i="18"/>
  <c r="U174" i="18" s="1"/>
  <c r="T175" i="18"/>
  <c r="U175" i="18" s="1"/>
  <c r="T176" i="18"/>
  <c r="U176" i="18" s="1"/>
  <c r="T177" i="18"/>
  <c r="U177" i="18" s="1"/>
  <c r="T178" i="18"/>
  <c r="U178" i="18" s="1"/>
  <c r="T163" i="18"/>
  <c r="U163" i="18" s="1"/>
  <c r="T164" i="18"/>
  <c r="U164" i="18" s="1"/>
  <c r="T165" i="18"/>
  <c r="U165" i="18" s="1"/>
  <c r="T166" i="18"/>
  <c r="U166" i="18" s="1"/>
  <c r="T167" i="18"/>
  <c r="U167" i="18" s="1"/>
  <c r="T168" i="18"/>
  <c r="U168" i="18" s="1"/>
  <c r="T169" i="18"/>
  <c r="U169" i="18" s="1"/>
  <c r="T170" i="18"/>
  <c r="U170" i="18" s="1"/>
  <c r="T171" i="18"/>
  <c r="U171" i="18" s="1"/>
  <c r="T162" i="18"/>
  <c r="U162" i="18" s="1"/>
  <c r="T155" i="18"/>
  <c r="U155" i="18" s="1"/>
  <c r="T156" i="18"/>
  <c r="U156" i="18" s="1"/>
  <c r="T157" i="18"/>
  <c r="U157" i="18" s="1"/>
  <c r="T158" i="18"/>
  <c r="U158" i="18" s="1"/>
  <c r="T159" i="18"/>
  <c r="U159" i="18" s="1"/>
  <c r="T160" i="18"/>
  <c r="U160" i="18" s="1"/>
  <c r="T161" i="18"/>
  <c r="U161" i="18" s="1"/>
  <c r="T149" i="18"/>
  <c r="U149" i="18" s="1"/>
  <c r="T150" i="18"/>
  <c r="U150" i="18" s="1"/>
  <c r="T151" i="18"/>
  <c r="U151" i="18" s="1"/>
  <c r="T152" i="18"/>
  <c r="U152" i="18" s="1"/>
  <c r="T153" i="18"/>
  <c r="U153" i="18" s="1"/>
  <c r="T154" i="18"/>
  <c r="U154" i="18" s="1"/>
  <c r="T123" i="18"/>
  <c r="U123" i="18" s="1"/>
  <c r="T124" i="18"/>
  <c r="U124" i="18" s="1"/>
  <c r="T126" i="18"/>
  <c r="U126" i="18" s="1"/>
  <c r="T127" i="18"/>
  <c r="U127" i="18" s="1"/>
  <c r="AI51" i="17"/>
  <c r="AI52" i="17"/>
  <c r="AF51" i="17"/>
  <c r="AG51" i="17" s="1"/>
  <c r="AF52" i="17"/>
  <c r="AG52" i="17" s="1"/>
  <c r="AB51" i="17"/>
  <c r="AC51" i="17" s="1"/>
  <c r="AB52" i="17"/>
  <c r="AC52" i="17" s="1"/>
  <c r="X51" i="17"/>
  <c r="Y51" i="17" s="1"/>
  <c r="X52" i="17"/>
  <c r="Y52" i="17" s="1"/>
  <c r="T51" i="17"/>
  <c r="U51" i="17" s="1"/>
  <c r="T52" i="17"/>
  <c r="U52" i="17" s="1"/>
  <c r="N51" i="17"/>
  <c r="N52" i="17"/>
  <c r="K51" i="17"/>
  <c r="K52" i="17"/>
  <c r="N163" i="24"/>
  <c r="T15" i="24"/>
  <c r="U15" i="24" s="1"/>
  <c r="AB15" i="24"/>
  <c r="AC15" i="24" s="1"/>
  <c r="AF15" i="24"/>
  <c r="AG15" i="24" s="1"/>
  <c r="AI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3" i="24"/>
  <c r="O63" i="24" s="1"/>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8" i="24"/>
  <c r="N119" i="24"/>
  <c r="N120" i="24"/>
  <c r="N121" i="24"/>
  <c r="N122" i="24"/>
  <c r="N123" i="24"/>
  <c r="N124" i="24"/>
  <c r="N125" i="24"/>
  <c r="N126" i="24"/>
  <c r="N127" i="24"/>
  <c r="N128" i="24"/>
  <c r="N129" i="24"/>
  <c r="N130" i="24"/>
  <c r="N131" i="24"/>
  <c r="N132" i="24"/>
  <c r="N133" i="24"/>
  <c r="N134" i="24"/>
  <c r="N135" i="24"/>
  <c r="N136" i="24"/>
  <c r="N137" i="24"/>
  <c r="N138" i="24"/>
  <c r="N139" i="24"/>
  <c r="N140" i="24"/>
  <c r="N141" i="24"/>
  <c r="N142" i="24"/>
  <c r="N143" i="24"/>
  <c r="N144" i="24"/>
  <c r="N145" i="24"/>
  <c r="N146" i="24"/>
  <c r="N147" i="24"/>
  <c r="N148" i="24"/>
  <c r="N149" i="24"/>
  <c r="N150" i="24"/>
  <c r="N151" i="24"/>
  <c r="N152" i="24"/>
  <c r="N153" i="24"/>
  <c r="N154" i="24"/>
  <c r="O154" i="24" s="1"/>
  <c r="AJ154" i="24" s="1"/>
  <c r="AK154" i="24" s="1"/>
  <c r="N155" i="24"/>
  <c r="O155" i="24" s="1"/>
  <c r="AJ155" i="24" s="1"/>
  <c r="AK155" i="24" s="1"/>
  <c r="N156" i="24"/>
  <c r="O156" i="24" s="1"/>
  <c r="AJ156" i="24" s="1"/>
  <c r="AK156" i="24" s="1"/>
  <c r="N157" i="24"/>
  <c r="N158" i="24"/>
  <c r="N159" i="24"/>
  <c r="N160" i="24"/>
  <c r="N161" i="24"/>
  <c r="N162" i="24"/>
  <c r="N190" i="24"/>
  <c r="N191" i="24"/>
  <c r="N192" i="24"/>
  <c r="N193" i="24"/>
  <c r="N194" i="24"/>
  <c r="N195" i="24"/>
  <c r="N196" i="24"/>
  <c r="N197" i="24"/>
  <c r="N198" i="24"/>
  <c r="N199" i="24"/>
  <c r="N202" i="24"/>
  <c r="N203" i="24"/>
  <c r="N204" i="24"/>
  <c r="N205" i="24"/>
  <c r="N206" i="24"/>
  <c r="N207" i="24"/>
  <c r="N208" i="24"/>
  <c r="N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90" i="24"/>
  <c r="K191" i="24"/>
  <c r="K192" i="24"/>
  <c r="K193" i="24"/>
  <c r="K194" i="24"/>
  <c r="K195" i="24"/>
  <c r="K196" i="24"/>
  <c r="K197" i="24"/>
  <c r="K198" i="24"/>
  <c r="K199" i="24"/>
  <c r="K202" i="24"/>
  <c r="K203" i="24"/>
  <c r="K204" i="24"/>
  <c r="K205" i="24"/>
  <c r="K206" i="24"/>
  <c r="K207" i="24"/>
  <c r="K208" i="24"/>
  <c r="K15" i="24"/>
  <c r="O132" i="24" l="1"/>
  <c r="AJ132" i="24" s="1"/>
  <c r="AK132" i="24" s="1"/>
  <c r="O195" i="24"/>
  <c r="AJ195" i="24" s="1"/>
  <c r="AK195" i="24" s="1"/>
  <c r="O143" i="24"/>
  <c r="AJ143" i="24" s="1"/>
  <c r="AK143" i="24" s="1"/>
  <c r="O131" i="24"/>
  <c r="AJ131" i="24" s="1"/>
  <c r="AK131" i="24" s="1"/>
  <c r="O119" i="24"/>
  <c r="O208" i="24"/>
  <c r="AJ208" i="24" s="1"/>
  <c r="AK208" i="24" s="1"/>
  <c r="O130" i="24"/>
  <c r="AJ130" i="24" s="1"/>
  <c r="AK130" i="24" s="1"/>
  <c r="O193" i="24"/>
  <c r="AJ193" i="24" s="1"/>
  <c r="AK193" i="24" s="1"/>
  <c r="O144" i="24"/>
  <c r="AJ144" i="24" s="1"/>
  <c r="AK144" i="24" s="1"/>
  <c r="O120" i="24"/>
  <c r="AJ120" i="24" s="1"/>
  <c r="AK120" i="24" s="1"/>
  <c r="O194" i="24"/>
  <c r="AJ194" i="24" s="1"/>
  <c r="AK194" i="24" s="1"/>
  <c r="O142" i="24"/>
  <c r="AJ142" i="24" s="1"/>
  <c r="AK142" i="24" s="1"/>
  <c r="O207" i="24"/>
  <c r="AJ207" i="24" s="1"/>
  <c r="AK207" i="24" s="1"/>
  <c r="O206" i="24"/>
  <c r="AJ206" i="24" s="1"/>
  <c r="AK206" i="24" s="1"/>
  <c r="O77" i="24"/>
  <c r="AJ77" i="24" s="1"/>
  <c r="AK77" i="24" s="1"/>
  <c r="O52" i="24"/>
  <c r="AJ52" i="24" s="1"/>
  <c r="AK52" i="24" s="1"/>
  <c r="O28" i="24"/>
  <c r="AJ28" i="24" s="1"/>
  <c r="AK28" i="24" s="1"/>
  <c r="O100" i="24"/>
  <c r="AJ100" i="24" s="1"/>
  <c r="AK100" i="24" s="1"/>
  <c r="O76" i="24"/>
  <c r="AJ76" i="24" s="1"/>
  <c r="AK76" i="24" s="1"/>
  <c r="O64" i="24"/>
  <c r="AJ64" i="24" s="1"/>
  <c r="AK64" i="24" s="1"/>
  <c r="O39" i="24"/>
  <c r="AJ39" i="24" s="1"/>
  <c r="AK39" i="24" s="1"/>
  <c r="O111" i="24"/>
  <c r="AJ111" i="24" s="1"/>
  <c r="AK111" i="24" s="1"/>
  <c r="O99" i="24"/>
  <c r="AJ99" i="24" s="1"/>
  <c r="AK99" i="24" s="1"/>
  <c r="O87" i="24"/>
  <c r="AJ87" i="24" s="1"/>
  <c r="AK87" i="24" s="1"/>
  <c r="O75" i="24"/>
  <c r="AJ75" i="24" s="1"/>
  <c r="AK75" i="24" s="1"/>
  <c r="O50" i="24"/>
  <c r="AJ50" i="24" s="1"/>
  <c r="AK50" i="24" s="1"/>
  <c r="O38" i="24"/>
  <c r="AJ38" i="24" s="1"/>
  <c r="AK38" i="24" s="1"/>
  <c r="O26" i="24"/>
  <c r="AJ26" i="24" s="1"/>
  <c r="AK26" i="24" s="1"/>
  <c r="O65" i="24"/>
  <c r="AJ65" i="24" s="1"/>
  <c r="AK65" i="24" s="1"/>
  <c r="O40" i="24"/>
  <c r="AJ40" i="24" s="1"/>
  <c r="AK40" i="24" s="1"/>
  <c r="O16" i="24"/>
  <c r="AJ16" i="24" s="1"/>
  <c r="AK16" i="24" s="1"/>
  <c r="O112" i="24"/>
  <c r="AJ112" i="24" s="1"/>
  <c r="AK112" i="24" s="1"/>
  <c r="O88" i="24"/>
  <c r="AJ88" i="24" s="1"/>
  <c r="AK88" i="24" s="1"/>
  <c r="O51" i="24"/>
  <c r="AJ51" i="24" s="1"/>
  <c r="AK51" i="24" s="1"/>
  <c r="O27" i="24"/>
  <c r="AJ27" i="24" s="1"/>
  <c r="AK27" i="24" s="1"/>
  <c r="O110" i="24"/>
  <c r="AJ110" i="24" s="1"/>
  <c r="AK110" i="24" s="1"/>
  <c r="O98" i="24"/>
  <c r="AJ98" i="24" s="1"/>
  <c r="AK98" i="24" s="1"/>
  <c r="AJ169" i="23"/>
  <c r="AK169" i="23" s="1"/>
  <c r="O192" i="24"/>
  <c r="AJ192" i="24" s="1"/>
  <c r="AK192" i="24" s="1"/>
  <c r="O153" i="24"/>
  <c r="AJ153" i="24" s="1"/>
  <c r="AK153" i="24" s="1"/>
  <c r="O141" i="24"/>
  <c r="AJ141" i="24" s="1"/>
  <c r="AK141" i="24" s="1"/>
  <c r="O129" i="24"/>
  <c r="AJ129" i="24" s="1"/>
  <c r="AK129" i="24" s="1"/>
  <c r="O109" i="24"/>
  <c r="AJ109" i="24" s="1"/>
  <c r="AK109" i="24" s="1"/>
  <c r="O97" i="24"/>
  <c r="AJ97" i="24" s="1"/>
  <c r="AK97" i="24" s="1"/>
  <c r="O86" i="24"/>
  <c r="AJ86" i="24" s="1"/>
  <c r="AK86" i="24" s="1"/>
  <c r="O74" i="24"/>
  <c r="AJ74" i="24" s="1"/>
  <c r="AK74" i="24" s="1"/>
  <c r="O61" i="24"/>
  <c r="AJ61" i="24" s="1"/>
  <c r="AK61" i="24" s="1"/>
  <c r="O49" i="24"/>
  <c r="AJ49" i="24" s="1"/>
  <c r="AK49" i="24" s="1"/>
  <c r="O37" i="24"/>
  <c r="AJ37" i="24" s="1"/>
  <c r="AK37" i="24" s="1"/>
  <c r="O25" i="24"/>
  <c r="AJ25" i="24" s="1"/>
  <c r="AK25" i="24" s="1"/>
  <c r="O202" i="24"/>
  <c r="AJ202" i="24" s="1"/>
  <c r="AK202" i="24" s="1"/>
  <c r="O161" i="24"/>
  <c r="AJ161" i="24" s="1"/>
  <c r="AK161" i="24" s="1"/>
  <c r="O149" i="24"/>
  <c r="AJ149" i="24" s="1"/>
  <c r="AK149" i="24" s="1"/>
  <c r="O137" i="24"/>
  <c r="AJ137" i="24" s="1"/>
  <c r="AK137" i="24" s="1"/>
  <c r="O125" i="24"/>
  <c r="AJ125" i="24" s="1"/>
  <c r="AK125" i="24" s="1"/>
  <c r="O115" i="24"/>
  <c r="O105" i="24"/>
  <c r="AJ105" i="24" s="1"/>
  <c r="AK105" i="24" s="1"/>
  <c r="O93" i="24"/>
  <c r="AJ93" i="24" s="1"/>
  <c r="AK93" i="24" s="1"/>
  <c r="O82" i="24"/>
  <c r="AJ82" i="24" s="1"/>
  <c r="AK82" i="24" s="1"/>
  <c r="O70" i="24"/>
  <c r="AJ70" i="24" s="1"/>
  <c r="AK70" i="24" s="1"/>
  <c r="O57" i="24"/>
  <c r="AJ57" i="24" s="1"/>
  <c r="AK57" i="24" s="1"/>
  <c r="O45" i="24"/>
  <c r="AJ45" i="24" s="1"/>
  <c r="AK45" i="24" s="1"/>
  <c r="O33" i="24"/>
  <c r="AJ33" i="24" s="1"/>
  <c r="AK33" i="24" s="1"/>
  <c r="O21" i="24"/>
  <c r="AJ21" i="24" s="1"/>
  <c r="AK21" i="24" s="1"/>
  <c r="O205" i="24"/>
  <c r="AJ205" i="24" s="1"/>
  <c r="AK205" i="24" s="1"/>
  <c r="O163" i="24"/>
  <c r="AJ163" i="24" s="1"/>
  <c r="AK163" i="24" s="1"/>
  <c r="O191" i="24"/>
  <c r="AJ191" i="24" s="1"/>
  <c r="AK191" i="24" s="1"/>
  <c r="O152" i="24"/>
  <c r="AJ152" i="24" s="1"/>
  <c r="AK152" i="24" s="1"/>
  <c r="O140" i="24"/>
  <c r="AJ140" i="24" s="1"/>
  <c r="AK140" i="24" s="1"/>
  <c r="O128" i="24"/>
  <c r="AJ128" i="24" s="1"/>
  <c r="AK128" i="24" s="1"/>
  <c r="O118" i="24"/>
  <c r="AJ118" i="24" s="1"/>
  <c r="AK118" i="24" s="1"/>
  <c r="O108" i="24"/>
  <c r="AJ108" i="24" s="1"/>
  <c r="AK108" i="24" s="1"/>
  <c r="O96" i="24"/>
  <c r="AJ96" i="24" s="1"/>
  <c r="AK96" i="24" s="1"/>
  <c r="O85" i="24"/>
  <c r="AJ85" i="24" s="1"/>
  <c r="AK85" i="24" s="1"/>
  <c r="O73" i="24"/>
  <c r="AJ73" i="24" s="1"/>
  <c r="AK73" i="24" s="1"/>
  <c r="O60" i="24"/>
  <c r="AJ60" i="24" s="1"/>
  <c r="AK60" i="24" s="1"/>
  <c r="O48" i="24"/>
  <c r="AJ48" i="24" s="1"/>
  <c r="AK48" i="24" s="1"/>
  <c r="O36" i="24"/>
  <c r="AJ36" i="24" s="1"/>
  <c r="AK36" i="24" s="1"/>
  <c r="O24" i="24"/>
  <c r="AJ24" i="24" s="1"/>
  <c r="AK24" i="24" s="1"/>
  <c r="O204" i="24"/>
  <c r="AJ204" i="24" s="1"/>
  <c r="AK204" i="24" s="1"/>
  <c r="O139" i="24"/>
  <c r="AJ139" i="24" s="1"/>
  <c r="AK139" i="24" s="1"/>
  <c r="O127" i="24"/>
  <c r="AJ127" i="24" s="1"/>
  <c r="AK127" i="24" s="1"/>
  <c r="AJ117" i="24"/>
  <c r="AK117" i="24" s="1"/>
  <c r="O107" i="24"/>
  <c r="AJ107" i="24" s="1"/>
  <c r="AK107" i="24" s="1"/>
  <c r="O95" i="24"/>
  <c r="AJ95" i="24" s="1"/>
  <c r="AK95" i="24" s="1"/>
  <c r="O84" i="24"/>
  <c r="AJ84" i="24" s="1"/>
  <c r="AK84" i="24" s="1"/>
  <c r="O72" i="24"/>
  <c r="AJ72" i="24" s="1"/>
  <c r="AK72" i="24" s="1"/>
  <c r="O59" i="24"/>
  <c r="AJ59" i="24" s="1"/>
  <c r="AK59" i="24" s="1"/>
  <c r="O35" i="24"/>
  <c r="AJ35" i="24" s="1"/>
  <c r="AK35" i="24" s="1"/>
  <c r="O23" i="24"/>
  <c r="AJ23" i="24" s="1"/>
  <c r="AK23" i="24" s="1"/>
  <c r="O190" i="24"/>
  <c r="AJ190" i="24" s="1"/>
  <c r="AK190" i="24" s="1"/>
  <c r="O151" i="24"/>
  <c r="AJ151" i="24" s="1"/>
  <c r="AK151" i="24" s="1"/>
  <c r="O203" i="24"/>
  <c r="AJ203" i="24" s="1"/>
  <c r="AK203" i="24" s="1"/>
  <c r="O162" i="24"/>
  <c r="AJ162" i="24" s="1"/>
  <c r="AK162" i="24" s="1"/>
  <c r="O150" i="24"/>
  <c r="AJ150" i="24" s="1"/>
  <c r="AK150" i="24" s="1"/>
  <c r="O138" i="24"/>
  <c r="AJ138" i="24" s="1"/>
  <c r="AK138" i="24" s="1"/>
  <c r="O126" i="24"/>
  <c r="AJ126" i="24" s="1"/>
  <c r="AK126" i="24" s="1"/>
  <c r="O116" i="24"/>
  <c r="AJ116" i="24" s="1"/>
  <c r="AK116" i="24" s="1"/>
  <c r="O106" i="24"/>
  <c r="AJ106" i="24" s="1"/>
  <c r="AK106" i="24" s="1"/>
  <c r="O94" i="24"/>
  <c r="AJ94" i="24" s="1"/>
  <c r="AK94" i="24" s="1"/>
  <c r="O83" i="24"/>
  <c r="AJ83" i="24" s="1"/>
  <c r="AK83" i="24" s="1"/>
  <c r="O71" i="24"/>
  <c r="AJ71" i="24" s="1"/>
  <c r="AK71" i="24" s="1"/>
  <c r="O58" i="24"/>
  <c r="AJ58" i="24" s="1"/>
  <c r="AK58" i="24" s="1"/>
  <c r="O46" i="24"/>
  <c r="AJ46" i="24" s="1"/>
  <c r="AK46" i="24" s="1"/>
  <c r="O34" i="24"/>
  <c r="AJ34" i="24" s="1"/>
  <c r="AK34" i="24" s="1"/>
  <c r="O22" i="24"/>
  <c r="AJ22" i="24" s="1"/>
  <c r="AK22" i="24" s="1"/>
  <c r="O199" i="24"/>
  <c r="AJ199" i="24" s="1"/>
  <c r="AK199" i="24" s="1"/>
  <c r="O160" i="24"/>
  <c r="AJ160" i="24" s="1"/>
  <c r="AK160" i="24" s="1"/>
  <c r="O148" i="24"/>
  <c r="AJ148" i="24" s="1"/>
  <c r="AK148" i="24" s="1"/>
  <c r="O136" i="24"/>
  <c r="AJ136" i="24" s="1"/>
  <c r="AK136" i="24" s="1"/>
  <c r="O124" i="24"/>
  <c r="AJ124" i="24" s="1"/>
  <c r="AK124" i="24" s="1"/>
  <c r="O114" i="24"/>
  <c r="AJ114" i="24" s="1"/>
  <c r="AK114" i="24" s="1"/>
  <c r="O104" i="24"/>
  <c r="AJ104" i="24" s="1"/>
  <c r="AK104" i="24" s="1"/>
  <c r="O92" i="24"/>
  <c r="AJ92" i="24" s="1"/>
  <c r="AK92" i="24" s="1"/>
  <c r="O81" i="24"/>
  <c r="AJ81" i="24" s="1"/>
  <c r="AK81" i="24" s="1"/>
  <c r="O69" i="24"/>
  <c r="AJ69" i="24" s="1"/>
  <c r="AK69" i="24" s="1"/>
  <c r="O56" i="24"/>
  <c r="AJ56" i="24" s="1"/>
  <c r="AK56" i="24" s="1"/>
  <c r="O44" i="24"/>
  <c r="AJ44" i="24" s="1"/>
  <c r="AK44" i="24" s="1"/>
  <c r="O32" i="24"/>
  <c r="AJ32" i="24" s="1"/>
  <c r="AK32" i="24" s="1"/>
  <c r="O20" i="24"/>
  <c r="AJ20" i="24" s="1"/>
  <c r="AK20" i="24" s="1"/>
  <c r="O198" i="24"/>
  <c r="AJ198" i="24" s="1"/>
  <c r="AK198" i="24" s="1"/>
  <c r="O159" i="24"/>
  <c r="AJ159" i="24" s="1"/>
  <c r="AK159" i="24" s="1"/>
  <c r="O147" i="24"/>
  <c r="AJ147" i="24" s="1"/>
  <c r="AK147" i="24" s="1"/>
  <c r="O135" i="24"/>
  <c r="AJ135" i="24" s="1"/>
  <c r="AK135" i="24" s="1"/>
  <c r="O123" i="24"/>
  <c r="AJ123" i="24" s="1"/>
  <c r="AK123" i="24" s="1"/>
  <c r="O103" i="24"/>
  <c r="AJ103" i="24" s="1"/>
  <c r="AK103" i="24" s="1"/>
  <c r="O91" i="24"/>
  <c r="AJ91" i="24" s="1"/>
  <c r="AK91" i="24" s="1"/>
  <c r="O80" i="24"/>
  <c r="AJ80" i="24" s="1"/>
  <c r="AK80" i="24" s="1"/>
  <c r="O68" i="24"/>
  <c r="AJ68" i="24" s="1"/>
  <c r="AK68" i="24" s="1"/>
  <c r="O55" i="24"/>
  <c r="AJ55" i="24" s="1"/>
  <c r="AK55" i="24" s="1"/>
  <c r="O43" i="24"/>
  <c r="AJ43" i="24" s="1"/>
  <c r="AK43" i="24" s="1"/>
  <c r="O31" i="24"/>
  <c r="AJ31" i="24" s="1"/>
  <c r="AK31" i="24" s="1"/>
  <c r="O19" i="24"/>
  <c r="AJ19" i="24" s="1"/>
  <c r="AK19" i="24" s="1"/>
  <c r="O158" i="24"/>
  <c r="AJ158" i="24" s="1"/>
  <c r="AK158" i="24" s="1"/>
  <c r="O146" i="24"/>
  <c r="AJ146" i="24" s="1"/>
  <c r="AK146" i="24" s="1"/>
  <c r="O134" i="24"/>
  <c r="AJ134" i="24" s="1"/>
  <c r="AK134" i="24" s="1"/>
  <c r="O122" i="24"/>
  <c r="AJ122" i="24" s="1"/>
  <c r="AK122" i="24" s="1"/>
  <c r="O102" i="24"/>
  <c r="AJ102" i="24" s="1"/>
  <c r="AK102" i="24" s="1"/>
  <c r="O90" i="24"/>
  <c r="AJ90" i="24" s="1"/>
  <c r="AK90" i="24" s="1"/>
  <c r="O79" i="24"/>
  <c r="AJ79" i="24" s="1"/>
  <c r="AK79" i="24" s="1"/>
  <c r="O67" i="24"/>
  <c r="AJ67" i="24" s="1"/>
  <c r="AK67" i="24" s="1"/>
  <c r="O54" i="24"/>
  <c r="AJ54" i="24" s="1"/>
  <c r="AK54" i="24" s="1"/>
  <c r="O42" i="24"/>
  <c r="AJ42" i="24" s="1"/>
  <c r="AK42" i="24" s="1"/>
  <c r="O30" i="24"/>
  <c r="AJ30" i="24" s="1"/>
  <c r="AK30" i="24" s="1"/>
  <c r="O18" i="24"/>
  <c r="AJ18" i="24" s="1"/>
  <c r="AK18" i="24" s="1"/>
  <c r="O197" i="24"/>
  <c r="AJ197" i="24" s="1"/>
  <c r="AK197" i="24" s="1"/>
  <c r="O15" i="24"/>
  <c r="AJ15" i="24" s="1"/>
  <c r="AK15" i="24" s="1"/>
  <c r="O196" i="24"/>
  <c r="AJ196" i="24" s="1"/>
  <c r="AK196" i="24" s="1"/>
  <c r="O157" i="24"/>
  <c r="AJ157" i="24" s="1"/>
  <c r="AK157" i="24" s="1"/>
  <c r="O145" i="24"/>
  <c r="AJ145" i="24" s="1"/>
  <c r="AK145" i="24" s="1"/>
  <c r="O133" i="24"/>
  <c r="AJ133" i="24" s="1"/>
  <c r="AK133" i="24" s="1"/>
  <c r="O121" i="24"/>
  <c r="AJ121" i="24" s="1"/>
  <c r="AK121" i="24" s="1"/>
  <c r="O113" i="24"/>
  <c r="AJ113" i="24" s="1"/>
  <c r="AK113" i="24" s="1"/>
  <c r="O101" i="24"/>
  <c r="AJ101" i="24" s="1"/>
  <c r="AK101" i="24" s="1"/>
  <c r="O89" i="24"/>
  <c r="AJ89" i="24" s="1"/>
  <c r="AK89" i="24" s="1"/>
  <c r="O78" i="24"/>
  <c r="AJ78" i="24" s="1"/>
  <c r="AK78" i="24" s="1"/>
  <c r="O66" i="24"/>
  <c r="AJ66" i="24" s="1"/>
  <c r="AK66" i="24" s="1"/>
  <c r="O53" i="24"/>
  <c r="AJ53" i="24" s="1"/>
  <c r="AK53" i="24" s="1"/>
  <c r="O41" i="24"/>
  <c r="AJ41" i="24" s="1"/>
  <c r="AK41" i="24" s="1"/>
  <c r="O29" i="24"/>
  <c r="AJ29" i="24" s="1"/>
  <c r="AK29" i="24" s="1"/>
  <c r="O17" i="24"/>
  <c r="AJ17" i="24" s="1"/>
  <c r="AK17" i="24" s="1"/>
  <c r="O52" i="17"/>
  <c r="O51" i="17"/>
  <c r="AJ52" i="17"/>
  <c r="AK52" i="17" s="1"/>
  <c r="AJ51" i="17"/>
  <c r="AK51" i="17" s="1"/>
  <c r="O15" i="18"/>
  <c r="AJ168" i="23"/>
  <c r="AK168" i="23" s="1"/>
  <c r="O47" i="24"/>
  <c r="AJ47" i="24" s="1"/>
  <c r="AK47" i="24" s="1"/>
  <c r="AJ90" i="23" l="1"/>
  <c r="AK90" i="23" s="1"/>
  <c r="AJ87" i="23" l="1"/>
  <c r="AK87" i="23" s="1"/>
  <c r="AJ109" i="23"/>
  <c r="AK109" i="23" s="1"/>
  <c r="N164" i="20"/>
  <c r="O164" i="20" s="1"/>
  <c r="A16" i="2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N161" i="20"/>
  <c r="O161" i="20" s="1"/>
  <c r="AJ161" i="20" s="1"/>
  <c r="AK161" i="20" s="1"/>
  <c r="N163" i="20"/>
  <c r="N162" i="20"/>
  <c r="O162" i="20" s="1"/>
  <c r="N159" i="20"/>
  <c r="O159" i="20" s="1"/>
  <c r="N157" i="20"/>
  <c r="O157" i="20" s="1"/>
  <c r="AJ157" i="20" s="1"/>
  <c r="AK157" i="20" s="1"/>
  <c r="N160" i="20"/>
  <c r="O160" i="20" s="1"/>
  <c r="AJ160" i="20" s="1"/>
  <c r="AK160" i="20" s="1"/>
  <c r="N156" i="20"/>
  <c r="N155" i="20"/>
  <c r="O155" i="20" s="1"/>
  <c r="AJ155" i="20" s="1"/>
  <c r="AK155" i="20" s="1"/>
  <c r="A119" i="21" l="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O163" i="20"/>
  <c r="AJ163" i="20" s="1"/>
  <c r="AK163" i="20" s="1"/>
  <c r="O156" i="20"/>
  <c r="AJ156" i="20" s="1"/>
  <c r="AK156" i="20" s="1"/>
  <c r="AJ162" i="20"/>
  <c r="AK162" i="20" s="1"/>
  <c r="AJ164" i="20"/>
  <c r="AK164" i="20" s="1"/>
  <c r="AJ159" i="20"/>
  <c r="AK159" i="20" s="1"/>
  <c r="A172" i="21" l="1"/>
  <c r="A173" i="21" s="1"/>
  <c r="A174" i="21" s="1"/>
  <c r="A175" i="21" s="1"/>
  <c r="A177" i="21" s="1"/>
  <c r="A178" i="21" s="1"/>
  <c r="A179" i="21" s="1"/>
  <c r="A180" i="21" s="1"/>
  <c r="A181" i="21" s="1"/>
  <c r="A182" i="21" s="1"/>
  <c r="A183" i="21" s="1"/>
  <c r="A184" i="21" s="1"/>
  <c r="N154" i="20"/>
  <c r="O154" i="20" s="1"/>
  <c r="AJ154" i="20"/>
  <c r="AK154" i="20" s="1"/>
  <c r="N158" i="20"/>
  <c r="O158" i="20" s="1"/>
  <c r="AJ158" i="20" s="1"/>
  <c r="AK158" i="20" s="1"/>
  <c r="N153" i="20"/>
  <c r="O153" i="20" s="1"/>
  <c r="N149" i="20"/>
  <c r="O149" i="20" s="1"/>
  <c r="AJ152" i="20" l="1"/>
  <c r="AK152" i="20" s="1"/>
  <c r="AJ153" i="20"/>
  <c r="AK153" i="20" s="1"/>
  <c r="AJ151" i="20"/>
  <c r="AK151" i="20" s="1"/>
  <c r="AJ150" i="20"/>
  <c r="AK150" i="20" s="1"/>
  <c r="AJ149" i="20"/>
  <c r="AK149" i="20" s="1"/>
  <c r="N148" i="20" l="1"/>
  <c r="O148" i="20" s="1"/>
  <c r="N147" i="20"/>
  <c r="O147" i="20" s="1"/>
  <c r="N146" i="20"/>
  <c r="O146" i="20" s="1"/>
  <c r="AI124" i="17"/>
  <c r="AF124" i="17"/>
  <c r="AG124" i="17" s="1"/>
  <c r="AB124" i="17"/>
  <c r="AC124" i="17" s="1"/>
  <c r="X124" i="17"/>
  <c r="Y124" i="17" s="1"/>
  <c r="T124" i="17"/>
  <c r="U124" i="17" s="1"/>
  <c r="AI76" i="17"/>
  <c r="AF76" i="17"/>
  <c r="AG76" i="17" s="1"/>
  <c r="AB76" i="17"/>
  <c r="AC76" i="17" s="1"/>
  <c r="X76" i="17"/>
  <c r="Y76" i="17" s="1"/>
  <c r="T76" i="17"/>
  <c r="U76" i="17" s="1"/>
  <c r="AI75" i="17"/>
  <c r="AF75" i="17"/>
  <c r="AG75" i="17" s="1"/>
  <c r="AB75" i="17"/>
  <c r="AC75" i="17" s="1"/>
  <c r="X75" i="17"/>
  <c r="Y75" i="17" s="1"/>
  <c r="T75" i="17"/>
  <c r="U75" i="17" s="1"/>
  <c r="AI74" i="17"/>
  <c r="AF74" i="17"/>
  <c r="AG74" i="17" s="1"/>
  <c r="AB74" i="17"/>
  <c r="AC74" i="17" s="1"/>
  <c r="X74" i="17"/>
  <c r="Y74" i="17" s="1"/>
  <c r="T74" i="17"/>
  <c r="U74" i="17" s="1"/>
  <c r="AI73" i="17"/>
  <c r="AF73" i="17"/>
  <c r="AG73" i="17" s="1"/>
  <c r="AB73" i="17"/>
  <c r="AC73" i="17" s="1"/>
  <c r="X73" i="17"/>
  <c r="Y73" i="17" s="1"/>
  <c r="T73" i="17"/>
  <c r="U73" i="17" s="1"/>
  <c r="AI72" i="17"/>
  <c r="AF72" i="17"/>
  <c r="AG72" i="17" s="1"/>
  <c r="AB72" i="17"/>
  <c r="AC72" i="17" s="1"/>
  <c r="X72" i="17"/>
  <c r="Y72" i="17" s="1"/>
  <c r="T72" i="17"/>
  <c r="U72" i="17" s="1"/>
  <c r="AI71" i="17"/>
  <c r="AF71" i="17"/>
  <c r="AG71" i="17" s="1"/>
  <c r="AB71" i="17"/>
  <c r="AC71" i="17" s="1"/>
  <c r="X71" i="17"/>
  <c r="Y71" i="17" s="1"/>
  <c r="T71" i="17"/>
  <c r="U71" i="17" s="1"/>
  <c r="AI70" i="17"/>
  <c r="AF70" i="17"/>
  <c r="AG70" i="17" s="1"/>
  <c r="AB70" i="17"/>
  <c r="AC70" i="17" s="1"/>
  <c r="X70" i="17"/>
  <c r="Y70" i="17" s="1"/>
  <c r="T70" i="17"/>
  <c r="U70" i="17" s="1"/>
  <c r="AI69" i="17"/>
  <c r="AF69" i="17"/>
  <c r="AG69" i="17" s="1"/>
  <c r="AB69" i="17"/>
  <c r="AC69" i="17" s="1"/>
  <c r="X69" i="17"/>
  <c r="Y69" i="17" s="1"/>
  <c r="T69" i="17"/>
  <c r="U69" i="17" s="1"/>
  <c r="AI68" i="17"/>
  <c r="AF68" i="17"/>
  <c r="AG68" i="17" s="1"/>
  <c r="AB68" i="17"/>
  <c r="AC68" i="17" s="1"/>
  <c r="X68" i="17"/>
  <c r="Y68" i="17" s="1"/>
  <c r="T68" i="17"/>
  <c r="U68" i="17" s="1"/>
  <c r="AI67" i="17"/>
  <c r="AF67" i="17"/>
  <c r="AG67" i="17" s="1"/>
  <c r="AB67" i="17"/>
  <c r="AC67" i="17" s="1"/>
  <c r="X67" i="17"/>
  <c r="Y67" i="17" s="1"/>
  <c r="T67" i="17"/>
  <c r="U67" i="17" s="1"/>
  <c r="AI66" i="17"/>
  <c r="AF66" i="17"/>
  <c r="AG66" i="17" s="1"/>
  <c r="AB66" i="17"/>
  <c r="AC66" i="17" s="1"/>
  <c r="X66" i="17"/>
  <c r="Y66" i="17" s="1"/>
  <c r="T66" i="17"/>
  <c r="U66" i="17" s="1"/>
  <c r="AI65" i="17"/>
  <c r="AF65" i="17"/>
  <c r="AG65" i="17" s="1"/>
  <c r="AB65" i="17"/>
  <c r="AC65" i="17" s="1"/>
  <c r="X65" i="17"/>
  <c r="Y65" i="17" s="1"/>
  <c r="T65" i="17"/>
  <c r="U65" i="17" s="1"/>
  <c r="AI64" i="17"/>
  <c r="AF64" i="17"/>
  <c r="AG64" i="17" s="1"/>
  <c r="AB64" i="17"/>
  <c r="AC64" i="17" s="1"/>
  <c r="X64" i="17"/>
  <c r="Y64" i="17" s="1"/>
  <c r="T64" i="17"/>
  <c r="U64" i="17" s="1"/>
  <c r="AI49" i="17"/>
  <c r="AF49" i="17"/>
  <c r="AG49" i="17" s="1"/>
  <c r="AB49" i="17"/>
  <c r="AC49" i="17" s="1"/>
  <c r="X49" i="17"/>
  <c r="Y49" i="17" s="1"/>
  <c r="T49" i="17"/>
  <c r="U49" i="17" s="1"/>
  <c r="AI63" i="17"/>
  <c r="AF63" i="17"/>
  <c r="AG63" i="17" s="1"/>
  <c r="AB63" i="17"/>
  <c r="AC63" i="17" s="1"/>
  <c r="X63" i="17"/>
  <c r="Y63" i="17" s="1"/>
  <c r="T63" i="17"/>
  <c r="U63" i="17" s="1"/>
  <c r="AI62" i="17"/>
  <c r="AF62" i="17"/>
  <c r="AG62" i="17" s="1"/>
  <c r="AB62" i="17"/>
  <c r="AC62" i="17" s="1"/>
  <c r="X62" i="17"/>
  <c r="Y62" i="17" s="1"/>
  <c r="T62" i="17"/>
  <c r="U62" i="17" s="1"/>
  <c r="AI61" i="17"/>
  <c r="AF61" i="17"/>
  <c r="AG61" i="17" s="1"/>
  <c r="AB61" i="17"/>
  <c r="AC61" i="17" s="1"/>
  <c r="X61" i="17"/>
  <c r="Y61" i="17" s="1"/>
  <c r="T61" i="17"/>
  <c r="U61" i="17" s="1"/>
  <c r="AI60" i="17"/>
  <c r="AF60" i="17"/>
  <c r="AG60" i="17" s="1"/>
  <c r="AB60" i="17"/>
  <c r="AC60" i="17" s="1"/>
  <c r="X60" i="17"/>
  <c r="Y60" i="17" s="1"/>
  <c r="T60" i="17"/>
  <c r="U60" i="17" s="1"/>
  <c r="AI59" i="17"/>
  <c r="AF59" i="17"/>
  <c r="AG59" i="17" s="1"/>
  <c r="AB59" i="17"/>
  <c r="AC59" i="17" s="1"/>
  <c r="X59" i="17"/>
  <c r="Y59" i="17" s="1"/>
  <c r="T59" i="17"/>
  <c r="U59" i="17" s="1"/>
  <c r="AI58" i="17"/>
  <c r="AF58" i="17"/>
  <c r="AG58" i="17" s="1"/>
  <c r="AB58" i="17"/>
  <c r="AC58" i="17" s="1"/>
  <c r="X58" i="17"/>
  <c r="Y58" i="17" s="1"/>
  <c r="T58" i="17"/>
  <c r="U58" i="17" s="1"/>
  <c r="AI57" i="17"/>
  <c r="AF57" i="17"/>
  <c r="AG57" i="17" s="1"/>
  <c r="AB57" i="17"/>
  <c r="AC57" i="17" s="1"/>
  <c r="X57" i="17"/>
  <c r="Y57" i="17" s="1"/>
  <c r="T57" i="17"/>
  <c r="U57" i="17" s="1"/>
  <c r="AI56" i="17"/>
  <c r="AF56" i="17"/>
  <c r="AG56" i="17" s="1"/>
  <c r="AB56" i="17"/>
  <c r="AC56" i="17" s="1"/>
  <c r="X56" i="17"/>
  <c r="Y56" i="17" s="1"/>
  <c r="T56" i="17"/>
  <c r="U56" i="17" s="1"/>
  <c r="AI55" i="17"/>
  <c r="AF55" i="17"/>
  <c r="AG55" i="17" s="1"/>
  <c r="AB55" i="17"/>
  <c r="AC55" i="17" s="1"/>
  <c r="X55" i="17"/>
  <c r="Y55" i="17" s="1"/>
  <c r="T55" i="17"/>
  <c r="U55" i="17" s="1"/>
  <c r="AI54" i="17"/>
  <c r="AF54" i="17"/>
  <c r="AG54" i="17" s="1"/>
  <c r="AB54" i="17"/>
  <c r="AC54" i="17" s="1"/>
  <c r="X54" i="17"/>
  <c r="Y54" i="17" s="1"/>
  <c r="T54" i="17"/>
  <c r="U54" i="17" s="1"/>
  <c r="AI53" i="17"/>
  <c r="AJ53" i="17" s="1"/>
  <c r="AK53" i="17" s="1"/>
  <c r="AF53" i="17"/>
  <c r="AG53" i="17" s="1"/>
  <c r="AB53" i="17"/>
  <c r="AC53" i="17" s="1"/>
  <c r="X53" i="17"/>
  <c r="Y53" i="17" s="1"/>
  <c r="T53" i="17"/>
  <c r="U53" i="17" s="1"/>
  <c r="AI48" i="17"/>
  <c r="AF48" i="17"/>
  <c r="AG48" i="17" s="1"/>
  <c r="AB48" i="17"/>
  <c r="AC48" i="17" s="1"/>
  <c r="X48" i="17"/>
  <c r="Y48" i="17" s="1"/>
  <c r="T48" i="17"/>
  <c r="U48" i="17" s="1"/>
  <c r="AI47" i="17"/>
  <c r="AF47" i="17"/>
  <c r="AG47" i="17" s="1"/>
  <c r="AB47" i="17"/>
  <c r="AC47" i="17" s="1"/>
  <c r="X47" i="17"/>
  <c r="Y47" i="17" s="1"/>
  <c r="T47" i="17"/>
  <c r="U47" i="17" s="1"/>
  <c r="AI46" i="17"/>
  <c r="AF46" i="17"/>
  <c r="AG46" i="17" s="1"/>
  <c r="AB46" i="17"/>
  <c r="AC46" i="17" s="1"/>
  <c r="X46" i="17"/>
  <c r="Y46" i="17" s="1"/>
  <c r="T46" i="17"/>
  <c r="U46" i="17" s="1"/>
  <c r="AI45" i="17"/>
  <c r="AF45" i="17"/>
  <c r="AG45" i="17" s="1"/>
  <c r="AB45" i="17"/>
  <c r="AC45" i="17" s="1"/>
  <c r="X45" i="17"/>
  <c r="Y45" i="17" s="1"/>
  <c r="T45" i="17"/>
  <c r="U45" i="17" s="1"/>
  <c r="AI44" i="17"/>
  <c r="AF44" i="17"/>
  <c r="AG44" i="17" s="1"/>
  <c r="AB44" i="17"/>
  <c r="AC44" i="17" s="1"/>
  <c r="X44" i="17"/>
  <c r="Y44" i="17" s="1"/>
  <c r="T44" i="17"/>
  <c r="U44" i="17" s="1"/>
  <c r="AI43" i="17"/>
  <c r="AF43" i="17"/>
  <c r="AG43" i="17" s="1"/>
  <c r="AB43" i="17"/>
  <c r="AC43" i="17" s="1"/>
  <c r="X43" i="17"/>
  <c r="Y43" i="17" s="1"/>
  <c r="T43" i="17"/>
  <c r="U43" i="17" s="1"/>
  <c r="AI42" i="17"/>
  <c r="AF42" i="17"/>
  <c r="AG42" i="17" s="1"/>
  <c r="AB42" i="17"/>
  <c r="AC42" i="17" s="1"/>
  <c r="X42" i="17"/>
  <c r="Y42" i="17" s="1"/>
  <c r="T42" i="17"/>
  <c r="U42" i="17" s="1"/>
  <c r="AI41" i="17"/>
  <c r="AF41" i="17"/>
  <c r="AG41" i="17" s="1"/>
  <c r="AB41" i="17"/>
  <c r="AC41" i="17" s="1"/>
  <c r="X41" i="17"/>
  <c r="Y41" i="17" s="1"/>
  <c r="T41" i="17"/>
  <c r="U41" i="17" s="1"/>
  <c r="AI40" i="17"/>
  <c r="AF40" i="17"/>
  <c r="AG40" i="17" s="1"/>
  <c r="AB40" i="17"/>
  <c r="AC40" i="17" s="1"/>
  <c r="X40" i="17"/>
  <c r="Y40" i="17" s="1"/>
  <c r="T40" i="17"/>
  <c r="U40" i="17" s="1"/>
  <c r="AI26" i="17"/>
  <c r="AF26" i="17"/>
  <c r="AG26" i="17" s="1"/>
  <c r="AB26" i="17"/>
  <c r="AC26" i="17" s="1"/>
  <c r="X26" i="17"/>
  <c r="Y26" i="17" s="1"/>
  <c r="T26" i="17"/>
  <c r="U26" i="17" s="1"/>
  <c r="AI25" i="17"/>
  <c r="AF25" i="17"/>
  <c r="AG25" i="17" s="1"/>
  <c r="AB25" i="17"/>
  <c r="AC25" i="17" s="1"/>
  <c r="X25" i="17"/>
  <c r="Y25" i="17" s="1"/>
  <c r="T25" i="17"/>
  <c r="U25" i="17" s="1"/>
  <c r="AI24" i="17"/>
  <c r="AF24" i="17"/>
  <c r="AG24" i="17" s="1"/>
  <c r="AB24" i="17"/>
  <c r="AC24" i="17" s="1"/>
  <c r="X24" i="17"/>
  <c r="Y24" i="17" s="1"/>
  <c r="T24" i="17"/>
  <c r="U24" i="17" s="1"/>
  <c r="AI23" i="17"/>
  <c r="AF23" i="17"/>
  <c r="AG23" i="17" s="1"/>
  <c r="AB23" i="17"/>
  <c r="AC23" i="17" s="1"/>
  <c r="X23" i="17"/>
  <c r="Y23" i="17" s="1"/>
  <c r="T23" i="17"/>
  <c r="U23" i="17" s="1"/>
  <c r="AI22" i="17"/>
  <c r="AF22" i="17"/>
  <c r="AG22" i="17" s="1"/>
  <c r="AB22" i="17"/>
  <c r="AC22" i="17" s="1"/>
  <c r="X22" i="17"/>
  <c r="Y22" i="17" s="1"/>
  <c r="T22" i="17"/>
  <c r="U22" i="17" s="1"/>
  <c r="AI31" i="17"/>
  <c r="AF31" i="17"/>
  <c r="AG31" i="17" s="1"/>
  <c r="AB31" i="17"/>
  <c r="AC31" i="17" s="1"/>
  <c r="X31" i="17"/>
  <c r="Y31" i="17" s="1"/>
  <c r="T31" i="17"/>
  <c r="U31" i="17" s="1"/>
  <c r="AI30" i="17"/>
  <c r="AF30" i="17"/>
  <c r="AG30" i="17" s="1"/>
  <c r="AB30" i="17"/>
  <c r="AC30" i="17" s="1"/>
  <c r="X30" i="17"/>
  <c r="Y30" i="17" s="1"/>
  <c r="T30" i="17"/>
  <c r="U30" i="17" s="1"/>
  <c r="AI29" i="17"/>
  <c r="AF29" i="17"/>
  <c r="AG29" i="17" s="1"/>
  <c r="AB29" i="17"/>
  <c r="AC29" i="17" s="1"/>
  <c r="X29" i="17"/>
  <c r="Y29" i="17" s="1"/>
  <c r="T29" i="17"/>
  <c r="U29" i="17" s="1"/>
  <c r="AI28" i="17"/>
  <c r="AF28" i="17"/>
  <c r="AG28" i="17" s="1"/>
  <c r="AB28" i="17"/>
  <c r="AC28" i="17" s="1"/>
  <c r="X28" i="17"/>
  <c r="Y28" i="17" s="1"/>
  <c r="T28" i="17"/>
  <c r="U28" i="17" s="1"/>
  <c r="AI27" i="17"/>
  <c r="AF27" i="17"/>
  <c r="AG27" i="17" s="1"/>
  <c r="AB27" i="17"/>
  <c r="AC27" i="17" s="1"/>
  <c r="X27" i="17"/>
  <c r="Y27" i="17" s="1"/>
  <c r="T27" i="17"/>
  <c r="U27" i="17" s="1"/>
  <c r="AI39" i="17"/>
  <c r="AF39" i="17"/>
  <c r="AG39" i="17" s="1"/>
  <c r="AB39" i="17"/>
  <c r="AC39" i="17" s="1"/>
  <c r="X39" i="17"/>
  <c r="Y39" i="17" s="1"/>
  <c r="T39" i="17"/>
  <c r="U39" i="17" s="1"/>
  <c r="AI38" i="17"/>
  <c r="AF38" i="17"/>
  <c r="AG38" i="17" s="1"/>
  <c r="AB38" i="17"/>
  <c r="AC38" i="17" s="1"/>
  <c r="X38" i="17"/>
  <c r="Y38" i="17" s="1"/>
  <c r="T38" i="17"/>
  <c r="U38" i="17" s="1"/>
  <c r="AI21" i="17"/>
  <c r="AF21" i="17"/>
  <c r="AG21" i="17" s="1"/>
  <c r="AB21" i="17"/>
  <c r="AC21" i="17" s="1"/>
  <c r="X21" i="17"/>
  <c r="Y21" i="17" s="1"/>
  <c r="T21" i="17"/>
  <c r="U21" i="17" s="1"/>
  <c r="AI20" i="17"/>
  <c r="AF20" i="17"/>
  <c r="AG20" i="17" s="1"/>
  <c r="AB20" i="17"/>
  <c r="AC20" i="17" s="1"/>
  <c r="X20" i="17"/>
  <c r="Y20" i="17" s="1"/>
  <c r="T20" i="17"/>
  <c r="U20" i="17" s="1"/>
  <c r="AI19" i="17"/>
  <c r="AF19" i="17"/>
  <c r="AG19" i="17" s="1"/>
  <c r="AB19" i="17"/>
  <c r="AC19" i="17" s="1"/>
  <c r="X19" i="17"/>
  <c r="Y19" i="17" s="1"/>
  <c r="T19" i="17"/>
  <c r="U19" i="17" s="1"/>
  <c r="AI18" i="17"/>
  <c r="AF18" i="17"/>
  <c r="AG18" i="17" s="1"/>
  <c r="AB18" i="17"/>
  <c r="AC18" i="17" s="1"/>
  <c r="X18" i="17"/>
  <c r="Y18" i="17" s="1"/>
  <c r="T18" i="17"/>
  <c r="U18" i="17" s="1"/>
  <c r="AI17" i="17"/>
  <c r="AF17" i="17"/>
  <c r="AG17" i="17" s="1"/>
  <c r="AB17" i="17"/>
  <c r="AC17" i="17" s="1"/>
  <c r="X17" i="17"/>
  <c r="Y17" i="17" s="1"/>
  <c r="T17" i="17"/>
  <c r="U17" i="17" s="1"/>
  <c r="AI16" i="17"/>
  <c r="AF16" i="17"/>
  <c r="AG16" i="17" s="1"/>
  <c r="AB16" i="17"/>
  <c r="AC16" i="17" s="1"/>
  <c r="X16" i="17"/>
  <c r="Y16" i="17" s="1"/>
  <c r="T16" i="17"/>
  <c r="U16" i="17" s="1"/>
  <c r="AI37" i="17"/>
  <c r="AF37" i="17"/>
  <c r="AG37" i="17" s="1"/>
  <c r="AB37" i="17"/>
  <c r="AC37" i="17" s="1"/>
  <c r="X37" i="17"/>
  <c r="Y37" i="17" s="1"/>
  <c r="T37" i="17"/>
  <c r="U37" i="17" s="1"/>
  <c r="AI36" i="17"/>
  <c r="AF36" i="17"/>
  <c r="AG36" i="17" s="1"/>
  <c r="AB36" i="17"/>
  <c r="AC36" i="17" s="1"/>
  <c r="X36" i="17"/>
  <c r="Y36" i="17" s="1"/>
  <c r="T36" i="17"/>
  <c r="U36" i="17" s="1"/>
  <c r="AI35" i="17"/>
  <c r="AF35" i="17"/>
  <c r="AG35" i="17" s="1"/>
  <c r="AB35" i="17"/>
  <c r="AC35" i="17" s="1"/>
  <c r="X35" i="17"/>
  <c r="Y35" i="17" s="1"/>
  <c r="T35" i="17"/>
  <c r="U35" i="17" s="1"/>
  <c r="AI34" i="17"/>
  <c r="AF34" i="17"/>
  <c r="AG34" i="17" s="1"/>
  <c r="AB34" i="17"/>
  <c r="AC34" i="17" s="1"/>
  <c r="X34" i="17"/>
  <c r="Y34" i="17" s="1"/>
  <c r="T34" i="17"/>
  <c r="U34" i="17" s="1"/>
  <c r="AI33" i="17"/>
  <c r="AF33" i="17"/>
  <c r="AG33" i="17" s="1"/>
  <c r="AB33" i="17"/>
  <c r="AC33" i="17" s="1"/>
  <c r="X33" i="17"/>
  <c r="Y33" i="17" s="1"/>
  <c r="T33" i="17"/>
  <c r="U33" i="17" s="1"/>
  <c r="AI50" i="17"/>
  <c r="AF50" i="17"/>
  <c r="AG50" i="17" s="1"/>
  <c r="AB50" i="17"/>
  <c r="AC50" i="17" s="1"/>
  <c r="X50" i="17"/>
  <c r="Y50" i="17" s="1"/>
  <c r="T50" i="17"/>
  <c r="U50" i="17" s="1"/>
  <c r="AI32" i="17"/>
  <c r="AF32" i="17"/>
  <c r="AG32" i="17" s="1"/>
  <c r="AB32" i="17"/>
  <c r="AC32" i="17" s="1"/>
  <c r="X32" i="17"/>
  <c r="Y32" i="17" s="1"/>
  <c r="T32" i="17"/>
  <c r="U32" i="17" s="1"/>
  <c r="T77" i="17"/>
  <c r="U77" i="17" s="1"/>
  <c r="X77" i="17"/>
  <c r="Y77" i="17" s="1"/>
  <c r="AB77" i="17"/>
  <c r="AC77" i="17" s="1"/>
  <c r="AF77" i="17"/>
  <c r="AG77" i="17" s="1"/>
  <c r="AI77" i="17"/>
  <c r="T78" i="17"/>
  <c r="U78" i="17" s="1"/>
  <c r="X78" i="17"/>
  <c r="Y78" i="17" s="1"/>
  <c r="AB78" i="17"/>
  <c r="AC78" i="17" s="1"/>
  <c r="AF78" i="17"/>
  <c r="AG78" i="17" s="1"/>
  <c r="AI78" i="17"/>
  <c r="T79" i="17"/>
  <c r="U79" i="17" s="1"/>
  <c r="X79" i="17"/>
  <c r="Y79" i="17" s="1"/>
  <c r="AB79" i="17"/>
  <c r="AC79" i="17" s="1"/>
  <c r="AF79" i="17"/>
  <c r="AG79" i="17" s="1"/>
  <c r="AI79" i="17"/>
  <c r="T80" i="17"/>
  <c r="U80" i="17" s="1"/>
  <c r="X80" i="17"/>
  <c r="Y80" i="17" s="1"/>
  <c r="AB80" i="17"/>
  <c r="AC80" i="17" s="1"/>
  <c r="AF80" i="17"/>
  <c r="AG80" i="17" s="1"/>
  <c r="AI80" i="17"/>
  <c r="T81" i="17"/>
  <c r="U81" i="17" s="1"/>
  <c r="X81" i="17"/>
  <c r="Y81" i="17" s="1"/>
  <c r="AB81" i="17"/>
  <c r="AC81" i="17" s="1"/>
  <c r="AF81" i="17"/>
  <c r="AG81" i="17" s="1"/>
  <c r="AI81" i="17"/>
  <c r="T82" i="17"/>
  <c r="U82" i="17" s="1"/>
  <c r="X82" i="17"/>
  <c r="Y82" i="17" s="1"/>
  <c r="AB82" i="17"/>
  <c r="AC82" i="17" s="1"/>
  <c r="AF82" i="17"/>
  <c r="AG82" i="17" s="1"/>
  <c r="AI82" i="17"/>
  <c r="T83" i="17"/>
  <c r="U83" i="17" s="1"/>
  <c r="X83" i="17"/>
  <c r="Y83" i="17" s="1"/>
  <c r="AB83" i="17"/>
  <c r="AC83" i="17" s="1"/>
  <c r="AF83" i="17"/>
  <c r="AG83" i="17" s="1"/>
  <c r="AI83" i="17"/>
  <c r="T84" i="17"/>
  <c r="U84" i="17" s="1"/>
  <c r="X84" i="17"/>
  <c r="Y84" i="17" s="1"/>
  <c r="AB84" i="17"/>
  <c r="AC84" i="17" s="1"/>
  <c r="AF84" i="17"/>
  <c r="AG84" i="17" s="1"/>
  <c r="AI84" i="17"/>
  <c r="T85" i="17"/>
  <c r="U85" i="17" s="1"/>
  <c r="X85" i="17"/>
  <c r="Y85" i="17" s="1"/>
  <c r="AB85" i="17"/>
  <c r="AC85" i="17" s="1"/>
  <c r="AF85" i="17"/>
  <c r="AG85" i="17" s="1"/>
  <c r="AI85" i="17"/>
  <c r="T86" i="17"/>
  <c r="U86" i="17" s="1"/>
  <c r="X86" i="17"/>
  <c r="Y86" i="17" s="1"/>
  <c r="AB86" i="17"/>
  <c r="AC86" i="17" s="1"/>
  <c r="AF86" i="17"/>
  <c r="AG86" i="17" s="1"/>
  <c r="AI86" i="17"/>
  <c r="T87" i="17"/>
  <c r="U87" i="17" s="1"/>
  <c r="X87" i="17"/>
  <c r="Y87" i="17" s="1"/>
  <c r="AB87" i="17"/>
  <c r="AC87" i="17" s="1"/>
  <c r="AF87" i="17"/>
  <c r="AG87" i="17" s="1"/>
  <c r="AI87" i="17"/>
  <c r="T88" i="17"/>
  <c r="U88" i="17" s="1"/>
  <c r="X88" i="17"/>
  <c r="Y88" i="17" s="1"/>
  <c r="AB88" i="17"/>
  <c r="AC88" i="17" s="1"/>
  <c r="AF88" i="17"/>
  <c r="AG88" i="17" s="1"/>
  <c r="AI88" i="17"/>
  <c r="T89" i="17"/>
  <c r="U89" i="17" s="1"/>
  <c r="X89" i="17"/>
  <c r="Y89" i="17" s="1"/>
  <c r="AB89" i="17"/>
  <c r="AC89" i="17" s="1"/>
  <c r="AF89" i="17"/>
  <c r="AG89" i="17" s="1"/>
  <c r="AI89" i="17"/>
  <c r="T90" i="17"/>
  <c r="U90" i="17" s="1"/>
  <c r="X90" i="17"/>
  <c r="Y90" i="17" s="1"/>
  <c r="AB90" i="17"/>
  <c r="AC90" i="17" s="1"/>
  <c r="AF90" i="17"/>
  <c r="AG90" i="17" s="1"/>
  <c r="AI90" i="17"/>
  <c r="T91" i="17"/>
  <c r="U91" i="17" s="1"/>
  <c r="X91" i="17"/>
  <c r="Y91" i="17" s="1"/>
  <c r="AB91" i="17"/>
  <c r="AC91" i="17" s="1"/>
  <c r="AF91" i="17"/>
  <c r="AG91" i="17" s="1"/>
  <c r="AI91" i="17"/>
  <c r="T92" i="17"/>
  <c r="U92" i="17" s="1"/>
  <c r="X92" i="17"/>
  <c r="Y92" i="17" s="1"/>
  <c r="AB92" i="17"/>
  <c r="AC92" i="17" s="1"/>
  <c r="AF92" i="17"/>
  <c r="AG92" i="17" s="1"/>
  <c r="AI92" i="17"/>
  <c r="T93" i="17"/>
  <c r="U93" i="17" s="1"/>
  <c r="X93" i="17"/>
  <c r="Y93" i="17" s="1"/>
  <c r="AB93" i="17"/>
  <c r="AC93" i="17" s="1"/>
  <c r="AF93" i="17"/>
  <c r="AG93" i="17" s="1"/>
  <c r="AI93" i="17"/>
  <c r="T94" i="17"/>
  <c r="U94" i="17" s="1"/>
  <c r="X94" i="17"/>
  <c r="Y94" i="17" s="1"/>
  <c r="AB94" i="17"/>
  <c r="AC94" i="17" s="1"/>
  <c r="AF94" i="17"/>
  <c r="AG94" i="17" s="1"/>
  <c r="AI94" i="17"/>
  <c r="T95" i="17"/>
  <c r="U95" i="17" s="1"/>
  <c r="X95" i="17"/>
  <c r="Y95" i="17" s="1"/>
  <c r="AB95" i="17"/>
  <c r="AC95" i="17" s="1"/>
  <c r="AF95" i="17"/>
  <c r="AG95" i="17" s="1"/>
  <c r="AI95" i="17"/>
  <c r="T96" i="17"/>
  <c r="U96" i="17" s="1"/>
  <c r="X96" i="17"/>
  <c r="Y96" i="17" s="1"/>
  <c r="AB96" i="17"/>
  <c r="AC96" i="17" s="1"/>
  <c r="AF96" i="17"/>
  <c r="AG96" i="17" s="1"/>
  <c r="AI96" i="17"/>
  <c r="T97" i="17"/>
  <c r="U97" i="17" s="1"/>
  <c r="X97" i="17"/>
  <c r="Y97" i="17" s="1"/>
  <c r="AB97" i="17"/>
  <c r="AC97" i="17" s="1"/>
  <c r="AF97" i="17"/>
  <c r="AG97" i="17" s="1"/>
  <c r="AI97" i="17"/>
  <c r="T98" i="17"/>
  <c r="U98" i="17" s="1"/>
  <c r="X98" i="17"/>
  <c r="Y98" i="17" s="1"/>
  <c r="AB98" i="17"/>
  <c r="AC98" i="17" s="1"/>
  <c r="AF98" i="17"/>
  <c r="AG98" i="17" s="1"/>
  <c r="AI98" i="17"/>
  <c r="T99" i="17"/>
  <c r="U99" i="17" s="1"/>
  <c r="X99" i="17"/>
  <c r="Y99" i="17" s="1"/>
  <c r="AB99" i="17"/>
  <c r="AC99" i="17" s="1"/>
  <c r="AF99" i="17"/>
  <c r="AG99" i="17" s="1"/>
  <c r="AI99" i="17"/>
  <c r="T100" i="17"/>
  <c r="U100" i="17" s="1"/>
  <c r="X100" i="17"/>
  <c r="Y100" i="17" s="1"/>
  <c r="AB100" i="17"/>
  <c r="AC100" i="17" s="1"/>
  <c r="AF100" i="17"/>
  <c r="AG100" i="17" s="1"/>
  <c r="AI100" i="17"/>
  <c r="T101" i="17"/>
  <c r="U101" i="17" s="1"/>
  <c r="X101" i="17"/>
  <c r="Y101" i="17" s="1"/>
  <c r="AB101" i="17"/>
  <c r="AC101" i="17" s="1"/>
  <c r="AF101" i="17"/>
  <c r="AG101" i="17" s="1"/>
  <c r="AI101" i="17"/>
  <c r="T102" i="17"/>
  <c r="U102" i="17" s="1"/>
  <c r="X102" i="17"/>
  <c r="Y102" i="17" s="1"/>
  <c r="AB102" i="17"/>
  <c r="AC102" i="17" s="1"/>
  <c r="AF102" i="17"/>
  <c r="AG102" i="17" s="1"/>
  <c r="AI102" i="17"/>
  <c r="T103" i="17"/>
  <c r="U103" i="17" s="1"/>
  <c r="X103" i="17"/>
  <c r="Y103" i="17" s="1"/>
  <c r="AB103" i="17"/>
  <c r="AC103" i="17" s="1"/>
  <c r="AF103" i="17"/>
  <c r="AG103" i="17" s="1"/>
  <c r="AI103" i="17"/>
  <c r="T104" i="17"/>
  <c r="U104" i="17" s="1"/>
  <c r="X104" i="17"/>
  <c r="Y104" i="17" s="1"/>
  <c r="AB104" i="17"/>
  <c r="AC104" i="17" s="1"/>
  <c r="AF104" i="17"/>
  <c r="AG104" i="17" s="1"/>
  <c r="AI104" i="17"/>
  <c r="T105" i="17"/>
  <c r="U105" i="17" s="1"/>
  <c r="X105" i="17"/>
  <c r="Y105" i="17" s="1"/>
  <c r="AB105" i="17"/>
  <c r="AC105" i="17" s="1"/>
  <c r="AF105" i="17"/>
  <c r="AG105" i="17" s="1"/>
  <c r="AI105" i="17"/>
  <c r="T106" i="17"/>
  <c r="U106" i="17" s="1"/>
  <c r="X106" i="17"/>
  <c r="Y106" i="17" s="1"/>
  <c r="AB106" i="17"/>
  <c r="AC106" i="17" s="1"/>
  <c r="AF106" i="17"/>
  <c r="AG106" i="17" s="1"/>
  <c r="AI106" i="17"/>
  <c r="T107" i="17"/>
  <c r="U107" i="17" s="1"/>
  <c r="X107" i="17"/>
  <c r="Y107" i="17" s="1"/>
  <c r="AB107" i="17"/>
  <c r="AC107" i="17" s="1"/>
  <c r="AF107" i="17"/>
  <c r="AG107" i="17" s="1"/>
  <c r="AI107" i="17"/>
  <c r="T108" i="17"/>
  <c r="U108" i="17" s="1"/>
  <c r="X108" i="17"/>
  <c r="Y108" i="17" s="1"/>
  <c r="AB108" i="17"/>
  <c r="AC108" i="17" s="1"/>
  <c r="AF108" i="17"/>
  <c r="AG108" i="17" s="1"/>
  <c r="AI108" i="17"/>
  <c r="T109" i="17"/>
  <c r="U109" i="17" s="1"/>
  <c r="X109" i="17"/>
  <c r="Y109" i="17" s="1"/>
  <c r="AB109" i="17"/>
  <c r="AC109" i="17" s="1"/>
  <c r="AF109" i="17"/>
  <c r="AG109" i="17" s="1"/>
  <c r="AI109" i="17"/>
  <c r="T110" i="17"/>
  <c r="U110" i="17" s="1"/>
  <c r="X110" i="17"/>
  <c r="Y110" i="17" s="1"/>
  <c r="AB110" i="17"/>
  <c r="AC110" i="17" s="1"/>
  <c r="AF110" i="17"/>
  <c r="AG110" i="17" s="1"/>
  <c r="AI110" i="17"/>
  <c r="T111" i="17"/>
  <c r="U111" i="17" s="1"/>
  <c r="X111" i="17"/>
  <c r="Y111" i="17" s="1"/>
  <c r="AB111" i="17"/>
  <c r="AC111" i="17" s="1"/>
  <c r="AF111" i="17"/>
  <c r="AG111" i="17" s="1"/>
  <c r="AI111" i="17"/>
  <c r="T112" i="17"/>
  <c r="U112" i="17" s="1"/>
  <c r="X112" i="17"/>
  <c r="Y112" i="17" s="1"/>
  <c r="AB112" i="17"/>
  <c r="AC112" i="17" s="1"/>
  <c r="AF112" i="17"/>
  <c r="AG112" i="17" s="1"/>
  <c r="AI112" i="17"/>
  <c r="T113" i="17"/>
  <c r="U113" i="17" s="1"/>
  <c r="X113" i="17"/>
  <c r="Y113" i="17" s="1"/>
  <c r="AB113" i="17"/>
  <c r="AC113" i="17" s="1"/>
  <c r="AF113" i="17"/>
  <c r="AG113" i="17" s="1"/>
  <c r="AI113" i="17"/>
  <c r="T15" i="17"/>
  <c r="U15" i="17" s="1"/>
  <c r="X15" i="17"/>
  <c r="Y15" i="17" s="1"/>
  <c r="AB15" i="17"/>
  <c r="AC15" i="17" s="1"/>
  <c r="AF15" i="17"/>
  <c r="AG15" i="17" s="1"/>
  <c r="AI15" i="17"/>
  <c r="AJ148" i="20" l="1"/>
  <c r="AK148" i="20" s="1"/>
  <c r="AJ147" i="20"/>
  <c r="AK147" i="20" s="1"/>
  <c r="AJ146" i="20"/>
  <c r="AK146" i="20" s="1"/>
  <c r="N145" i="20" l="1"/>
  <c r="O145" i="20" s="1"/>
  <c r="N143" i="20"/>
  <c r="O143" i="20" s="1"/>
  <c r="AJ143" i="20" s="1"/>
  <c r="AK143" i="20" s="1"/>
  <c r="N35" i="20"/>
  <c r="O35" i="20" s="1"/>
  <c r="N36" i="20"/>
  <c r="O36" i="20" s="1"/>
  <c r="N37" i="20"/>
  <c r="O37" i="20" s="1"/>
  <c r="N39" i="20"/>
  <c r="O39" i="20" s="1"/>
  <c r="N42" i="20"/>
  <c r="O42" i="20" s="1"/>
  <c r="N46" i="20"/>
  <c r="O46" i="20" s="1"/>
  <c r="N47" i="20"/>
  <c r="O47" i="20" s="1"/>
  <c r="N48" i="20"/>
  <c r="O48" i="20" s="1"/>
  <c r="N52" i="20"/>
  <c r="O52" i="20" s="1"/>
  <c r="N53" i="20"/>
  <c r="N55" i="20"/>
  <c r="O55" i="20" s="1"/>
  <c r="N57" i="20"/>
  <c r="O57" i="20" s="1"/>
  <c r="N64" i="20"/>
  <c r="O64" i="20" s="1"/>
  <c r="N67" i="20"/>
  <c r="O67" i="20" s="1"/>
  <c r="N77" i="20"/>
  <c r="O77" i="20" s="1"/>
  <c r="N79" i="20"/>
  <c r="O79" i="20" s="1"/>
  <c r="N80" i="20"/>
  <c r="O80" i="20" s="1"/>
  <c r="N82" i="20"/>
  <c r="O82" i="20" s="1"/>
  <c r="N83" i="20"/>
  <c r="O83" i="20" s="1"/>
  <c r="N84" i="20"/>
  <c r="O84" i="20" s="1"/>
  <c r="N85" i="20"/>
  <c r="O85" i="20" s="1"/>
  <c r="N87" i="20"/>
  <c r="O87" i="20" s="1"/>
  <c r="N89" i="20"/>
  <c r="O89" i="20" s="1"/>
  <c r="N90" i="20"/>
  <c r="O90" i="20" s="1"/>
  <c r="N91" i="20"/>
  <c r="O91" i="20" s="1"/>
  <c r="N95" i="20"/>
  <c r="N96" i="20"/>
  <c r="O96" i="20" s="1"/>
  <c r="N105" i="20"/>
  <c r="O105" i="20" s="1"/>
  <c r="N106" i="20"/>
  <c r="O106" i="20" s="1"/>
  <c r="N111" i="20"/>
  <c r="N115" i="20"/>
  <c r="O115" i="20" s="1"/>
  <c r="N117" i="20"/>
  <c r="O117" i="20" s="1"/>
  <c r="N118" i="20"/>
  <c r="O118" i="20" s="1"/>
  <c r="N119" i="20"/>
  <c r="O119" i="20" s="1"/>
  <c r="N120" i="20"/>
  <c r="O120" i="20" s="1"/>
  <c r="N121" i="20"/>
  <c r="O121" i="20" s="1"/>
  <c r="N122" i="20"/>
  <c r="O122" i="20" s="1"/>
  <c r="N123" i="20"/>
  <c r="O123" i="20" s="1"/>
  <c r="N124" i="20"/>
  <c r="O124" i="20" s="1"/>
  <c r="N125" i="20"/>
  <c r="O125" i="20" s="1"/>
  <c r="N126" i="20"/>
  <c r="O126" i="20" s="1"/>
  <c r="N128" i="20"/>
  <c r="O128" i="20" s="1"/>
  <c r="N130" i="20"/>
  <c r="N131" i="20"/>
  <c r="O131" i="20" s="1"/>
  <c r="N133" i="20"/>
  <c r="O133" i="20" s="1"/>
  <c r="N134" i="20"/>
  <c r="O134" i="20" s="1"/>
  <c r="N135" i="20"/>
  <c r="O135" i="20" s="1"/>
  <c r="N136" i="20"/>
  <c r="O136" i="20" s="1"/>
  <c r="N137" i="20"/>
  <c r="O137" i="20" s="1"/>
  <c r="N138" i="20"/>
  <c r="O138" i="20" s="1"/>
  <c r="N139" i="20"/>
  <c r="O139" i="20" s="1"/>
  <c r="N140" i="20"/>
  <c r="O140" i="20" s="1"/>
  <c r="N141" i="20"/>
  <c r="O141" i="20" s="1"/>
  <c r="N142" i="20"/>
  <c r="O142" i="20" s="1"/>
  <c r="N165" i="20"/>
  <c r="O165" i="20" s="1"/>
  <c r="N170" i="20"/>
  <c r="O170" i="20" s="1"/>
  <c r="N173" i="20"/>
  <c r="O173" i="20" s="1"/>
  <c r="M18" i="18"/>
  <c r="L18" i="18"/>
  <c r="J18" i="18"/>
  <c r="K18" i="18" s="1"/>
  <c r="C129" i="20"/>
  <c r="D129" i="20"/>
  <c r="E129" i="20"/>
  <c r="F129" i="20"/>
  <c r="F173" i="20"/>
  <c r="M51" i="20"/>
  <c r="N51" i="20" s="1"/>
  <c r="O51" i="20" s="1"/>
  <c r="T51" i="20"/>
  <c r="U51" i="20" s="1"/>
  <c r="X51" i="20"/>
  <c r="Y51" i="20" s="1"/>
  <c r="AB51" i="20"/>
  <c r="AC51" i="20" s="1"/>
  <c r="AI51" i="20"/>
  <c r="T35" i="20"/>
  <c r="U35" i="20" s="1"/>
  <c r="X35" i="20"/>
  <c r="Y35" i="20" s="1"/>
  <c r="AB35" i="20"/>
  <c r="AC35" i="20" s="1"/>
  <c r="AF35" i="20"/>
  <c r="AG35" i="20" s="1"/>
  <c r="AI35" i="20"/>
  <c r="AI89" i="23"/>
  <c r="AF89" i="23"/>
  <c r="AG89" i="23" s="1"/>
  <c r="AB89" i="23"/>
  <c r="AC89" i="23" s="1"/>
  <c r="X89" i="23"/>
  <c r="Y89" i="23" s="1"/>
  <c r="T89" i="23"/>
  <c r="U89" i="23" s="1"/>
  <c r="F168" i="20"/>
  <c r="D130" i="20"/>
  <c r="C130" i="20"/>
  <c r="B130" i="20"/>
  <c r="B73" i="20"/>
  <c r="N53" i="17"/>
  <c r="N48" i="17"/>
  <c r="K53" i="17"/>
  <c r="N124" i="17"/>
  <c r="O124" i="17" s="1"/>
  <c r="AJ124" i="17" s="1"/>
  <c r="AK124" i="17" s="1"/>
  <c r="K124" i="17"/>
  <c r="N24" i="17"/>
  <c r="N25" i="17"/>
  <c r="K24" i="17"/>
  <c r="K25" i="17"/>
  <c r="K30" i="17"/>
  <c r="K31" i="17"/>
  <c r="N30" i="17"/>
  <c r="K29" i="17"/>
  <c r="N35" i="17"/>
  <c r="K35" i="17"/>
  <c r="N15" i="17"/>
  <c r="O15" i="17" s="1"/>
  <c r="AJ15" i="17" s="1"/>
  <c r="AK15" i="17" s="1"/>
  <c r="A39" i="9"/>
  <c r="N44" i="13"/>
  <c r="O44" i="13"/>
  <c r="N45" i="13"/>
  <c r="O45" i="13"/>
  <c r="N46" i="13"/>
  <c r="O46" i="13"/>
  <c r="N47" i="13"/>
  <c r="O47" i="13"/>
  <c r="N48" i="13"/>
  <c r="O48" i="13"/>
  <c r="N49" i="13"/>
  <c r="O49" i="13"/>
  <c r="N50" i="13"/>
  <c r="O50" i="13"/>
  <c r="N51" i="13"/>
  <c r="O51" i="13"/>
  <c r="N52" i="13"/>
  <c r="O52" i="13"/>
  <c r="N53" i="13"/>
  <c r="O53" i="13"/>
  <c r="K44" i="13"/>
  <c r="K45" i="13"/>
  <c r="K46" i="13"/>
  <c r="K47" i="13"/>
  <c r="K48" i="13"/>
  <c r="K49" i="13"/>
  <c r="K50" i="13"/>
  <c r="K51" i="13"/>
  <c r="K52" i="13"/>
  <c r="K53" i="13"/>
  <c r="K56" i="13"/>
  <c r="A34" i="31"/>
  <c r="A17" i="31"/>
  <c r="A18" i="31"/>
  <c r="A19" i="31" s="1"/>
  <c r="A20" i="31" s="1"/>
  <c r="A21" i="31" s="1"/>
  <c r="A22" i="31" s="1"/>
  <c r="A23" i="31" s="1"/>
  <c r="A24" i="31" s="1"/>
  <c r="A25" i="31" s="1"/>
  <c r="A26" i="31" s="1"/>
  <c r="A27" i="31" s="1"/>
  <c r="A28" i="31" s="1"/>
  <c r="A29" i="31" s="1"/>
  <c r="A30" i="31" s="1"/>
  <c r="A31" i="31" s="1"/>
  <c r="A32" i="31" s="1"/>
  <c r="A16" i="31"/>
  <c r="AC36" i="31"/>
  <c r="AC29" i="31"/>
  <c r="AC28" i="31"/>
  <c r="AC27" i="31"/>
  <c r="AC26" i="31"/>
  <c r="AC23" i="31"/>
  <c r="AC16" i="31"/>
  <c r="AC15" i="31"/>
  <c r="AG37" i="31"/>
  <c r="AG35" i="31"/>
  <c r="AG34" i="31"/>
  <c r="AG31" i="31"/>
  <c r="AG27" i="31"/>
  <c r="AG26" i="31"/>
  <c r="AG25" i="31"/>
  <c r="AG24" i="31"/>
  <c r="AG23" i="31"/>
  <c r="AG21" i="31"/>
  <c r="AI37" i="31"/>
  <c r="AF37" i="31"/>
  <c r="AB37" i="31"/>
  <c r="AC37" i="31" s="1"/>
  <c r="X37" i="31"/>
  <c r="Y37" i="31" s="1"/>
  <c r="AI36" i="31"/>
  <c r="AF36" i="31"/>
  <c r="AG36" i="31" s="1"/>
  <c r="AB36" i="31"/>
  <c r="X36" i="31"/>
  <c r="Y36" i="31" s="1"/>
  <c r="AI35" i="31"/>
  <c r="AF35" i="31"/>
  <c r="AB35" i="31"/>
  <c r="AC35" i="31" s="1"/>
  <c r="X35" i="31"/>
  <c r="Y35" i="31" s="1"/>
  <c r="AI34" i="31"/>
  <c r="AF34" i="31"/>
  <c r="AB34" i="31"/>
  <c r="AC34" i="31" s="1"/>
  <c r="X34" i="31"/>
  <c r="Y34" i="31" s="1"/>
  <c r="AI32" i="31"/>
  <c r="AF32" i="31"/>
  <c r="AG32" i="31" s="1"/>
  <c r="AB32" i="31"/>
  <c r="AC32" i="31" s="1"/>
  <c r="X32" i="31"/>
  <c r="Y32" i="31" s="1"/>
  <c r="AI31" i="31"/>
  <c r="AF31" i="31"/>
  <c r="AB31" i="31"/>
  <c r="AC31" i="31" s="1"/>
  <c r="X31" i="31"/>
  <c r="Y31" i="31" s="1"/>
  <c r="AI30" i="31"/>
  <c r="AF30" i="31"/>
  <c r="AG30" i="31" s="1"/>
  <c r="AB30" i="31"/>
  <c r="AC30" i="31" s="1"/>
  <c r="X30" i="31"/>
  <c r="Y30" i="31" s="1"/>
  <c r="AI29" i="31"/>
  <c r="AF29" i="31"/>
  <c r="AG29" i="31" s="1"/>
  <c r="AB29" i="31"/>
  <c r="X29" i="31"/>
  <c r="Y29" i="31" s="1"/>
  <c r="AI28" i="31"/>
  <c r="AF28" i="31"/>
  <c r="AG28" i="31" s="1"/>
  <c r="AB28" i="31"/>
  <c r="X28" i="31"/>
  <c r="Y28" i="31" s="1"/>
  <c r="AI27" i="31"/>
  <c r="AF27" i="31"/>
  <c r="AB27" i="31"/>
  <c r="X27" i="31"/>
  <c r="Y27" i="31" s="1"/>
  <c r="AI26" i="31"/>
  <c r="AF26" i="31"/>
  <c r="AB26" i="31"/>
  <c r="X26" i="31"/>
  <c r="Y26" i="31" s="1"/>
  <c r="AI25" i="31"/>
  <c r="AF25" i="31"/>
  <c r="AB25" i="31"/>
  <c r="AC25" i="31" s="1"/>
  <c r="X25" i="31"/>
  <c r="Y25" i="31" s="1"/>
  <c r="AI24" i="31"/>
  <c r="AF24" i="31"/>
  <c r="AB24" i="31"/>
  <c r="AC24" i="31" s="1"/>
  <c r="X24" i="31"/>
  <c r="Y24" i="31" s="1"/>
  <c r="AI23" i="31"/>
  <c r="AF23" i="31"/>
  <c r="AB23" i="31"/>
  <c r="X23" i="31"/>
  <c r="Y23" i="31" s="1"/>
  <c r="AI22" i="31"/>
  <c r="AF22" i="31"/>
  <c r="AG22" i="31" s="1"/>
  <c r="AB22" i="31"/>
  <c r="AC22" i="31" s="1"/>
  <c r="X22" i="31"/>
  <c r="Y22" i="31" s="1"/>
  <c r="AI21" i="31"/>
  <c r="AF21" i="31"/>
  <c r="AB21" i="31"/>
  <c r="AC21" i="31" s="1"/>
  <c r="X21" i="31"/>
  <c r="Y21" i="31" s="1"/>
  <c r="AI20" i="31"/>
  <c r="AF20" i="31"/>
  <c r="AG20" i="31" s="1"/>
  <c r="AB20" i="31"/>
  <c r="AC20" i="31" s="1"/>
  <c r="X20" i="31"/>
  <c r="Y20" i="31" s="1"/>
  <c r="AI19" i="31"/>
  <c r="AJ19" i="31" s="1"/>
  <c r="AK19" i="31" s="1"/>
  <c r="AF19" i="31"/>
  <c r="AG19" i="31" s="1"/>
  <c r="AB19" i="31"/>
  <c r="AC19" i="31" s="1"/>
  <c r="X19" i="31"/>
  <c r="Y19" i="31" s="1"/>
  <c r="AI18" i="31"/>
  <c r="AF18" i="31"/>
  <c r="AG18" i="31" s="1"/>
  <c r="AB18" i="31"/>
  <c r="AC18" i="31" s="1"/>
  <c r="X18" i="31"/>
  <c r="Y18" i="31" s="1"/>
  <c r="AI17" i="31"/>
  <c r="AF17" i="31"/>
  <c r="AG17" i="31" s="1"/>
  <c r="AB17" i="31"/>
  <c r="AC17" i="31" s="1"/>
  <c r="X17" i="31"/>
  <c r="Y17" i="31" s="1"/>
  <c r="AI16" i="31"/>
  <c r="AF16" i="31"/>
  <c r="AG16" i="31" s="1"/>
  <c r="AB16" i="31"/>
  <c r="Y16" i="31"/>
  <c r="X16" i="31"/>
  <c r="AI15" i="31"/>
  <c r="AF15" i="31"/>
  <c r="AG15" i="31" s="1"/>
  <c r="AB15" i="31"/>
  <c r="X15" i="31"/>
  <c r="Y15" i="31" s="1"/>
  <c r="AI61" i="11"/>
  <c r="AJ61" i="11" s="1"/>
  <c r="AK61" i="11" s="1"/>
  <c r="AF61" i="11"/>
  <c r="AG61" i="11" s="1"/>
  <c r="AB61" i="11"/>
  <c r="AC61" i="11" s="1"/>
  <c r="X61" i="11"/>
  <c r="Y61" i="11" s="1"/>
  <c r="AI60" i="11"/>
  <c r="AJ60" i="11" s="1"/>
  <c r="AK60" i="11" s="1"/>
  <c r="AF60" i="11"/>
  <c r="AG60" i="11" s="1"/>
  <c r="AB60" i="11"/>
  <c r="AC60" i="11" s="1"/>
  <c r="X60" i="11"/>
  <c r="Y60" i="11" s="1"/>
  <c r="AI59" i="11"/>
  <c r="AJ59" i="11" s="1"/>
  <c r="AK59" i="11" s="1"/>
  <c r="AG59" i="11"/>
  <c r="AF59" i="11"/>
  <c r="AC59" i="11"/>
  <c r="AB59" i="11"/>
  <c r="X59" i="11"/>
  <c r="Y59" i="11" s="1"/>
  <c r="AI58" i="11"/>
  <c r="AJ58" i="11" s="1"/>
  <c r="AK58" i="11" s="1"/>
  <c r="AF58" i="11"/>
  <c r="AG58" i="11" s="1"/>
  <c r="AB58" i="11"/>
  <c r="AC58" i="11" s="1"/>
  <c r="X58" i="11"/>
  <c r="Y58" i="11" s="1"/>
  <c r="AI57" i="11"/>
  <c r="AJ57" i="11" s="1"/>
  <c r="AK57" i="11" s="1"/>
  <c r="AG57" i="11"/>
  <c r="AF57" i="11"/>
  <c r="AB57" i="11"/>
  <c r="AC57" i="11" s="1"/>
  <c r="X57" i="11"/>
  <c r="Y57" i="11" s="1"/>
  <c r="AK56" i="11"/>
  <c r="AI56" i="11"/>
  <c r="AJ56" i="11" s="1"/>
  <c r="AG56" i="11"/>
  <c r="AF56" i="11"/>
  <c r="AB56" i="11"/>
  <c r="AC56" i="11" s="1"/>
  <c r="X56" i="11"/>
  <c r="Y56" i="11" s="1"/>
  <c r="AI55" i="11"/>
  <c r="AJ55" i="11" s="1"/>
  <c r="AK55" i="11" s="1"/>
  <c r="AG55" i="11"/>
  <c r="AF55" i="11"/>
  <c r="AC55" i="11"/>
  <c r="AB55" i="11"/>
  <c r="X55" i="11"/>
  <c r="Y55" i="11" s="1"/>
  <c r="AI54" i="11"/>
  <c r="AJ54" i="11" s="1"/>
  <c r="AK54" i="11" s="1"/>
  <c r="AF54" i="11"/>
  <c r="AG54" i="11" s="1"/>
  <c r="AB54" i="11"/>
  <c r="AC54" i="11" s="1"/>
  <c r="X54" i="11"/>
  <c r="Y54" i="11" s="1"/>
  <c r="AI52" i="11"/>
  <c r="AJ52" i="11" s="1"/>
  <c r="AK52" i="11" s="1"/>
  <c r="AG52" i="11"/>
  <c r="AF52" i="11"/>
  <c r="AB52" i="11"/>
  <c r="AC52" i="11" s="1"/>
  <c r="X52" i="11"/>
  <c r="Y52" i="11" s="1"/>
  <c r="AI51" i="11"/>
  <c r="AJ51" i="11" s="1"/>
  <c r="AK51" i="11" s="1"/>
  <c r="AG51" i="11"/>
  <c r="AF51" i="11"/>
  <c r="AC51" i="11"/>
  <c r="AB51" i="11"/>
  <c r="X51" i="11"/>
  <c r="Y51" i="11" s="1"/>
  <c r="AI50" i="11"/>
  <c r="AJ50" i="11" s="1"/>
  <c r="AK50" i="11" s="1"/>
  <c r="AF50" i="11"/>
  <c r="AG50" i="11" s="1"/>
  <c r="AB50" i="11"/>
  <c r="AC50" i="11" s="1"/>
  <c r="X50" i="11"/>
  <c r="Y50" i="11" s="1"/>
  <c r="AI49" i="11"/>
  <c r="AJ49" i="11" s="1"/>
  <c r="AK49" i="11" s="1"/>
  <c r="AG49" i="11"/>
  <c r="AF49" i="11"/>
  <c r="AB49" i="11"/>
  <c r="AC49" i="11" s="1"/>
  <c r="X49" i="11"/>
  <c r="Y49" i="11" s="1"/>
  <c r="AI48" i="11"/>
  <c r="AJ48" i="11" s="1"/>
  <c r="AK48" i="11" s="1"/>
  <c r="AG48" i="11"/>
  <c r="AF48" i="11"/>
  <c r="AB48" i="11"/>
  <c r="AC48" i="11" s="1"/>
  <c r="X48" i="11"/>
  <c r="Y48" i="11" s="1"/>
  <c r="AI47" i="11"/>
  <c r="AJ47" i="11" s="1"/>
  <c r="AK47" i="11" s="1"/>
  <c r="AG47" i="11"/>
  <c r="AF47" i="11"/>
  <c r="AC47" i="11"/>
  <c r="AB47" i="11"/>
  <c r="X47" i="11"/>
  <c r="Y47" i="11" s="1"/>
  <c r="AI46" i="11"/>
  <c r="AJ46" i="11" s="1"/>
  <c r="AK46" i="11" s="1"/>
  <c r="AF46" i="11"/>
  <c r="AG46" i="11" s="1"/>
  <c r="AB46" i="11"/>
  <c r="AC46" i="11" s="1"/>
  <c r="X46" i="11"/>
  <c r="Y46" i="11" s="1"/>
  <c r="AI45" i="11"/>
  <c r="AJ45" i="11" s="1"/>
  <c r="AK45" i="11" s="1"/>
  <c r="AG45" i="11"/>
  <c r="AF45" i="11"/>
  <c r="AB45" i="11"/>
  <c r="AC45" i="11" s="1"/>
  <c r="X45" i="11"/>
  <c r="Y45" i="11" s="1"/>
  <c r="AI44" i="11"/>
  <c r="AJ44" i="11" s="1"/>
  <c r="AK44" i="11" s="1"/>
  <c r="AG44" i="11"/>
  <c r="AF44" i="11"/>
  <c r="AB44" i="11"/>
  <c r="AC44" i="11" s="1"/>
  <c r="X44" i="11"/>
  <c r="Y44" i="11" s="1"/>
  <c r="AI43" i="11"/>
  <c r="AJ43" i="11" s="1"/>
  <c r="AK43" i="11" s="1"/>
  <c r="AG43" i="11"/>
  <c r="AF43" i="11"/>
  <c r="AC43" i="11"/>
  <c r="AB43" i="11"/>
  <c r="X43" i="11"/>
  <c r="Y43" i="11" s="1"/>
  <c r="AI42" i="11"/>
  <c r="AJ42" i="11" s="1"/>
  <c r="AK42" i="11" s="1"/>
  <c r="AF42" i="11"/>
  <c r="AG42" i="11" s="1"/>
  <c r="AB42" i="11"/>
  <c r="AC42" i="11" s="1"/>
  <c r="X42" i="11"/>
  <c r="Y42" i="11" s="1"/>
  <c r="AI41" i="11"/>
  <c r="AJ41" i="11" s="1"/>
  <c r="AK41" i="11" s="1"/>
  <c r="AG41" i="11"/>
  <c r="AF41" i="11"/>
  <c r="AB41" i="11"/>
  <c r="AC41" i="11" s="1"/>
  <c r="X41" i="11"/>
  <c r="Y41" i="11" s="1"/>
  <c r="AI40" i="11"/>
  <c r="AJ40" i="11" s="1"/>
  <c r="AK40" i="11" s="1"/>
  <c r="AG40" i="11"/>
  <c r="AF40" i="11"/>
  <c r="AB40" i="11"/>
  <c r="AC40" i="11" s="1"/>
  <c r="X40" i="11"/>
  <c r="Y40" i="11" s="1"/>
  <c r="AI39" i="11"/>
  <c r="AJ39" i="11" s="1"/>
  <c r="AK39" i="11" s="1"/>
  <c r="AG39" i="11"/>
  <c r="AF39" i="11"/>
  <c r="AC39" i="11"/>
  <c r="AB39" i="11"/>
  <c r="X39" i="11"/>
  <c r="Y39" i="11" s="1"/>
  <c r="AI38" i="11"/>
  <c r="AJ38" i="11" s="1"/>
  <c r="AK38" i="11" s="1"/>
  <c r="AF38" i="11"/>
  <c r="AG38" i="11" s="1"/>
  <c r="AB38" i="11"/>
  <c r="AC38" i="11" s="1"/>
  <c r="X38" i="11"/>
  <c r="Y38" i="11" s="1"/>
  <c r="AI37" i="11"/>
  <c r="AJ37" i="11" s="1"/>
  <c r="AK37" i="11" s="1"/>
  <c r="AG37" i="11"/>
  <c r="AF37" i="11"/>
  <c r="AB37" i="11"/>
  <c r="AC37" i="11" s="1"/>
  <c r="X37" i="11"/>
  <c r="Y37" i="11" s="1"/>
  <c r="AI36" i="11"/>
  <c r="AJ36" i="11" s="1"/>
  <c r="AK36" i="11" s="1"/>
  <c r="AG36" i="11"/>
  <c r="AF36" i="11"/>
  <c r="AB36" i="11"/>
  <c r="AC36" i="11" s="1"/>
  <c r="X36" i="11"/>
  <c r="Y36" i="11" s="1"/>
  <c r="AI35" i="11"/>
  <c r="AJ35" i="11" s="1"/>
  <c r="AK35" i="11" s="1"/>
  <c r="AG35" i="11"/>
  <c r="AF35" i="11"/>
  <c r="AC35" i="11"/>
  <c r="AB35" i="11"/>
  <c r="X35" i="11"/>
  <c r="Y35" i="11" s="1"/>
  <c r="AI34" i="11"/>
  <c r="AJ34" i="11" s="1"/>
  <c r="AK34" i="11" s="1"/>
  <c r="AF34" i="11"/>
  <c r="AG34" i="11" s="1"/>
  <c r="AB34" i="11"/>
  <c r="AC34" i="11" s="1"/>
  <c r="X34" i="11"/>
  <c r="Y34" i="11" s="1"/>
  <c r="AI33" i="11"/>
  <c r="AJ33" i="11" s="1"/>
  <c r="AK33" i="11" s="1"/>
  <c r="AG33" i="11"/>
  <c r="AF33" i="11"/>
  <c r="AB33" i="11"/>
  <c r="AC33" i="11" s="1"/>
  <c r="X33" i="11"/>
  <c r="Y33" i="11" s="1"/>
  <c r="AK32" i="11"/>
  <c r="AI32" i="11"/>
  <c r="AJ32" i="11" s="1"/>
  <c r="AG32" i="11"/>
  <c r="AF32" i="11"/>
  <c r="AB32" i="11"/>
  <c r="AC32" i="11" s="1"/>
  <c r="X32" i="11"/>
  <c r="Y32" i="11" s="1"/>
  <c r="AI31" i="11"/>
  <c r="AJ31" i="11" s="1"/>
  <c r="AK31" i="11" s="1"/>
  <c r="AG31" i="11"/>
  <c r="AF31" i="11"/>
  <c r="AC31" i="11"/>
  <c r="AB31" i="11"/>
  <c r="X31" i="11"/>
  <c r="Y31" i="11" s="1"/>
  <c r="AI30" i="11"/>
  <c r="AJ30" i="11" s="1"/>
  <c r="AK30" i="11" s="1"/>
  <c r="AF30" i="11"/>
  <c r="AG30" i="11" s="1"/>
  <c r="AB30" i="11"/>
  <c r="AC30" i="11" s="1"/>
  <c r="X30" i="11"/>
  <c r="Y30" i="11" s="1"/>
  <c r="AI29" i="11"/>
  <c r="AJ29" i="11" s="1"/>
  <c r="AK29" i="11" s="1"/>
  <c r="AG29" i="11"/>
  <c r="AF29" i="11"/>
  <c r="AB29" i="11"/>
  <c r="AC29" i="11" s="1"/>
  <c r="X29" i="11"/>
  <c r="Y29" i="11" s="1"/>
  <c r="AI28" i="11"/>
  <c r="AJ28" i="11" s="1"/>
  <c r="AK28" i="11" s="1"/>
  <c r="AG28" i="11"/>
  <c r="AF28" i="11"/>
  <c r="AB28" i="11"/>
  <c r="AC28" i="11" s="1"/>
  <c r="X28" i="11"/>
  <c r="Y28" i="11" s="1"/>
  <c r="AI27" i="11"/>
  <c r="AJ27" i="11" s="1"/>
  <c r="AK27" i="11" s="1"/>
  <c r="AG27" i="11"/>
  <c r="AF27" i="11"/>
  <c r="AC27" i="11"/>
  <c r="AB27" i="11"/>
  <c r="X27" i="11"/>
  <c r="Y27" i="11" s="1"/>
  <c r="AI26" i="11"/>
  <c r="AJ26" i="11" s="1"/>
  <c r="AK26" i="11" s="1"/>
  <c r="AF26" i="11"/>
  <c r="AG26" i="11" s="1"/>
  <c r="AB26" i="11"/>
  <c r="AC26" i="11" s="1"/>
  <c r="X26" i="11"/>
  <c r="Y26" i="11" s="1"/>
  <c r="AI25" i="11"/>
  <c r="AJ25" i="11" s="1"/>
  <c r="AK25" i="11" s="1"/>
  <c r="AG25" i="11"/>
  <c r="AF25" i="11"/>
  <c r="AB25" i="11"/>
  <c r="AC25" i="11" s="1"/>
  <c r="X25" i="11"/>
  <c r="Y25" i="11" s="1"/>
  <c r="AI24" i="11"/>
  <c r="AJ24" i="11" s="1"/>
  <c r="AK24" i="11" s="1"/>
  <c r="AG24" i="11"/>
  <c r="AF24" i="11"/>
  <c r="AB24" i="11"/>
  <c r="AC24" i="11" s="1"/>
  <c r="X24" i="11"/>
  <c r="Y24" i="11" s="1"/>
  <c r="AI23" i="11"/>
  <c r="AJ23" i="11" s="1"/>
  <c r="AK23" i="11" s="1"/>
  <c r="AG23" i="11"/>
  <c r="AF23" i="11"/>
  <c r="AC23" i="11"/>
  <c r="AB23" i="11"/>
  <c r="X23" i="11"/>
  <c r="Y23" i="11" s="1"/>
  <c r="AI22" i="11"/>
  <c r="AJ22" i="11" s="1"/>
  <c r="AK22" i="11" s="1"/>
  <c r="AF22" i="11"/>
  <c r="AG22" i="11" s="1"/>
  <c r="AB22" i="11"/>
  <c r="AC22" i="11" s="1"/>
  <c r="X22" i="11"/>
  <c r="Y22" i="11" s="1"/>
  <c r="AI21" i="11"/>
  <c r="AJ21" i="11" s="1"/>
  <c r="AK21" i="11" s="1"/>
  <c r="AG21" i="11"/>
  <c r="AF21" i="11"/>
  <c r="AB21" i="11"/>
  <c r="AC21" i="11" s="1"/>
  <c r="X21" i="11"/>
  <c r="Y21" i="11" s="1"/>
  <c r="AI20" i="11"/>
  <c r="AJ20" i="11" s="1"/>
  <c r="AK20" i="11" s="1"/>
  <c r="AG20" i="11"/>
  <c r="AF20" i="11"/>
  <c r="AB20" i="11"/>
  <c r="AC20" i="11" s="1"/>
  <c r="X20" i="11"/>
  <c r="Y20" i="11" s="1"/>
  <c r="AI19" i="11"/>
  <c r="AJ19" i="11" s="1"/>
  <c r="AK19" i="11" s="1"/>
  <c r="AG19" i="11"/>
  <c r="AF19" i="11"/>
  <c r="AC19" i="11"/>
  <c r="AB19" i="11"/>
  <c r="X19" i="11"/>
  <c r="Y19" i="11" s="1"/>
  <c r="AI18" i="11"/>
  <c r="AJ18" i="11" s="1"/>
  <c r="AK18" i="11" s="1"/>
  <c r="AF18" i="11"/>
  <c r="AG18" i="11" s="1"/>
  <c r="AB18" i="11"/>
  <c r="AC18" i="11" s="1"/>
  <c r="X18" i="11"/>
  <c r="Y18" i="11" s="1"/>
  <c r="AI17" i="11"/>
  <c r="AJ17" i="11" s="1"/>
  <c r="AK17" i="11" s="1"/>
  <c r="AG17" i="11"/>
  <c r="AF17" i="11"/>
  <c r="AB17" i="11"/>
  <c r="AC17" i="11" s="1"/>
  <c r="X17" i="11"/>
  <c r="Y17" i="11" s="1"/>
  <c r="AK16" i="11"/>
  <c r="AI16" i="11"/>
  <c r="AJ16" i="11" s="1"/>
  <c r="AG16" i="11"/>
  <c r="AF16" i="11"/>
  <c r="AB16" i="11"/>
  <c r="AC16" i="11" s="1"/>
  <c r="X16" i="11"/>
  <c r="Y16" i="11" s="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4" i="11"/>
  <c r="U55" i="11"/>
  <c r="U56" i="11"/>
  <c r="U57" i="11"/>
  <c r="U58" i="11"/>
  <c r="U59" i="11"/>
  <c r="U60" i="11"/>
  <c r="U61" i="11"/>
  <c r="U15" i="11"/>
  <c r="AI15" i="11"/>
  <c r="AJ15" i="11" s="1"/>
  <c r="AK15" i="11" s="1"/>
  <c r="AF15" i="11"/>
  <c r="AG15" i="11" s="1"/>
  <c r="AB15" i="11"/>
  <c r="AC15" i="11" s="1"/>
  <c r="X15" i="11"/>
  <c r="Y15" i="11" s="1"/>
  <c r="T19" i="31"/>
  <c r="U19" i="31" s="1"/>
  <c r="N19" i="31"/>
  <c r="K19" i="31"/>
  <c r="O19" i="31" s="1"/>
  <c r="N18" i="18" l="1"/>
  <c r="O18" i="18" s="1"/>
  <c r="O25" i="17"/>
  <c r="AJ25" i="17" s="1"/>
  <c r="AK25" i="17" s="1"/>
  <c r="AF51" i="20"/>
  <c r="AG51" i="20" s="1"/>
  <c r="O130" i="20"/>
  <c r="AJ130" i="20" s="1"/>
  <c r="AK130" i="20" s="1"/>
  <c r="AJ118" i="20"/>
  <c r="AK118" i="20" s="1"/>
  <c r="AJ117" i="20"/>
  <c r="AK117" i="20" s="1"/>
  <c r="AJ145" i="20"/>
  <c r="AK145" i="20" s="1"/>
  <c r="AJ144" i="20"/>
  <c r="AK144" i="20" s="1"/>
  <c r="O35" i="17"/>
  <c r="AJ35" i="17" s="1"/>
  <c r="AK35" i="17" s="1"/>
  <c r="O24" i="17"/>
  <c r="AJ24" i="17" s="1"/>
  <c r="AK24" i="17" s="1"/>
  <c r="O30" i="17"/>
  <c r="AJ30" i="17" s="1"/>
  <c r="AK30" i="17" s="1"/>
  <c r="AJ121" i="20"/>
  <c r="AK121" i="20" s="1"/>
  <c r="AJ120" i="20"/>
  <c r="AK120" i="20" s="1"/>
  <c r="AJ116" i="20"/>
  <c r="AK116" i="20" s="1"/>
  <c r="AJ142" i="20"/>
  <c r="AK142" i="20" s="1"/>
  <c r="AJ96" i="20"/>
  <c r="AK96" i="20" s="1"/>
  <c r="AJ126" i="20"/>
  <c r="AK126" i="20" s="1"/>
  <c r="AJ115" i="20"/>
  <c r="AK115" i="20" s="1"/>
  <c r="AJ139" i="20"/>
  <c r="AK139" i="20" s="1"/>
  <c r="AJ125" i="20"/>
  <c r="AK125" i="20" s="1"/>
  <c r="AJ124" i="20"/>
  <c r="AK124" i="20" s="1"/>
  <c r="AJ123" i="20"/>
  <c r="AK123" i="20" s="1"/>
  <c r="AJ122" i="20"/>
  <c r="AK122" i="20" s="1"/>
  <c r="AJ119" i="20"/>
  <c r="AK119" i="20" s="1"/>
  <c r="AJ51" i="20"/>
  <c r="AK51" i="20" s="1"/>
  <c r="AJ35" i="20"/>
  <c r="AK35" i="20" s="1"/>
  <c r="AJ33" i="20"/>
  <c r="AK33" i="20" s="1"/>
  <c r="AJ128" i="20"/>
  <c r="AK128" i="20" s="1"/>
  <c r="AJ89" i="23"/>
  <c r="AK89" i="23" s="1"/>
  <c r="AB262" i="23"/>
  <c r="AC262" i="23" s="1"/>
  <c r="X262" i="23"/>
  <c r="Y262" i="23" s="1"/>
  <c r="AB261" i="23"/>
  <c r="AC261" i="23" s="1"/>
  <c r="X261" i="23"/>
  <c r="Y261" i="23" s="1"/>
  <c r="AF259" i="23"/>
  <c r="AG259" i="23" s="1"/>
  <c r="AB259" i="23"/>
  <c r="AC259" i="23" s="1"/>
  <c r="X259" i="23"/>
  <c r="Y259" i="23" s="1"/>
  <c r="T259" i="23"/>
  <c r="U259" i="23" s="1"/>
  <c r="AF258" i="23"/>
  <c r="AG258" i="23" s="1"/>
  <c r="AB258" i="23"/>
  <c r="AC258" i="23" s="1"/>
  <c r="X258" i="23"/>
  <c r="Y258" i="23" s="1"/>
  <c r="T258" i="23"/>
  <c r="U258" i="23" s="1"/>
  <c r="AF257" i="23"/>
  <c r="AG257" i="23" s="1"/>
  <c r="AB257" i="23"/>
  <c r="AC257" i="23" s="1"/>
  <c r="X257" i="23"/>
  <c r="Y257" i="23" s="1"/>
  <c r="T257" i="23"/>
  <c r="U257" i="23" s="1"/>
  <c r="AI256" i="23"/>
  <c r="AF256" i="23"/>
  <c r="AG256" i="23" s="1"/>
  <c r="AB256" i="23"/>
  <c r="AC256" i="23" s="1"/>
  <c r="X256" i="23"/>
  <c r="Y256" i="23" s="1"/>
  <c r="T256" i="23"/>
  <c r="U256" i="23" s="1"/>
  <c r="AF255" i="23"/>
  <c r="AG255" i="23" s="1"/>
  <c r="AB255" i="23"/>
  <c r="AC255" i="23" s="1"/>
  <c r="X255" i="23"/>
  <c r="Y255" i="23" s="1"/>
  <c r="T255" i="23"/>
  <c r="U255" i="23" s="1"/>
  <c r="AI254" i="23"/>
  <c r="AF254" i="23"/>
  <c r="AG254" i="23" s="1"/>
  <c r="AB254" i="23"/>
  <c r="AC254" i="23" s="1"/>
  <c r="X254" i="23"/>
  <c r="Y254" i="23" s="1"/>
  <c r="T254" i="23"/>
  <c r="U254" i="23" s="1"/>
  <c r="AF253" i="23"/>
  <c r="AG253" i="23" s="1"/>
  <c r="AB253" i="23"/>
  <c r="AC253" i="23" s="1"/>
  <c r="X253" i="23"/>
  <c r="Y253" i="23" s="1"/>
  <c r="T253" i="23"/>
  <c r="U253" i="23" s="1"/>
  <c r="AF252" i="23"/>
  <c r="AG252" i="23" s="1"/>
  <c r="AB252" i="23"/>
  <c r="AC252" i="23" s="1"/>
  <c r="X252" i="23"/>
  <c r="Y252" i="23" s="1"/>
  <c r="T252" i="23"/>
  <c r="U252" i="23" s="1"/>
  <c r="AI251" i="23"/>
  <c r="AF251" i="23"/>
  <c r="AG251" i="23" s="1"/>
  <c r="AB251" i="23"/>
  <c r="AC251" i="23" s="1"/>
  <c r="X251" i="23"/>
  <c r="Y251" i="23" s="1"/>
  <c r="T251" i="23"/>
  <c r="U251" i="23" s="1"/>
  <c r="AI250" i="23"/>
  <c r="AF250" i="23"/>
  <c r="AG250" i="23" s="1"/>
  <c r="AB250" i="23"/>
  <c r="AC250" i="23" s="1"/>
  <c r="X250" i="23"/>
  <c r="Y250" i="23" s="1"/>
  <c r="T250" i="23"/>
  <c r="U250" i="23" s="1"/>
  <c r="AI249" i="23"/>
  <c r="AF249" i="23"/>
  <c r="AG249" i="23" s="1"/>
  <c r="AB249" i="23"/>
  <c r="AC249" i="23" s="1"/>
  <c r="X249" i="23"/>
  <c r="Y249" i="23" s="1"/>
  <c r="T249" i="23"/>
  <c r="U249" i="23" s="1"/>
  <c r="AI248" i="23"/>
  <c r="AF248" i="23"/>
  <c r="AG248" i="23" s="1"/>
  <c r="AB248" i="23"/>
  <c r="AC248" i="23" s="1"/>
  <c r="X248" i="23"/>
  <c r="Y248" i="23" s="1"/>
  <c r="T248" i="23"/>
  <c r="U248" i="23" s="1"/>
  <c r="AI247" i="23"/>
  <c r="AF247" i="23"/>
  <c r="AG247" i="23" s="1"/>
  <c r="AB247" i="23"/>
  <c r="AC247" i="23" s="1"/>
  <c r="X247" i="23"/>
  <c r="Y247" i="23" s="1"/>
  <c r="T247" i="23"/>
  <c r="U247" i="23" s="1"/>
  <c r="AI246" i="23"/>
  <c r="AF246" i="23"/>
  <c r="AG246" i="23" s="1"/>
  <c r="AB246" i="23"/>
  <c r="AC246" i="23" s="1"/>
  <c r="X246" i="23"/>
  <c r="Y246" i="23" s="1"/>
  <c r="T246" i="23"/>
  <c r="U246" i="23" s="1"/>
  <c r="AI245" i="23"/>
  <c r="AF245" i="23"/>
  <c r="AG245" i="23" s="1"/>
  <c r="AB245" i="23"/>
  <c r="AC245" i="23" s="1"/>
  <c r="X245" i="23"/>
  <c r="Y245" i="23" s="1"/>
  <c r="T245" i="23"/>
  <c r="U245" i="23" s="1"/>
  <c r="AF244" i="23"/>
  <c r="AG244" i="23" s="1"/>
  <c r="AB244" i="23"/>
  <c r="AC244" i="23" s="1"/>
  <c r="X244" i="23"/>
  <c r="Y244" i="23" s="1"/>
  <c r="T244" i="23"/>
  <c r="U244" i="23" s="1"/>
  <c r="AI243" i="23"/>
  <c r="AF243" i="23"/>
  <c r="AG243" i="23" s="1"/>
  <c r="AB243" i="23"/>
  <c r="AC243" i="23" s="1"/>
  <c r="X243" i="23"/>
  <c r="Y243" i="23" s="1"/>
  <c r="T243" i="23"/>
  <c r="U243" i="23" s="1"/>
  <c r="AI242" i="23"/>
  <c r="AF242" i="23"/>
  <c r="AG242" i="23" s="1"/>
  <c r="AB242" i="23"/>
  <c r="AC242" i="23" s="1"/>
  <c r="X242" i="23"/>
  <c r="Y242" i="23" s="1"/>
  <c r="T242" i="23"/>
  <c r="U242" i="23" s="1"/>
  <c r="AI241" i="23"/>
  <c r="AF241" i="23"/>
  <c r="AG241" i="23" s="1"/>
  <c r="AB241" i="23"/>
  <c r="AC241" i="23" s="1"/>
  <c r="X241" i="23"/>
  <c r="Y241" i="23" s="1"/>
  <c r="T241" i="23"/>
  <c r="U241" i="23" s="1"/>
  <c r="AI240" i="23"/>
  <c r="AF240" i="23"/>
  <c r="AG240" i="23" s="1"/>
  <c r="AB240" i="23"/>
  <c r="AC240" i="23" s="1"/>
  <c r="X240" i="23"/>
  <c r="Y240" i="23" s="1"/>
  <c r="T240" i="23"/>
  <c r="U240" i="23" s="1"/>
  <c r="AI239" i="23"/>
  <c r="AF239" i="23"/>
  <c r="AG239" i="23" s="1"/>
  <c r="AB239" i="23"/>
  <c r="AC239" i="23" s="1"/>
  <c r="X239" i="23"/>
  <c r="Y239" i="23" s="1"/>
  <c r="T239" i="23"/>
  <c r="U239" i="23" s="1"/>
  <c r="AI238" i="23"/>
  <c r="AF238" i="23"/>
  <c r="AG238" i="23" s="1"/>
  <c r="AB238" i="23"/>
  <c r="AC238" i="23" s="1"/>
  <c r="X238" i="23"/>
  <c r="Y238" i="23" s="1"/>
  <c r="T238" i="23"/>
  <c r="U238" i="23" s="1"/>
  <c r="AI237" i="23"/>
  <c r="AF237" i="23"/>
  <c r="AG237" i="23" s="1"/>
  <c r="AB237" i="23"/>
  <c r="AC237" i="23" s="1"/>
  <c r="X237" i="23"/>
  <c r="Y237" i="23" s="1"/>
  <c r="T237" i="23"/>
  <c r="U237" i="23" s="1"/>
  <c r="AI236" i="23"/>
  <c r="AF236" i="23"/>
  <c r="AG236" i="23" s="1"/>
  <c r="AB236" i="23"/>
  <c r="AC236" i="23" s="1"/>
  <c r="X236" i="23"/>
  <c r="Y236" i="23" s="1"/>
  <c r="T236" i="23"/>
  <c r="U236" i="23" s="1"/>
  <c r="AI235" i="23"/>
  <c r="AF235" i="23"/>
  <c r="AG235" i="23" s="1"/>
  <c r="AB235" i="23"/>
  <c r="AC235" i="23" s="1"/>
  <c r="X235" i="23"/>
  <c r="Y235" i="23" s="1"/>
  <c r="T235" i="23"/>
  <c r="U235" i="23" s="1"/>
  <c r="AI234" i="23"/>
  <c r="AF234" i="23"/>
  <c r="AG234" i="23" s="1"/>
  <c r="AB234" i="23"/>
  <c r="AC234" i="23" s="1"/>
  <c r="X234" i="23"/>
  <c r="Y234" i="23" s="1"/>
  <c r="T234" i="23"/>
  <c r="U234" i="23" s="1"/>
  <c r="AI233" i="23"/>
  <c r="AF233" i="23"/>
  <c r="AG233" i="23" s="1"/>
  <c r="AB233" i="23"/>
  <c r="AC233" i="23" s="1"/>
  <c r="X233" i="23"/>
  <c r="Y233" i="23" s="1"/>
  <c r="T233" i="23"/>
  <c r="U233" i="23" s="1"/>
  <c r="AI232" i="23"/>
  <c r="AF232" i="23"/>
  <c r="AG232" i="23" s="1"/>
  <c r="AB232" i="23"/>
  <c r="AC232" i="23" s="1"/>
  <c r="X232" i="23"/>
  <c r="Y232" i="23" s="1"/>
  <c r="T232" i="23"/>
  <c r="U232" i="23" s="1"/>
  <c r="AI231" i="23"/>
  <c r="AF231" i="23"/>
  <c r="AG231" i="23" s="1"/>
  <c r="AB231" i="23"/>
  <c r="AC231" i="23" s="1"/>
  <c r="X231" i="23"/>
  <c r="Y231" i="23" s="1"/>
  <c r="T231" i="23"/>
  <c r="U231" i="23" s="1"/>
  <c r="AI230" i="23"/>
  <c r="AF230" i="23"/>
  <c r="AG230" i="23" s="1"/>
  <c r="AB230" i="23"/>
  <c r="AC230" i="23" s="1"/>
  <c r="X230" i="23"/>
  <c r="Y230" i="23" s="1"/>
  <c r="T230" i="23"/>
  <c r="U230" i="23" s="1"/>
  <c r="AI229" i="23"/>
  <c r="AF229" i="23"/>
  <c r="AG229" i="23" s="1"/>
  <c r="AB229" i="23"/>
  <c r="AC229" i="23" s="1"/>
  <c r="X229" i="23"/>
  <c r="Y229" i="23" s="1"/>
  <c r="T229" i="23"/>
  <c r="U229" i="23" s="1"/>
  <c r="AF228" i="23"/>
  <c r="AG228" i="23" s="1"/>
  <c r="AB228" i="23"/>
  <c r="AC228" i="23" s="1"/>
  <c r="X228" i="23"/>
  <c r="Y228" i="23" s="1"/>
  <c r="T228" i="23"/>
  <c r="U228" i="23" s="1"/>
  <c r="AF227" i="23"/>
  <c r="AG227" i="23" s="1"/>
  <c r="AB227" i="23"/>
  <c r="AC227" i="23" s="1"/>
  <c r="X227" i="23"/>
  <c r="Y227" i="23" s="1"/>
  <c r="T227" i="23"/>
  <c r="U227" i="23" s="1"/>
  <c r="AI226" i="23"/>
  <c r="AF226" i="23"/>
  <c r="AG226" i="23" s="1"/>
  <c r="AB226" i="23"/>
  <c r="AC226" i="23" s="1"/>
  <c r="X226" i="23"/>
  <c r="Y226" i="23" s="1"/>
  <c r="T226" i="23"/>
  <c r="U226" i="23" s="1"/>
  <c r="AF225" i="23"/>
  <c r="AG225" i="23" s="1"/>
  <c r="AB225" i="23"/>
  <c r="AC225" i="23" s="1"/>
  <c r="X225" i="23"/>
  <c r="Y225" i="23" s="1"/>
  <c r="T225" i="23"/>
  <c r="U225" i="23" s="1"/>
  <c r="AI224" i="23"/>
  <c r="AF224" i="23"/>
  <c r="AG224" i="23" s="1"/>
  <c r="AB224" i="23"/>
  <c r="AC224" i="23" s="1"/>
  <c r="X224" i="23"/>
  <c r="Y224" i="23" s="1"/>
  <c r="T224" i="23"/>
  <c r="U224" i="23" s="1"/>
  <c r="AI223" i="23"/>
  <c r="AF223" i="23"/>
  <c r="AG223" i="23" s="1"/>
  <c r="AB223" i="23"/>
  <c r="AC223" i="23" s="1"/>
  <c r="X223" i="23"/>
  <c r="Y223" i="23" s="1"/>
  <c r="T223" i="23"/>
  <c r="U223" i="23" s="1"/>
  <c r="AI222" i="23"/>
  <c r="AF222" i="23"/>
  <c r="AG222" i="23" s="1"/>
  <c r="AB222" i="23"/>
  <c r="AC222" i="23" s="1"/>
  <c r="X222" i="23"/>
  <c r="Y222" i="23" s="1"/>
  <c r="T222" i="23"/>
  <c r="U222" i="23" s="1"/>
  <c r="AF221" i="23"/>
  <c r="AG221" i="23" s="1"/>
  <c r="AB221" i="23"/>
  <c r="AC221" i="23" s="1"/>
  <c r="X221" i="23"/>
  <c r="Y221" i="23" s="1"/>
  <c r="T221" i="23"/>
  <c r="U221" i="23" s="1"/>
  <c r="AI220" i="23"/>
  <c r="AF220" i="23"/>
  <c r="AG220" i="23" s="1"/>
  <c r="AB220" i="23"/>
  <c r="AC220" i="23" s="1"/>
  <c r="X220" i="23"/>
  <c r="Y220" i="23" s="1"/>
  <c r="T220" i="23"/>
  <c r="U220" i="23" s="1"/>
  <c r="AI219" i="23"/>
  <c r="AF219" i="23"/>
  <c r="AG219" i="23" s="1"/>
  <c r="AB219" i="23"/>
  <c r="AC219" i="23" s="1"/>
  <c r="X219" i="23"/>
  <c r="Y219" i="23" s="1"/>
  <c r="T219" i="23"/>
  <c r="U219" i="23" s="1"/>
  <c r="AI218" i="23"/>
  <c r="AF218" i="23"/>
  <c r="AG218" i="23" s="1"/>
  <c r="AB218" i="23"/>
  <c r="AC218" i="23" s="1"/>
  <c r="X218" i="23"/>
  <c r="Y218" i="23" s="1"/>
  <c r="T218" i="23"/>
  <c r="U218" i="23" s="1"/>
  <c r="AI217" i="23"/>
  <c r="AF217" i="23"/>
  <c r="AG217" i="23" s="1"/>
  <c r="AB217" i="23"/>
  <c r="AC217" i="23" s="1"/>
  <c r="X217" i="23"/>
  <c r="Y217" i="23" s="1"/>
  <c r="T217" i="23"/>
  <c r="U217" i="23" s="1"/>
  <c r="AF216" i="23"/>
  <c r="AG216" i="23" s="1"/>
  <c r="AB216" i="23"/>
  <c r="AC216" i="23" s="1"/>
  <c r="X216" i="23"/>
  <c r="Y216" i="23" s="1"/>
  <c r="T216" i="23"/>
  <c r="U216" i="23" s="1"/>
  <c r="AI215" i="23"/>
  <c r="AF215" i="23"/>
  <c r="AG215" i="23" s="1"/>
  <c r="AB215" i="23"/>
  <c r="AC215" i="23" s="1"/>
  <c r="X215" i="23"/>
  <c r="Y215" i="23" s="1"/>
  <c r="T215" i="23"/>
  <c r="U215" i="23" s="1"/>
  <c r="AI214" i="23"/>
  <c r="AF214" i="23"/>
  <c r="AG214" i="23" s="1"/>
  <c r="AB214" i="23"/>
  <c r="AC214" i="23" s="1"/>
  <c r="X214" i="23"/>
  <c r="Y214" i="23" s="1"/>
  <c r="T214" i="23"/>
  <c r="U214" i="23" s="1"/>
  <c r="AI213" i="23"/>
  <c r="AF213" i="23"/>
  <c r="AG213" i="23" s="1"/>
  <c r="AB213" i="23"/>
  <c r="AC213" i="23" s="1"/>
  <c r="X213" i="23"/>
  <c r="Y213" i="23" s="1"/>
  <c r="T213" i="23"/>
  <c r="U213" i="23" s="1"/>
  <c r="AI212" i="23"/>
  <c r="AF212" i="23"/>
  <c r="AG212" i="23" s="1"/>
  <c r="AB212" i="23"/>
  <c r="AC212" i="23" s="1"/>
  <c r="X212" i="23"/>
  <c r="Y212" i="23" s="1"/>
  <c r="T212" i="23"/>
  <c r="U212" i="23" s="1"/>
  <c r="AI211" i="23"/>
  <c r="AF211" i="23"/>
  <c r="AG211" i="23" s="1"/>
  <c r="AB211" i="23"/>
  <c r="AC211" i="23" s="1"/>
  <c r="X211" i="23"/>
  <c r="Y211" i="23" s="1"/>
  <c r="T211" i="23"/>
  <c r="U211" i="23" s="1"/>
  <c r="AI210" i="23"/>
  <c r="AF210" i="23"/>
  <c r="AG210" i="23" s="1"/>
  <c r="AB210" i="23"/>
  <c r="AC210" i="23" s="1"/>
  <c r="X210" i="23"/>
  <c r="Y210" i="23" s="1"/>
  <c r="T210" i="23"/>
  <c r="U210" i="23" s="1"/>
  <c r="AI209" i="23"/>
  <c r="AF209" i="23"/>
  <c r="AG209" i="23" s="1"/>
  <c r="AB209" i="23"/>
  <c r="AC209" i="23" s="1"/>
  <c r="X209" i="23"/>
  <c r="Y209" i="23" s="1"/>
  <c r="T209" i="23"/>
  <c r="U209" i="23" s="1"/>
  <c r="AI208" i="23"/>
  <c r="AF208" i="23"/>
  <c r="AG208" i="23" s="1"/>
  <c r="AB208" i="23"/>
  <c r="AC208" i="23" s="1"/>
  <c r="X208" i="23"/>
  <c r="Y208" i="23" s="1"/>
  <c r="T208" i="23"/>
  <c r="U208" i="23" s="1"/>
  <c r="AI207" i="23"/>
  <c r="AF207" i="23"/>
  <c r="AG207" i="23" s="1"/>
  <c r="AB207" i="23"/>
  <c r="AC207" i="23" s="1"/>
  <c r="X207" i="23"/>
  <c r="Y207" i="23" s="1"/>
  <c r="T207" i="23"/>
  <c r="U207" i="23" s="1"/>
  <c r="AF206" i="23"/>
  <c r="AG206" i="23" s="1"/>
  <c r="AB206" i="23"/>
  <c r="AC206" i="23" s="1"/>
  <c r="X206" i="23"/>
  <c r="Y206" i="23" s="1"/>
  <c r="T206" i="23"/>
  <c r="U206" i="23" s="1"/>
  <c r="AF205" i="23"/>
  <c r="AG205" i="23" s="1"/>
  <c r="AB205" i="23"/>
  <c r="AC205" i="23" s="1"/>
  <c r="X205" i="23"/>
  <c r="Y205" i="23" s="1"/>
  <c r="T205" i="23"/>
  <c r="U205" i="23" s="1"/>
  <c r="AI204" i="23"/>
  <c r="AF204" i="23"/>
  <c r="AG204" i="23" s="1"/>
  <c r="AB204" i="23"/>
  <c r="AC204" i="23" s="1"/>
  <c r="X204" i="23"/>
  <c r="Y204" i="23" s="1"/>
  <c r="T204" i="23"/>
  <c r="U204" i="23" s="1"/>
  <c r="AI203" i="23"/>
  <c r="AF203" i="23"/>
  <c r="AG203" i="23" s="1"/>
  <c r="AB203" i="23"/>
  <c r="AC203" i="23" s="1"/>
  <c r="X203" i="23"/>
  <c r="Y203" i="23" s="1"/>
  <c r="T203" i="23"/>
  <c r="U203" i="23" s="1"/>
  <c r="AI202" i="23"/>
  <c r="AF202" i="23"/>
  <c r="AG202" i="23" s="1"/>
  <c r="AB202" i="23"/>
  <c r="AC202" i="23" s="1"/>
  <c r="X202" i="23"/>
  <c r="Y202" i="23" s="1"/>
  <c r="T202" i="23"/>
  <c r="U202" i="23" s="1"/>
  <c r="AI201" i="23"/>
  <c r="AF201" i="23"/>
  <c r="AG201" i="23" s="1"/>
  <c r="AB201" i="23"/>
  <c r="AC201" i="23" s="1"/>
  <c r="X201" i="23"/>
  <c r="Y201" i="23" s="1"/>
  <c r="T201" i="23"/>
  <c r="U201" i="23" s="1"/>
  <c r="AI200" i="23"/>
  <c r="AF200" i="23"/>
  <c r="AG200" i="23" s="1"/>
  <c r="AB200" i="23"/>
  <c r="AC200" i="23" s="1"/>
  <c r="X200" i="23"/>
  <c r="Y200" i="23" s="1"/>
  <c r="T200" i="23"/>
  <c r="U200" i="23" s="1"/>
  <c r="AI199" i="23"/>
  <c r="AF199" i="23"/>
  <c r="AG199" i="23" s="1"/>
  <c r="AB199" i="23"/>
  <c r="AC199" i="23" s="1"/>
  <c r="X199" i="23"/>
  <c r="Y199" i="23" s="1"/>
  <c r="T199" i="23"/>
  <c r="U199" i="23" s="1"/>
  <c r="AF198" i="23"/>
  <c r="AG198" i="23" s="1"/>
  <c r="AB198" i="23"/>
  <c r="AC198" i="23" s="1"/>
  <c r="X198" i="23"/>
  <c r="Y198" i="23" s="1"/>
  <c r="T198" i="23"/>
  <c r="U198" i="23" s="1"/>
  <c r="AF197" i="23"/>
  <c r="AG197" i="23" s="1"/>
  <c r="AB197" i="23"/>
  <c r="AC197" i="23" s="1"/>
  <c r="X197" i="23"/>
  <c r="Y197" i="23" s="1"/>
  <c r="T197" i="23"/>
  <c r="U197" i="23" s="1"/>
  <c r="AI196" i="23"/>
  <c r="AF196" i="23"/>
  <c r="AG196" i="23" s="1"/>
  <c r="AB196" i="23"/>
  <c r="AC196" i="23" s="1"/>
  <c r="X196" i="23"/>
  <c r="Y196" i="23" s="1"/>
  <c r="T196" i="23"/>
  <c r="U196" i="23" s="1"/>
  <c r="AI195" i="23"/>
  <c r="AF195" i="23"/>
  <c r="AG195" i="23" s="1"/>
  <c r="AB195" i="23"/>
  <c r="AC195" i="23" s="1"/>
  <c r="X195" i="23"/>
  <c r="Y195" i="23" s="1"/>
  <c r="T195" i="23"/>
  <c r="U195" i="23" s="1"/>
  <c r="AI194" i="23"/>
  <c r="AF194" i="23"/>
  <c r="AG194" i="23" s="1"/>
  <c r="AB194" i="23"/>
  <c r="AC194" i="23" s="1"/>
  <c r="X194" i="23"/>
  <c r="Y194" i="23" s="1"/>
  <c r="T194" i="23"/>
  <c r="U194" i="23" s="1"/>
  <c r="AI193" i="23"/>
  <c r="AF193" i="23"/>
  <c r="AG193" i="23" s="1"/>
  <c r="AB193" i="23"/>
  <c r="AC193" i="23" s="1"/>
  <c r="X193" i="23"/>
  <c r="Y193" i="23" s="1"/>
  <c r="T193" i="23"/>
  <c r="U193" i="23" s="1"/>
  <c r="AI192" i="23"/>
  <c r="AF192" i="23"/>
  <c r="AG192" i="23" s="1"/>
  <c r="AB192" i="23"/>
  <c r="AC192" i="23" s="1"/>
  <c r="X192" i="23"/>
  <c r="Y192" i="23" s="1"/>
  <c r="T192" i="23"/>
  <c r="U192" i="23" s="1"/>
  <c r="AI191" i="23"/>
  <c r="AF191" i="23"/>
  <c r="AG191" i="23" s="1"/>
  <c r="AB191" i="23"/>
  <c r="AC191" i="23" s="1"/>
  <c r="X191" i="23"/>
  <c r="Y191" i="23" s="1"/>
  <c r="T191" i="23"/>
  <c r="U191" i="23" s="1"/>
  <c r="AI190" i="23"/>
  <c r="AF190" i="23"/>
  <c r="AG190" i="23" s="1"/>
  <c r="AB190" i="23"/>
  <c r="AC190" i="23" s="1"/>
  <c r="X190" i="23"/>
  <c r="Y190" i="23" s="1"/>
  <c r="T190" i="23"/>
  <c r="U190" i="23" s="1"/>
  <c r="AI189" i="23"/>
  <c r="AF189" i="23"/>
  <c r="AG189" i="23" s="1"/>
  <c r="AB189" i="23"/>
  <c r="AC189" i="23" s="1"/>
  <c r="X189" i="23"/>
  <c r="Y189" i="23" s="1"/>
  <c r="T189" i="23"/>
  <c r="U189" i="23" s="1"/>
  <c r="AI188" i="23"/>
  <c r="AF188" i="23"/>
  <c r="AG188" i="23" s="1"/>
  <c r="AB188" i="23"/>
  <c r="AC188" i="23" s="1"/>
  <c r="X188" i="23"/>
  <c r="Y188" i="23" s="1"/>
  <c r="T188" i="23"/>
  <c r="U188" i="23" s="1"/>
  <c r="AI187" i="23"/>
  <c r="AF187" i="23"/>
  <c r="AG187" i="23" s="1"/>
  <c r="AB187" i="23"/>
  <c r="AC187" i="23" s="1"/>
  <c r="X187" i="23"/>
  <c r="Y187" i="23" s="1"/>
  <c r="T187" i="23"/>
  <c r="U187" i="23" s="1"/>
  <c r="AI186" i="23"/>
  <c r="AF186" i="23"/>
  <c r="AG186" i="23" s="1"/>
  <c r="AB186" i="23"/>
  <c r="AC186" i="23" s="1"/>
  <c r="X186" i="23"/>
  <c r="Y186" i="23" s="1"/>
  <c r="T186" i="23"/>
  <c r="U186" i="23" s="1"/>
  <c r="AI185" i="23"/>
  <c r="AF185" i="23"/>
  <c r="AG185" i="23" s="1"/>
  <c r="AB185" i="23"/>
  <c r="AC185" i="23" s="1"/>
  <c r="X185" i="23"/>
  <c r="Y185" i="23" s="1"/>
  <c r="T185" i="23"/>
  <c r="U185" i="23" s="1"/>
  <c r="AF184" i="23"/>
  <c r="AG184" i="23" s="1"/>
  <c r="AB184" i="23"/>
  <c r="AC184" i="23" s="1"/>
  <c r="X184" i="23"/>
  <c r="Y184" i="23" s="1"/>
  <c r="T184" i="23"/>
  <c r="U184" i="23" s="1"/>
  <c r="AI183" i="23"/>
  <c r="AF183" i="23"/>
  <c r="AG183" i="23" s="1"/>
  <c r="AB183" i="23"/>
  <c r="AC183" i="23" s="1"/>
  <c r="X183" i="23"/>
  <c r="Y183" i="23" s="1"/>
  <c r="T183" i="23"/>
  <c r="U183" i="23" s="1"/>
  <c r="AI182" i="23"/>
  <c r="AF182" i="23"/>
  <c r="AG182" i="23" s="1"/>
  <c r="AB182" i="23"/>
  <c r="AC182" i="23" s="1"/>
  <c r="X182" i="23"/>
  <c r="Y182" i="23" s="1"/>
  <c r="T182" i="23"/>
  <c r="U182" i="23" s="1"/>
  <c r="AF181" i="23"/>
  <c r="AG181" i="23" s="1"/>
  <c r="AB181" i="23"/>
  <c r="AC181" i="23" s="1"/>
  <c r="X181" i="23"/>
  <c r="Y181" i="23" s="1"/>
  <c r="T181" i="23"/>
  <c r="U181" i="23" s="1"/>
  <c r="AF180" i="23"/>
  <c r="AG180" i="23" s="1"/>
  <c r="AB180" i="23"/>
  <c r="AC180" i="23" s="1"/>
  <c r="X180" i="23"/>
  <c r="Y180" i="23" s="1"/>
  <c r="T180" i="23"/>
  <c r="U180" i="23" s="1"/>
  <c r="AI179" i="23"/>
  <c r="AF179" i="23"/>
  <c r="AG179" i="23" s="1"/>
  <c r="AB179" i="23"/>
  <c r="AC179" i="23" s="1"/>
  <c r="X179" i="23"/>
  <c r="Y179" i="23" s="1"/>
  <c r="T179" i="23"/>
  <c r="U179" i="23" s="1"/>
  <c r="AI178" i="23"/>
  <c r="AF178" i="23"/>
  <c r="AG178" i="23" s="1"/>
  <c r="AB178" i="23"/>
  <c r="AC178" i="23" s="1"/>
  <c r="X178" i="23"/>
  <c r="Y178" i="23" s="1"/>
  <c r="T178" i="23"/>
  <c r="U178" i="23" s="1"/>
  <c r="AF177" i="23"/>
  <c r="AG177" i="23" s="1"/>
  <c r="AB177" i="23"/>
  <c r="AC177" i="23" s="1"/>
  <c r="X177" i="23"/>
  <c r="Y177" i="23" s="1"/>
  <c r="T177" i="23"/>
  <c r="U177" i="23" s="1"/>
  <c r="AI176" i="23"/>
  <c r="AF176" i="23"/>
  <c r="AG176" i="23" s="1"/>
  <c r="AB176" i="23"/>
  <c r="AC176" i="23" s="1"/>
  <c r="X176" i="23"/>
  <c r="Y176" i="23" s="1"/>
  <c r="T176" i="23"/>
  <c r="U176" i="23" s="1"/>
  <c r="AI175" i="23"/>
  <c r="AF175" i="23"/>
  <c r="AG175" i="23" s="1"/>
  <c r="AB175" i="23"/>
  <c r="AC175" i="23" s="1"/>
  <c r="X175" i="23"/>
  <c r="Y175" i="23" s="1"/>
  <c r="T175" i="23"/>
  <c r="U175" i="23" s="1"/>
  <c r="AI174" i="23"/>
  <c r="AF174" i="23"/>
  <c r="AG174" i="23" s="1"/>
  <c r="AB174" i="23"/>
  <c r="AC174" i="23" s="1"/>
  <c r="X174" i="23"/>
  <c r="Y174" i="23" s="1"/>
  <c r="T174" i="23"/>
  <c r="U174" i="23" s="1"/>
  <c r="AI173" i="23"/>
  <c r="AF173" i="23"/>
  <c r="AG173" i="23" s="1"/>
  <c r="AB173" i="23"/>
  <c r="AC173" i="23" s="1"/>
  <c r="X173" i="23"/>
  <c r="Y173" i="23" s="1"/>
  <c r="T173" i="23"/>
  <c r="U173" i="23" s="1"/>
  <c r="AI172" i="23"/>
  <c r="AF172" i="23"/>
  <c r="AG172" i="23" s="1"/>
  <c r="AB172" i="23"/>
  <c r="AC172" i="23" s="1"/>
  <c r="X172" i="23"/>
  <c r="Y172" i="23" s="1"/>
  <c r="T172" i="23"/>
  <c r="U172" i="23" s="1"/>
  <c r="AI171" i="23"/>
  <c r="AF171" i="23"/>
  <c r="AG171" i="23" s="1"/>
  <c r="AB171" i="23"/>
  <c r="AC171" i="23" s="1"/>
  <c r="X171" i="23"/>
  <c r="Y171" i="23" s="1"/>
  <c r="T171" i="23"/>
  <c r="U171" i="23" s="1"/>
  <c r="AI167" i="23"/>
  <c r="AF167" i="23"/>
  <c r="AG167" i="23" s="1"/>
  <c r="AB167" i="23"/>
  <c r="AC167" i="23" s="1"/>
  <c r="X167" i="23"/>
  <c r="Y167" i="23" s="1"/>
  <c r="T167" i="23"/>
  <c r="U167" i="23" s="1"/>
  <c r="AI166" i="23"/>
  <c r="AF166" i="23"/>
  <c r="AG166" i="23" s="1"/>
  <c r="AB166" i="23"/>
  <c r="AC166" i="23" s="1"/>
  <c r="X166" i="23"/>
  <c r="Y166" i="23" s="1"/>
  <c r="T166" i="23"/>
  <c r="U166" i="23" s="1"/>
  <c r="AI165" i="23"/>
  <c r="AF165" i="23"/>
  <c r="AG165" i="23" s="1"/>
  <c r="AB165" i="23"/>
  <c r="AC165" i="23" s="1"/>
  <c r="X165" i="23"/>
  <c r="Y165" i="23" s="1"/>
  <c r="T165" i="23"/>
  <c r="U165" i="23" s="1"/>
  <c r="AI164" i="23"/>
  <c r="AF164" i="23"/>
  <c r="AG164" i="23" s="1"/>
  <c r="AB164" i="23"/>
  <c r="AC164" i="23" s="1"/>
  <c r="X164" i="23"/>
  <c r="Y164" i="23" s="1"/>
  <c r="T164" i="23"/>
  <c r="U164" i="23" s="1"/>
  <c r="AI163" i="23"/>
  <c r="AF163" i="23"/>
  <c r="AG163" i="23" s="1"/>
  <c r="AB163" i="23"/>
  <c r="AC163" i="23" s="1"/>
  <c r="X163" i="23"/>
  <c r="Y163" i="23" s="1"/>
  <c r="T163" i="23"/>
  <c r="U163" i="23" s="1"/>
  <c r="AF162" i="23"/>
  <c r="AG162" i="23" s="1"/>
  <c r="AB162" i="23"/>
  <c r="AC162" i="23" s="1"/>
  <c r="X162" i="23"/>
  <c r="Y162" i="23" s="1"/>
  <c r="T162" i="23"/>
  <c r="U162" i="23" s="1"/>
  <c r="AF161" i="23"/>
  <c r="AG161" i="23" s="1"/>
  <c r="AB161" i="23"/>
  <c r="AC161" i="23" s="1"/>
  <c r="X161" i="23"/>
  <c r="Y161" i="23" s="1"/>
  <c r="T161" i="23"/>
  <c r="U161" i="23" s="1"/>
  <c r="AI160" i="23"/>
  <c r="AF160" i="23"/>
  <c r="AG160" i="23" s="1"/>
  <c r="AB160" i="23"/>
  <c r="AC160" i="23" s="1"/>
  <c r="X160" i="23"/>
  <c r="Y160" i="23" s="1"/>
  <c r="T160" i="23"/>
  <c r="U160" i="23" s="1"/>
  <c r="AI159" i="23"/>
  <c r="AF159" i="23"/>
  <c r="AG159" i="23" s="1"/>
  <c r="AB159" i="23"/>
  <c r="AC159" i="23" s="1"/>
  <c r="X159" i="23"/>
  <c r="Y159" i="23" s="1"/>
  <c r="T159" i="23"/>
  <c r="U159" i="23" s="1"/>
  <c r="AI158" i="23"/>
  <c r="AF158" i="23"/>
  <c r="AG158" i="23" s="1"/>
  <c r="AB158" i="23"/>
  <c r="AC158" i="23" s="1"/>
  <c r="X158" i="23"/>
  <c r="Y158" i="23" s="1"/>
  <c r="T158" i="23"/>
  <c r="U158" i="23" s="1"/>
  <c r="AI157" i="23"/>
  <c r="AF157" i="23"/>
  <c r="AG157" i="23" s="1"/>
  <c r="AB157" i="23"/>
  <c r="AC157" i="23" s="1"/>
  <c r="X157" i="23"/>
  <c r="Y157" i="23" s="1"/>
  <c r="T157" i="23"/>
  <c r="U157" i="23" s="1"/>
  <c r="AI156" i="23"/>
  <c r="AF156" i="23"/>
  <c r="AG156" i="23" s="1"/>
  <c r="AB156" i="23"/>
  <c r="AC156" i="23" s="1"/>
  <c r="X156" i="23"/>
  <c r="Y156" i="23" s="1"/>
  <c r="T156" i="23"/>
  <c r="U156" i="23" s="1"/>
  <c r="AI155" i="23"/>
  <c r="AF155" i="23"/>
  <c r="AG155" i="23" s="1"/>
  <c r="AB155" i="23"/>
  <c r="AC155" i="23" s="1"/>
  <c r="X155" i="23"/>
  <c r="Y155" i="23" s="1"/>
  <c r="T155" i="23"/>
  <c r="U155" i="23" s="1"/>
  <c r="AF154" i="23"/>
  <c r="AG154" i="23" s="1"/>
  <c r="AB154" i="23"/>
  <c r="AC154" i="23" s="1"/>
  <c r="X154" i="23"/>
  <c r="Y154" i="23" s="1"/>
  <c r="T154" i="23"/>
  <c r="U154" i="23" s="1"/>
  <c r="AF153" i="23"/>
  <c r="AG153" i="23" s="1"/>
  <c r="AB153" i="23"/>
  <c r="AC153" i="23" s="1"/>
  <c r="X153" i="23"/>
  <c r="Y153" i="23" s="1"/>
  <c r="T153" i="23"/>
  <c r="U153" i="23" s="1"/>
  <c r="AF152" i="23"/>
  <c r="AG152" i="23" s="1"/>
  <c r="AB152" i="23"/>
  <c r="AC152" i="23" s="1"/>
  <c r="X152" i="23"/>
  <c r="Y152" i="23" s="1"/>
  <c r="T152" i="23"/>
  <c r="U152" i="23" s="1"/>
  <c r="AF151" i="23"/>
  <c r="AG151" i="23" s="1"/>
  <c r="AB151" i="23"/>
  <c r="AC151" i="23" s="1"/>
  <c r="X151" i="23"/>
  <c r="Y151" i="23" s="1"/>
  <c r="T151" i="23"/>
  <c r="U151" i="23" s="1"/>
  <c r="AI150" i="23"/>
  <c r="AF150" i="23"/>
  <c r="AG150" i="23" s="1"/>
  <c r="AB150" i="23"/>
  <c r="AC150" i="23" s="1"/>
  <c r="X150" i="23"/>
  <c r="Y150" i="23" s="1"/>
  <c r="T150" i="23"/>
  <c r="U150" i="23" s="1"/>
  <c r="AF149" i="23"/>
  <c r="AG149" i="23" s="1"/>
  <c r="AB149" i="23"/>
  <c r="AC149" i="23" s="1"/>
  <c r="X149" i="23"/>
  <c r="Y149" i="23" s="1"/>
  <c r="T149" i="23"/>
  <c r="U149" i="23" s="1"/>
  <c r="AF148" i="23"/>
  <c r="AG148" i="23" s="1"/>
  <c r="AB148" i="23"/>
  <c r="AC148" i="23" s="1"/>
  <c r="X148" i="23"/>
  <c r="Y148" i="23" s="1"/>
  <c r="T148" i="23"/>
  <c r="U148" i="23" s="1"/>
  <c r="AF147" i="23"/>
  <c r="AG147" i="23" s="1"/>
  <c r="AB147" i="23"/>
  <c r="AC147" i="23" s="1"/>
  <c r="X147" i="23"/>
  <c r="Y147" i="23" s="1"/>
  <c r="T147" i="23"/>
  <c r="U147" i="23" s="1"/>
  <c r="AF146" i="23"/>
  <c r="AG146" i="23" s="1"/>
  <c r="AB146" i="23"/>
  <c r="AC146" i="23" s="1"/>
  <c r="X146" i="23"/>
  <c r="Y146" i="23" s="1"/>
  <c r="T146" i="23"/>
  <c r="U146" i="23" s="1"/>
  <c r="AI145" i="23"/>
  <c r="AF145" i="23"/>
  <c r="AG145" i="23" s="1"/>
  <c r="AB145" i="23"/>
  <c r="AC145" i="23" s="1"/>
  <c r="X145" i="23"/>
  <c r="Y145" i="23" s="1"/>
  <c r="T145" i="23"/>
  <c r="U145" i="23" s="1"/>
  <c r="AF144" i="23"/>
  <c r="AG144" i="23" s="1"/>
  <c r="AB144" i="23"/>
  <c r="AC144" i="23" s="1"/>
  <c r="X144" i="23"/>
  <c r="Y144" i="23" s="1"/>
  <c r="T144" i="23"/>
  <c r="U144" i="23" s="1"/>
  <c r="AI143" i="23"/>
  <c r="AF143" i="23"/>
  <c r="AG143" i="23" s="1"/>
  <c r="AB143" i="23"/>
  <c r="AC143" i="23" s="1"/>
  <c r="X143" i="23"/>
  <c r="Y143" i="23" s="1"/>
  <c r="T143" i="23"/>
  <c r="U143" i="23" s="1"/>
  <c r="AI142" i="23"/>
  <c r="AF142" i="23"/>
  <c r="AG142" i="23" s="1"/>
  <c r="AB142" i="23"/>
  <c r="AC142" i="23" s="1"/>
  <c r="X142" i="23"/>
  <c r="Y142" i="23" s="1"/>
  <c r="T142" i="23"/>
  <c r="U142" i="23" s="1"/>
  <c r="AF141" i="23"/>
  <c r="AG141" i="23" s="1"/>
  <c r="AB141" i="23"/>
  <c r="AC141" i="23" s="1"/>
  <c r="X141" i="23"/>
  <c r="Y141" i="23" s="1"/>
  <c r="T141" i="23"/>
  <c r="U141" i="23" s="1"/>
  <c r="AI140" i="23"/>
  <c r="AF140" i="23"/>
  <c r="AG140" i="23" s="1"/>
  <c r="AB140" i="23"/>
  <c r="AC140" i="23" s="1"/>
  <c r="X140" i="23"/>
  <c r="Y140" i="23" s="1"/>
  <c r="T140" i="23"/>
  <c r="U140" i="23" s="1"/>
  <c r="AF139" i="23"/>
  <c r="AG139" i="23" s="1"/>
  <c r="AB139" i="23"/>
  <c r="AC139" i="23" s="1"/>
  <c r="X139" i="23"/>
  <c r="Y139" i="23" s="1"/>
  <c r="T139" i="23"/>
  <c r="U139" i="23" s="1"/>
  <c r="AF138" i="23"/>
  <c r="AG138" i="23" s="1"/>
  <c r="AB138" i="23"/>
  <c r="AC138" i="23" s="1"/>
  <c r="X138" i="23"/>
  <c r="Y138" i="23" s="1"/>
  <c r="T138" i="23"/>
  <c r="U138" i="23" s="1"/>
  <c r="AF137" i="23"/>
  <c r="AG137" i="23" s="1"/>
  <c r="AB137" i="23"/>
  <c r="AC137" i="23" s="1"/>
  <c r="X137" i="23"/>
  <c r="Y137" i="23" s="1"/>
  <c r="T137" i="23"/>
  <c r="U137" i="23" s="1"/>
  <c r="AI136" i="23"/>
  <c r="AF136" i="23"/>
  <c r="AG136" i="23" s="1"/>
  <c r="AB136" i="23"/>
  <c r="AC136" i="23" s="1"/>
  <c r="X136" i="23"/>
  <c r="Y136" i="23" s="1"/>
  <c r="T136" i="23"/>
  <c r="U136" i="23" s="1"/>
  <c r="AF135" i="23"/>
  <c r="AG135" i="23" s="1"/>
  <c r="AB135" i="23"/>
  <c r="AC135" i="23" s="1"/>
  <c r="X135" i="23"/>
  <c r="Y135" i="23" s="1"/>
  <c r="T135" i="23"/>
  <c r="U135" i="23" s="1"/>
  <c r="AF134" i="23"/>
  <c r="AG134" i="23" s="1"/>
  <c r="AB134" i="23"/>
  <c r="AC134" i="23" s="1"/>
  <c r="X134" i="23"/>
  <c r="Y134" i="23" s="1"/>
  <c r="T134" i="23"/>
  <c r="U134" i="23" s="1"/>
  <c r="AF133" i="23"/>
  <c r="AG133" i="23" s="1"/>
  <c r="AB133" i="23"/>
  <c r="AC133" i="23" s="1"/>
  <c r="X133" i="23"/>
  <c r="Y133" i="23" s="1"/>
  <c r="T133" i="23"/>
  <c r="U133" i="23" s="1"/>
  <c r="AI132" i="23"/>
  <c r="AF132" i="23"/>
  <c r="AG132" i="23" s="1"/>
  <c r="AB132" i="23"/>
  <c r="AC132" i="23" s="1"/>
  <c r="X132" i="23"/>
  <c r="Y132" i="23" s="1"/>
  <c r="T132" i="23"/>
  <c r="U132" i="23" s="1"/>
  <c r="AI131" i="23"/>
  <c r="AF131" i="23"/>
  <c r="AG131" i="23" s="1"/>
  <c r="AB131" i="23"/>
  <c r="AC131" i="23" s="1"/>
  <c r="X131" i="23"/>
  <c r="Y131" i="23" s="1"/>
  <c r="T131" i="23"/>
  <c r="U131" i="23" s="1"/>
  <c r="AI130" i="23"/>
  <c r="AF130" i="23"/>
  <c r="AG130" i="23" s="1"/>
  <c r="AB130" i="23"/>
  <c r="AC130" i="23" s="1"/>
  <c r="X130" i="23"/>
  <c r="Y130" i="23" s="1"/>
  <c r="T130" i="23"/>
  <c r="U130" i="23" s="1"/>
  <c r="AI129" i="23"/>
  <c r="AF129" i="23"/>
  <c r="AG129" i="23" s="1"/>
  <c r="AB129" i="23"/>
  <c r="AC129" i="23" s="1"/>
  <c r="X129" i="23"/>
  <c r="Y129" i="23" s="1"/>
  <c r="T129" i="23"/>
  <c r="U129" i="23" s="1"/>
  <c r="AI128" i="23"/>
  <c r="AF128" i="23"/>
  <c r="AG128" i="23" s="1"/>
  <c r="AB128" i="23"/>
  <c r="AC128" i="23" s="1"/>
  <c r="X128" i="23"/>
  <c r="Y128" i="23" s="1"/>
  <c r="T128" i="23"/>
  <c r="U128" i="23" s="1"/>
  <c r="AI127" i="23"/>
  <c r="AF127" i="23"/>
  <c r="AG127" i="23" s="1"/>
  <c r="AB127" i="23"/>
  <c r="AC127" i="23" s="1"/>
  <c r="X127" i="23"/>
  <c r="Y127" i="23" s="1"/>
  <c r="T127" i="23"/>
  <c r="U127" i="23" s="1"/>
  <c r="AI126" i="23"/>
  <c r="AF126" i="23"/>
  <c r="AG126" i="23" s="1"/>
  <c r="AB126" i="23"/>
  <c r="AC126" i="23" s="1"/>
  <c r="X126" i="23"/>
  <c r="Y126" i="23" s="1"/>
  <c r="T126" i="23"/>
  <c r="U126" i="23" s="1"/>
  <c r="AF125" i="23"/>
  <c r="AG125" i="23" s="1"/>
  <c r="AB125" i="23"/>
  <c r="AC125" i="23" s="1"/>
  <c r="X125" i="23"/>
  <c r="Y125" i="23" s="1"/>
  <c r="T125" i="23"/>
  <c r="U125" i="23" s="1"/>
  <c r="AI124" i="23"/>
  <c r="AF124" i="23"/>
  <c r="AG124" i="23" s="1"/>
  <c r="AB124" i="23"/>
  <c r="AC124" i="23" s="1"/>
  <c r="X124" i="23"/>
  <c r="Y124" i="23" s="1"/>
  <c r="T124" i="23"/>
  <c r="U124" i="23" s="1"/>
  <c r="AI123" i="23"/>
  <c r="AF123" i="23"/>
  <c r="AG123" i="23" s="1"/>
  <c r="AB123" i="23"/>
  <c r="AC123" i="23" s="1"/>
  <c r="X123" i="23"/>
  <c r="Y123" i="23" s="1"/>
  <c r="T123" i="23"/>
  <c r="U123" i="23" s="1"/>
  <c r="AF122" i="23"/>
  <c r="AG122" i="23" s="1"/>
  <c r="AB122" i="23"/>
  <c r="AC122" i="23" s="1"/>
  <c r="X122" i="23"/>
  <c r="Y122" i="23" s="1"/>
  <c r="T122" i="23"/>
  <c r="U122" i="23" s="1"/>
  <c r="AI121" i="23"/>
  <c r="AF121" i="23"/>
  <c r="AG121" i="23" s="1"/>
  <c r="AB121" i="23"/>
  <c r="AC121" i="23" s="1"/>
  <c r="X121" i="23"/>
  <c r="Y121" i="23" s="1"/>
  <c r="T121" i="23"/>
  <c r="U121" i="23" s="1"/>
  <c r="AI120" i="23"/>
  <c r="AF120" i="23"/>
  <c r="AG120" i="23" s="1"/>
  <c r="AB120" i="23"/>
  <c r="AC120" i="23" s="1"/>
  <c r="X120" i="23"/>
  <c r="Y120" i="23" s="1"/>
  <c r="T120" i="23"/>
  <c r="U120" i="23" s="1"/>
  <c r="AF119" i="23"/>
  <c r="AG119" i="23" s="1"/>
  <c r="AB119" i="23"/>
  <c r="AC119" i="23" s="1"/>
  <c r="X119" i="23"/>
  <c r="Y119" i="23" s="1"/>
  <c r="T119" i="23"/>
  <c r="U119" i="23" s="1"/>
  <c r="AI118" i="23"/>
  <c r="AF118" i="23"/>
  <c r="AG118" i="23" s="1"/>
  <c r="AB118" i="23"/>
  <c r="AC118" i="23" s="1"/>
  <c r="X118" i="23"/>
  <c r="Y118" i="23" s="1"/>
  <c r="T118" i="23"/>
  <c r="U118" i="23" s="1"/>
  <c r="AI117" i="23"/>
  <c r="AF117" i="23"/>
  <c r="AG117" i="23" s="1"/>
  <c r="AB117" i="23"/>
  <c r="AC117" i="23" s="1"/>
  <c r="X117" i="23"/>
  <c r="Y117" i="23" s="1"/>
  <c r="T117" i="23"/>
  <c r="U117" i="23" s="1"/>
  <c r="AI116" i="23"/>
  <c r="AF116" i="23"/>
  <c r="AG116" i="23" s="1"/>
  <c r="AB116" i="23"/>
  <c r="AC116" i="23" s="1"/>
  <c r="X116" i="23"/>
  <c r="Y116" i="23" s="1"/>
  <c r="T116" i="23"/>
  <c r="U116" i="23" s="1"/>
  <c r="AI115" i="23"/>
  <c r="AF115" i="23"/>
  <c r="AG115" i="23" s="1"/>
  <c r="AB115" i="23"/>
  <c r="AC115" i="23" s="1"/>
  <c r="X115" i="23"/>
  <c r="Y115" i="23" s="1"/>
  <c r="T115" i="23"/>
  <c r="U115" i="23" s="1"/>
  <c r="AI114" i="23"/>
  <c r="AF114" i="23"/>
  <c r="AG114" i="23" s="1"/>
  <c r="AB114" i="23"/>
  <c r="AC114" i="23" s="1"/>
  <c r="X114" i="23"/>
  <c r="Y114" i="23" s="1"/>
  <c r="T114" i="23"/>
  <c r="U114" i="23" s="1"/>
  <c r="AI113" i="23"/>
  <c r="AF113" i="23"/>
  <c r="AG113" i="23" s="1"/>
  <c r="AB113" i="23"/>
  <c r="AC113" i="23" s="1"/>
  <c r="X113" i="23"/>
  <c r="Y113" i="23" s="1"/>
  <c r="T113" i="23"/>
  <c r="U113" i="23" s="1"/>
  <c r="AI112" i="23"/>
  <c r="AF112" i="23"/>
  <c r="AG112" i="23" s="1"/>
  <c r="AB112" i="23"/>
  <c r="AC112" i="23" s="1"/>
  <c r="X112" i="23"/>
  <c r="Y112" i="23" s="1"/>
  <c r="T112" i="23"/>
  <c r="U112" i="23" s="1"/>
  <c r="AI111" i="23"/>
  <c r="AF111" i="23"/>
  <c r="AG111" i="23" s="1"/>
  <c r="AB111" i="23"/>
  <c r="AC111" i="23" s="1"/>
  <c r="X111" i="23"/>
  <c r="Y111" i="23" s="1"/>
  <c r="T111" i="23"/>
  <c r="U111" i="23" s="1"/>
  <c r="AF108" i="23"/>
  <c r="AG108" i="23" s="1"/>
  <c r="AB108" i="23"/>
  <c r="AC108" i="23" s="1"/>
  <c r="X108" i="23"/>
  <c r="Y108" i="23" s="1"/>
  <c r="T108" i="23"/>
  <c r="U108" i="23" s="1"/>
  <c r="AI107" i="23"/>
  <c r="AF107" i="23"/>
  <c r="AG107" i="23" s="1"/>
  <c r="AB107" i="23"/>
  <c r="AC107" i="23" s="1"/>
  <c r="X107" i="23"/>
  <c r="Y107" i="23" s="1"/>
  <c r="T107" i="23"/>
  <c r="U107" i="23" s="1"/>
  <c r="AF106" i="23"/>
  <c r="AG106" i="23" s="1"/>
  <c r="AB106" i="23"/>
  <c r="AC106" i="23" s="1"/>
  <c r="X106" i="23"/>
  <c r="Y106" i="23" s="1"/>
  <c r="T106" i="23"/>
  <c r="U106" i="23" s="1"/>
  <c r="AI105" i="23"/>
  <c r="AF105" i="23"/>
  <c r="AG105" i="23" s="1"/>
  <c r="AB105" i="23"/>
  <c r="AC105" i="23" s="1"/>
  <c r="X105" i="23"/>
  <c r="Y105" i="23" s="1"/>
  <c r="T105" i="23"/>
  <c r="U105" i="23" s="1"/>
  <c r="AI104" i="23"/>
  <c r="AF104" i="23"/>
  <c r="AG104" i="23" s="1"/>
  <c r="AB104" i="23"/>
  <c r="AC104" i="23" s="1"/>
  <c r="X104" i="23"/>
  <c r="Y104" i="23" s="1"/>
  <c r="T104" i="23"/>
  <c r="U104" i="23" s="1"/>
  <c r="AI103" i="23"/>
  <c r="AF103" i="23"/>
  <c r="AG103" i="23" s="1"/>
  <c r="AB103" i="23"/>
  <c r="AC103" i="23" s="1"/>
  <c r="X103" i="23"/>
  <c r="Y103" i="23" s="1"/>
  <c r="T103" i="23"/>
  <c r="U103" i="23" s="1"/>
  <c r="AF102" i="23"/>
  <c r="AG102" i="23" s="1"/>
  <c r="AB102" i="23"/>
  <c r="AC102" i="23" s="1"/>
  <c r="X102" i="23"/>
  <c r="Y102" i="23" s="1"/>
  <c r="T102" i="23"/>
  <c r="U102" i="23" s="1"/>
  <c r="AI101" i="23"/>
  <c r="AF101" i="23"/>
  <c r="AG101" i="23" s="1"/>
  <c r="AB101" i="23"/>
  <c r="AC101" i="23" s="1"/>
  <c r="X101" i="23"/>
  <c r="Y101" i="23" s="1"/>
  <c r="T101" i="23"/>
  <c r="U101" i="23" s="1"/>
  <c r="AI100" i="23"/>
  <c r="AF100" i="23"/>
  <c r="AG100" i="23" s="1"/>
  <c r="AB100" i="23"/>
  <c r="AC100" i="23" s="1"/>
  <c r="X100" i="23"/>
  <c r="Y100" i="23" s="1"/>
  <c r="T100" i="23"/>
  <c r="U100" i="23" s="1"/>
  <c r="AI99" i="23"/>
  <c r="AF99" i="23"/>
  <c r="AG99" i="23" s="1"/>
  <c r="AB99" i="23"/>
  <c r="AC99" i="23" s="1"/>
  <c r="X99" i="23"/>
  <c r="Y99" i="23" s="1"/>
  <c r="T99" i="23"/>
  <c r="U99" i="23" s="1"/>
  <c r="AI98" i="23"/>
  <c r="AF98" i="23"/>
  <c r="AG98" i="23" s="1"/>
  <c r="AB98" i="23"/>
  <c r="AC98" i="23" s="1"/>
  <c r="X98" i="23"/>
  <c r="Y98" i="23" s="1"/>
  <c r="T98" i="23"/>
  <c r="U98" i="23" s="1"/>
  <c r="AI97" i="23"/>
  <c r="AF97" i="23"/>
  <c r="AG97" i="23" s="1"/>
  <c r="AB97" i="23"/>
  <c r="AC97" i="23" s="1"/>
  <c r="X97" i="23"/>
  <c r="Y97" i="23" s="1"/>
  <c r="T97" i="23"/>
  <c r="U97" i="23" s="1"/>
  <c r="AI96" i="23"/>
  <c r="AF96" i="23"/>
  <c r="AG96" i="23" s="1"/>
  <c r="AB96" i="23"/>
  <c r="AC96" i="23" s="1"/>
  <c r="X96" i="23"/>
  <c r="Y96" i="23" s="1"/>
  <c r="T96" i="23"/>
  <c r="U96" i="23" s="1"/>
  <c r="AI95" i="23"/>
  <c r="AF95" i="23"/>
  <c r="AG95" i="23" s="1"/>
  <c r="AB95" i="23"/>
  <c r="AC95" i="23" s="1"/>
  <c r="X95" i="23"/>
  <c r="Y95" i="23" s="1"/>
  <c r="T95" i="23"/>
  <c r="U95" i="23" s="1"/>
  <c r="AI94" i="23"/>
  <c r="AF94" i="23"/>
  <c r="AG94" i="23" s="1"/>
  <c r="AB94" i="23"/>
  <c r="AC94" i="23" s="1"/>
  <c r="X94" i="23"/>
  <c r="Y94" i="23" s="1"/>
  <c r="T94" i="23"/>
  <c r="U94" i="23" s="1"/>
  <c r="AF93" i="23"/>
  <c r="AG93" i="23" s="1"/>
  <c r="AB93" i="23"/>
  <c r="AC93" i="23" s="1"/>
  <c r="X93" i="23"/>
  <c r="Y93" i="23" s="1"/>
  <c r="T93" i="23"/>
  <c r="U93" i="23" s="1"/>
  <c r="AI92" i="23"/>
  <c r="AF92" i="23"/>
  <c r="AG92" i="23" s="1"/>
  <c r="AB92" i="23"/>
  <c r="AC92" i="23" s="1"/>
  <c r="X92" i="23"/>
  <c r="Y92" i="23" s="1"/>
  <c r="T92" i="23"/>
  <c r="U92" i="23" s="1"/>
  <c r="AI91" i="23"/>
  <c r="AF91" i="23"/>
  <c r="AG91" i="23" s="1"/>
  <c r="AB91" i="23"/>
  <c r="AC91" i="23" s="1"/>
  <c r="X91" i="23"/>
  <c r="Y91" i="23" s="1"/>
  <c r="T91" i="23"/>
  <c r="U91" i="23" s="1"/>
  <c r="AI88" i="23"/>
  <c r="AF88" i="23"/>
  <c r="AG88" i="23" s="1"/>
  <c r="AB88" i="23"/>
  <c r="AC88" i="23" s="1"/>
  <c r="X88" i="23"/>
  <c r="Y88" i="23" s="1"/>
  <c r="T88" i="23"/>
  <c r="U88" i="23" s="1"/>
  <c r="AI86" i="23"/>
  <c r="AF86" i="23"/>
  <c r="AG86" i="23" s="1"/>
  <c r="AB86" i="23"/>
  <c r="AC86" i="23" s="1"/>
  <c r="X86" i="23"/>
  <c r="Y86" i="23" s="1"/>
  <c r="T86" i="23"/>
  <c r="U86" i="23" s="1"/>
  <c r="AI85" i="23"/>
  <c r="AF85" i="23"/>
  <c r="AG85" i="23" s="1"/>
  <c r="AB85" i="23"/>
  <c r="AC85" i="23" s="1"/>
  <c r="X85" i="23"/>
  <c r="Y85" i="23" s="1"/>
  <c r="T85" i="23"/>
  <c r="U85" i="23" s="1"/>
  <c r="AI84" i="23"/>
  <c r="AF84" i="23"/>
  <c r="AG84" i="23" s="1"/>
  <c r="AB84" i="23"/>
  <c r="AC84" i="23" s="1"/>
  <c r="X84" i="23"/>
  <c r="Y84" i="23" s="1"/>
  <c r="T84" i="23"/>
  <c r="U84" i="23" s="1"/>
  <c r="AI83" i="23"/>
  <c r="AF83" i="23"/>
  <c r="AG83" i="23" s="1"/>
  <c r="AB83" i="23"/>
  <c r="AC83" i="23" s="1"/>
  <c r="X83" i="23"/>
  <c r="Y83" i="23" s="1"/>
  <c r="T83" i="23"/>
  <c r="U83" i="23" s="1"/>
  <c r="AI82" i="23"/>
  <c r="AF82" i="23"/>
  <c r="AG82" i="23" s="1"/>
  <c r="AB82" i="23"/>
  <c r="AC82" i="23" s="1"/>
  <c r="X82" i="23"/>
  <c r="Y82" i="23" s="1"/>
  <c r="T82" i="23"/>
  <c r="U82" i="23" s="1"/>
  <c r="AI81" i="23"/>
  <c r="AF81" i="23"/>
  <c r="AG81" i="23" s="1"/>
  <c r="AB81" i="23"/>
  <c r="AC81" i="23" s="1"/>
  <c r="X81" i="23"/>
  <c r="Y81" i="23" s="1"/>
  <c r="T81" i="23"/>
  <c r="U81" i="23" s="1"/>
  <c r="AF80" i="23"/>
  <c r="AG80" i="23" s="1"/>
  <c r="AB80" i="23"/>
  <c r="AC80" i="23" s="1"/>
  <c r="X80" i="23"/>
  <c r="Y80" i="23" s="1"/>
  <c r="T80" i="23"/>
  <c r="U80" i="23" s="1"/>
  <c r="AI79" i="23"/>
  <c r="AF79" i="23"/>
  <c r="AG79" i="23" s="1"/>
  <c r="AB79" i="23"/>
  <c r="AC79" i="23" s="1"/>
  <c r="X79" i="23"/>
  <c r="Y79" i="23" s="1"/>
  <c r="T79" i="23"/>
  <c r="U79" i="23" s="1"/>
  <c r="AI78" i="23"/>
  <c r="AF78" i="23"/>
  <c r="AG78" i="23" s="1"/>
  <c r="AB78" i="23"/>
  <c r="AC78" i="23" s="1"/>
  <c r="X78" i="23"/>
  <c r="Y78" i="23" s="1"/>
  <c r="T78" i="23"/>
  <c r="U78" i="23" s="1"/>
  <c r="AI77" i="23"/>
  <c r="AF77" i="23"/>
  <c r="AG77" i="23" s="1"/>
  <c r="AB77" i="23"/>
  <c r="AC77" i="23" s="1"/>
  <c r="X77" i="23"/>
  <c r="Y77" i="23" s="1"/>
  <c r="T77" i="23"/>
  <c r="U77" i="23" s="1"/>
  <c r="AI76" i="23"/>
  <c r="AF76" i="23"/>
  <c r="AG76" i="23" s="1"/>
  <c r="AB76" i="23"/>
  <c r="AC76" i="23" s="1"/>
  <c r="X76" i="23"/>
  <c r="Y76" i="23" s="1"/>
  <c r="T76" i="23"/>
  <c r="U76" i="23" s="1"/>
  <c r="AI75" i="23"/>
  <c r="AF75" i="23"/>
  <c r="AG75" i="23" s="1"/>
  <c r="AB75" i="23"/>
  <c r="AC75" i="23" s="1"/>
  <c r="X75" i="23"/>
  <c r="Y75" i="23" s="1"/>
  <c r="T75" i="23"/>
  <c r="U75" i="23" s="1"/>
  <c r="AI74" i="23"/>
  <c r="AF74" i="23"/>
  <c r="AG74" i="23" s="1"/>
  <c r="AB74" i="23"/>
  <c r="AC74" i="23" s="1"/>
  <c r="X74" i="23"/>
  <c r="Y74" i="23" s="1"/>
  <c r="T74" i="23"/>
  <c r="U74" i="23" s="1"/>
  <c r="AI73" i="23"/>
  <c r="AF73" i="23"/>
  <c r="AG73" i="23" s="1"/>
  <c r="AB73" i="23"/>
  <c r="AC73" i="23" s="1"/>
  <c r="X73" i="23"/>
  <c r="Y73" i="23" s="1"/>
  <c r="T73" i="23"/>
  <c r="U73" i="23" s="1"/>
  <c r="AI72" i="23"/>
  <c r="AF72" i="23"/>
  <c r="AG72" i="23" s="1"/>
  <c r="AB72" i="23"/>
  <c r="AC72" i="23" s="1"/>
  <c r="X72" i="23"/>
  <c r="Y72" i="23" s="1"/>
  <c r="T72" i="23"/>
  <c r="U72" i="23" s="1"/>
  <c r="AI71" i="23"/>
  <c r="AF71" i="23"/>
  <c r="AG71" i="23" s="1"/>
  <c r="AB71" i="23"/>
  <c r="AC71" i="23" s="1"/>
  <c r="X71" i="23"/>
  <c r="Y71" i="23" s="1"/>
  <c r="T71" i="23"/>
  <c r="U71" i="23" s="1"/>
  <c r="AF70" i="23"/>
  <c r="AG70" i="23" s="1"/>
  <c r="AB70" i="23"/>
  <c r="AC70" i="23" s="1"/>
  <c r="X70" i="23"/>
  <c r="Y70" i="23" s="1"/>
  <c r="T70" i="23"/>
  <c r="U70" i="23" s="1"/>
  <c r="AF69" i="23"/>
  <c r="AG69" i="23" s="1"/>
  <c r="AB69" i="23"/>
  <c r="AC69" i="23" s="1"/>
  <c r="X69" i="23"/>
  <c r="Y69" i="23" s="1"/>
  <c r="T69" i="23"/>
  <c r="U69" i="23" s="1"/>
  <c r="AF68" i="23"/>
  <c r="AG68" i="23" s="1"/>
  <c r="AB68" i="23"/>
  <c r="AC68" i="23" s="1"/>
  <c r="X68" i="23"/>
  <c r="Y68" i="23" s="1"/>
  <c r="T68" i="23"/>
  <c r="U68" i="23" s="1"/>
  <c r="AF67" i="23"/>
  <c r="AG67" i="23" s="1"/>
  <c r="AB67" i="23"/>
  <c r="AC67" i="23" s="1"/>
  <c r="X67" i="23"/>
  <c r="Y67" i="23" s="1"/>
  <c r="T67" i="23"/>
  <c r="U67" i="23" s="1"/>
  <c r="AF66" i="23"/>
  <c r="AG66" i="23" s="1"/>
  <c r="AB66" i="23"/>
  <c r="AC66" i="23" s="1"/>
  <c r="X66" i="23"/>
  <c r="Y66" i="23" s="1"/>
  <c r="T66" i="23"/>
  <c r="U66" i="23" s="1"/>
  <c r="AI65" i="23"/>
  <c r="AF65" i="23"/>
  <c r="AG65" i="23" s="1"/>
  <c r="AB65" i="23"/>
  <c r="AC65" i="23" s="1"/>
  <c r="X65" i="23"/>
  <c r="Y65" i="23" s="1"/>
  <c r="T65" i="23"/>
  <c r="U65" i="23" s="1"/>
  <c r="AI64" i="23"/>
  <c r="AF64" i="23"/>
  <c r="AG64" i="23" s="1"/>
  <c r="AB64" i="23"/>
  <c r="AC64" i="23" s="1"/>
  <c r="X64" i="23"/>
  <c r="Y64" i="23" s="1"/>
  <c r="T64" i="23"/>
  <c r="U64" i="23" s="1"/>
  <c r="AI63" i="23"/>
  <c r="AF63" i="23"/>
  <c r="AG63" i="23" s="1"/>
  <c r="AB63" i="23"/>
  <c r="AC63" i="23" s="1"/>
  <c r="X63" i="23"/>
  <c r="Y63" i="23" s="1"/>
  <c r="T63" i="23"/>
  <c r="U63" i="23" s="1"/>
  <c r="AF62" i="23"/>
  <c r="AG62" i="23" s="1"/>
  <c r="AB62" i="23"/>
  <c r="AC62" i="23" s="1"/>
  <c r="X62" i="23"/>
  <c r="Y62" i="23" s="1"/>
  <c r="T62" i="23"/>
  <c r="U62" i="23" s="1"/>
  <c r="AF61" i="23"/>
  <c r="AG61" i="23" s="1"/>
  <c r="AB61" i="23"/>
  <c r="AC61" i="23" s="1"/>
  <c r="X61" i="23"/>
  <c r="Y61" i="23" s="1"/>
  <c r="T61" i="23"/>
  <c r="U61" i="23" s="1"/>
  <c r="AI60" i="23"/>
  <c r="AF60" i="23"/>
  <c r="AG60" i="23" s="1"/>
  <c r="AB60" i="23"/>
  <c r="AC60" i="23" s="1"/>
  <c r="X60" i="23"/>
  <c r="Y60" i="23" s="1"/>
  <c r="T60" i="23"/>
  <c r="U60" i="23" s="1"/>
  <c r="AI59" i="23"/>
  <c r="AF59" i="23"/>
  <c r="AG59" i="23" s="1"/>
  <c r="AB59" i="23"/>
  <c r="AC59" i="23" s="1"/>
  <c r="X59" i="23"/>
  <c r="Y59" i="23" s="1"/>
  <c r="T59" i="23"/>
  <c r="U59" i="23" s="1"/>
  <c r="AI58" i="23"/>
  <c r="AF58" i="23"/>
  <c r="AG58" i="23" s="1"/>
  <c r="AB58" i="23"/>
  <c r="AC58" i="23" s="1"/>
  <c r="X58" i="23"/>
  <c r="Y58" i="23" s="1"/>
  <c r="T58" i="23"/>
  <c r="U58" i="23" s="1"/>
  <c r="AF57" i="23"/>
  <c r="AG57" i="23" s="1"/>
  <c r="AB57" i="23"/>
  <c r="AC57" i="23" s="1"/>
  <c r="X57" i="23"/>
  <c r="Y57" i="23" s="1"/>
  <c r="T57" i="23"/>
  <c r="U57" i="23" s="1"/>
  <c r="AI56" i="23"/>
  <c r="AF56" i="23"/>
  <c r="AG56" i="23" s="1"/>
  <c r="AB56" i="23"/>
  <c r="AC56" i="23" s="1"/>
  <c r="X56" i="23"/>
  <c r="Y56" i="23" s="1"/>
  <c r="T56" i="23"/>
  <c r="U56" i="23" s="1"/>
  <c r="AI55" i="23"/>
  <c r="AF55" i="23"/>
  <c r="AG55" i="23" s="1"/>
  <c r="AB55" i="23"/>
  <c r="AC55" i="23" s="1"/>
  <c r="X55" i="23"/>
  <c r="Y55" i="23" s="1"/>
  <c r="T55" i="23"/>
  <c r="U55" i="23" s="1"/>
  <c r="AI54" i="23"/>
  <c r="AF54" i="23"/>
  <c r="AG54" i="23" s="1"/>
  <c r="AB54" i="23"/>
  <c r="AC54" i="23" s="1"/>
  <c r="X54" i="23"/>
  <c r="Y54" i="23" s="1"/>
  <c r="T54" i="23"/>
  <c r="U54" i="23" s="1"/>
  <c r="AI53" i="23"/>
  <c r="AF53" i="23"/>
  <c r="AG53" i="23" s="1"/>
  <c r="AB53" i="23"/>
  <c r="AC53" i="23" s="1"/>
  <c r="X53" i="23"/>
  <c r="Y53" i="23" s="1"/>
  <c r="T53" i="23"/>
  <c r="U53" i="23" s="1"/>
  <c r="AI52" i="23"/>
  <c r="AF52" i="23"/>
  <c r="AG52" i="23" s="1"/>
  <c r="AB52" i="23"/>
  <c r="AC52" i="23" s="1"/>
  <c r="X52" i="23"/>
  <c r="Y52" i="23" s="1"/>
  <c r="T52" i="23"/>
  <c r="U52" i="23" s="1"/>
  <c r="AI51" i="23"/>
  <c r="AF51" i="23"/>
  <c r="AG51" i="23" s="1"/>
  <c r="AB51" i="23"/>
  <c r="AC51" i="23" s="1"/>
  <c r="X51" i="23"/>
  <c r="Y51" i="23" s="1"/>
  <c r="T51" i="23"/>
  <c r="U51" i="23" s="1"/>
  <c r="AI50" i="23"/>
  <c r="AF50" i="23"/>
  <c r="AG50" i="23" s="1"/>
  <c r="AB50" i="23"/>
  <c r="AC50" i="23" s="1"/>
  <c r="X50" i="23"/>
  <c r="Y50" i="23" s="1"/>
  <c r="T50" i="23"/>
  <c r="U50" i="23" s="1"/>
  <c r="AI49" i="23"/>
  <c r="AF49" i="23"/>
  <c r="AG49" i="23" s="1"/>
  <c r="AB49" i="23"/>
  <c r="AC49" i="23" s="1"/>
  <c r="X49" i="23"/>
  <c r="Y49" i="23" s="1"/>
  <c r="T49" i="23"/>
  <c r="U49" i="23" s="1"/>
  <c r="AI48" i="23"/>
  <c r="AF48" i="23"/>
  <c r="AG48" i="23" s="1"/>
  <c r="AB48" i="23"/>
  <c r="AC48" i="23" s="1"/>
  <c r="X48" i="23"/>
  <c r="Y48" i="23" s="1"/>
  <c r="T48" i="23"/>
  <c r="U48" i="23" s="1"/>
  <c r="AI47" i="23"/>
  <c r="AF47" i="23"/>
  <c r="AG47" i="23" s="1"/>
  <c r="AB47" i="23"/>
  <c r="AC47" i="23" s="1"/>
  <c r="X47" i="23"/>
  <c r="Y47" i="23" s="1"/>
  <c r="T47" i="23"/>
  <c r="U47" i="23" s="1"/>
  <c r="AI46" i="23"/>
  <c r="AF46" i="23"/>
  <c r="AG46" i="23" s="1"/>
  <c r="AB46" i="23"/>
  <c r="AC46" i="23" s="1"/>
  <c r="X46" i="23"/>
  <c r="Y46" i="23" s="1"/>
  <c r="T46" i="23"/>
  <c r="U46" i="23" s="1"/>
  <c r="AI45" i="23"/>
  <c r="AF45" i="23"/>
  <c r="AG45" i="23" s="1"/>
  <c r="AB45" i="23"/>
  <c r="AC45" i="23" s="1"/>
  <c r="X45" i="23"/>
  <c r="Y45" i="23" s="1"/>
  <c r="T45" i="23"/>
  <c r="U45" i="23" s="1"/>
  <c r="AI44" i="23"/>
  <c r="AF44" i="23"/>
  <c r="AG44" i="23" s="1"/>
  <c r="AB44" i="23"/>
  <c r="AC44" i="23" s="1"/>
  <c r="X44" i="23"/>
  <c r="Y44" i="23" s="1"/>
  <c r="T44" i="23"/>
  <c r="U44" i="23" s="1"/>
  <c r="AI43" i="23"/>
  <c r="AF43" i="23"/>
  <c r="AG43" i="23" s="1"/>
  <c r="AB43" i="23"/>
  <c r="AC43" i="23" s="1"/>
  <c r="X43" i="23"/>
  <c r="Y43" i="23" s="1"/>
  <c r="T43" i="23"/>
  <c r="U43" i="23" s="1"/>
  <c r="AI42" i="23"/>
  <c r="AF42" i="23"/>
  <c r="AG42" i="23" s="1"/>
  <c r="AB42" i="23"/>
  <c r="AC42" i="23" s="1"/>
  <c r="X42" i="23"/>
  <c r="Y42" i="23" s="1"/>
  <c r="T42" i="23"/>
  <c r="U42" i="23" s="1"/>
  <c r="AI41" i="23"/>
  <c r="AF41" i="23"/>
  <c r="AG41" i="23" s="1"/>
  <c r="AB41" i="23"/>
  <c r="AC41" i="23" s="1"/>
  <c r="X41" i="23"/>
  <c r="Y41" i="23" s="1"/>
  <c r="T41" i="23"/>
  <c r="U41" i="23" s="1"/>
  <c r="AI40" i="23"/>
  <c r="AF40" i="23"/>
  <c r="AG40" i="23" s="1"/>
  <c r="AB40" i="23"/>
  <c r="AC40" i="23" s="1"/>
  <c r="X40" i="23"/>
  <c r="Y40" i="23" s="1"/>
  <c r="T40" i="23"/>
  <c r="U40" i="23" s="1"/>
  <c r="AI39" i="23"/>
  <c r="AF39" i="23"/>
  <c r="AG39" i="23" s="1"/>
  <c r="AB39" i="23"/>
  <c r="AC39" i="23" s="1"/>
  <c r="X39" i="23"/>
  <c r="Y39" i="23" s="1"/>
  <c r="T39" i="23"/>
  <c r="U39" i="23" s="1"/>
  <c r="AI38" i="23"/>
  <c r="AF38" i="23"/>
  <c r="AG38" i="23" s="1"/>
  <c r="AB38" i="23"/>
  <c r="AC38" i="23" s="1"/>
  <c r="X38" i="23"/>
  <c r="Y38" i="23" s="1"/>
  <c r="T38" i="23"/>
  <c r="U38" i="23" s="1"/>
  <c r="AI37" i="23"/>
  <c r="AF37" i="23"/>
  <c r="AG37" i="23" s="1"/>
  <c r="AB37" i="23"/>
  <c r="AC37" i="23" s="1"/>
  <c r="X37" i="23"/>
  <c r="Y37" i="23" s="1"/>
  <c r="T37" i="23"/>
  <c r="U37" i="23" s="1"/>
  <c r="AI36" i="23"/>
  <c r="AF36" i="23"/>
  <c r="AG36" i="23" s="1"/>
  <c r="AB36" i="23"/>
  <c r="AC36" i="23" s="1"/>
  <c r="X36" i="23"/>
  <c r="Y36" i="23" s="1"/>
  <c r="T36" i="23"/>
  <c r="U36" i="23" s="1"/>
  <c r="AF35" i="23"/>
  <c r="AG35" i="23" s="1"/>
  <c r="AB35" i="23"/>
  <c r="AC35" i="23" s="1"/>
  <c r="X35" i="23"/>
  <c r="Y35" i="23" s="1"/>
  <c r="T35" i="23"/>
  <c r="U35" i="23" s="1"/>
  <c r="AI34" i="23"/>
  <c r="AF34" i="23"/>
  <c r="AG34" i="23" s="1"/>
  <c r="AB34" i="23"/>
  <c r="AC34" i="23" s="1"/>
  <c r="X34" i="23"/>
  <c r="Y34" i="23" s="1"/>
  <c r="T34" i="23"/>
  <c r="U34" i="23" s="1"/>
  <c r="AI33" i="23"/>
  <c r="AF33" i="23"/>
  <c r="AG33" i="23" s="1"/>
  <c r="AB33" i="23"/>
  <c r="AC33" i="23" s="1"/>
  <c r="X33" i="23"/>
  <c r="Y33" i="23" s="1"/>
  <c r="T33" i="23"/>
  <c r="U33" i="23" s="1"/>
  <c r="AI32" i="23"/>
  <c r="AF32" i="23"/>
  <c r="AG32" i="23" s="1"/>
  <c r="AB32" i="23"/>
  <c r="AC32" i="23" s="1"/>
  <c r="X32" i="23"/>
  <c r="Y32" i="23" s="1"/>
  <c r="T32" i="23"/>
  <c r="U32" i="23" s="1"/>
  <c r="AI31" i="23"/>
  <c r="AF31" i="23"/>
  <c r="AG31" i="23" s="1"/>
  <c r="AB31" i="23"/>
  <c r="AC31" i="23" s="1"/>
  <c r="X31" i="23"/>
  <c r="Y31" i="23" s="1"/>
  <c r="T31" i="23"/>
  <c r="U31" i="23" s="1"/>
  <c r="AI30" i="23"/>
  <c r="AF30" i="23"/>
  <c r="AG30" i="23" s="1"/>
  <c r="AB30" i="23"/>
  <c r="AC30" i="23" s="1"/>
  <c r="X30" i="23"/>
  <c r="Y30" i="23" s="1"/>
  <c r="T30" i="23"/>
  <c r="U30" i="23" s="1"/>
  <c r="AF29" i="23"/>
  <c r="AG29" i="23" s="1"/>
  <c r="AB29" i="23"/>
  <c r="AC29" i="23" s="1"/>
  <c r="X29" i="23"/>
  <c r="Y29" i="23" s="1"/>
  <c r="T29" i="23"/>
  <c r="U29" i="23" s="1"/>
  <c r="AI28" i="23"/>
  <c r="AF28" i="23"/>
  <c r="AG28" i="23" s="1"/>
  <c r="AB28" i="23"/>
  <c r="AC28" i="23" s="1"/>
  <c r="X28" i="23"/>
  <c r="Y28" i="23" s="1"/>
  <c r="T28" i="23"/>
  <c r="U28" i="23" s="1"/>
  <c r="AI27" i="23"/>
  <c r="AF27" i="23"/>
  <c r="AG27" i="23" s="1"/>
  <c r="AB27" i="23"/>
  <c r="AC27" i="23" s="1"/>
  <c r="X27" i="23"/>
  <c r="Y27" i="23" s="1"/>
  <c r="T27" i="23"/>
  <c r="U27" i="23" s="1"/>
  <c r="AI26" i="23"/>
  <c r="AF26" i="23"/>
  <c r="AG26" i="23" s="1"/>
  <c r="AB26" i="23"/>
  <c r="AC26" i="23" s="1"/>
  <c r="X26" i="23"/>
  <c r="Y26" i="23" s="1"/>
  <c r="T26" i="23"/>
  <c r="U26" i="23" s="1"/>
  <c r="AI25" i="23"/>
  <c r="AF25" i="23"/>
  <c r="AG25" i="23" s="1"/>
  <c r="AB25" i="23"/>
  <c r="AC25" i="23" s="1"/>
  <c r="X25" i="23"/>
  <c r="Y25" i="23" s="1"/>
  <c r="T25" i="23"/>
  <c r="U25" i="23" s="1"/>
  <c r="AI24" i="23"/>
  <c r="AF24" i="23"/>
  <c r="AG24" i="23" s="1"/>
  <c r="AB24" i="23"/>
  <c r="AC24" i="23" s="1"/>
  <c r="X24" i="23"/>
  <c r="Y24" i="23" s="1"/>
  <c r="T24" i="23"/>
  <c r="U24" i="23" s="1"/>
  <c r="AI23" i="23"/>
  <c r="AF23" i="23"/>
  <c r="AG23" i="23" s="1"/>
  <c r="AB23" i="23"/>
  <c r="AC23" i="23" s="1"/>
  <c r="X23" i="23"/>
  <c r="Y23" i="23" s="1"/>
  <c r="T23" i="23"/>
  <c r="U23" i="23" s="1"/>
  <c r="AI22" i="23"/>
  <c r="AF22" i="23"/>
  <c r="AG22" i="23" s="1"/>
  <c r="AB22" i="23"/>
  <c r="AC22" i="23" s="1"/>
  <c r="X22" i="23"/>
  <c r="Y22" i="23" s="1"/>
  <c r="T22" i="23"/>
  <c r="U22" i="23" s="1"/>
  <c r="AI21" i="23"/>
  <c r="AF21" i="23"/>
  <c r="AG21" i="23" s="1"/>
  <c r="AB21" i="23"/>
  <c r="AC21" i="23" s="1"/>
  <c r="X21" i="23"/>
  <c r="Y21" i="23" s="1"/>
  <c r="T21" i="23"/>
  <c r="U21" i="23" s="1"/>
  <c r="AI20" i="23"/>
  <c r="AF20" i="23"/>
  <c r="AG20" i="23" s="1"/>
  <c r="AB20" i="23"/>
  <c r="AC20" i="23" s="1"/>
  <c r="X20" i="23"/>
  <c r="Y20" i="23" s="1"/>
  <c r="T20" i="23"/>
  <c r="U20" i="23" s="1"/>
  <c r="AI19" i="23"/>
  <c r="AF19" i="23"/>
  <c r="AG19" i="23" s="1"/>
  <c r="AB19" i="23"/>
  <c r="AC19" i="23" s="1"/>
  <c r="X19" i="23"/>
  <c r="Y19" i="23" s="1"/>
  <c r="T19" i="23"/>
  <c r="U19" i="23" s="1"/>
  <c r="AI18" i="23"/>
  <c r="AF18" i="23"/>
  <c r="AG18" i="23" s="1"/>
  <c r="AB18" i="23"/>
  <c r="AC18" i="23" s="1"/>
  <c r="X18" i="23"/>
  <c r="Y18" i="23" s="1"/>
  <c r="T18" i="23"/>
  <c r="U18" i="23" s="1"/>
  <c r="AI17" i="23"/>
  <c r="AF17" i="23"/>
  <c r="AG17" i="23" s="1"/>
  <c r="AB17" i="23"/>
  <c r="AC17" i="23" s="1"/>
  <c r="X17" i="23"/>
  <c r="Y17" i="23" s="1"/>
  <c r="T17" i="23"/>
  <c r="U17" i="23" s="1"/>
  <c r="AI16" i="23"/>
  <c r="AF16" i="23"/>
  <c r="AG16" i="23" s="1"/>
  <c r="AB16" i="23"/>
  <c r="AC16" i="23" s="1"/>
  <c r="X16" i="23"/>
  <c r="Y16" i="23" s="1"/>
  <c r="T16" i="23"/>
  <c r="U16" i="23" s="1"/>
  <c r="AI15" i="23"/>
  <c r="AF15" i="23"/>
  <c r="AG15" i="23" s="1"/>
  <c r="AB15" i="23"/>
  <c r="AC15" i="23" s="1"/>
  <c r="X15" i="23"/>
  <c r="Y15" i="23" s="1"/>
  <c r="T15" i="23"/>
  <c r="U15" i="23" s="1"/>
  <c r="AI174" i="20"/>
  <c r="AI173" i="20"/>
  <c r="AF173" i="20"/>
  <c r="AG173" i="20" s="1"/>
  <c r="AI172" i="20"/>
  <c r="AF172" i="20"/>
  <c r="AG172" i="20" s="1"/>
  <c r="AI171" i="20"/>
  <c r="AF171" i="20"/>
  <c r="AG171" i="20" s="1"/>
  <c r="AI170" i="20"/>
  <c r="AF170" i="20"/>
  <c r="AG170" i="20" s="1"/>
  <c r="AI169" i="20"/>
  <c r="AI167" i="20"/>
  <c r="AI166" i="20"/>
  <c r="AI165" i="20"/>
  <c r="AF165" i="20"/>
  <c r="AG165" i="20" s="1"/>
  <c r="AI168" i="20"/>
  <c r="AI141" i="20"/>
  <c r="AF141" i="20"/>
  <c r="AG141" i="20" s="1"/>
  <c r="AI140" i="20"/>
  <c r="AF140" i="20"/>
  <c r="AG140" i="20" s="1"/>
  <c r="AI138" i="20"/>
  <c r="AF138" i="20"/>
  <c r="AG138" i="20" s="1"/>
  <c r="AI137" i="20"/>
  <c r="AF137" i="20"/>
  <c r="AG137" i="20" s="1"/>
  <c r="AI136" i="20"/>
  <c r="AF136" i="20"/>
  <c r="AG136" i="20" s="1"/>
  <c r="AI135" i="20"/>
  <c r="AF135" i="20"/>
  <c r="AG135" i="20" s="1"/>
  <c r="AI134" i="20"/>
  <c r="AF134" i="20"/>
  <c r="AG134" i="20" s="1"/>
  <c r="AI133" i="20"/>
  <c r="AF133" i="20"/>
  <c r="AG133" i="20" s="1"/>
  <c r="AI132" i="20"/>
  <c r="AI131" i="20"/>
  <c r="AF131" i="20"/>
  <c r="AG131" i="20" s="1"/>
  <c r="AI129" i="20"/>
  <c r="AF129" i="20"/>
  <c r="AG129" i="20" s="1"/>
  <c r="AI127" i="20"/>
  <c r="AF127" i="20"/>
  <c r="AG127" i="20" s="1"/>
  <c r="AB127" i="20"/>
  <c r="AC127" i="20" s="1"/>
  <c r="X127" i="20"/>
  <c r="Y127" i="20" s="1"/>
  <c r="T127" i="20"/>
  <c r="U127" i="20" s="1"/>
  <c r="AI114" i="20"/>
  <c r="AI113" i="20"/>
  <c r="AF113" i="20"/>
  <c r="AG113" i="20" s="1"/>
  <c r="AI112" i="20"/>
  <c r="AF112" i="20"/>
  <c r="AG112" i="20" s="1"/>
  <c r="AI111" i="20"/>
  <c r="AF111" i="20"/>
  <c r="AG111" i="20" s="1"/>
  <c r="AI110" i="20"/>
  <c r="AF110" i="20"/>
  <c r="AG110" i="20" s="1"/>
  <c r="AI109" i="20"/>
  <c r="AF109" i="20"/>
  <c r="AG109" i="20" s="1"/>
  <c r="AI108" i="20"/>
  <c r="AF108" i="20"/>
  <c r="AG108" i="20" s="1"/>
  <c r="AI107" i="20"/>
  <c r="AI106" i="20"/>
  <c r="AF106" i="20"/>
  <c r="AG106" i="20" s="1"/>
  <c r="AI105" i="20"/>
  <c r="AF105" i="20"/>
  <c r="AG105" i="20" s="1"/>
  <c r="AI104" i="20"/>
  <c r="AI103" i="20"/>
  <c r="AI102" i="20"/>
  <c r="AI101" i="20"/>
  <c r="AF101" i="20"/>
  <c r="AG101" i="20" s="1"/>
  <c r="AI100" i="20"/>
  <c r="AF100" i="20"/>
  <c r="AG100" i="20" s="1"/>
  <c r="AI98" i="20"/>
  <c r="AF98" i="20"/>
  <c r="AG98" i="20" s="1"/>
  <c r="AB98" i="20"/>
  <c r="AC98" i="20" s="1"/>
  <c r="T98" i="20"/>
  <c r="U98" i="20" s="1"/>
  <c r="AI97" i="20"/>
  <c r="AF97" i="20"/>
  <c r="AG97" i="20" s="1"/>
  <c r="AB97" i="20"/>
  <c r="AC97" i="20" s="1"/>
  <c r="X97" i="20"/>
  <c r="Y97" i="20" s="1"/>
  <c r="T97" i="20"/>
  <c r="U97" i="20" s="1"/>
  <c r="AI95" i="20"/>
  <c r="AF95" i="20"/>
  <c r="AG95" i="20" s="1"/>
  <c r="AI94" i="20"/>
  <c r="AI93" i="20"/>
  <c r="AF93" i="20"/>
  <c r="AG93" i="20" s="1"/>
  <c r="AI92" i="20"/>
  <c r="AI91" i="20"/>
  <c r="AF91" i="20"/>
  <c r="AG91" i="20" s="1"/>
  <c r="AI90" i="20"/>
  <c r="AF90" i="20"/>
  <c r="AG90" i="20" s="1"/>
  <c r="AI89" i="20"/>
  <c r="AF89" i="20"/>
  <c r="AG89" i="20" s="1"/>
  <c r="AI88" i="20"/>
  <c r="AI87" i="20"/>
  <c r="AF87" i="20"/>
  <c r="AG87" i="20" s="1"/>
  <c r="AB87" i="20"/>
  <c r="AC87" i="20" s="1"/>
  <c r="X87" i="20"/>
  <c r="Y87" i="20" s="1"/>
  <c r="T87" i="20"/>
  <c r="U87" i="20" s="1"/>
  <c r="AI86" i="20"/>
  <c r="AF86" i="20"/>
  <c r="AG86" i="20" s="1"/>
  <c r="AB86" i="20"/>
  <c r="AC86" i="20" s="1"/>
  <c r="X86" i="20"/>
  <c r="Y86" i="20" s="1"/>
  <c r="T86" i="20"/>
  <c r="U86" i="20" s="1"/>
  <c r="AI85" i="20"/>
  <c r="AF85" i="20"/>
  <c r="AG85" i="20" s="1"/>
  <c r="AI84" i="20"/>
  <c r="AF84" i="20"/>
  <c r="AG84" i="20" s="1"/>
  <c r="AI83" i="20"/>
  <c r="AF83" i="20"/>
  <c r="AG83" i="20" s="1"/>
  <c r="AI82" i="20"/>
  <c r="AF82" i="20"/>
  <c r="AG82" i="20" s="1"/>
  <c r="AI80" i="20"/>
  <c r="AF80" i="20"/>
  <c r="AG80" i="20" s="1"/>
  <c r="AI79" i="20"/>
  <c r="AF79" i="20"/>
  <c r="AG79" i="20" s="1"/>
  <c r="AB79" i="20"/>
  <c r="AC79" i="20" s="1"/>
  <c r="X79" i="20"/>
  <c r="Y79" i="20" s="1"/>
  <c r="T79" i="20"/>
  <c r="U79" i="20" s="1"/>
  <c r="AI78" i="20"/>
  <c r="AI77" i="20"/>
  <c r="AF77" i="20"/>
  <c r="AG77" i="20" s="1"/>
  <c r="AI76" i="20"/>
  <c r="AI75" i="20"/>
  <c r="AI74" i="20"/>
  <c r="AF74" i="20"/>
  <c r="AG74" i="20" s="1"/>
  <c r="AI73" i="20"/>
  <c r="AI72" i="20"/>
  <c r="AI71" i="20"/>
  <c r="AI70" i="20"/>
  <c r="AI69" i="20"/>
  <c r="AI68" i="20"/>
  <c r="AF68" i="20"/>
  <c r="AG68" i="20" s="1"/>
  <c r="AI67" i="20"/>
  <c r="AF67" i="20"/>
  <c r="AG67" i="20" s="1"/>
  <c r="AI66" i="20"/>
  <c r="AF66" i="20"/>
  <c r="AG66" i="20" s="1"/>
  <c r="AI65" i="20"/>
  <c r="AF65" i="20"/>
  <c r="AG65" i="20" s="1"/>
  <c r="AI64" i="20"/>
  <c r="AF64" i="20"/>
  <c r="AG64" i="20" s="1"/>
  <c r="AI63" i="20"/>
  <c r="AI62" i="20"/>
  <c r="AI61" i="20"/>
  <c r="AI60" i="20"/>
  <c r="AF60" i="20"/>
  <c r="AG60" i="20" s="1"/>
  <c r="AI59" i="20"/>
  <c r="AF59" i="20"/>
  <c r="AG59" i="20" s="1"/>
  <c r="AI58" i="20"/>
  <c r="AF58" i="20"/>
  <c r="AG58" i="20" s="1"/>
  <c r="AI57" i="20"/>
  <c r="AF57" i="20"/>
  <c r="AG57" i="20" s="1"/>
  <c r="AI56" i="20"/>
  <c r="AF56" i="20"/>
  <c r="AG56" i="20" s="1"/>
  <c r="AI55" i="20"/>
  <c r="AF55" i="20"/>
  <c r="AG55" i="20" s="1"/>
  <c r="AB55" i="20"/>
  <c r="AC55" i="20" s="1"/>
  <c r="X55" i="20"/>
  <c r="Y55" i="20" s="1"/>
  <c r="T55" i="20"/>
  <c r="U55" i="20" s="1"/>
  <c r="AI54" i="20"/>
  <c r="AI53" i="20"/>
  <c r="AF53" i="20"/>
  <c r="AG53" i="20" s="1"/>
  <c r="AI52" i="20"/>
  <c r="AF52" i="20"/>
  <c r="AG52" i="20" s="1"/>
  <c r="AI50" i="20"/>
  <c r="AI49" i="20"/>
  <c r="AI48" i="20"/>
  <c r="AF48" i="20"/>
  <c r="AG48" i="20" s="1"/>
  <c r="AI47" i="20"/>
  <c r="AF47" i="20"/>
  <c r="AG47" i="20" s="1"/>
  <c r="AI46" i="20"/>
  <c r="AF46" i="20"/>
  <c r="AG46" i="20" s="1"/>
  <c r="AI45" i="20"/>
  <c r="AF45" i="20"/>
  <c r="AG45" i="20" s="1"/>
  <c r="AI44" i="20"/>
  <c r="AI43" i="20"/>
  <c r="AF43" i="20"/>
  <c r="AG43" i="20" s="1"/>
  <c r="AB43" i="20"/>
  <c r="AC43" i="20" s="1"/>
  <c r="X43" i="20"/>
  <c r="Y43" i="20" s="1"/>
  <c r="T43" i="20"/>
  <c r="U43" i="20" s="1"/>
  <c r="AI42" i="20"/>
  <c r="AF42" i="20"/>
  <c r="AG42" i="20" s="1"/>
  <c r="AI41" i="20"/>
  <c r="AI40" i="20"/>
  <c r="AI39" i="20"/>
  <c r="AF39" i="20"/>
  <c r="AG39" i="20" s="1"/>
  <c r="AB39" i="20"/>
  <c r="AC39" i="20" s="1"/>
  <c r="X39" i="20"/>
  <c r="Y39" i="20" s="1"/>
  <c r="T39" i="20"/>
  <c r="U39" i="20" s="1"/>
  <c r="AI38" i="20"/>
  <c r="AI37" i="20"/>
  <c r="AF37" i="20"/>
  <c r="AG37" i="20" s="1"/>
  <c r="AI36" i="20"/>
  <c r="AF36" i="20"/>
  <c r="AG36" i="20" s="1"/>
  <c r="AI34" i="20"/>
  <c r="AI32" i="20"/>
  <c r="AI31" i="20"/>
  <c r="AI30" i="20"/>
  <c r="AI29" i="20"/>
  <c r="AI28" i="20"/>
  <c r="AI27" i="20"/>
  <c r="AI26" i="20"/>
  <c r="AI25" i="20"/>
  <c r="AI24" i="20"/>
  <c r="AI23" i="20"/>
  <c r="AI22" i="20"/>
  <c r="AI21" i="20"/>
  <c r="AI20" i="20"/>
  <c r="AI19" i="20"/>
  <c r="AI18" i="20"/>
  <c r="AI17" i="20"/>
  <c r="AF17" i="20"/>
  <c r="AG17" i="20" s="1"/>
  <c r="AI16" i="20"/>
  <c r="AF16" i="20"/>
  <c r="AG16" i="20" s="1"/>
  <c r="T17" i="18" l="1"/>
  <c r="U17" i="18" s="1"/>
  <c r="Y17" i="18"/>
  <c r="AC17" i="18"/>
  <c r="AF17" i="18"/>
  <c r="AG17" i="18" s="1"/>
  <c r="AI17" i="18"/>
  <c r="T18" i="18"/>
  <c r="U18" i="18" s="1"/>
  <c r="Y18" i="18"/>
  <c r="AC18" i="18"/>
  <c r="AF18" i="18"/>
  <c r="AG18" i="18" s="1"/>
  <c r="AI18" i="18"/>
  <c r="T19" i="18"/>
  <c r="U19" i="18" s="1"/>
  <c r="Y19" i="18"/>
  <c r="AC19" i="18"/>
  <c r="AF19" i="18"/>
  <c r="AG19" i="18" s="1"/>
  <c r="AI19" i="18"/>
  <c r="T20" i="18"/>
  <c r="U20" i="18" s="1"/>
  <c r="Y20" i="18"/>
  <c r="AC20" i="18"/>
  <c r="AF20" i="18"/>
  <c r="AG20" i="18" s="1"/>
  <c r="AI20" i="18"/>
  <c r="T21" i="18"/>
  <c r="U21" i="18" s="1"/>
  <c r="Y21" i="18"/>
  <c r="AC21" i="18"/>
  <c r="AF21" i="18"/>
  <c r="AG21" i="18" s="1"/>
  <c r="AI21" i="18"/>
  <c r="T22" i="18"/>
  <c r="U22" i="18" s="1"/>
  <c r="Y22" i="18"/>
  <c r="AC22" i="18"/>
  <c r="AF22" i="18"/>
  <c r="AG22" i="18" s="1"/>
  <c r="AI22" i="18"/>
  <c r="T23" i="18"/>
  <c r="U23" i="18" s="1"/>
  <c r="Y23" i="18"/>
  <c r="AC23" i="18"/>
  <c r="AF23" i="18"/>
  <c r="AG23" i="18" s="1"/>
  <c r="AI23" i="18"/>
  <c r="T24" i="18"/>
  <c r="U24" i="18" s="1"/>
  <c r="Y24" i="18"/>
  <c r="AC24" i="18"/>
  <c r="AF24" i="18"/>
  <c r="AG24" i="18" s="1"/>
  <c r="AI24" i="18"/>
  <c r="T25" i="18"/>
  <c r="U25" i="18" s="1"/>
  <c r="Y25" i="18"/>
  <c r="AC25" i="18"/>
  <c r="AF25" i="18"/>
  <c r="AG25" i="18" s="1"/>
  <c r="AI25" i="18"/>
  <c r="T26" i="18"/>
  <c r="U26" i="18" s="1"/>
  <c r="Y26" i="18"/>
  <c r="AC26" i="18"/>
  <c r="AF26" i="18"/>
  <c r="AG26" i="18" s="1"/>
  <c r="AI26" i="18"/>
  <c r="T27" i="18"/>
  <c r="U27" i="18" s="1"/>
  <c r="Y27" i="18"/>
  <c r="AC27" i="18"/>
  <c r="AF27" i="18"/>
  <c r="AG27" i="18" s="1"/>
  <c r="AI27" i="18"/>
  <c r="T28" i="18"/>
  <c r="U28" i="18" s="1"/>
  <c r="Y28" i="18"/>
  <c r="AC28" i="18"/>
  <c r="AF28" i="18"/>
  <c r="AG28" i="18" s="1"/>
  <c r="AI28" i="18"/>
  <c r="Y29" i="18"/>
  <c r="AC29" i="18"/>
  <c r="AF29" i="18"/>
  <c r="AG29" i="18" s="1"/>
  <c r="AI29" i="18"/>
  <c r="T31" i="18"/>
  <c r="U31" i="18" s="1"/>
  <c r="Y31" i="18"/>
  <c r="AC31" i="18"/>
  <c r="AF31" i="18"/>
  <c r="AG31" i="18" s="1"/>
  <c r="AI31" i="18"/>
  <c r="T32" i="18"/>
  <c r="U32" i="18" s="1"/>
  <c r="Y32" i="18"/>
  <c r="AC32" i="18"/>
  <c r="AF32" i="18"/>
  <c r="AG32" i="18" s="1"/>
  <c r="AI32" i="18"/>
  <c r="T33" i="18"/>
  <c r="U33" i="18" s="1"/>
  <c r="Y33" i="18"/>
  <c r="AC33" i="18"/>
  <c r="AF33" i="18"/>
  <c r="AG33" i="18" s="1"/>
  <c r="AI33" i="18"/>
  <c r="T34" i="18"/>
  <c r="U34" i="18" s="1"/>
  <c r="Y34" i="18"/>
  <c r="AC34" i="18"/>
  <c r="AF34" i="18"/>
  <c r="AG34" i="18" s="1"/>
  <c r="AI34" i="18"/>
  <c r="T35" i="18"/>
  <c r="U35" i="18" s="1"/>
  <c r="Y35" i="18"/>
  <c r="AC35" i="18"/>
  <c r="AF35" i="18"/>
  <c r="AG35" i="18" s="1"/>
  <c r="AI35" i="18"/>
  <c r="T36" i="18"/>
  <c r="U36" i="18" s="1"/>
  <c r="Y36" i="18"/>
  <c r="AC36" i="18"/>
  <c r="AF36" i="18"/>
  <c r="AG36" i="18" s="1"/>
  <c r="AI36" i="18"/>
  <c r="T37" i="18"/>
  <c r="U37" i="18" s="1"/>
  <c r="Y37" i="18"/>
  <c r="AC37" i="18"/>
  <c r="AF37" i="18"/>
  <c r="AG37" i="18" s="1"/>
  <c r="AI37" i="18"/>
  <c r="T38" i="18"/>
  <c r="U38" i="18" s="1"/>
  <c r="Y38" i="18"/>
  <c r="AC38" i="18"/>
  <c r="AF38" i="18"/>
  <c r="AG38" i="18" s="1"/>
  <c r="AI38" i="18"/>
  <c r="T39" i="18"/>
  <c r="U39" i="18" s="1"/>
  <c r="Y39" i="18"/>
  <c r="AC39" i="18"/>
  <c r="AF39" i="18"/>
  <c r="AG39" i="18" s="1"/>
  <c r="AI39" i="18"/>
  <c r="T40" i="18"/>
  <c r="U40" i="18" s="1"/>
  <c r="Y40" i="18"/>
  <c r="AC40" i="18"/>
  <c r="AF40" i="18"/>
  <c r="AG40" i="18" s="1"/>
  <c r="AI40" i="18"/>
  <c r="T41" i="18"/>
  <c r="U41" i="18" s="1"/>
  <c r="Y41" i="18"/>
  <c r="AC41" i="18"/>
  <c r="AF41" i="18"/>
  <c r="AG41" i="18" s="1"/>
  <c r="AI41" i="18"/>
  <c r="T42" i="18"/>
  <c r="U42" i="18" s="1"/>
  <c r="Y42" i="18"/>
  <c r="AC42" i="18"/>
  <c r="AF42" i="18"/>
  <c r="AG42" i="18" s="1"/>
  <c r="AI42" i="18"/>
  <c r="T43" i="18"/>
  <c r="U43" i="18" s="1"/>
  <c r="Y43" i="18"/>
  <c r="AC43" i="18"/>
  <c r="AF43" i="18"/>
  <c r="AG43" i="18" s="1"/>
  <c r="AI43" i="18"/>
  <c r="T44" i="18"/>
  <c r="U44" i="18" s="1"/>
  <c r="Y44" i="18"/>
  <c r="AC44" i="18"/>
  <c r="AF44" i="18"/>
  <c r="AG44" i="18" s="1"/>
  <c r="AI44" i="18"/>
  <c r="Y46" i="18"/>
  <c r="AC46" i="18"/>
  <c r="AF46" i="18"/>
  <c r="AG46" i="18" s="1"/>
  <c r="AI46" i="18"/>
  <c r="T47" i="18"/>
  <c r="U47" i="18" s="1"/>
  <c r="Y47" i="18"/>
  <c r="AC47" i="18"/>
  <c r="AF47" i="18"/>
  <c r="AG47" i="18" s="1"/>
  <c r="AI47" i="18"/>
  <c r="T48" i="18"/>
  <c r="U48" i="18" s="1"/>
  <c r="Y48" i="18"/>
  <c r="AC48" i="18"/>
  <c r="AF48" i="18"/>
  <c r="AG48" i="18" s="1"/>
  <c r="AI48" i="18"/>
  <c r="T49" i="18"/>
  <c r="U49" i="18" s="1"/>
  <c r="Y49" i="18"/>
  <c r="AC49" i="18"/>
  <c r="AF49" i="18"/>
  <c r="AG49" i="18" s="1"/>
  <c r="AI49" i="18"/>
  <c r="T50" i="18"/>
  <c r="U50" i="18" s="1"/>
  <c r="Y50" i="18"/>
  <c r="AC50" i="18"/>
  <c r="AF50" i="18"/>
  <c r="AG50" i="18" s="1"/>
  <c r="AI50" i="18"/>
  <c r="T51" i="18"/>
  <c r="U51" i="18" s="1"/>
  <c r="Y51" i="18"/>
  <c r="AC51" i="18"/>
  <c r="AF51" i="18"/>
  <c r="AG51" i="18" s="1"/>
  <c r="AI51" i="18"/>
  <c r="T52" i="18"/>
  <c r="U52" i="18" s="1"/>
  <c r="Y52" i="18"/>
  <c r="AC52" i="18"/>
  <c r="AF52" i="18"/>
  <c r="AG52" i="18" s="1"/>
  <c r="AI52" i="18"/>
  <c r="T53" i="18"/>
  <c r="U53" i="18" s="1"/>
  <c r="Y53" i="18"/>
  <c r="AC53" i="18"/>
  <c r="AF53" i="18"/>
  <c r="AG53" i="18" s="1"/>
  <c r="AI53" i="18"/>
  <c r="T54" i="18"/>
  <c r="U54" i="18" s="1"/>
  <c r="Y54" i="18"/>
  <c r="AC54" i="18"/>
  <c r="AF54" i="18"/>
  <c r="AG54" i="18" s="1"/>
  <c r="AI54" i="18"/>
  <c r="T55" i="18"/>
  <c r="U55" i="18" s="1"/>
  <c r="Y55" i="18"/>
  <c r="AC55" i="18"/>
  <c r="AF55" i="18"/>
  <c r="AG55" i="18" s="1"/>
  <c r="AI55" i="18"/>
  <c r="T56" i="18"/>
  <c r="U56" i="18" s="1"/>
  <c r="Y56" i="18"/>
  <c r="AC56" i="18"/>
  <c r="AF56" i="18"/>
  <c r="AG56" i="18" s="1"/>
  <c r="AI56" i="18"/>
  <c r="T57" i="18"/>
  <c r="U57" i="18" s="1"/>
  <c r="Y57" i="18"/>
  <c r="AC57" i="18"/>
  <c r="AF57" i="18"/>
  <c r="AG57" i="18" s="1"/>
  <c r="AI57" i="18"/>
  <c r="T58" i="18"/>
  <c r="U58" i="18" s="1"/>
  <c r="Y58" i="18"/>
  <c r="AC58" i="18"/>
  <c r="AF58" i="18"/>
  <c r="AG58" i="18" s="1"/>
  <c r="AI58" i="18"/>
  <c r="T59" i="18"/>
  <c r="U59" i="18" s="1"/>
  <c r="Y59" i="18"/>
  <c r="AC59" i="18"/>
  <c r="AF59" i="18"/>
  <c r="AG59" i="18" s="1"/>
  <c r="AI59" i="18"/>
  <c r="T61" i="18"/>
  <c r="U61" i="18" s="1"/>
  <c r="Y61" i="18"/>
  <c r="AC61" i="18"/>
  <c r="AF61" i="18"/>
  <c r="AG61" i="18" s="1"/>
  <c r="AI61" i="18"/>
  <c r="T62" i="18"/>
  <c r="U62" i="18" s="1"/>
  <c r="Y62" i="18"/>
  <c r="AC62" i="18"/>
  <c r="AF62" i="18"/>
  <c r="AG62" i="18" s="1"/>
  <c r="AI62" i="18"/>
  <c r="T63" i="18"/>
  <c r="U63" i="18" s="1"/>
  <c r="Y63" i="18"/>
  <c r="AC63" i="18"/>
  <c r="AF63" i="18"/>
  <c r="AG63" i="18" s="1"/>
  <c r="AI63" i="18"/>
  <c r="T64" i="18"/>
  <c r="U64" i="18" s="1"/>
  <c r="Y64" i="18"/>
  <c r="AC64" i="18"/>
  <c r="AF64" i="18"/>
  <c r="AG64" i="18" s="1"/>
  <c r="AI64" i="18"/>
  <c r="T65" i="18"/>
  <c r="U65" i="18" s="1"/>
  <c r="Y65" i="18"/>
  <c r="AC65" i="18"/>
  <c r="AF65" i="18"/>
  <c r="AG65" i="18" s="1"/>
  <c r="AI65" i="18"/>
  <c r="T66" i="18"/>
  <c r="U66" i="18" s="1"/>
  <c r="Y66" i="18"/>
  <c r="AC66" i="18"/>
  <c r="AF66" i="18"/>
  <c r="AG66" i="18" s="1"/>
  <c r="AI66" i="18"/>
  <c r="T67" i="18"/>
  <c r="U67" i="18" s="1"/>
  <c r="Y67" i="18"/>
  <c r="AC67" i="18"/>
  <c r="AF67" i="18"/>
  <c r="AG67" i="18" s="1"/>
  <c r="AI67" i="18"/>
  <c r="T68" i="18"/>
  <c r="U68" i="18" s="1"/>
  <c r="Y68" i="18"/>
  <c r="AC68" i="18"/>
  <c r="AF68" i="18"/>
  <c r="AG68" i="18" s="1"/>
  <c r="AI68" i="18"/>
  <c r="T69" i="18"/>
  <c r="U69" i="18" s="1"/>
  <c r="Y69" i="18"/>
  <c r="AC69" i="18"/>
  <c r="AF69" i="18"/>
  <c r="AG69" i="18" s="1"/>
  <c r="AI69" i="18"/>
  <c r="T70" i="18"/>
  <c r="U70" i="18" s="1"/>
  <c r="Y70" i="18"/>
  <c r="AC70" i="18"/>
  <c r="AF70" i="18"/>
  <c r="AG70" i="18" s="1"/>
  <c r="AI70" i="18"/>
  <c r="T71" i="18"/>
  <c r="U71" i="18" s="1"/>
  <c r="Y71" i="18"/>
  <c r="AC71" i="18"/>
  <c r="AF71" i="18"/>
  <c r="AG71" i="18" s="1"/>
  <c r="AI71" i="18"/>
  <c r="T72" i="18"/>
  <c r="U72" i="18" s="1"/>
  <c r="Y72" i="18"/>
  <c r="AC72" i="18"/>
  <c r="AF72" i="18"/>
  <c r="AG72" i="18" s="1"/>
  <c r="AI72" i="18"/>
  <c r="T73" i="18"/>
  <c r="U73" i="18" s="1"/>
  <c r="Y73" i="18"/>
  <c r="AC73" i="18"/>
  <c r="AF73" i="18"/>
  <c r="AG73" i="18" s="1"/>
  <c r="AI73" i="18"/>
  <c r="T129" i="18"/>
  <c r="U129" i="18" s="1"/>
  <c r="T130" i="18"/>
  <c r="U130" i="18" s="1"/>
  <c r="T131" i="18"/>
  <c r="U131" i="18" s="1"/>
  <c r="T132" i="18"/>
  <c r="U132" i="18" s="1"/>
  <c r="T133" i="18"/>
  <c r="U133" i="18" s="1"/>
  <c r="T134" i="18"/>
  <c r="U134" i="18" s="1"/>
  <c r="T135" i="18"/>
  <c r="U135" i="18" s="1"/>
  <c r="T136" i="18"/>
  <c r="U136" i="18" s="1"/>
  <c r="T137" i="18"/>
  <c r="U137" i="18" s="1"/>
  <c r="T138" i="18"/>
  <c r="U138" i="18" s="1"/>
  <c r="T139" i="18"/>
  <c r="U139" i="18" s="1"/>
  <c r="T140" i="18"/>
  <c r="U140" i="18" s="1"/>
  <c r="T141" i="18"/>
  <c r="U141" i="18" s="1"/>
  <c r="T142" i="18"/>
  <c r="U142" i="18" s="1"/>
  <c r="T75" i="18"/>
  <c r="U75" i="18" s="1"/>
  <c r="T76" i="18"/>
  <c r="U76" i="18" s="1"/>
  <c r="T77" i="18"/>
  <c r="U77" i="18" s="1"/>
  <c r="T78" i="18"/>
  <c r="U78" i="18" s="1"/>
  <c r="T79" i="18"/>
  <c r="U79" i="18" s="1"/>
  <c r="T80" i="18"/>
  <c r="U80" i="18" s="1"/>
  <c r="T81" i="18"/>
  <c r="U81" i="18" s="1"/>
  <c r="T82" i="18"/>
  <c r="U82" i="18" s="1"/>
  <c r="T83" i="18"/>
  <c r="U83" i="18" s="1"/>
  <c r="T84" i="18"/>
  <c r="U84" i="18" s="1"/>
  <c r="T85" i="18"/>
  <c r="U85" i="18" s="1"/>
  <c r="T86" i="18"/>
  <c r="U86" i="18" s="1"/>
  <c r="T88" i="18"/>
  <c r="U88" i="18" s="1"/>
  <c r="Y88" i="18"/>
  <c r="AC88" i="18"/>
  <c r="AF88" i="18"/>
  <c r="AG88" i="18" s="1"/>
  <c r="AI88" i="18"/>
  <c r="T89" i="18"/>
  <c r="U89" i="18" s="1"/>
  <c r="Y89" i="18"/>
  <c r="AC89" i="18"/>
  <c r="AF89" i="18"/>
  <c r="AG89" i="18" s="1"/>
  <c r="AI89" i="18"/>
  <c r="T90" i="18"/>
  <c r="U90" i="18" s="1"/>
  <c r="Y90" i="18"/>
  <c r="AC90" i="18"/>
  <c r="AF90" i="18"/>
  <c r="AG90" i="18" s="1"/>
  <c r="AI90" i="18"/>
  <c r="T91" i="18"/>
  <c r="U91" i="18" s="1"/>
  <c r="Y91" i="18"/>
  <c r="AC91" i="18"/>
  <c r="AF91" i="18"/>
  <c r="AG91" i="18" s="1"/>
  <c r="AI91" i="18"/>
  <c r="T92" i="18"/>
  <c r="U92" i="18" s="1"/>
  <c r="Y92" i="18"/>
  <c r="AC92" i="18"/>
  <c r="AF92" i="18"/>
  <c r="AG92" i="18" s="1"/>
  <c r="AI92" i="18"/>
  <c r="T93" i="18"/>
  <c r="U93" i="18" s="1"/>
  <c r="Y93" i="18"/>
  <c r="AC93" i="18"/>
  <c r="AF93" i="18"/>
  <c r="AG93" i="18" s="1"/>
  <c r="AI93" i="18"/>
  <c r="T94" i="18"/>
  <c r="U94" i="18" s="1"/>
  <c r="Y94" i="18"/>
  <c r="AC94" i="18"/>
  <c r="AF94" i="18"/>
  <c r="AG94" i="18" s="1"/>
  <c r="AI94" i="18"/>
  <c r="T95" i="18"/>
  <c r="U95" i="18" s="1"/>
  <c r="Y95" i="18"/>
  <c r="AC95" i="18"/>
  <c r="AF95" i="18"/>
  <c r="AG95" i="18" s="1"/>
  <c r="AI95" i="18"/>
  <c r="T96" i="18"/>
  <c r="U96" i="18" s="1"/>
  <c r="Y96" i="18"/>
  <c r="AC96" i="18"/>
  <c r="AF96" i="18"/>
  <c r="AG96" i="18" s="1"/>
  <c r="AI96" i="18"/>
  <c r="T97" i="18"/>
  <c r="U97" i="18" s="1"/>
  <c r="Y97" i="18"/>
  <c r="AC97" i="18"/>
  <c r="AF97" i="18"/>
  <c r="AG97" i="18" s="1"/>
  <c r="AI97" i="18"/>
  <c r="T98" i="18"/>
  <c r="U98" i="18" s="1"/>
  <c r="Y98" i="18"/>
  <c r="AC98" i="18"/>
  <c r="AF98" i="18"/>
  <c r="AG98" i="18" s="1"/>
  <c r="AI98" i="18"/>
  <c r="T99" i="18"/>
  <c r="U99" i="18" s="1"/>
  <c r="Y99" i="18"/>
  <c r="AC99" i="18"/>
  <c r="AF99" i="18"/>
  <c r="AG99" i="18" s="1"/>
  <c r="AI99" i="18"/>
  <c r="T101" i="18"/>
  <c r="U101" i="18" s="1"/>
  <c r="Y101" i="18"/>
  <c r="AC101" i="18"/>
  <c r="AF101" i="18"/>
  <c r="AG101" i="18" s="1"/>
  <c r="AI101" i="18"/>
  <c r="T103" i="18"/>
  <c r="U103" i="18" s="1"/>
  <c r="Y103" i="18"/>
  <c r="AC103" i="18"/>
  <c r="AF103" i="18"/>
  <c r="AG103" i="18" s="1"/>
  <c r="AI103" i="18"/>
  <c r="T104" i="18"/>
  <c r="U104" i="18" s="1"/>
  <c r="Y104" i="18"/>
  <c r="AC104" i="18"/>
  <c r="AF104" i="18"/>
  <c r="AG104" i="18" s="1"/>
  <c r="AI104" i="18"/>
  <c r="T105" i="18"/>
  <c r="U105" i="18" s="1"/>
  <c r="Y105" i="18"/>
  <c r="AC105" i="18"/>
  <c r="AF105" i="18"/>
  <c r="AG105" i="18" s="1"/>
  <c r="AI105" i="18"/>
  <c r="T106" i="18"/>
  <c r="U106" i="18" s="1"/>
  <c r="Y106" i="18"/>
  <c r="AC106" i="18"/>
  <c r="AF106" i="18"/>
  <c r="AG106" i="18" s="1"/>
  <c r="AI106" i="18"/>
  <c r="T107" i="18"/>
  <c r="U107" i="18" s="1"/>
  <c r="Y107" i="18"/>
  <c r="AC107" i="18"/>
  <c r="AF107" i="18"/>
  <c r="AG107" i="18" s="1"/>
  <c r="AI107" i="18"/>
  <c r="T108" i="18"/>
  <c r="U108" i="18" s="1"/>
  <c r="Y108" i="18"/>
  <c r="AC108" i="18"/>
  <c r="AF108" i="18"/>
  <c r="AG108" i="18" s="1"/>
  <c r="AI108" i="18"/>
  <c r="T109" i="18"/>
  <c r="U109" i="18" s="1"/>
  <c r="Y109" i="18"/>
  <c r="AC109" i="18"/>
  <c r="AF109" i="18"/>
  <c r="AG109" i="18" s="1"/>
  <c r="AI109" i="18"/>
  <c r="T110" i="18"/>
  <c r="U110" i="18" s="1"/>
  <c r="Y110" i="18"/>
  <c r="AC110" i="18"/>
  <c r="AF110" i="18"/>
  <c r="AG110" i="18" s="1"/>
  <c r="AI110" i="18"/>
  <c r="T111" i="18"/>
  <c r="U111" i="18" s="1"/>
  <c r="Y111" i="18"/>
  <c r="AC111" i="18"/>
  <c r="AF111" i="18"/>
  <c r="AG111" i="18" s="1"/>
  <c r="AI111" i="18"/>
  <c r="T113" i="18"/>
  <c r="U113" i="18" s="1"/>
  <c r="Y113" i="18"/>
  <c r="AC113" i="18"/>
  <c r="AF113" i="18"/>
  <c r="AG113" i="18" s="1"/>
  <c r="AI113" i="18"/>
  <c r="T114" i="18"/>
  <c r="U114" i="18" s="1"/>
  <c r="Y114" i="18"/>
  <c r="AC114" i="18"/>
  <c r="AF114" i="18"/>
  <c r="AG114" i="18" s="1"/>
  <c r="AI114" i="18"/>
  <c r="T115" i="18"/>
  <c r="U115" i="18" s="1"/>
  <c r="Y115" i="18"/>
  <c r="AC115" i="18"/>
  <c r="AF115" i="18"/>
  <c r="AG115" i="18" s="1"/>
  <c r="AI115" i="18"/>
  <c r="T116" i="18"/>
  <c r="U116" i="18" s="1"/>
  <c r="Y116" i="18"/>
  <c r="AC116" i="18"/>
  <c r="AF116" i="18"/>
  <c r="AG116" i="18" s="1"/>
  <c r="AI116" i="18"/>
  <c r="T117" i="18"/>
  <c r="U117" i="18" s="1"/>
  <c r="Y117" i="18"/>
  <c r="AC117" i="18"/>
  <c r="AF117" i="18"/>
  <c r="AG117" i="18" s="1"/>
  <c r="AI117" i="18"/>
  <c r="T118" i="18"/>
  <c r="U118" i="18" s="1"/>
  <c r="Y118" i="18"/>
  <c r="AC118" i="18"/>
  <c r="AF118" i="18"/>
  <c r="AG118" i="18" s="1"/>
  <c r="AI118" i="18"/>
  <c r="T119" i="18"/>
  <c r="U119" i="18" s="1"/>
  <c r="Y119" i="18"/>
  <c r="AC119" i="18"/>
  <c r="AF119" i="18"/>
  <c r="AG119" i="18" s="1"/>
  <c r="AI119" i="18"/>
  <c r="T120" i="18"/>
  <c r="U120" i="18" s="1"/>
  <c r="Y120" i="18"/>
  <c r="AC120" i="18"/>
  <c r="AF120" i="18"/>
  <c r="AG120" i="18" s="1"/>
  <c r="AI120" i="18"/>
  <c r="T121" i="18"/>
  <c r="U121" i="18" s="1"/>
  <c r="Y121" i="18"/>
  <c r="AC121" i="18"/>
  <c r="AF121" i="18"/>
  <c r="AG121" i="18" s="1"/>
  <c r="AI121" i="18"/>
  <c r="T144" i="18"/>
  <c r="U144" i="18" s="1"/>
  <c r="Y144" i="18"/>
  <c r="AC144" i="18"/>
  <c r="AF144" i="18"/>
  <c r="AG144" i="18" s="1"/>
  <c r="AI144" i="18"/>
  <c r="T145" i="18"/>
  <c r="U145" i="18" s="1"/>
  <c r="Y145" i="18"/>
  <c r="AC145" i="18"/>
  <c r="AF145" i="18"/>
  <c r="AG145" i="18" s="1"/>
  <c r="AI145" i="18"/>
  <c r="T146" i="18"/>
  <c r="U146" i="18" s="1"/>
  <c r="Y146" i="18"/>
  <c r="AC146" i="18"/>
  <c r="AF146" i="18"/>
  <c r="AG146" i="18" s="1"/>
  <c r="AI146" i="18"/>
  <c r="T147" i="18"/>
  <c r="U147" i="18" s="1"/>
  <c r="Y147" i="18"/>
  <c r="AC147" i="18"/>
  <c r="AF147" i="18"/>
  <c r="AG147" i="18" s="1"/>
  <c r="AI147" i="18"/>
  <c r="T148" i="18"/>
  <c r="U148" i="18" s="1"/>
  <c r="Y148" i="18"/>
  <c r="AC148" i="18"/>
  <c r="AF148" i="18"/>
  <c r="AG148" i="18" s="1"/>
  <c r="AI148" i="18"/>
  <c r="T179" i="18"/>
  <c r="U179" i="18" s="1"/>
  <c r="Y179" i="18"/>
  <c r="AC179" i="18"/>
  <c r="AF179" i="18"/>
  <c r="AG179" i="18" s="1"/>
  <c r="AI179" i="18"/>
  <c r="T181" i="18"/>
  <c r="U181" i="18" s="1"/>
  <c r="Y181" i="18"/>
  <c r="AC181" i="18"/>
  <c r="AF181" i="18"/>
  <c r="AG181" i="18" s="1"/>
  <c r="AI181" i="18"/>
  <c r="T182" i="18"/>
  <c r="U182" i="18" s="1"/>
  <c r="Y182" i="18"/>
  <c r="AC182" i="18"/>
  <c r="AF182" i="18"/>
  <c r="AG182" i="18" s="1"/>
  <c r="AI182" i="18"/>
  <c r="T183" i="18"/>
  <c r="U183" i="18" s="1"/>
  <c r="Y183" i="18"/>
  <c r="AC183" i="18"/>
  <c r="AF183" i="18"/>
  <c r="AG183" i="18" s="1"/>
  <c r="AI183" i="18"/>
  <c r="T184" i="18"/>
  <c r="U184" i="18" s="1"/>
  <c r="Y184" i="18"/>
  <c r="AC184" i="18"/>
  <c r="AF184" i="18"/>
  <c r="AG184" i="18" s="1"/>
  <c r="AI184" i="18"/>
  <c r="T185" i="18"/>
  <c r="U185" i="18" s="1"/>
  <c r="Y185" i="18"/>
  <c r="AC185" i="18"/>
  <c r="AF185" i="18"/>
  <c r="AG185" i="18" s="1"/>
  <c r="AI185" i="18"/>
  <c r="T186" i="18"/>
  <c r="U186" i="18" s="1"/>
  <c r="Y186" i="18"/>
  <c r="AC186" i="18"/>
  <c r="AF186" i="18"/>
  <c r="AG186" i="18" s="1"/>
  <c r="AI186" i="18"/>
  <c r="T187" i="18"/>
  <c r="U187" i="18" s="1"/>
  <c r="Y187" i="18"/>
  <c r="AC187" i="18"/>
  <c r="AF187" i="18"/>
  <c r="AG187" i="18" s="1"/>
  <c r="AI187" i="18"/>
  <c r="T188" i="18"/>
  <c r="U188" i="18" s="1"/>
  <c r="Y188" i="18"/>
  <c r="AC188" i="18"/>
  <c r="AF188" i="18"/>
  <c r="AG188" i="18" s="1"/>
  <c r="AI188" i="18"/>
  <c r="T189" i="18"/>
  <c r="U189" i="18" s="1"/>
  <c r="Y189" i="18"/>
  <c r="AC189" i="18"/>
  <c r="AF189" i="18"/>
  <c r="AG189" i="18" s="1"/>
  <c r="AI189" i="18"/>
  <c r="T190" i="18"/>
  <c r="U190" i="18" s="1"/>
  <c r="Y190" i="18"/>
  <c r="AC190" i="18"/>
  <c r="AF190" i="18"/>
  <c r="AG190" i="18" s="1"/>
  <c r="AI190" i="18"/>
  <c r="T191" i="18"/>
  <c r="U191" i="18" s="1"/>
  <c r="Y191" i="18"/>
  <c r="AC191" i="18"/>
  <c r="AF191" i="18"/>
  <c r="AG191" i="18" s="1"/>
  <c r="AI191" i="18"/>
  <c r="T192" i="18"/>
  <c r="U192" i="18" s="1"/>
  <c r="Y192" i="18"/>
  <c r="AC192" i="18"/>
  <c r="AF192" i="18"/>
  <c r="AG192" i="18" s="1"/>
  <c r="AI192" i="18"/>
  <c r="T193" i="18"/>
  <c r="U193" i="18" s="1"/>
  <c r="Y193" i="18"/>
  <c r="AC193" i="18"/>
  <c r="AF193" i="18"/>
  <c r="AG193" i="18" s="1"/>
  <c r="AI193" i="18"/>
  <c r="T194" i="18"/>
  <c r="U194" i="18" s="1"/>
  <c r="Y194" i="18"/>
  <c r="AC194" i="18"/>
  <c r="AF194" i="18"/>
  <c r="AG194" i="18" s="1"/>
  <c r="AI194" i="18"/>
  <c r="T195" i="18"/>
  <c r="U195" i="18" s="1"/>
  <c r="Y195" i="18"/>
  <c r="AC195" i="18"/>
  <c r="AF195" i="18"/>
  <c r="AG195" i="18" s="1"/>
  <c r="AI195" i="18"/>
  <c r="T196" i="18"/>
  <c r="U196" i="18" s="1"/>
  <c r="Y196" i="18"/>
  <c r="AC196" i="18"/>
  <c r="AF196" i="18"/>
  <c r="AG196" i="18" s="1"/>
  <c r="AI196" i="18"/>
  <c r="T197" i="18"/>
  <c r="U197" i="18" s="1"/>
  <c r="Y197" i="18"/>
  <c r="AC197" i="18"/>
  <c r="AF197" i="18"/>
  <c r="AG197" i="18" s="1"/>
  <c r="AI197" i="18"/>
  <c r="AI15" i="18"/>
  <c r="AF15" i="18"/>
  <c r="AG15" i="18" s="1"/>
  <c r="AC15" i="18"/>
  <c r="Y15" i="18"/>
  <c r="T16" i="18"/>
  <c r="U16" i="18" s="1"/>
  <c r="T115" i="17"/>
  <c r="U115" i="17" s="1"/>
  <c r="T116" i="17"/>
  <c r="U116" i="17" s="1"/>
  <c r="T117" i="17"/>
  <c r="U117" i="17" s="1"/>
  <c r="T118" i="17"/>
  <c r="U118" i="17" s="1"/>
  <c r="T119" i="17"/>
  <c r="U119" i="17" s="1"/>
  <c r="T120" i="17"/>
  <c r="U120" i="17" s="1"/>
  <c r="T121" i="17"/>
  <c r="U121" i="17" s="1"/>
  <c r="T122" i="17"/>
  <c r="U122" i="17" s="1"/>
  <c r="T123" i="17"/>
  <c r="U123" i="17" s="1"/>
  <c r="T125" i="17"/>
  <c r="U125" i="17" s="1"/>
  <c r="T126" i="17"/>
  <c r="U126" i="17" s="1"/>
  <c r="T127" i="17"/>
  <c r="U127" i="17" s="1"/>
  <c r="T128" i="17"/>
  <c r="U128" i="17" s="1"/>
  <c r="T129" i="17"/>
  <c r="U129" i="17" s="1"/>
  <c r="T130" i="17"/>
  <c r="U130" i="17" s="1"/>
  <c r="T131" i="17"/>
  <c r="U131" i="17" s="1"/>
  <c r="T132" i="17"/>
  <c r="U132" i="17" s="1"/>
  <c r="T133" i="17"/>
  <c r="U133" i="17" s="1"/>
  <c r="X115" i="17"/>
  <c r="Y115" i="17" s="1"/>
  <c r="AB115" i="17"/>
  <c r="AC115" i="17" s="1"/>
  <c r="AF115" i="17"/>
  <c r="AG115" i="17" s="1"/>
  <c r="AI115" i="17"/>
  <c r="X116" i="17"/>
  <c r="Y116" i="17" s="1"/>
  <c r="AB116" i="17"/>
  <c r="AC116" i="17" s="1"/>
  <c r="AF116" i="17"/>
  <c r="AG116" i="17" s="1"/>
  <c r="AI116" i="17"/>
  <c r="X117" i="17"/>
  <c r="Y117" i="17" s="1"/>
  <c r="AB117" i="17"/>
  <c r="AC117" i="17" s="1"/>
  <c r="AF117" i="17"/>
  <c r="AG117" i="17" s="1"/>
  <c r="AI117" i="17"/>
  <c r="X118" i="17"/>
  <c r="Y118" i="17" s="1"/>
  <c r="AB118" i="17"/>
  <c r="AC118" i="17" s="1"/>
  <c r="AF118" i="17"/>
  <c r="AG118" i="17" s="1"/>
  <c r="AI118" i="17"/>
  <c r="X119" i="17"/>
  <c r="Y119" i="17" s="1"/>
  <c r="AB119" i="17"/>
  <c r="AC119" i="17" s="1"/>
  <c r="AF119" i="17"/>
  <c r="AG119" i="17" s="1"/>
  <c r="AI119" i="17"/>
  <c r="X120" i="17"/>
  <c r="Y120" i="17" s="1"/>
  <c r="AB120" i="17"/>
  <c r="AC120" i="17" s="1"/>
  <c r="AF120" i="17"/>
  <c r="AG120" i="17" s="1"/>
  <c r="AI120" i="17"/>
  <c r="X121" i="17"/>
  <c r="Y121" i="17" s="1"/>
  <c r="AB121" i="17"/>
  <c r="AC121" i="17" s="1"/>
  <c r="AF121" i="17"/>
  <c r="AG121" i="17" s="1"/>
  <c r="AI121" i="17"/>
  <c r="X122" i="17"/>
  <c r="Y122" i="17" s="1"/>
  <c r="AB122" i="17"/>
  <c r="AC122" i="17" s="1"/>
  <c r="AF122" i="17"/>
  <c r="AG122" i="17" s="1"/>
  <c r="AI122" i="17"/>
  <c r="X123" i="17"/>
  <c r="Y123" i="17" s="1"/>
  <c r="AB123" i="17"/>
  <c r="AC123" i="17" s="1"/>
  <c r="AF123" i="17"/>
  <c r="AG123" i="17" s="1"/>
  <c r="AI123" i="17"/>
  <c r="X125" i="17"/>
  <c r="Y125" i="17" s="1"/>
  <c r="AB125" i="17"/>
  <c r="AC125" i="17" s="1"/>
  <c r="AF125" i="17"/>
  <c r="AG125" i="17" s="1"/>
  <c r="AI125" i="17"/>
  <c r="X126" i="17"/>
  <c r="Y126" i="17" s="1"/>
  <c r="AB126" i="17"/>
  <c r="AC126" i="17" s="1"/>
  <c r="AF126" i="17"/>
  <c r="AG126" i="17" s="1"/>
  <c r="AI126" i="17"/>
  <c r="X127" i="17"/>
  <c r="Y127" i="17" s="1"/>
  <c r="AB127" i="17"/>
  <c r="AC127" i="17" s="1"/>
  <c r="AF127" i="17"/>
  <c r="AG127" i="17" s="1"/>
  <c r="AI127" i="17"/>
  <c r="X128" i="17"/>
  <c r="Y128" i="17" s="1"/>
  <c r="AB128" i="17"/>
  <c r="AC128" i="17" s="1"/>
  <c r="AF128" i="17"/>
  <c r="AG128" i="17" s="1"/>
  <c r="AI128" i="17"/>
  <c r="X129" i="17"/>
  <c r="Y129" i="17" s="1"/>
  <c r="AB129" i="17"/>
  <c r="AC129" i="17" s="1"/>
  <c r="AF129" i="17"/>
  <c r="AG129" i="17" s="1"/>
  <c r="AI129" i="17"/>
  <c r="X130" i="17"/>
  <c r="Y130" i="17" s="1"/>
  <c r="AB130" i="17"/>
  <c r="AC130" i="17" s="1"/>
  <c r="AF130" i="17"/>
  <c r="AG130" i="17" s="1"/>
  <c r="AI130" i="17"/>
  <c r="X131" i="17"/>
  <c r="Y131" i="17" s="1"/>
  <c r="AB131" i="17"/>
  <c r="AC131" i="17" s="1"/>
  <c r="AF131" i="17"/>
  <c r="AG131" i="17" s="1"/>
  <c r="AI131" i="17"/>
  <c r="X132" i="17"/>
  <c r="Y132" i="17" s="1"/>
  <c r="AB132" i="17"/>
  <c r="AC132" i="17" s="1"/>
  <c r="AF132" i="17"/>
  <c r="AG132" i="17" s="1"/>
  <c r="AI132" i="17"/>
  <c r="X133" i="17"/>
  <c r="Y133" i="17" s="1"/>
  <c r="AB133" i="17"/>
  <c r="AC133" i="17" s="1"/>
  <c r="AF133" i="17"/>
  <c r="AG133" i="17" s="1"/>
  <c r="AI133" i="17"/>
  <c r="N50" i="17"/>
  <c r="N33" i="17"/>
  <c r="N34" i="17"/>
  <c r="N36" i="17"/>
  <c r="N37" i="17"/>
  <c r="N16" i="17"/>
  <c r="N17" i="17"/>
  <c r="N18" i="17"/>
  <c r="N19" i="17"/>
  <c r="N20" i="17"/>
  <c r="N21" i="17"/>
  <c r="N38" i="17"/>
  <c r="N39" i="17"/>
  <c r="N27" i="17"/>
  <c r="N28" i="17"/>
  <c r="N29" i="17"/>
  <c r="N31" i="17"/>
  <c r="N22" i="17"/>
  <c r="N23" i="17"/>
  <c r="N26" i="17"/>
  <c r="N40" i="17"/>
  <c r="N41" i="17"/>
  <c r="N42" i="17"/>
  <c r="N43" i="17"/>
  <c r="N44" i="17"/>
  <c r="N45" i="17"/>
  <c r="N46" i="17"/>
  <c r="N47" i="17"/>
  <c r="N54" i="17"/>
  <c r="N55" i="17"/>
  <c r="N56" i="17"/>
  <c r="N57" i="17"/>
  <c r="N58" i="17"/>
  <c r="N59" i="17"/>
  <c r="N60" i="17"/>
  <c r="N61" i="17"/>
  <c r="N62" i="17"/>
  <c r="N63" i="17"/>
  <c r="N49"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5" i="17"/>
  <c r="N116" i="17"/>
  <c r="N117" i="17"/>
  <c r="N118" i="17"/>
  <c r="N119" i="17"/>
  <c r="N120" i="17"/>
  <c r="N121" i="17"/>
  <c r="N122" i="17"/>
  <c r="N123" i="17"/>
  <c r="O123" i="17" s="1"/>
  <c r="N125" i="17"/>
  <c r="N126" i="17"/>
  <c r="N127" i="17"/>
  <c r="N128" i="17"/>
  <c r="N129" i="17"/>
  <c r="N130" i="17"/>
  <c r="N131" i="17"/>
  <c r="N132" i="17"/>
  <c r="N133" i="17"/>
  <c r="K50" i="17"/>
  <c r="K33" i="17"/>
  <c r="K34" i="17"/>
  <c r="K36" i="17"/>
  <c r="K37" i="17"/>
  <c r="K16" i="17"/>
  <c r="K17" i="17"/>
  <c r="K18" i="17"/>
  <c r="K19" i="17"/>
  <c r="K20" i="17"/>
  <c r="K21" i="17"/>
  <c r="K38" i="17"/>
  <c r="K39" i="17"/>
  <c r="K27" i="17"/>
  <c r="K28" i="17"/>
  <c r="K22" i="17"/>
  <c r="K23" i="17"/>
  <c r="K26" i="17"/>
  <c r="K40" i="17"/>
  <c r="K41" i="17"/>
  <c r="K42" i="17"/>
  <c r="K43" i="17"/>
  <c r="K44" i="17"/>
  <c r="K45" i="17"/>
  <c r="K46" i="17"/>
  <c r="K47" i="17"/>
  <c r="K48" i="17"/>
  <c r="K54" i="17"/>
  <c r="K55" i="17"/>
  <c r="K56" i="17"/>
  <c r="K57" i="17"/>
  <c r="K58" i="17"/>
  <c r="K59" i="17"/>
  <c r="K60" i="17"/>
  <c r="K61" i="17"/>
  <c r="K62" i="17"/>
  <c r="K63" i="17"/>
  <c r="K49"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5" i="17"/>
  <c r="K116" i="17"/>
  <c r="K117" i="17"/>
  <c r="K118" i="17"/>
  <c r="K119" i="17"/>
  <c r="K120" i="17"/>
  <c r="K121" i="17"/>
  <c r="K122" i="17"/>
  <c r="K123" i="17"/>
  <c r="K125" i="17"/>
  <c r="K126" i="17"/>
  <c r="K127" i="17"/>
  <c r="K128" i="17"/>
  <c r="K129" i="17"/>
  <c r="K130" i="17"/>
  <c r="K131" i="17"/>
  <c r="K132" i="17"/>
  <c r="K133" i="17"/>
  <c r="O82" i="17" l="1"/>
  <c r="AJ82" i="17" s="1"/>
  <c r="AK82" i="17" s="1"/>
  <c r="O81" i="17"/>
  <c r="AJ81" i="17" s="1"/>
  <c r="AK81" i="17" s="1"/>
  <c r="O117" i="17"/>
  <c r="AJ117" i="17" s="1"/>
  <c r="AK117" i="17" s="1"/>
  <c r="O115" i="17"/>
  <c r="AJ115" i="17" s="1"/>
  <c r="AK115" i="17" s="1"/>
  <c r="O116" i="17"/>
  <c r="AJ116" i="17" s="1"/>
  <c r="AK116" i="17" s="1"/>
  <c r="O118" i="17"/>
  <c r="AJ118" i="17" s="1"/>
  <c r="AK118" i="17" s="1"/>
  <c r="O95" i="17"/>
  <c r="AJ95" i="17" s="1"/>
  <c r="AK95" i="17" s="1"/>
  <c r="O62" i="17"/>
  <c r="AJ62" i="17" s="1"/>
  <c r="AK62" i="17" s="1"/>
  <c r="O128" i="17"/>
  <c r="AJ128" i="17" s="1"/>
  <c r="AK128" i="17" s="1"/>
  <c r="O107" i="17"/>
  <c r="AJ107" i="17" s="1"/>
  <c r="AK107" i="17" s="1"/>
  <c r="O83" i="17"/>
  <c r="AJ83" i="17" s="1"/>
  <c r="AK83" i="17" s="1"/>
  <c r="O71" i="17"/>
  <c r="AJ71" i="17" s="1"/>
  <c r="AK71" i="17" s="1"/>
  <c r="O31" i="17"/>
  <c r="AJ31" i="17" s="1"/>
  <c r="AK31" i="17" s="1"/>
  <c r="O50" i="17"/>
  <c r="AJ50" i="17" s="1"/>
  <c r="AK50" i="17" s="1"/>
  <c r="O45" i="17"/>
  <c r="AJ45" i="17" s="1"/>
  <c r="AK45" i="17" s="1"/>
  <c r="O80" i="17"/>
  <c r="AJ80" i="17" s="1"/>
  <c r="AK80" i="17" s="1"/>
  <c r="O44" i="17"/>
  <c r="AJ44" i="17" s="1"/>
  <c r="AK44" i="17" s="1"/>
  <c r="O79" i="17"/>
  <c r="AJ79" i="17" s="1"/>
  <c r="AK79" i="17" s="1"/>
  <c r="O43" i="17"/>
  <c r="AJ43" i="17" s="1"/>
  <c r="AK43" i="17" s="1"/>
  <c r="O106" i="17"/>
  <c r="AJ106" i="17" s="1"/>
  <c r="AK106" i="17" s="1"/>
  <c r="O70" i="17"/>
  <c r="AJ70" i="17" s="1"/>
  <c r="AK70" i="17" s="1"/>
  <c r="O126" i="17"/>
  <c r="AJ126" i="17" s="1"/>
  <c r="AK126" i="17" s="1"/>
  <c r="O105" i="17"/>
  <c r="AJ105" i="17" s="1"/>
  <c r="AK105" i="17" s="1"/>
  <c r="O93" i="17"/>
  <c r="AJ93" i="17" s="1"/>
  <c r="AK93" i="17" s="1"/>
  <c r="O69" i="17"/>
  <c r="AJ69" i="17" s="1"/>
  <c r="AK69" i="17" s="1"/>
  <c r="O60" i="17"/>
  <c r="AJ60" i="17" s="1"/>
  <c r="AK60" i="17" s="1"/>
  <c r="O28" i="17"/>
  <c r="AJ28" i="17" s="1"/>
  <c r="AK28" i="17" s="1"/>
  <c r="O94" i="17"/>
  <c r="AJ94" i="17" s="1"/>
  <c r="AK94" i="17" s="1"/>
  <c r="O68" i="17"/>
  <c r="AJ68" i="17" s="1"/>
  <c r="AK68" i="17" s="1"/>
  <c r="O103" i="17"/>
  <c r="AJ103" i="17" s="1"/>
  <c r="AK103" i="17" s="1"/>
  <c r="O91" i="17"/>
  <c r="AJ91" i="17" s="1"/>
  <c r="AK91" i="17" s="1"/>
  <c r="O67" i="17"/>
  <c r="AJ67" i="17" s="1"/>
  <c r="AK67" i="17" s="1"/>
  <c r="O58" i="17"/>
  <c r="AJ58" i="17" s="1"/>
  <c r="AK58" i="17" s="1"/>
  <c r="O27" i="17"/>
  <c r="AJ27" i="17" s="1"/>
  <c r="AK27" i="17" s="1"/>
  <c r="O18" i="17"/>
  <c r="AJ18" i="17" s="1"/>
  <c r="AK18" i="17" s="1"/>
  <c r="O61" i="17"/>
  <c r="AJ61" i="17" s="1"/>
  <c r="AK61" i="17" s="1"/>
  <c r="O125" i="17"/>
  <c r="AJ125" i="17" s="1"/>
  <c r="AK125" i="17" s="1"/>
  <c r="O92" i="17"/>
  <c r="AJ92" i="17" s="1"/>
  <c r="AK92" i="17" s="1"/>
  <c r="O113" i="17"/>
  <c r="AJ113" i="17" s="1"/>
  <c r="AK113" i="17" s="1"/>
  <c r="O102" i="17"/>
  <c r="AJ102" i="17" s="1"/>
  <c r="AK102" i="17" s="1"/>
  <c r="O90" i="17"/>
  <c r="AJ90" i="17" s="1"/>
  <c r="AK90" i="17" s="1"/>
  <c r="O78" i="17"/>
  <c r="AJ78" i="17" s="1"/>
  <c r="AK78" i="17" s="1"/>
  <c r="O66" i="17"/>
  <c r="AJ66" i="17" s="1"/>
  <c r="AK66" i="17" s="1"/>
  <c r="O57" i="17"/>
  <c r="AJ57" i="17" s="1"/>
  <c r="AK57" i="17" s="1"/>
  <c r="O42" i="17"/>
  <c r="AJ42" i="17" s="1"/>
  <c r="AK42" i="17" s="1"/>
  <c r="O39" i="17"/>
  <c r="AJ39" i="17" s="1"/>
  <c r="AK39" i="17" s="1"/>
  <c r="O17" i="17"/>
  <c r="AJ17" i="17" s="1"/>
  <c r="AK17" i="17" s="1"/>
  <c r="O127" i="17"/>
  <c r="AJ127" i="17" s="1"/>
  <c r="AK127" i="17" s="1"/>
  <c r="O29" i="17"/>
  <c r="AJ29" i="17" s="1"/>
  <c r="AK29" i="17" s="1"/>
  <c r="O104" i="17"/>
  <c r="AJ104" i="17" s="1"/>
  <c r="AK104" i="17" s="1"/>
  <c r="O59" i="17"/>
  <c r="AJ59" i="17" s="1"/>
  <c r="AK59" i="17" s="1"/>
  <c r="O19" i="17"/>
  <c r="AJ19" i="17" s="1"/>
  <c r="AK19" i="17" s="1"/>
  <c r="O112" i="17"/>
  <c r="AJ112" i="17" s="1"/>
  <c r="AK112" i="17" s="1"/>
  <c r="O101" i="17"/>
  <c r="AJ101" i="17" s="1"/>
  <c r="AK101" i="17" s="1"/>
  <c r="O89" i="17"/>
  <c r="AJ89" i="17" s="1"/>
  <c r="AK89" i="17" s="1"/>
  <c r="O77" i="17"/>
  <c r="AJ77" i="17" s="1"/>
  <c r="AK77" i="17" s="1"/>
  <c r="O65" i="17"/>
  <c r="AJ65" i="17" s="1"/>
  <c r="AK65" i="17" s="1"/>
  <c r="O56" i="17"/>
  <c r="AJ56" i="17" s="1"/>
  <c r="AK56" i="17" s="1"/>
  <c r="O41" i="17"/>
  <c r="AJ41" i="17" s="1"/>
  <c r="AK41" i="17" s="1"/>
  <c r="O38" i="17"/>
  <c r="AJ38" i="17" s="1"/>
  <c r="AK38" i="17" s="1"/>
  <c r="O16" i="17"/>
  <c r="AJ16" i="17" s="1"/>
  <c r="AK16" i="17" s="1"/>
  <c r="O133" i="17"/>
  <c r="AJ133" i="17" s="1"/>
  <c r="AK133" i="17" s="1"/>
  <c r="AJ123" i="17"/>
  <c r="AK123" i="17" s="1"/>
  <c r="O100" i="17"/>
  <c r="AJ100" i="17" s="1"/>
  <c r="AK100" i="17" s="1"/>
  <c r="O88" i="17"/>
  <c r="AJ88" i="17" s="1"/>
  <c r="AK88" i="17" s="1"/>
  <c r="O76" i="17"/>
  <c r="AJ76" i="17" s="1"/>
  <c r="AK76" i="17" s="1"/>
  <c r="O64" i="17"/>
  <c r="AJ64" i="17" s="1"/>
  <c r="AK64" i="17" s="1"/>
  <c r="O55" i="17"/>
  <c r="AJ55" i="17" s="1"/>
  <c r="AK55" i="17" s="1"/>
  <c r="O40" i="17"/>
  <c r="AJ40" i="17" s="1"/>
  <c r="AK40" i="17" s="1"/>
  <c r="O21" i="17"/>
  <c r="AJ21" i="17" s="1"/>
  <c r="AK21" i="17" s="1"/>
  <c r="O132" i="17"/>
  <c r="AJ132" i="17" s="1"/>
  <c r="AK132" i="17" s="1"/>
  <c r="O122" i="17"/>
  <c r="AJ122" i="17" s="1"/>
  <c r="AK122" i="17" s="1"/>
  <c r="O111" i="17"/>
  <c r="AJ111" i="17" s="1"/>
  <c r="AK111" i="17" s="1"/>
  <c r="O99" i="17"/>
  <c r="AJ99" i="17" s="1"/>
  <c r="AK99" i="17" s="1"/>
  <c r="O87" i="17"/>
  <c r="AJ87" i="17" s="1"/>
  <c r="AK87" i="17" s="1"/>
  <c r="O75" i="17"/>
  <c r="AJ75" i="17" s="1"/>
  <c r="AK75" i="17" s="1"/>
  <c r="O54" i="17"/>
  <c r="AJ54" i="17" s="1"/>
  <c r="AK54" i="17" s="1"/>
  <c r="O26" i="17"/>
  <c r="AJ26" i="17" s="1"/>
  <c r="AK26" i="17" s="1"/>
  <c r="O20" i="17"/>
  <c r="AJ20" i="17" s="1"/>
  <c r="AK20" i="17" s="1"/>
  <c r="O37" i="17"/>
  <c r="AJ37" i="17" s="1"/>
  <c r="AK37" i="17" s="1"/>
  <c r="O131" i="17"/>
  <c r="AJ131" i="17" s="1"/>
  <c r="AK131" i="17" s="1"/>
  <c r="O121" i="17"/>
  <c r="AJ121" i="17" s="1"/>
  <c r="AK121" i="17" s="1"/>
  <c r="O110" i="17"/>
  <c r="AJ110" i="17" s="1"/>
  <c r="AK110" i="17" s="1"/>
  <c r="O98" i="17"/>
  <c r="AJ98" i="17" s="1"/>
  <c r="AK98" i="17" s="1"/>
  <c r="O86" i="17"/>
  <c r="AJ86" i="17" s="1"/>
  <c r="AK86" i="17" s="1"/>
  <c r="O74" i="17"/>
  <c r="AJ74" i="17" s="1"/>
  <c r="AK74" i="17" s="1"/>
  <c r="O48" i="17"/>
  <c r="AJ48" i="17" s="1"/>
  <c r="AK48" i="17" s="1"/>
  <c r="O23" i="17"/>
  <c r="AJ23" i="17" s="1"/>
  <c r="AK23" i="17" s="1"/>
  <c r="O36" i="17"/>
  <c r="AJ36" i="17" s="1"/>
  <c r="AK36" i="17" s="1"/>
  <c r="O130" i="17"/>
  <c r="AJ130" i="17" s="1"/>
  <c r="AK130" i="17" s="1"/>
  <c r="O120" i="17"/>
  <c r="AJ120" i="17" s="1"/>
  <c r="AK120" i="17" s="1"/>
  <c r="O109" i="17"/>
  <c r="AJ109" i="17" s="1"/>
  <c r="AK109" i="17" s="1"/>
  <c r="O97" i="17"/>
  <c r="AJ97" i="17" s="1"/>
  <c r="AK97" i="17" s="1"/>
  <c r="O85" i="17"/>
  <c r="AJ85" i="17" s="1"/>
  <c r="AK85" i="17" s="1"/>
  <c r="O73" i="17"/>
  <c r="AJ73" i="17" s="1"/>
  <c r="AK73" i="17" s="1"/>
  <c r="O49" i="17"/>
  <c r="AJ49" i="17" s="1"/>
  <c r="AK49" i="17" s="1"/>
  <c r="O47" i="17"/>
  <c r="AJ47" i="17" s="1"/>
  <c r="AK47" i="17" s="1"/>
  <c r="O34" i="17"/>
  <c r="AJ34" i="17" s="1"/>
  <c r="AK34" i="17" s="1"/>
  <c r="O129" i="17"/>
  <c r="AJ129" i="17" s="1"/>
  <c r="AK129" i="17" s="1"/>
  <c r="O119" i="17"/>
  <c r="AJ119" i="17" s="1"/>
  <c r="AK119" i="17" s="1"/>
  <c r="O108" i="17"/>
  <c r="AJ108" i="17" s="1"/>
  <c r="AK108" i="17" s="1"/>
  <c r="O96" i="17"/>
  <c r="AJ96" i="17" s="1"/>
  <c r="AK96" i="17" s="1"/>
  <c r="O84" i="17"/>
  <c r="AJ84" i="17" s="1"/>
  <c r="AK84" i="17" s="1"/>
  <c r="O72" i="17"/>
  <c r="AJ72" i="17" s="1"/>
  <c r="AK72" i="17" s="1"/>
  <c r="O63" i="17"/>
  <c r="AJ63" i="17" s="1"/>
  <c r="AK63" i="17" s="1"/>
  <c r="O46" i="17"/>
  <c r="AJ46" i="17" s="1"/>
  <c r="AK46" i="17" s="1"/>
  <c r="O22" i="17"/>
  <c r="AJ22" i="17" s="1"/>
  <c r="AK22" i="17" s="1"/>
  <c r="O33" i="17"/>
  <c r="AJ33" i="17" s="1"/>
  <c r="AK33" i="17" s="1"/>
  <c r="N46" i="14" l="1"/>
  <c r="O46" i="14"/>
  <c r="N47" i="14"/>
  <c r="O47" i="14" s="1"/>
  <c r="N48" i="14"/>
  <c r="O48" i="14" s="1"/>
  <c r="N49" i="14"/>
  <c r="O49" i="14"/>
  <c r="N50" i="14"/>
  <c r="O50" i="14"/>
  <c r="K46" i="14"/>
  <c r="K47" i="14"/>
  <c r="K48" i="14"/>
  <c r="K49" i="14"/>
  <c r="K50" i="14"/>
  <c r="A52" i="14"/>
  <c r="AI33" i="12"/>
  <c r="AJ33" i="12" s="1"/>
  <c r="AK33" i="12" s="1"/>
  <c r="AF33" i="12"/>
  <c r="AG33" i="12" s="1"/>
  <c r="AB33" i="12"/>
  <c r="AC33" i="12" s="1"/>
  <c r="X33" i="12"/>
  <c r="Y33" i="12" s="1"/>
  <c r="T33" i="12"/>
  <c r="U33" i="12" s="1"/>
  <c r="AI32" i="12"/>
  <c r="AJ32" i="12" s="1"/>
  <c r="AK32" i="12" s="1"/>
  <c r="AF32" i="12"/>
  <c r="AG32" i="12" s="1"/>
  <c r="AB32" i="12"/>
  <c r="AC32" i="12" s="1"/>
  <c r="X32" i="12"/>
  <c r="Y32" i="12" s="1"/>
  <c r="T32" i="12"/>
  <c r="U32" i="12" s="1"/>
  <c r="AJ31" i="12"/>
  <c r="AK31" i="12" s="1"/>
  <c r="AI31" i="12"/>
  <c r="AF31" i="12"/>
  <c r="AG31" i="12" s="1"/>
  <c r="AB31" i="12"/>
  <c r="AC31" i="12" s="1"/>
  <c r="X31" i="12"/>
  <c r="Y31" i="12" s="1"/>
  <c r="T31" i="12"/>
  <c r="U31" i="12" s="1"/>
  <c r="AI30" i="12"/>
  <c r="AJ30" i="12" s="1"/>
  <c r="AK30" i="12" s="1"/>
  <c r="AF30" i="12"/>
  <c r="AG30" i="12" s="1"/>
  <c r="AB30" i="12"/>
  <c r="AC30" i="12" s="1"/>
  <c r="X30" i="12"/>
  <c r="Y30" i="12" s="1"/>
  <c r="T30" i="12"/>
  <c r="U30" i="12" s="1"/>
  <c r="AI29" i="12"/>
  <c r="AJ29" i="12" s="1"/>
  <c r="AK29" i="12" s="1"/>
  <c r="AG29" i="12"/>
  <c r="AF29" i="12"/>
  <c r="AB29" i="12"/>
  <c r="AC29" i="12" s="1"/>
  <c r="X29" i="12"/>
  <c r="Y29" i="12" s="1"/>
  <c r="T29" i="12"/>
  <c r="U29" i="12" s="1"/>
  <c r="T61" i="11"/>
  <c r="O61" i="11"/>
  <c r="N61" i="11"/>
  <c r="K61" i="11"/>
  <c r="T60" i="11"/>
  <c r="N60" i="11"/>
  <c r="K60" i="11"/>
  <c r="O60" i="11" s="1"/>
  <c r="T59" i="11"/>
  <c r="N59" i="11"/>
  <c r="K59" i="11"/>
  <c r="O59" i="11" s="1"/>
  <c r="T58" i="11"/>
  <c r="N58" i="11"/>
  <c r="K58" i="11"/>
  <c r="O58" i="11" s="1"/>
  <c r="A58" i="11"/>
  <c r="A59" i="11" s="1"/>
  <c r="A60" i="11" s="1"/>
  <c r="A61" i="11" s="1"/>
  <c r="T57" i="11"/>
  <c r="O57" i="11"/>
  <c r="N57" i="11"/>
  <c r="K57" i="11"/>
  <c r="A57" i="11"/>
  <c r="AH54" i="28" l="1"/>
  <c r="AI54" i="28" s="1"/>
  <c r="AJ54" i="28" s="1"/>
  <c r="AF54" i="28"/>
  <c r="AE54" i="28"/>
  <c r="AA54" i="28"/>
  <c r="AB54" i="28" s="1"/>
  <c r="W54" i="28"/>
  <c r="X54" i="28" s="1"/>
  <c r="AH53" i="28"/>
  <c r="AI53" i="28" s="1"/>
  <c r="AJ53" i="28" s="1"/>
  <c r="AE53" i="28"/>
  <c r="AF53" i="28" s="1"/>
  <c r="AA53" i="28"/>
  <c r="AB53" i="28" s="1"/>
  <c r="X53" i="28"/>
  <c r="W53" i="28"/>
  <c r="AH52" i="28"/>
  <c r="AI52" i="28" s="1"/>
  <c r="AJ52" i="28" s="1"/>
  <c r="AE52" i="28"/>
  <c r="AF52" i="28" s="1"/>
  <c r="AB52" i="28"/>
  <c r="AA52" i="28"/>
  <c r="W52" i="28"/>
  <c r="X52" i="28" s="1"/>
  <c r="AH51" i="28"/>
  <c r="AI51" i="28" s="1"/>
  <c r="AJ51" i="28" s="1"/>
  <c r="AE51" i="28"/>
  <c r="AF51" i="28" s="1"/>
  <c r="AA51" i="28"/>
  <c r="AB51" i="28" s="1"/>
  <c r="W51" i="28"/>
  <c r="X51" i="28" s="1"/>
  <c r="AH50" i="28"/>
  <c r="AI50" i="28" s="1"/>
  <c r="AJ50" i="28" s="1"/>
  <c r="AF50" i="28"/>
  <c r="AE50" i="28"/>
  <c r="AA50" i="28"/>
  <c r="AB50" i="28" s="1"/>
  <c r="W50" i="28"/>
  <c r="X50" i="28" s="1"/>
  <c r="AH49" i="28"/>
  <c r="AI49" i="28" s="1"/>
  <c r="AJ49" i="28" s="1"/>
  <c r="AE49" i="28"/>
  <c r="AF49" i="28" s="1"/>
  <c r="AA49" i="28"/>
  <c r="AB49" i="28" s="1"/>
  <c r="X49" i="28"/>
  <c r="W49" i="28"/>
  <c r="AH48" i="28"/>
  <c r="AI48" i="28" s="1"/>
  <c r="AJ48" i="28" s="1"/>
  <c r="AE48" i="28"/>
  <c r="AF48" i="28" s="1"/>
  <c r="AB48" i="28"/>
  <c r="AA48" i="28"/>
  <c r="W48" i="28"/>
  <c r="X48" i="28" s="1"/>
  <c r="AH47" i="28"/>
  <c r="AI47" i="28" s="1"/>
  <c r="AJ47" i="28" s="1"/>
  <c r="AE47" i="28"/>
  <c r="AF47" i="28" s="1"/>
  <c r="AA47" i="28"/>
  <c r="AB47" i="28" s="1"/>
  <c r="W47" i="28"/>
  <c r="X47" i="28" s="1"/>
  <c r="AH46" i="28"/>
  <c r="AI46" i="28" s="1"/>
  <c r="AJ46" i="28" s="1"/>
  <c r="AF46" i="28"/>
  <c r="AE46" i="28"/>
  <c r="AA46" i="28"/>
  <c r="AB46" i="28" s="1"/>
  <c r="W46" i="28"/>
  <c r="X46" i="28" s="1"/>
  <c r="AH45" i="28"/>
  <c r="AI45" i="28" s="1"/>
  <c r="AJ45" i="28" s="1"/>
  <c r="AE45" i="28"/>
  <c r="AF45" i="28" s="1"/>
  <c r="AA45" i="28"/>
  <c r="AB45" i="28" s="1"/>
  <c r="W45" i="28"/>
  <c r="X45" i="28" s="1"/>
  <c r="AH44" i="28"/>
  <c r="AI44" i="28" s="1"/>
  <c r="AJ44" i="28" s="1"/>
  <c r="AE44" i="28"/>
  <c r="AF44" i="28" s="1"/>
  <c r="AB44" i="28"/>
  <c r="AA44" i="28"/>
  <c r="W44" i="28"/>
  <c r="X44" i="28" s="1"/>
  <c r="AH43" i="28"/>
  <c r="AI43" i="28" s="1"/>
  <c r="AJ43" i="28" s="1"/>
  <c r="AE43" i="28"/>
  <c r="AF43" i="28" s="1"/>
  <c r="AA43" i="28"/>
  <c r="AB43" i="28" s="1"/>
  <c r="W43" i="28"/>
  <c r="X43" i="28" s="1"/>
  <c r="AH42" i="28"/>
  <c r="AI42" i="28" s="1"/>
  <c r="AJ42" i="28" s="1"/>
  <c r="AF42" i="28"/>
  <c r="AE42" i="28"/>
  <c r="AA42" i="28"/>
  <c r="AB42" i="28" s="1"/>
  <c r="W42" i="28"/>
  <c r="X42" i="28" s="1"/>
  <c r="AH41" i="28"/>
  <c r="AI41" i="28" s="1"/>
  <c r="AJ41" i="28" s="1"/>
  <c r="AE41" i="28"/>
  <c r="AF41" i="28" s="1"/>
  <c r="AA41" i="28"/>
  <c r="AB41" i="28" s="1"/>
  <c r="W41" i="28"/>
  <c r="X41" i="28" s="1"/>
  <c r="AH40" i="28"/>
  <c r="AI40" i="28" s="1"/>
  <c r="AJ40" i="28" s="1"/>
  <c r="AE40" i="28"/>
  <c r="AF40" i="28" s="1"/>
  <c r="AB40" i="28"/>
  <c r="AA40" i="28"/>
  <c r="W40" i="28"/>
  <c r="X40" i="28" s="1"/>
  <c r="AH38" i="28"/>
  <c r="AI38" i="28" s="1"/>
  <c r="AJ38" i="28" s="1"/>
  <c r="AF38" i="28"/>
  <c r="AE38" i="28"/>
  <c r="AA38" i="28"/>
  <c r="AB38" i="28" s="1"/>
  <c r="W38" i="28"/>
  <c r="X38" i="28" s="1"/>
  <c r="AH37" i="28"/>
  <c r="AI37" i="28" s="1"/>
  <c r="AJ37" i="28" s="1"/>
  <c r="AE37" i="28"/>
  <c r="AF37" i="28" s="1"/>
  <c r="AA37" i="28"/>
  <c r="AB37" i="28" s="1"/>
  <c r="W37" i="28"/>
  <c r="X37" i="28" s="1"/>
  <c r="AH36" i="28"/>
  <c r="AI36" i="28" s="1"/>
  <c r="AJ36" i="28" s="1"/>
  <c r="AE36" i="28"/>
  <c r="AF36" i="28" s="1"/>
  <c r="AB36" i="28"/>
  <c r="AA36" i="28"/>
  <c r="W36" i="28"/>
  <c r="X36" i="28" s="1"/>
  <c r="AH35" i="28"/>
  <c r="AI35" i="28" s="1"/>
  <c r="AJ35" i="28" s="1"/>
  <c r="AE35" i="28"/>
  <c r="AF35" i="28" s="1"/>
  <c r="AA35" i="28"/>
  <c r="AB35" i="28" s="1"/>
  <c r="W35" i="28"/>
  <c r="X35" i="28" s="1"/>
  <c r="AH34" i="28"/>
  <c r="AI34" i="28" s="1"/>
  <c r="AJ34" i="28" s="1"/>
  <c r="AF34" i="28"/>
  <c r="AE34" i="28"/>
  <c r="AA34" i="28"/>
  <c r="AB34" i="28" s="1"/>
  <c r="W34" i="28"/>
  <c r="X34" i="28" s="1"/>
  <c r="AH33" i="28"/>
  <c r="AI33" i="28" s="1"/>
  <c r="AJ33" i="28" s="1"/>
  <c r="AE33" i="28"/>
  <c r="AF33" i="28" s="1"/>
  <c r="AA33" i="28"/>
  <c r="AB33" i="28" s="1"/>
  <c r="X33" i="28"/>
  <c r="W33" i="28"/>
  <c r="AH32" i="28"/>
  <c r="AI32" i="28" s="1"/>
  <c r="AJ32" i="28" s="1"/>
  <c r="AE32" i="28"/>
  <c r="AF32" i="28" s="1"/>
  <c r="AB32" i="28"/>
  <c r="AA32" i="28"/>
  <c r="W32" i="28"/>
  <c r="X32" i="28" s="1"/>
  <c r="AJ31" i="28"/>
  <c r="AI31" i="28"/>
  <c r="AH31" i="28"/>
  <c r="AE31" i="28"/>
  <c r="AF31" i="28" s="1"/>
  <c r="AA31" i="28"/>
  <c r="AB31" i="28" s="1"/>
  <c r="W31" i="28"/>
  <c r="X31" i="28" s="1"/>
  <c r="AH30" i="28"/>
  <c r="AI30" i="28" s="1"/>
  <c r="AJ30" i="28" s="1"/>
  <c r="AF30" i="28"/>
  <c r="AE30" i="28"/>
  <c r="AA30" i="28"/>
  <c r="AB30" i="28" s="1"/>
  <c r="W30" i="28"/>
  <c r="X30" i="28" s="1"/>
  <c r="AI29" i="28"/>
  <c r="AJ29" i="28" s="1"/>
  <c r="AH29" i="28"/>
  <c r="AE29" i="28"/>
  <c r="AF29" i="28" s="1"/>
  <c r="AA29" i="28"/>
  <c r="AB29" i="28" s="1"/>
  <c r="X29" i="28"/>
  <c r="W29" i="28"/>
  <c r="AH28" i="28"/>
  <c r="AI28" i="28" s="1"/>
  <c r="AJ28" i="28" s="1"/>
  <c r="AE28" i="28"/>
  <c r="AF28" i="28" s="1"/>
  <c r="AB28" i="28"/>
  <c r="AA28" i="28"/>
  <c r="W28" i="28"/>
  <c r="X28" i="28" s="1"/>
  <c r="AJ27" i="28"/>
  <c r="AI27" i="28"/>
  <c r="AH27" i="28"/>
  <c r="AE27" i="28"/>
  <c r="AF27" i="28" s="1"/>
  <c r="AA27" i="28"/>
  <c r="AB27" i="28" s="1"/>
  <c r="W27" i="28"/>
  <c r="X27" i="28" s="1"/>
  <c r="AH26" i="28"/>
  <c r="AI26" i="28" s="1"/>
  <c r="AJ26" i="28" s="1"/>
  <c r="AF26" i="28"/>
  <c r="AE26" i="28"/>
  <c r="AA26" i="28"/>
  <c r="AB26" i="28" s="1"/>
  <c r="W26" i="28"/>
  <c r="X26" i="28" s="1"/>
  <c r="AH25" i="28"/>
  <c r="AI25" i="28" s="1"/>
  <c r="AJ25" i="28" s="1"/>
  <c r="AE25" i="28"/>
  <c r="AF25" i="28" s="1"/>
  <c r="AA25" i="28"/>
  <c r="AB25" i="28" s="1"/>
  <c r="X25" i="28"/>
  <c r="W25" i="28"/>
  <c r="AH24" i="28"/>
  <c r="AI24" i="28" s="1"/>
  <c r="AJ24" i="28" s="1"/>
  <c r="AE24" i="28"/>
  <c r="AF24" i="28" s="1"/>
  <c r="AB24" i="28"/>
  <c r="AA24" i="28"/>
  <c r="W24" i="28"/>
  <c r="X24" i="28" s="1"/>
  <c r="AJ23" i="28"/>
  <c r="AI23" i="28"/>
  <c r="AH23" i="28"/>
  <c r="AE23" i="28"/>
  <c r="AF23" i="28" s="1"/>
  <c r="AA23" i="28"/>
  <c r="AB23" i="28" s="1"/>
  <c r="W23" i="28"/>
  <c r="X23" i="28" s="1"/>
  <c r="AH22" i="28"/>
  <c r="AI22" i="28" s="1"/>
  <c r="AJ22" i="28" s="1"/>
  <c r="AF22" i="28"/>
  <c r="AE22" i="28"/>
  <c r="AA22" i="28"/>
  <c r="AB22" i="28" s="1"/>
  <c r="W22" i="28"/>
  <c r="X22" i="28" s="1"/>
  <c r="AH21" i="28"/>
  <c r="AI21" i="28" s="1"/>
  <c r="AJ21" i="28" s="1"/>
  <c r="AE21" i="28"/>
  <c r="AF21" i="28" s="1"/>
  <c r="AA21" i="28"/>
  <c r="AB21" i="28" s="1"/>
  <c r="X21" i="28"/>
  <c r="W21" i="28"/>
  <c r="AH20" i="28"/>
  <c r="AI20" i="28" s="1"/>
  <c r="AJ20" i="28" s="1"/>
  <c r="AE20" i="28"/>
  <c r="AF20" i="28" s="1"/>
  <c r="AB20" i="28"/>
  <c r="AA20" i="28"/>
  <c r="W20" i="28"/>
  <c r="X20" i="28" s="1"/>
  <c r="AJ19" i="28"/>
  <c r="AI19" i="28"/>
  <c r="AH19" i="28"/>
  <c r="AE19" i="28"/>
  <c r="AF19" i="28" s="1"/>
  <c r="AA19" i="28"/>
  <c r="AB19" i="28" s="1"/>
  <c r="W19" i="28"/>
  <c r="X19" i="28" s="1"/>
  <c r="AH18" i="28"/>
  <c r="AI18" i="28" s="1"/>
  <c r="AJ18" i="28" s="1"/>
  <c r="AF18" i="28"/>
  <c r="AE18" i="28"/>
  <c r="AA18" i="28"/>
  <c r="AB18" i="28" s="1"/>
  <c r="W18" i="28"/>
  <c r="X18" i="28" s="1"/>
  <c r="AH17" i="28"/>
  <c r="AI17" i="28" s="1"/>
  <c r="AJ17" i="28" s="1"/>
  <c r="AE17" i="28"/>
  <c r="AF17" i="28" s="1"/>
  <c r="AA17" i="28"/>
  <c r="AB17" i="28" s="1"/>
  <c r="X17" i="28"/>
  <c r="W17" i="28"/>
  <c r="AH16" i="28"/>
  <c r="AI16" i="28" s="1"/>
  <c r="AJ16" i="28" s="1"/>
  <c r="AE16" i="28"/>
  <c r="AF16" i="28" s="1"/>
  <c r="AB16" i="28"/>
  <c r="AA16" i="28"/>
  <c r="W16" i="28"/>
  <c r="X16" i="28" s="1"/>
  <c r="A40" i="28"/>
  <c r="K49" i="28"/>
  <c r="O49" i="28" s="1"/>
  <c r="N49" i="28"/>
  <c r="K50" i="28"/>
  <c r="O50" i="28" s="1"/>
  <c r="N50" i="28"/>
  <c r="K51" i="28"/>
  <c r="N51" i="28"/>
  <c r="O51" i="28"/>
  <c r="K52" i="28"/>
  <c r="N52" i="28"/>
  <c r="O52" i="28"/>
  <c r="K53" i="28"/>
  <c r="O53" i="28" s="1"/>
  <c r="N53" i="28"/>
  <c r="K54" i="28"/>
  <c r="O54" i="28" s="1"/>
  <c r="N54" i="28"/>
  <c r="S54" i="28"/>
  <c r="T54" i="28" s="1"/>
  <c r="S53" i="28"/>
  <c r="T53" i="28" s="1"/>
  <c r="S52" i="28"/>
  <c r="T52" i="28" s="1"/>
  <c r="S51" i="28"/>
  <c r="T51" i="28" s="1"/>
  <c r="S50" i="28"/>
  <c r="T50" i="28" s="1"/>
  <c r="S49" i="28"/>
  <c r="T49" i="28" s="1"/>
  <c r="K34" i="28"/>
  <c r="O34" i="28" s="1"/>
  <c r="N34" i="28"/>
  <c r="K35" i="28"/>
  <c r="N35" i="28"/>
  <c r="O35" i="28"/>
  <c r="K36" i="28"/>
  <c r="N36" i="28"/>
  <c r="O36" i="28"/>
  <c r="K37" i="28"/>
  <c r="N37" i="28"/>
  <c r="O37" i="28"/>
  <c r="K38" i="28"/>
  <c r="O38" i="28" s="1"/>
  <c r="N38" i="28"/>
  <c r="N33" i="28"/>
  <c r="K33" i="28"/>
  <c r="O33" i="28" s="1"/>
  <c r="S38" i="28"/>
  <c r="T38" i="28" s="1"/>
  <c r="A38" i="28"/>
  <c r="S37" i="28"/>
  <c r="T37" i="28" s="1"/>
  <c r="A37" i="28"/>
  <c r="S36" i="28"/>
  <c r="T36" i="28" s="1"/>
  <c r="A36" i="28"/>
  <c r="S35" i="28"/>
  <c r="T35" i="28" s="1"/>
  <c r="A35" i="28"/>
  <c r="S34" i="28"/>
  <c r="T34" i="28" s="1"/>
  <c r="A34" i="28"/>
  <c r="S33" i="28"/>
  <c r="T33" i="28" s="1"/>
  <c r="A33" i="28"/>
  <c r="AH15" i="28"/>
  <c r="AI101" i="15"/>
  <c r="AF101" i="15"/>
  <c r="AG101" i="15" s="1"/>
  <c r="AB101" i="15"/>
  <c r="AC101" i="15" s="1"/>
  <c r="X101" i="15"/>
  <c r="Y101" i="15" s="1"/>
  <c r="AI100" i="15"/>
  <c r="AF100" i="15"/>
  <c r="AG100" i="15" s="1"/>
  <c r="AB100" i="15"/>
  <c r="AC100" i="15" s="1"/>
  <c r="X100" i="15"/>
  <c r="Y100" i="15" s="1"/>
  <c r="AI99" i="15"/>
  <c r="AF99" i="15"/>
  <c r="AG99" i="15" s="1"/>
  <c r="AB99" i="15"/>
  <c r="AC99" i="15" s="1"/>
  <c r="X99" i="15"/>
  <c r="Y99" i="15" s="1"/>
  <c r="AI98" i="15"/>
  <c r="AF98" i="15"/>
  <c r="AG98" i="15" s="1"/>
  <c r="AB98" i="15"/>
  <c r="AC98" i="15" s="1"/>
  <c r="X98" i="15"/>
  <c r="Y98" i="15" s="1"/>
  <c r="AI97" i="15"/>
  <c r="AF97" i="15"/>
  <c r="AG97" i="15" s="1"/>
  <c r="AB97" i="15"/>
  <c r="AC97" i="15" s="1"/>
  <c r="X97" i="15"/>
  <c r="Y97" i="15" s="1"/>
  <c r="AI95" i="15"/>
  <c r="AF95" i="15"/>
  <c r="AG95" i="15" s="1"/>
  <c r="AB95" i="15"/>
  <c r="AC95" i="15" s="1"/>
  <c r="X95" i="15"/>
  <c r="Y95" i="15" s="1"/>
  <c r="AI94" i="15"/>
  <c r="AF94" i="15"/>
  <c r="AG94" i="15" s="1"/>
  <c r="AB94" i="15"/>
  <c r="AC94" i="15" s="1"/>
  <c r="X94" i="15"/>
  <c r="Y94" i="15" s="1"/>
  <c r="AI93" i="15"/>
  <c r="AF93" i="15"/>
  <c r="AG93" i="15" s="1"/>
  <c r="AC93" i="15"/>
  <c r="AB93" i="15"/>
  <c r="X93" i="15"/>
  <c r="Y93" i="15" s="1"/>
  <c r="AI92" i="15"/>
  <c r="AF92" i="15"/>
  <c r="AG92" i="15" s="1"/>
  <c r="AB92" i="15"/>
  <c r="AC92" i="15" s="1"/>
  <c r="X92" i="15"/>
  <c r="Y92" i="15" s="1"/>
  <c r="AI91" i="15"/>
  <c r="AJ91" i="15" s="1"/>
  <c r="AK91" i="15" s="1"/>
  <c r="AF91" i="15"/>
  <c r="AG91" i="15" s="1"/>
  <c r="AB91" i="15"/>
  <c r="AC91" i="15" s="1"/>
  <c r="X91" i="15"/>
  <c r="Y91" i="15" s="1"/>
  <c r="AI90" i="15"/>
  <c r="AF90" i="15"/>
  <c r="AG90" i="15" s="1"/>
  <c r="AB90" i="15"/>
  <c r="AC90" i="15" s="1"/>
  <c r="X90" i="15"/>
  <c r="Y90" i="15" s="1"/>
  <c r="AI89" i="15"/>
  <c r="AF89" i="15"/>
  <c r="AG89" i="15" s="1"/>
  <c r="AB89" i="15"/>
  <c r="AC89" i="15" s="1"/>
  <c r="X89" i="15"/>
  <c r="Y89" i="15" s="1"/>
  <c r="AI88" i="15"/>
  <c r="AF88" i="15"/>
  <c r="AG88" i="15" s="1"/>
  <c r="AB88" i="15"/>
  <c r="AC88" i="15" s="1"/>
  <c r="X88" i="15"/>
  <c r="Y88" i="15" s="1"/>
  <c r="AI87" i="15"/>
  <c r="AF87" i="15"/>
  <c r="AG87" i="15" s="1"/>
  <c r="AB87" i="15"/>
  <c r="AC87" i="15" s="1"/>
  <c r="X87" i="15"/>
  <c r="Y87" i="15" s="1"/>
  <c r="AI86" i="15"/>
  <c r="AF86" i="15"/>
  <c r="AG86" i="15" s="1"/>
  <c r="AB86" i="15"/>
  <c r="AC86" i="15" s="1"/>
  <c r="X86" i="15"/>
  <c r="Y86" i="15" s="1"/>
  <c r="AI85" i="15"/>
  <c r="AF85" i="15"/>
  <c r="AG85" i="15" s="1"/>
  <c r="AB85" i="15"/>
  <c r="AC85" i="15" s="1"/>
  <c r="X85" i="15"/>
  <c r="Y85" i="15" s="1"/>
  <c r="AI84" i="15"/>
  <c r="AF84" i="15"/>
  <c r="AG84" i="15" s="1"/>
  <c r="AB84" i="15"/>
  <c r="AC84" i="15" s="1"/>
  <c r="X84" i="15"/>
  <c r="Y84" i="15" s="1"/>
  <c r="AI83" i="15"/>
  <c r="AF83" i="15"/>
  <c r="AG83" i="15" s="1"/>
  <c r="AB83" i="15"/>
  <c r="AC83" i="15" s="1"/>
  <c r="X83" i="15"/>
  <c r="Y83" i="15" s="1"/>
  <c r="AI82" i="15"/>
  <c r="AF82" i="15"/>
  <c r="AG82" i="15" s="1"/>
  <c r="AB82" i="15"/>
  <c r="AC82" i="15" s="1"/>
  <c r="X82" i="15"/>
  <c r="Y82" i="15" s="1"/>
  <c r="AI81" i="15"/>
  <c r="AF81" i="15"/>
  <c r="AG81" i="15" s="1"/>
  <c r="AC81" i="15"/>
  <c r="AB81" i="15"/>
  <c r="X81" i="15"/>
  <c r="Y81" i="15" s="1"/>
  <c r="AI80" i="15"/>
  <c r="AF80" i="15"/>
  <c r="AG80" i="15" s="1"/>
  <c r="AB80" i="15"/>
  <c r="AC80" i="15" s="1"/>
  <c r="X80" i="15"/>
  <c r="Y80" i="15" s="1"/>
  <c r="AI79" i="15"/>
  <c r="AF79" i="15"/>
  <c r="AG79" i="15" s="1"/>
  <c r="AB79" i="15"/>
  <c r="AC79" i="15" s="1"/>
  <c r="X79" i="15"/>
  <c r="Y79" i="15" s="1"/>
  <c r="AI78" i="15"/>
  <c r="AF78" i="15"/>
  <c r="AG78" i="15" s="1"/>
  <c r="AB78" i="15"/>
  <c r="AC78" i="15" s="1"/>
  <c r="X78" i="15"/>
  <c r="Y78" i="15" s="1"/>
  <c r="AI77" i="15"/>
  <c r="AF77" i="15"/>
  <c r="AG77" i="15" s="1"/>
  <c r="AB77" i="15"/>
  <c r="AC77" i="15" s="1"/>
  <c r="X77" i="15"/>
  <c r="Y77" i="15" s="1"/>
  <c r="AI76" i="15"/>
  <c r="AF76" i="15"/>
  <c r="AG76" i="15" s="1"/>
  <c r="AB76" i="15"/>
  <c r="AC76" i="15" s="1"/>
  <c r="X76" i="15"/>
  <c r="Y76" i="15" s="1"/>
  <c r="AI75" i="15"/>
  <c r="AF75" i="15"/>
  <c r="AG75" i="15" s="1"/>
  <c r="AB75" i="15"/>
  <c r="AC75" i="15" s="1"/>
  <c r="X75" i="15"/>
  <c r="Y75" i="15" s="1"/>
  <c r="AI74" i="15"/>
  <c r="AF74" i="15"/>
  <c r="AG74" i="15" s="1"/>
  <c r="AB74" i="15"/>
  <c r="AC74" i="15" s="1"/>
  <c r="X74" i="15"/>
  <c r="Y74" i="15" s="1"/>
  <c r="AI73" i="15"/>
  <c r="AF73" i="15"/>
  <c r="AG73" i="15" s="1"/>
  <c r="AB73" i="15"/>
  <c r="AC73" i="15" s="1"/>
  <c r="X73" i="15"/>
  <c r="Y73" i="15" s="1"/>
  <c r="AI72" i="15"/>
  <c r="AF72" i="15"/>
  <c r="AG72" i="15" s="1"/>
  <c r="AB72" i="15"/>
  <c r="AC72" i="15" s="1"/>
  <c r="X72" i="15"/>
  <c r="Y72" i="15" s="1"/>
  <c r="AI71" i="15"/>
  <c r="AF71" i="15"/>
  <c r="AG71" i="15" s="1"/>
  <c r="AB71" i="15"/>
  <c r="AC71" i="15" s="1"/>
  <c r="X71" i="15"/>
  <c r="Y71" i="15" s="1"/>
  <c r="AI70" i="15"/>
  <c r="AF70" i="15"/>
  <c r="AG70" i="15" s="1"/>
  <c r="AB70" i="15"/>
  <c r="AC70" i="15" s="1"/>
  <c r="X70" i="15"/>
  <c r="Y70" i="15" s="1"/>
  <c r="AI69" i="15"/>
  <c r="AF69" i="15"/>
  <c r="AG69" i="15" s="1"/>
  <c r="AB69" i="15"/>
  <c r="AC69" i="15" s="1"/>
  <c r="X69" i="15"/>
  <c r="Y69" i="15" s="1"/>
  <c r="AI68" i="15"/>
  <c r="AF68" i="15"/>
  <c r="AG68" i="15" s="1"/>
  <c r="AB68" i="15"/>
  <c r="AC68" i="15" s="1"/>
  <c r="X68" i="15"/>
  <c r="Y68" i="15" s="1"/>
  <c r="AI67" i="15"/>
  <c r="AF67" i="15"/>
  <c r="AG67" i="15" s="1"/>
  <c r="AB67" i="15"/>
  <c r="AC67" i="15" s="1"/>
  <c r="X67" i="15"/>
  <c r="Y67" i="15" s="1"/>
  <c r="AI66" i="15"/>
  <c r="AF66" i="15"/>
  <c r="AG66" i="15" s="1"/>
  <c r="AB66" i="15"/>
  <c r="AC66" i="15" s="1"/>
  <c r="X66" i="15"/>
  <c r="Y66" i="15" s="1"/>
  <c r="AI65" i="15"/>
  <c r="AF65" i="15"/>
  <c r="AG65" i="15" s="1"/>
  <c r="AB65" i="15"/>
  <c r="AC65" i="15" s="1"/>
  <c r="X65" i="15"/>
  <c r="Y65" i="15" s="1"/>
  <c r="AI64" i="15"/>
  <c r="AF64" i="15"/>
  <c r="AG64" i="15" s="1"/>
  <c r="AB64" i="15"/>
  <c r="AC64" i="15" s="1"/>
  <c r="X64" i="15"/>
  <c r="Y64" i="15" s="1"/>
  <c r="AI63" i="15"/>
  <c r="AF63" i="15"/>
  <c r="AG63" i="15" s="1"/>
  <c r="AB63" i="15"/>
  <c r="AC63" i="15" s="1"/>
  <c r="X63" i="15"/>
  <c r="Y63" i="15" s="1"/>
  <c r="AI62" i="15"/>
  <c r="AF62" i="15"/>
  <c r="AG62" i="15" s="1"/>
  <c r="AB62" i="15"/>
  <c r="AC62" i="15" s="1"/>
  <c r="X62" i="15"/>
  <c r="Y62" i="15" s="1"/>
  <c r="AI61" i="15"/>
  <c r="AF61" i="15"/>
  <c r="AG61" i="15" s="1"/>
  <c r="AB61" i="15"/>
  <c r="AC61" i="15" s="1"/>
  <c r="X61" i="15"/>
  <c r="Y61" i="15" s="1"/>
  <c r="AI60" i="15"/>
  <c r="AF60" i="15"/>
  <c r="AG60" i="15" s="1"/>
  <c r="AB60" i="15"/>
  <c r="AC60" i="15" s="1"/>
  <c r="X60" i="15"/>
  <c r="Y60" i="15" s="1"/>
  <c r="AI59" i="15"/>
  <c r="AF59" i="15"/>
  <c r="AG59" i="15" s="1"/>
  <c r="AB59" i="15"/>
  <c r="AC59" i="15" s="1"/>
  <c r="X59" i="15"/>
  <c r="Y59" i="15" s="1"/>
  <c r="AI58" i="15"/>
  <c r="AF58" i="15"/>
  <c r="AG58" i="15" s="1"/>
  <c r="AB58" i="15"/>
  <c r="AC58" i="15" s="1"/>
  <c r="X58" i="15"/>
  <c r="Y58" i="15" s="1"/>
  <c r="AI57" i="15"/>
  <c r="AF57" i="15"/>
  <c r="AG57" i="15" s="1"/>
  <c r="AC57" i="15"/>
  <c r="AB57" i="15"/>
  <c r="X57" i="15"/>
  <c r="Y57" i="15" s="1"/>
  <c r="AI56" i="15"/>
  <c r="AF56" i="15"/>
  <c r="AG56" i="15" s="1"/>
  <c r="AB56" i="15"/>
  <c r="AC56" i="15" s="1"/>
  <c r="X56" i="15"/>
  <c r="Y56" i="15" s="1"/>
  <c r="AI55" i="15"/>
  <c r="AF55" i="15"/>
  <c r="AG55" i="15" s="1"/>
  <c r="AB55" i="15"/>
  <c r="AC55" i="15" s="1"/>
  <c r="Y55" i="15"/>
  <c r="X55" i="15"/>
  <c r="AI54" i="15"/>
  <c r="AF54" i="15"/>
  <c r="AG54" i="15" s="1"/>
  <c r="AB54" i="15"/>
  <c r="AC54" i="15" s="1"/>
  <c r="X54" i="15"/>
  <c r="Y54" i="15" s="1"/>
  <c r="AI53" i="15"/>
  <c r="AF53" i="15"/>
  <c r="AG53" i="15" s="1"/>
  <c r="AB53" i="15"/>
  <c r="AC53" i="15" s="1"/>
  <c r="X53" i="15"/>
  <c r="Y53" i="15" s="1"/>
  <c r="AI52" i="15"/>
  <c r="AF52" i="15"/>
  <c r="AG52" i="15" s="1"/>
  <c r="AB52" i="15"/>
  <c r="AC52" i="15" s="1"/>
  <c r="X52" i="15"/>
  <c r="Y52" i="15" s="1"/>
  <c r="AI51" i="15"/>
  <c r="AF51" i="15"/>
  <c r="AG51" i="15" s="1"/>
  <c r="AB51" i="15"/>
  <c r="AC51" i="15" s="1"/>
  <c r="X51" i="15"/>
  <c r="Y51" i="15" s="1"/>
  <c r="AI50" i="15"/>
  <c r="AF50" i="15"/>
  <c r="AG50" i="15" s="1"/>
  <c r="AB50" i="15"/>
  <c r="AC50" i="15" s="1"/>
  <c r="X50" i="15"/>
  <c r="Y50" i="15" s="1"/>
  <c r="AI49" i="15"/>
  <c r="AF49" i="15"/>
  <c r="AG49" i="15" s="1"/>
  <c r="AB49" i="15"/>
  <c r="AC49" i="15" s="1"/>
  <c r="X49" i="15"/>
  <c r="Y49" i="15" s="1"/>
  <c r="AI48" i="15"/>
  <c r="AF48" i="15"/>
  <c r="AG48" i="15" s="1"/>
  <c r="AB48" i="15"/>
  <c r="AC48" i="15" s="1"/>
  <c r="X48" i="15"/>
  <c r="Y48" i="15" s="1"/>
  <c r="AI47" i="15"/>
  <c r="AF47" i="15"/>
  <c r="AG47" i="15" s="1"/>
  <c r="AB47" i="15"/>
  <c r="AC47" i="15" s="1"/>
  <c r="X47" i="15"/>
  <c r="Y47" i="15" s="1"/>
  <c r="AI46" i="15"/>
  <c r="AF46" i="15"/>
  <c r="AG46" i="15" s="1"/>
  <c r="AB46" i="15"/>
  <c r="AC46" i="15" s="1"/>
  <c r="X46" i="15"/>
  <c r="Y46" i="15" s="1"/>
  <c r="AI45" i="15"/>
  <c r="AF45" i="15"/>
  <c r="AG45" i="15" s="1"/>
  <c r="AC45" i="15"/>
  <c r="AB45" i="15"/>
  <c r="X45" i="15"/>
  <c r="Y45" i="15" s="1"/>
  <c r="AI44" i="15"/>
  <c r="AF44" i="15"/>
  <c r="AG44" i="15" s="1"/>
  <c r="AB44" i="15"/>
  <c r="AC44" i="15" s="1"/>
  <c r="X44" i="15"/>
  <c r="Y44" i="15" s="1"/>
  <c r="AI43" i="15"/>
  <c r="AF43" i="15"/>
  <c r="AG43" i="15" s="1"/>
  <c r="AB43" i="15"/>
  <c r="AC43" i="15" s="1"/>
  <c r="X43" i="15"/>
  <c r="Y43" i="15" s="1"/>
  <c r="AI42" i="15"/>
  <c r="AF42" i="15"/>
  <c r="AG42" i="15" s="1"/>
  <c r="AB42" i="15"/>
  <c r="AC42" i="15" s="1"/>
  <c r="X42" i="15"/>
  <c r="Y42" i="15" s="1"/>
  <c r="AI41" i="15"/>
  <c r="AF41" i="15"/>
  <c r="AG41" i="15" s="1"/>
  <c r="AB41" i="15"/>
  <c r="AC41" i="15" s="1"/>
  <c r="X41" i="15"/>
  <c r="Y41" i="15" s="1"/>
  <c r="AI40" i="15"/>
  <c r="AF40" i="15"/>
  <c r="AG40" i="15" s="1"/>
  <c r="AB40" i="15"/>
  <c r="AC40" i="15" s="1"/>
  <c r="X40" i="15"/>
  <c r="Y40" i="15" s="1"/>
  <c r="AI39" i="15"/>
  <c r="AF39" i="15"/>
  <c r="AG39" i="15" s="1"/>
  <c r="AB39" i="15"/>
  <c r="AC39" i="15" s="1"/>
  <c r="X39" i="15"/>
  <c r="Y39" i="15" s="1"/>
  <c r="AI38" i="15"/>
  <c r="AF38" i="15"/>
  <c r="AG38" i="15" s="1"/>
  <c r="AB38" i="15"/>
  <c r="AC38" i="15" s="1"/>
  <c r="X38" i="15"/>
  <c r="Y38" i="15" s="1"/>
  <c r="AI37" i="15"/>
  <c r="AF37" i="15"/>
  <c r="AG37" i="15" s="1"/>
  <c r="AB37" i="15"/>
  <c r="AC37" i="15" s="1"/>
  <c r="X37" i="15"/>
  <c r="Y37" i="15" s="1"/>
  <c r="AI36" i="15"/>
  <c r="AF36" i="15"/>
  <c r="AG36" i="15" s="1"/>
  <c r="AB36" i="15"/>
  <c r="AC36" i="15" s="1"/>
  <c r="X36" i="15"/>
  <c r="Y36" i="15" s="1"/>
  <c r="AI35" i="15"/>
  <c r="AF35" i="15"/>
  <c r="AG35" i="15" s="1"/>
  <c r="AB35" i="15"/>
  <c r="AC35" i="15" s="1"/>
  <c r="X35" i="15"/>
  <c r="Y35" i="15" s="1"/>
  <c r="AI34" i="15"/>
  <c r="AF34" i="15"/>
  <c r="AG34" i="15" s="1"/>
  <c r="AB34" i="15"/>
  <c r="AC34" i="15" s="1"/>
  <c r="X34" i="15"/>
  <c r="Y34" i="15" s="1"/>
  <c r="AI33" i="15"/>
  <c r="AF33" i="15"/>
  <c r="AG33" i="15" s="1"/>
  <c r="AC33" i="15"/>
  <c r="AB33" i="15"/>
  <c r="X33" i="15"/>
  <c r="Y33" i="15" s="1"/>
  <c r="AI32" i="15"/>
  <c r="AF32" i="15"/>
  <c r="AG32" i="15" s="1"/>
  <c r="AB32" i="15"/>
  <c r="AC32" i="15" s="1"/>
  <c r="X32" i="15"/>
  <c r="Y32" i="15" s="1"/>
  <c r="AI31" i="15"/>
  <c r="AF31" i="15"/>
  <c r="AG31" i="15" s="1"/>
  <c r="AB31" i="15"/>
  <c r="AC31" i="15" s="1"/>
  <c r="X31" i="15"/>
  <c r="Y31" i="15" s="1"/>
  <c r="AI30" i="15"/>
  <c r="AF30" i="15"/>
  <c r="AG30" i="15" s="1"/>
  <c r="AB30" i="15"/>
  <c r="AC30" i="15" s="1"/>
  <c r="X30" i="15"/>
  <c r="Y30" i="15" s="1"/>
  <c r="AI29" i="15"/>
  <c r="AF29" i="15"/>
  <c r="AG29" i="15" s="1"/>
  <c r="AB29" i="15"/>
  <c r="AC29" i="15" s="1"/>
  <c r="X29" i="15"/>
  <c r="Y29" i="15" s="1"/>
  <c r="AI28" i="15"/>
  <c r="AF28" i="15"/>
  <c r="AG28" i="15" s="1"/>
  <c r="AB28" i="15"/>
  <c r="AC28" i="15" s="1"/>
  <c r="X28" i="15"/>
  <c r="Y28" i="15" s="1"/>
  <c r="AI27" i="15"/>
  <c r="AF27" i="15"/>
  <c r="AG27" i="15" s="1"/>
  <c r="AB27" i="15"/>
  <c r="AC27" i="15" s="1"/>
  <c r="X27" i="15"/>
  <c r="Y27" i="15" s="1"/>
  <c r="AI26" i="15"/>
  <c r="AF26" i="15"/>
  <c r="AG26" i="15" s="1"/>
  <c r="AB26" i="15"/>
  <c r="AC26" i="15" s="1"/>
  <c r="X26" i="15"/>
  <c r="Y26" i="15" s="1"/>
  <c r="AI25" i="15"/>
  <c r="AF25" i="15"/>
  <c r="AG25" i="15" s="1"/>
  <c r="AB25" i="15"/>
  <c r="AC25" i="15" s="1"/>
  <c r="X25" i="15"/>
  <c r="Y25" i="15" s="1"/>
  <c r="AI24" i="15"/>
  <c r="AF24" i="15"/>
  <c r="AG24" i="15" s="1"/>
  <c r="AB24" i="15"/>
  <c r="AC24" i="15" s="1"/>
  <c r="X24" i="15"/>
  <c r="Y24" i="15" s="1"/>
  <c r="AI23" i="15"/>
  <c r="AF23" i="15"/>
  <c r="AG23" i="15" s="1"/>
  <c r="AB23" i="15"/>
  <c r="AC23" i="15" s="1"/>
  <c r="X23" i="15"/>
  <c r="Y23" i="15" s="1"/>
  <c r="AI22" i="15"/>
  <c r="AF22" i="15"/>
  <c r="AG22" i="15" s="1"/>
  <c r="AB22" i="15"/>
  <c r="AC22" i="15" s="1"/>
  <c r="X22" i="15"/>
  <c r="Y22" i="15" s="1"/>
  <c r="AI21" i="15"/>
  <c r="AF21" i="15"/>
  <c r="AG21" i="15" s="1"/>
  <c r="AC21" i="15"/>
  <c r="AB21" i="15"/>
  <c r="X21" i="15"/>
  <c r="Y21" i="15" s="1"/>
  <c r="AI20" i="15"/>
  <c r="AF20" i="15"/>
  <c r="AG20" i="15" s="1"/>
  <c r="AB20" i="15"/>
  <c r="AC20" i="15" s="1"/>
  <c r="X20" i="15"/>
  <c r="Y20" i="15" s="1"/>
  <c r="AI19" i="15"/>
  <c r="AF19" i="15"/>
  <c r="AG19" i="15" s="1"/>
  <c r="AB19" i="15"/>
  <c r="AC19" i="15" s="1"/>
  <c r="X19" i="15"/>
  <c r="Y19" i="15" s="1"/>
  <c r="AI18" i="15"/>
  <c r="AF18" i="15"/>
  <c r="AG18" i="15" s="1"/>
  <c r="AB18" i="15"/>
  <c r="AC18" i="15" s="1"/>
  <c r="X18" i="15"/>
  <c r="Y18" i="15" s="1"/>
  <c r="AI17" i="15"/>
  <c r="AF17" i="15"/>
  <c r="AG17" i="15" s="1"/>
  <c r="AB17" i="15"/>
  <c r="AC17" i="15" s="1"/>
  <c r="X17" i="15"/>
  <c r="Y17" i="15" s="1"/>
  <c r="AI16" i="15"/>
  <c r="AF16" i="15"/>
  <c r="AG16" i="15" s="1"/>
  <c r="AB16" i="15"/>
  <c r="AC16" i="15" s="1"/>
  <c r="X16" i="15"/>
  <c r="Y16" i="15" s="1"/>
  <c r="AI15" i="15"/>
  <c r="AF15" i="15"/>
  <c r="AG15" i="15" s="1"/>
  <c r="AB15" i="15"/>
  <c r="AC15" i="15" s="1"/>
  <c r="X15" i="15"/>
  <c r="Y15" i="15" s="1"/>
  <c r="AI95" i="26"/>
  <c r="AJ95" i="26" s="1"/>
  <c r="AH95" i="26"/>
  <c r="AE95" i="26"/>
  <c r="AF95" i="26" s="1"/>
  <c r="AA95" i="26"/>
  <c r="AB95" i="26" s="1"/>
  <c r="W95" i="26"/>
  <c r="X95" i="26" s="1"/>
  <c r="AH94" i="26"/>
  <c r="AI94" i="26" s="1"/>
  <c r="AJ94" i="26" s="1"/>
  <c r="AE94" i="26"/>
  <c r="AF94" i="26" s="1"/>
  <c r="AA94" i="26"/>
  <c r="AB94" i="26" s="1"/>
  <c r="W94" i="26"/>
  <c r="X94" i="26" s="1"/>
  <c r="AI93" i="26"/>
  <c r="AJ93" i="26" s="1"/>
  <c r="AH93" i="26"/>
  <c r="AE93" i="26"/>
  <c r="AF93" i="26" s="1"/>
  <c r="AB93" i="26"/>
  <c r="AA93" i="26"/>
  <c r="X93" i="26"/>
  <c r="W93" i="26"/>
  <c r="AH92" i="26"/>
  <c r="AI92" i="26" s="1"/>
  <c r="AJ92" i="26" s="1"/>
  <c r="AE92" i="26"/>
  <c r="AF92" i="26" s="1"/>
  <c r="AA92" i="26"/>
  <c r="AB92" i="26" s="1"/>
  <c r="X92" i="26"/>
  <c r="W92" i="26"/>
  <c r="AI91" i="26"/>
  <c r="AJ91" i="26" s="1"/>
  <c r="AH91" i="26"/>
  <c r="AE91" i="26"/>
  <c r="AF91" i="26" s="1"/>
  <c r="AA91" i="26"/>
  <c r="AB91" i="26" s="1"/>
  <c r="W91" i="26"/>
  <c r="X91" i="26" s="1"/>
  <c r="AH90" i="26"/>
  <c r="AI90" i="26" s="1"/>
  <c r="AJ90" i="26" s="1"/>
  <c r="AE90" i="26"/>
  <c r="AF90" i="26" s="1"/>
  <c r="AA90" i="26"/>
  <c r="AB90" i="26" s="1"/>
  <c r="W90" i="26"/>
  <c r="X90" i="26" s="1"/>
  <c r="AH89" i="26"/>
  <c r="AI89" i="26" s="1"/>
  <c r="AJ89" i="26" s="1"/>
  <c r="AE89" i="26"/>
  <c r="AF89" i="26" s="1"/>
  <c r="AB89" i="26"/>
  <c r="AA89" i="26"/>
  <c r="X89" i="26"/>
  <c r="W89" i="26"/>
  <c r="AH88" i="26"/>
  <c r="AI88" i="26" s="1"/>
  <c r="AJ88" i="26" s="1"/>
  <c r="AE88" i="26"/>
  <c r="AF88" i="26" s="1"/>
  <c r="AB88" i="26"/>
  <c r="AA88" i="26"/>
  <c r="W88" i="26"/>
  <c r="X88" i="26" s="1"/>
  <c r="AI87" i="26"/>
  <c r="AJ87" i="26" s="1"/>
  <c r="AH87" i="26"/>
  <c r="AE87" i="26"/>
  <c r="AF87" i="26" s="1"/>
  <c r="AA87" i="26"/>
  <c r="AB87" i="26" s="1"/>
  <c r="W87" i="26"/>
  <c r="X87" i="26" s="1"/>
  <c r="AI86" i="26"/>
  <c r="AJ86" i="26" s="1"/>
  <c r="AH86" i="26"/>
  <c r="AE86" i="26"/>
  <c r="AF86" i="26" s="1"/>
  <c r="AA86" i="26"/>
  <c r="AB86" i="26" s="1"/>
  <c r="W86" i="26"/>
  <c r="X86" i="26" s="1"/>
  <c r="AH85" i="26"/>
  <c r="AI85" i="26" s="1"/>
  <c r="AJ85" i="26" s="1"/>
  <c r="AE85" i="26"/>
  <c r="AF85" i="26" s="1"/>
  <c r="AB85" i="26"/>
  <c r="AA85" i="26"/>
  <c r="X85" i="26"/>
  <c r="W85" i="26"/>
  <c r="AH84" i="26"/>
  <c r="AI84" i="26" s="1"/>
  <c r="AJ84" i="26" s="1"/>
  <c r="AE84" i="26"/>
  <c r="AF84" i="26" s="1"/>
  <c r="AA84" i="26"/>
  <c r="AB84" i="26" s="1"/>
  <c r="W84" i="26"/>
  <c r="X84" i="26" s="1"/>
  <c r="AI83" i="26"/>
  <c r="AJ83" i="26" s="1"/>
  <c r="AH83" i="26"/>
  <c r="AE83" i="26"/>
  <c r="AF83" i="26" s="1"/>
  <c r="AA83" i="26"/>
  <c r="AB83" i="26" s="1"/>
  <c r="W83" i="26"/>
  <c r="X83" i="26" s="1"/>
  <c r="AH81" i="26"/>
  <c r="AI81" i="26" s="1"/>
  <c r="AJ81" i="26" s="1"/>
  <c r="AE81" i="26"/>
  <c r="AF81" i="26" s="1"/>
  <c r="AB81" i="26"/>
  <c r="AA81" i="26"/>
  <c r="X81" i="26"/>
  <c r="W81" i="26"/>
  <c r="AH80" i="26"/>
  <c r="AI80" i="26" s="1"/>
  <c r="AJ80" i="26" s="1"/>
  <c r="AE80" i="26"/>
  <c r="AF80" i="26" s="1"/>
  <c r="AA80" i="26"/>
  <c r="AB80" i="26" s="1"/>
  <c r="W80" i="26"/>
  <c r="X80" i="26" s="1"/>
  <c r="AH79" i="26"/>
  <c r="AI79" i="26" s="1"/>
  <c r="AJ79" i="26" s="1"/>
  <c r="AE79" i="26"/>
  <c r="AF79" i="26" s="1"/>
  <c r="AA79" i="26"/>
  <c r="AB79" i="26" s="1"/>
  <c r="X79" i="26"/>
  <c r="W79" i="26"/>
  <c r="AH78" i="26"/>
  <c r="AI78" i="26" s="1"/>
  <c r="AJ78" i="26" s="1"/>
  <c r="AE78" i="26"/>
  <c r="AF78" i="26" s="1"/>
  <c r="AA78" i="26"/>
  <c r="AB78" i="26" s="1"/>
  <c r="W78" i="26"/>
  <c r="X78" i="26" s="1"/>
  <c r="AH77" i="26"/>
  <c r="AI77" i="26" s="1"/>
  <c r="AJ77" i="26" s="1"/>
  <c r="AE77" i="26"/>
  <c r="AF77" i="26" s="1"/>
  <c r="AB77" i="26"/>
  <c r="AA77" i="26"/>
  <c r="X77" i="26"/>
  <c r="W77" i="26"/>
  <c r="AH76" i="26"/>
  <c r="AI76" i="26" s="1"/>
  <c r="AJ76" i="26" s="1"/>
  <c r="AE76" i="26"/>
  <c r="AF76" i="26" s="1"/>
  <c r="AA76" i="26"/>
  <c r="AB76" i="26" s="1"/>
  <c r="W76" i="26"/>
  <c r="X76" i="26" s="1"/>
  <c r="AI75" i="26"/>
  <c r="AJ75" i="26" s="1"/>
  <c r="AH75" i="26"/>
  <c r="AE75" i="26"/>
  <c r="AF75" i="26" s="1"/>
  <c r="AA75" i="26"/>
  <c r="AB75" i="26" s="1"/>
  <c r="W75" i="26"/>
  <c r="X75" i="26" s="1"/>
  <c r="AH74" i="26"/>
  <c r="AI74" i="26" s="1"/>
  <c r="AJ74" i="26" s="1"/>
  <c r="AE74" i="26"/>
  <c r="AF74" i="26" s="1"/>
  <c r="AA74" i="26"/>
  <c r="AB74" i="26" s="1"/>
  <c r="W74" i="26"/>
  <c r="X74" i="26" s="1"/>
  <c r="AH73" i="26"/>
  <c r="AI73" i="26" s="1"/>
  <c r="AJ73" i="26" s="1"/>
  <c r="AF73" i="26"/>
  <c r="AE73" i="26"/>
  <c r="AB73" i="26"/>
  <c r="AA73" i="26"/>
  <c r="X73" i="26"/>
  <c r="W73" i="26"/>
  <c r="AH72" i="26"/>
  <c r="AI72" i="26" s="1"/>
  <c r="AJ72" i="26" s="1"/>
  <c r="AE72" i="26"/>
  <c r="AF72" i="26" s="1"/>
  <c r="AA72" i="26"/>
  <c r="AB72" i="26" s="1"/>
  <c r="W72" i="26"/>
  <c r="X72" i="26" s="1"/>
  <c r="AI71" i="26"/>
  <c r="AJ71" i="26" s="1"/>
  <c r="AH71" i="26"/>
  <c r="AE71" i="26"/>
  <c r="AF71" i="26" s="1"/>
  <c r="AA71" i="26"/>
  <c r="AB71" i="26" s="1"/>
  <c r="W71" i="26"/>
  <c r="X71" i="26" s="1"/>
  <c r="AH70" i="26"/>
  <c r="AI70" i="26" s="1"/>
  <c r="AJ70" i="26" s="1"/>
  <c r="AE70" i="26"/>
  <c r="AF70" i="26" s="1"/>
  <c r="AA70" i="26"/>
  <c r="AB70" i="26" s="1"/>
  <c r="W70" i="26"/>
  <c r="X70" i="26" s="1"/>
  <c r="AI69" i="26"/>
  <c r="AJ69" i="26" s="1"/>
  <c r="AH69" i="26"/>
  <c r="AE69" i="26"/>
  <c r="AF69" i="26" s="1"/>
  <c r="AB69" i="26"/>
  <c r="AA69" i="26"/>
  <c r="X69" i="26"/>
  <c r="W69" i="26"/>
  <c r="AH68" i="26"/>
  <c r="AI68" i="26" s="1"/>
  <c r="AJ68" i="26" s="1"/>
  <c r="AE68" i="26"/>
  <c r="AF68" i="26" s="1"/>
  <c r="AA68" i="26"/>
  <c r="AB68" i="26" s="1"/>
  <c r="X68" i="26"/>
  <c r="W68" i="26"/>
  <c r="AI67" i="26"/>
  <c r="AJ67" i="26" s="1"/>
  <c r="AH67" i="26"/>
  <c r="AE67" i="26"/>
  <c r="AF67" i="26" s="1"/>
  <c r="AA67" i="26"/>
  <c r="AB67" i="26" s="1"/>
  <c r="W67" i="26"/>
  <c r="X67" i="26" s="1"/>
  <c r="AH66" i="26"/>
  <c r="AI66" i="26" s="1"/>
  <c r="AJ66" i="26" s="1"/>
  <c r="AE66" i="26"/>
  <c r="AF66" i="26" s="1"/>
  <c r="AA66" i="26"/>
  <c r="AB66" i="26" s="1"/>
  <c r="W66" i="26"/>
  <c r="X66" i="26" s="1"/>
  <c r="AH65" i="26"/>
  <c r="AI65" i="26" s="1"/>
  <c r="AJ65" i="26" s="1"/>
  <c r="AE65" i="26"/>
  <c r="AF65" i="26" s="1"/>
  <c r="AB65" i="26"/>
  <c r="AA65" i="26"/>
  <c r="X65" i="26"/>
  <c r="W65" i="26"/>
  <c r="AH64" i="26"/>
  <c r="AI64" i="26" s="1"/>
  <c r="AJ64" i="26" s="1"/>
  <c r="AE64" i="26"/>
  <c r="AF64" i="26" s="1"/>
  <c r="AB64" i="26"/>
  <c r="AA64" i="26"/>
  <c r="W64" i="26"/>
  <c r="X64" i="26" s="1"/>
  <c r="AI63" i="26"/>
  <c r="AJ63" i="26" s="1"/>
  <c r="AH63" i="26"/>
  <c r="AE63" i="26"/>
  <c r="AF63" i="26" s="1"/>
  <c r="AA63" i="26"/>
  <c r="AB63" i="26" s="1"/>
  <c r="W63" i="26"/>
  <c r="X63" i="26" s="1"/>
  <c r="AI62" i="26"/>
  <c r="AJ62" i="26" s="1"/>
  <c r="AH62" i="26"/>
  <c r="AE62" i="26"/>
  <c r="AF62" i="26" s="1"/>
  <c r="AA62" i="26"/>
  <c r="AB62" i="26" s="1"/>
  <c r="W62" i="26"/>
  <c r="X62" i="26" s="1"/>
  <c r="AH61" i="26"/>
  <c r="AI61" i="26" s="1"/>
  <c r="AJ61" i="26" s="1"/>
  <c r="AE61" i="26"/>
  <c r="AF61" i="26" s="1"/>
  <c r="AB61" i="26"/>
  <c r="AA61" i="26"/>
  <c r="X61" i="26"/>
  <c r="W61" i="26"/>
  <c r="AH60" i="26"/>
  <c r="AI60" i="26" s="1"/>
  <c r="AJ60" i="26" s="1"/>
  <c r="AE60" i="26"/>
  <c r="AF60" i="26" s="1"/>
  <c r="AA60" i="26"/>
  <c r="AB60" i="26" s="1"/>
  <c r="W60" i="26"/>
  <c r="X60" i="26" s="1"/>
  <c r="AI59" i="26"/>
  <c r="AJ59" i="26" s="1"/>
  <c r="AH59" i="26"/>
  <c r="AE59" i="26"/>
  <c r="AF59" i="26" s="1"/>
  <c r="AA59" i="26"/>
  <c r="AB59" i="26" s="1"/>
  <c r="W59" i="26"/>
  <c r="X59" i="26" s="1"/>
  <c r="AJ58" i="26"/>
  <c r="AI58" i="26"/>
  <c r="AH58" i="26"/>
  <c r="AE58" i="26"/>
  <c r="AF58" i="26" s="1"/>
  <c r="AA58" i="26"/>
  <c r="AB58" i="26" s="1"/>
  <c r="W58" i="26"/>
  <c r="X58" i="26" s="1"/>
  <c r="AH57" i="26"/>
  <c r="AI57" i="26" s="1"/>
  <c r="AJ57" i="26" s="1"/>
  <c r="AE57" i="26"/>
  <c r="AF57" i="26" s="1"/>
  <c r="AB57" i="26"/>
  <c r="AA57" i="26"/>
  <c r="X57" i="26"/>
  <c r="W57" i="26"/>
  <c r="AH56" i="26"/>
  <c r="AI56" i="26" s="1"/>
  <c r="AJ56" i="26" s="1"/>
  <c r="AE56" i="26"/>
  <c r="AF56" i="26" s="1"/>
  <c r="AA56" i="26"/>
  <c r="AB56" i="26" s="1"/>
  <c r="W56" i="26"/>
  <c r="X56" i="26" s="1"/>
  <c r="AI55" i="26"/>
  <c r="AJ55" i="26" s="1"/>
  <c r="AH55" i="26"/>
  <c r="AE55" i="26"/>
  <c r="AF55" i="26" s="1"/>
  <c r="AA55" i="26"/>
  <c r="AB55" i="26" s="1"/>
  <c r="X55" i="26"/>
  <c r="W55" i="26"/>
  <c r="AH54" i="26"/>
  <c r="AI54" i="26" s="1"/>
  <c r="AJ54" i="26" s="1"/>
  <c r="AE54" i="26"/>
  <c r="AF54" i="26" s="1"/>
  <c r="AA54" i="26"/>
  <c r="AB54" i="26" s="1"/>
  <c r="W54" i="26"/>
  <c r="X54" i="26" s="1"/>
  <c r="AH53" i="26"/>
  <c r="AI53" i="26" s="1"/>
  <c r="AJ53" i="26" s="1"/>
  <c r="AE53" i="26"/>
  <c r="AF53" i="26" s="1"/>
  <c r="AB53" i="26"/>
  <c r="AA53" i="26"/>
  <c r="X53" i="26"/>
  <c r="W53" i="26"/>
  <c r="AH52" i="26"/>
  <c r="AI52" i="26" s="1"/>
  <c r="AJ52" i="26" s="1"/>
  <c r="AE52" i="26"/>
  <c r="AF52" i="26" s="1"/>
  <c r="AA52" i="26"/>
  <c r="AB52" i="26" s="1"/>
  <c r="W52" i="26"/>
  <c r="X52" i="26" s="1"/>
  <c r="AI51" i="26"/>
  <c r="AJ51" i="26" s="1"/>
  <c r="AH51" i="26"/>
  <c r="AE51" i="26"/>
  <c r="AF51" i="26" s="1"/>
  <c r="AA51" i="26"/>
  <c r="AB51" i="26" s="1"/>
  <c r="W51" i="26"/>
  <c r="X51" i="26" s="1"/>
  <c r="AH50" i="26"/>
  <c r="AI50" i="26" s="1"/>
  <c r="AJ50" i="26" s="1"/>
  <c r="AE50" i="26"/>
  <c r="AF50" i="26" s="1"/>
  <c r="AA50" i="26"/>
  <c r="AB50" i="26" s="1"/>
  <c r="W50" i="26"/>
  <c r="X50" i="26" s="1"/>
  <c r="AH49" i="26"/>
  <c r="AI49" i="26" s="1"/>
  <c r="AJ49" i="26" s="1"/>
  <c r="AF49" i="26"/>
  <c r="AE49" i="26"/>
  <c r="AB49" i="26"/>
  <c r="AA49" i="26"/>
  <c r="X49" i="26"/>
  <c r="W49" i="26"/>
  <c r="AH48" i="26"/>
  <c r="AI48" i="26" s="1"/>
  <c r="AJ48" i="26" s="1"/>
  <c r="AE48" i="26"/>
  <c r="AF48" i="26" s="1"/>
  <c r="AA48" i="26"/>
  <c r="AB48" i="26" s="1"/>
  <c r="W48" i="26"/>
  <c r="X48" i="26" s="1"/>
  <c r="AI47" i="26"/>
  <c r="AJ47" i="26" s="1"/>
  <c r="AH47" i="26"/>
  <c r="AE47" i="26"/>
  <c r="AF47" i="26" s="1"/>
  <c r="AA47" i="26"/>
  <c r="AB47" i="26" s="1"/>
  <c r="W47" i="26"/>
  <c r="X47" i="26" s="1"/>
  <c r="AH46" i="26"/>
  <c r="AI46" i="26" s="1"/>
  <c r="AJ46" i="26" s="1"/>
  <c r="AE46" i="26"/>
  <c r="AF46" i="26" s="1"/>
  <c r="AA46" i="26"/>
  <c r="AB46" i="26" s="1"/>
  <c r="W46" i="26"/>
  <c r="X46" i="26" s="1"/>
  <c r="AI45" i="26"/>
  <c r="AJ45" i="26" s="1"/>
  <c r="AH45" i="26"/>
  <c r="AE45" i="26"/>
  <c r="AF45" i="26" s="1"/>
  <c r="AB45" i="26"/>
  <c r="AA45" i="26"/>
  <c r="X45" i="26"/>
  <c r="W45" i="26"/>
  <c r="AH44" i="26"/>
  <c r="AI44" i="26" s="1"/>
  <c r="AJ44" i="26" s="1"/>
  <c r="AE44" i="26"/>
  <c r="AF44" i="26" s="1"/>
  <c r="AA44" i="26"/>
  <c r="AB44" i="26" s="1"/>
  <c r="X44" i="26"/>
  <c r="W44" i="26"/>
  <c r="AI43" i="26"/>
  <c r="AJ43" i="26" s="1"/>
  <c r="AH43" i="26"/>
  <c r="AE43" i="26"/>
  <c r="AF43" i="26" s="1"/>
  <c r="AA43" i="26"/>
  <c r="AB43" i="26" s="1"/>
  <c r="W43" i="26"/>
  <c r="X43" i="26" s="1"/>
  <c r="AH42" i="26"/>
  <c r="AI42" i="26" s="1"/>
  <c r="AJ42" i="26" s="1"/>
  <c r="AE42" i="26"/>
  <c r="AF42" i="26" s="1"/>
  <c r="AA42" i="26"/>
  <c r="AB42" i="26" s="1"/>
  <c r="W42" i="26"/>
  <c r="X42" i="26" s="1"/>
  <c r="AH41" i="26"/>
  <c r="AI41" i="26" s="1"/>
  <c r="AJ41" i="26" s="1"/>
  <c r="AE41" i="26"/>
  <c r="AF41" i="26" s="1"/>
  <c r="AB41" i="26"/>
  <c r="AA41" i="26"/>
  <c r="X41" i="26"/>
  <c r="W41" i="26"/>
  <c r="AH40" i="26"/>
  <c r="AI40" i="26" s="1"/>
  <c r="AJ40" i="26" s="1"/>
  <c r="AE40" i="26"/>
  <c r="AF40" i="26" s="1"/>
  <c r="AB40" i="26"/>
  <c r="AA40" i="26"/>
  <c r="W40" i="26"/>
  <c r="X40" i="26" s="1"/>
  <c r="AI39" i="26"/>
  <c r="AJ39" i="26" s="1"/>
  <c r="AH39" i="26"/>
  <c r="AE39" i="26"/>
  <c r="AF39" i="26" s="1"/>
  <c r="AA39" i="26"/>
  <c r="AB39" i="26" s="1"/>
  <c r="W39" i="26"/>
  <c r="X39" i="26" s="1"/>
  <c r="AI38" i="26"/>
  <c r="AJ38" i="26" s="1"/>
  <c r="AH38" i="26"/>
  <c r="AE38" i="26"/>
  <c r="AF38" i="26" s="1"/>
  <c r="AA38" i="26"/>
  <c r="AB38" i="26" s="1"/>
  <c r="W38" i="26"/>
  <c r="X38" i="26" s="1"/>
  <c r="AH37" i="26"/>
  <c r="AI37" i="26" s="1"/>
  <c r="AJ37" i="26" s="1"/>
  <c r="AE37" i="26"/>
  <c r="AF37" i="26" s="1"/>
  <c r="AB37" i="26"/>
  <c r="AA37" i="26"/>
  <c r="X37" i="26"/>
  <c r="W37" i="26"/>
  <c r="AH36" i="26"/>
  <c r="AI36" i="26" s="1"/>
  <c r="AJ36" i="26" s="1"/>
  <c r="AF36" i="26"/>
  <c r="AE36" i="26"/>
  <c r="AA36" i="26"/>
  <c r="AB36" i="26" s="1"/>
  <c r="W36" i="26"/>
  <c r="X36" i="26" s="1"/>
  <c r="AI35" i="26"/>
  <c r="AJ35" i="26" s="1"/>
  <c r="AH35" i="26"/>
  <c r="AE35" i="26"/>
  <c r="AF35" i="26" s="1"/>
  <c r="AA35" i="26"/>
  <c r="AB35" i="26" s="1"/>
  <c r="X35" i="26"/>
  <c r="W35" i="26"/>
  <c r="AH34" i="26"/>
  <c r="AI34" i="26" s="1"/>
  <c r="AJ34" i="26" s="1"/>
  <c r="AE34" i="26"/>
  <c r="AF34" i="26" s="1"/>
  <c r="AA34" i="26"/>
  <c r="AB34" i="26" s="1"/>
  <c r="W34" i="26"/>
  <c r="X34" i="26" s="1"/>
  <c r="AH33" i="26"/>
  <c r="AI33" i="26" s="1"/>
  <c r="AJ33" i="26" s="1"/>
  <c r="AE33" i="26"/>
  <c r="AF33" i="26" s="1"/>
  <c r="AB33" i="26"/>
  <c r="AA33" i="26"/>
  <c r="X33" i="26"/>
  <c r="W33" i="26"/>
  <c r="AH32" i="26"/>
  <c r="AI32" i="26" s="1"/>
  <c r="AJ32" i="26" s="1"/>
  <c r="AE32" i="26"/>
  <c r="AF32" i="26" s="1"/>
  <c r="AA32" i="26"/>
  <c r="AB32" i="26" s="1"/>
  <c r="W32" i="26"/>
  <c r="X32" i="26" s="1"/>
  <c r="AI31" i="26"/>
  <c r="AJ31" i="26" s="1"/>
  <c r="AH31" i="26"/>
  <c r="AE31" i="26"/>
  <c r="AF31" i="26" s="1"/>
  <c r="AA31" i="26"/>
  <c r="AB31" i="26" s="1"/>
  <c r="X31" i="26"/>
  <c r="W31" i="26"/>
  <c r="AH30" i="26"/>
  <c r="AI30" i="26" s="1"/>
  <c r="AJ30" i="26" s="1"/>
  <c r="AE30" i="26"/>
  <c r="AF30" i="26" s="1"/>
  <c r="AA30" i="26"/>
  <c r="AB30" i="26" s="1"/>
  <c r="W30" i="26"/>
  <c r="X30" i="26" s="1"/>
  <c r="AH29" i="26"/>
  <c r="AI29" i="26" s="1"/>
  <c r="AJ29" i="26" s="1"/>
  <c r="AF29" i="26"/>
  <c r="AE29" i="26"/>
  <c r="AB29" i="26"/>
  <c r="AA29" i="26"/>
  <c r="X29" i="26"/>
  <c r="W29" i="26"/>
  <c r="AH28" i="26"/>
  <c r="AI28" i="26" s="1"/>
  <c r="AJ28" i="26" s="1"/>
  <c r="AE28" i="26"/>
  <c r="AF28" i="26" s="1"/>
  <c r="AA28" i="26"/>
  <c r="AB28" i="26" s="1"/>
  <c r="W28" i="26"/>
  <c r="X28" i="26" s="1"/>
  <c r="AI27" i="26"/>
  <c r="AJ27" i="26" s="1"/>
  <c r="AH27" i="26"/>
  <c r="AE27" i="26"/>
  <c r="AF27" i="26" s="1"/>
  <c r="AA27" i="26"/>
  <c r="AB27" i="26" s="1"/>
  <c r="W27" i="26"/>
  <c r="X27" i="26" s="1"/>
  <c r="AH26" i="26"/>
  <c r="AI26" i="26" s="1"/>
  <c r="AJ26" i="26" s="1"/>
  <c r="AE26" i="26"/>
  <c r="AF26" i="26" s="1"/>
  <c r="AA26" i="26"/>
  <c r="AB26" i="26" s="1"/>
  <c r="W26" i="26"/>
  <c r="X26" i="26" s="1"/>
  <c r="AJ25" i="26"/>
  <c r="AI25" i="26"/>
  <c r="AH25" i="26"/>
  <c r="AE25" i="26"/>
  <c r="AF25" i="26" s="1"/>
  <c r="AB25" i="26"/>
  <c r="AA25" i="26"/>
  <c r="X25" i="26"/>
  <c r="W25" i="26"/>
  <c r="AH24" i="26"/>
  <c r="AI24" i="26" s="1"/>
  <c r="AJ24" i="26" s="1"/>
  <c r="AE24" i="26"/>
  <c r="AF24" i="26" s="1"/>
  <c r="AB24" i="26"/>
  <c r="AA24" i="26"/>
  <c r="W24" i="26"/>
  <c r="X24" i="26" s="1"/>
  <c r="AI23" i="26"/>
  <c r="AJ23" i="26" s="1"/>
  <c r="AH23" i="26"/>
  <c r="AE23" i="26"/>
  <c r="AF23" i="26" s="1"/>
  <c r="AA23" i="26"/>
  <c r="AB23" i="26" s="1"/>
  <c r="W23" i="26"/>
  <c r="X23" i="26" s="1"/>
  <c r="AI22" i="26"/>
  <c r="AJ22" i="26" s="1"/>
  <c r="AH22" i="26"/>
  <c r="AE22" i="26"/>
  <c r="AF22" i="26" s="1"/>
  <c r="AA22" i="26"/>
  <c r="AB22" i="26" s="1"/>
  <c r="W22" i="26"/>
  <c r="X22" i="26" s="1"/>
  <c r="AH21" i="26"/>
  <c r="AI21" i="26" s="1"/>
  <c r="AJ21" i="26" s="1"/>
  <c r="AE21" i="26"/>
  <c r="AF21" i="26" s="1"/>
  <c r="AB21" i="26"/>
  <c r="AA21" i="26"/>
  <c r="X21" i="26"/>
  <c r="W21" i="26"/>
  <c r="AH20" i="26"/>
  <c r="AI20" i="26" s="1"/>
  <c r="AJ20" i="26" s="1"/>
  <c r="AE20" i="26"/>
  <c r="AF20" i="26" s="1"/>
  <c r="AA20" i="26"/>
  <c r="AB20" i="26" s="1"/>
  <c r="W20" i="26"/>
  <c r="X20" i="26" s="1"/>
  <c r="AI19" i="26"/>
  <c r="AJ19" i="26" s="1"/>
  <c r="AH19" i="26"/>
  <c r="AE19" i="26"/>
  <c r="AF19" i="26" s="1"/>
  <c r="AA19" i="26"/>
  <c r="AB19" i="26" s="1"/>
  <c r="X19" i="26"/>
  <c r="W19" i="26"/>
  <c r="AH18" i="26"/>
  <c r="AI18" i="26" s="1"/>
  <c r="AJ18" i="26" s="1"/>
  <c r="AE18" i="26"/>
  <c r="AF18" i="26" s="1"/>
  <c r="AA18" i="26"/>
  <c r="AB18" i="26" s="1"/>
  <c r="W18" i="26"/>
  <c r="X18" i="26" s="1"/>
  <c r="AH17" i="26"/>
  <c r="AI17" i="26" s="1"/>
  <c r="AJ17" i="26" s="1"/>
  <c r="AF17" i="26"/>
  <c r="AE17" i="26"/>
  <c r="AB17" i="26"/>
  <c r="AA17" i="26"/>
  <c r="X17" i="26"/>
  <c r="W17" i="26"/>
  <c r="AH16" i="26"/>
  <c r="AI16" i="26" s="1"/>
  <c r="AJ16" i="26" s="1"/>
  <c r="AE16" i="26"/>
  <c r="AF16" i="26" s="1"/>
  <c r="AA16" i="26"/>
  <c r="AB16" i="26" s="1"/>
  <c r="W16" i="26"/>
  <c r="X16" i="26" s="1"/>
  <c r="AI15" i="26"/>
  <c r="AJ15" i="26" s="1"/>
  <c r="AH15" i="26"/>
  <c r="AE15" i="26"/>
  <c r="AF15" i="26" s="1"/>
  <c r="AA15" i="26"/>
  <c r="AB15" i="26" s="1"/>
  <c r="W15" i="26"/>
  <c r="X15" i="26" s="1"/>
  <c r="AI77" i="14"/>
  <c r="AF77" i="14"/>
  <c r="AG77" i="14" s="1"/>
  <c r="AB77" i="14"/>
  <c r="AC77" i="14" s="1"/>
  <c r="X77" i="14"/>
  <c r="Y77" i="14" s="1"/>
  <c r="AI76" i="14"/>
  <c r="AF76" i="14"/>
  <c r="AG76" i="14" s="1"/>
  <c r="AB76" i="14"/>
  <c r="AC76" i="14" s="1"/>
  <c r="X76" i="14"/>
  <c r="Y76" i="14" s="1"/>
  <c r="AI75" i="14"/>
  <c r="AF75" i="14"/>
  <c r="AG75" i="14" s="1"/>
  <c r="AB75" i="14"/>
  <c r="AC75" i="14" s="1"/>
  <c r="X75" i="14"/>
  <c r="Y75" i="14" s="1"/>
  <c r="AI74" i="14"/>
  <c r="AJ74" i="14" s="1"/>
  <c r="AK74" i="14" s="1"/>
  <c r="AF74" i="14"/>
  <c r="AG74" i="14" s="1"/>
  <c r="AB74" i="14"/>
  <c r="AC74" i="14" s="1"/>
  <c r="X74" i="14"/>
  <c r="Y74" i="14" s="1"/>
  <c r="AI73" i="14"/>
  <c r="AJ73" i="14" s="1"/>
  <c r="AK73" i="14" s="1"/>
  <c r="AF73" i="14"/>
  <c r="AG73" i="14" s="1"/>
  <c r="AB73" i="14"/>
  <c r="AC73" i="14" s="1"/>
  <c r="X73" i="14"/>
  <c r="Y73" i="14" s="1"/>
  <c r="AI72" i="14"/>
  <c r="AF72" i="14"/>
  <c r="AG72" i="14" s="1"/>
  <c r="AB72" i="14"/>
  <c r="AC72" i="14" s="1"/>
  <c r="X72" i="14"/>
  <c r="Y72" i="14" s="1"/>
  <c r="AI71" i="14"/>
  <c r="AF71" i="14"/>
  <c r="AG71" i="14" s="1"/>
  <c r="AB71" i="14"/>
  <c r="AC71" i="14" s="1"/>
  <c r="X71" i="14"/>
  <c r="Y71" i="14" s="1"/>
  <c r="AI70" i="14"/>
  <c r="AF70" i="14"/>
  <c r="AG70" i="14" s="1"/>
  <c r="AB70" i="14"/>
  <c r="AC70" i="14" s="1"/>
  <c r="X70" i="14"/>
  <c r="Y70" i="14" s="1"/>
  <c r="AI69" i="14"/>
  <c r="AF69" i="14"/>
  <c r="AG69" i="14" s="1"/>
  <c r="AB69" i="14"/>
  <c r="AC69" i="14" s="1"/>
  <c r="X69" i="14"/>
  <c r="Y69" i="14" s="1"/>
  <c r="AI68" i="14"/>
  <c r="AF68" i="14"/>
  <c r="AG68" i="14" s="1"/>
  <c r="AB68" i="14"/>
  <c r="AC68" i="14" s="1"/>
  <c r="X68" i="14"/>
  <c r="Y68" i="14" s="1"/>
  <c r="AI67" i="14"/>
  <c r="AF67" i="14"/>
  <c r="AG67" i="14" s="1"/>
  <c r="AB67" i="14"/>
  <c r="AC67" i="14" s="1"/>
  <c r="X67" i="14"/>
  <c r="Y67" i="14" s="1"/>
  <c r="AI66" i="14"/>
  <c r="AF66" i="14"/>
  <c r="AG66" i="14" s="1"/>
  <c r="AB66" i="14"/>
  <c r="AC66" i="14" s="1"/>
  <c r="X66" i="14"/>
  <c r="Y66" i="14" s="1"/>
  <c r="AI65" i="14"/>
  <c r="AF65" i="14"/>
  <c r="AG65" i="14" s="1"/>
  <c r="AB65" i="14"/>
  <c r="AC65" i="14" s="1"/>
  <c r="X65" i="14"/>
  <c r="Y65" i="14" s="1"/>
  <c r="AI64" i="14"/>
  <c r="AF64" i="14"/>
  <c r="AG64" i="14" s="1"/>
  <c r="AB64" i="14"/>
  <c r="AC64" i="14" s="1"/>
  <c r="X64" i="14"/>
  <c r="Y64" i="14" s="1"/>
  <c r="AI63" i="14"/>
  <c r="AF63" i="14"/>
  <c r="AG63" i="14" s="1"/>
  <c r="AB63" i="14"/>
  <c r="AC63" i="14" s="1"/>
  <c r="X63" i="14"/>
  <c r="Y63" i="14" s="1"/>
  <c r="AI62" i="14"/>
  <c r="AF62" i="14"/>
  <c r="AG62" i="14" s="1"/>
  <c r="AB62" i="14"/>
  <c r="AC62" i="14" s="1"/>
  <c r="X62" i="14"/>
  <c r="Y62" i="14" s="1"/>
  <c r="AI61" i="14"/>
  <c r="AF61" i="14"/>
  <c r="AG61" i="14" s="1"/>
  <c r="AB61" i="14"/>
  <c r="AC61" i="14" s="1"/>
  <c r="X61" i="14"/>
  <c r="Y61" i="14" s="1"/>
  <c r="AI60" i="14"/>
  <c r="AG60" i="14"/>
  <c r="AF60" i="14"/>
  <c r="AB60" i="14"/>
  <c r="AC60" i="14" s="1"/>
  <c r="X60" i="14"/>
  <c r="Y60" i="14" s="1"/>
  <c r="AI59" i="14"/>
  <c r="AF59" i="14"/>
  <c r="AG59" i="14" s="1"/>
  <c r="AB59" i="14"/>
  <c r="AC59" i="14" s="1"/>
  <c r="X59" i="14"/>
  <c r="Y59" i="14" s="1"/>
  <c r="AI58" i="14"/>
  <c r="AF58" i="14"/>
  <c r="AG58" i="14" s="1"/>
  <c r="AB58" i="14"/>
  <c r="AC58" i="14" s="1"/>
  <c r="X58" i="14"/>
  <c r="Y58" i="14" s="1"/>
  <c r="AI57" i="14"/>
  <c r="AF57" i="14"/>
  <c r="AG57" i="14" s="1"/>
  <c r="AB57" i="14"/>
  <c r="AC57" i="14" s="1"/>
  <c r="X57" i="14"/>
  <c r="Y57" i="14" s="1"/>
  <c r="AI56" i="14"/>
  <c r="AF56" i="14"/>
  <c r="AG56" i="14" s="1"/>
  <c r="AB56" i="14"/>
  <c r="AC56" i="14" s="1"/>
  <c r="X56" i="14"/>
  <c r="Y56" i="14" s="1"/>
  <c r="AI55" i="14"/>
  <c r="AF55" i="14"/>
  <c r="AG55" i="14" s="1"/>
  <c r="AC55" i="14"/>
  <c r="AB55" i="14"/>
  <c r="X55" i="14"/>
  <c r="Y55" i="14" s="1"/>
  <c r="AI54" i="14"/>
  <c r="AF54" i="14"/>
  <c r="AG54" i="14" s="1"/>
  <c r="AB54" i="14"/>
  <c r="AC54" i="14" s="1"/>
  <c r="X54" i="14"/>
  <c r="Y54" i="14" s="1"/>
  <c r="AI53" i="14"/>
  <c r="AF53" i="14"/>
  <c r="AG53" i="14" s="1"/>
  <c r="AB53" i="14"/>
  <c r="AC53" i="14" s="1"/>
  <c r="X53" i="14"/>
  <c r="Y53" i="14" s="1"/>
  <c r="AI52" i="14"/>
  <c r="AF52" i="14"/>
  <c r="AG52" i="14" s="1"/>
  <c r="AB52" i="14"/>
  <c r="AC52" i="14" s="1"/>
  <c r="X52" i="14"/>
  <c r="Y52" i="14" s="1"/>
  <c r="AI50" i="14"/>
  <c r="AJ50" i="14" s="1"/>
  <c r="AK50" i="14" s="1"/>
  <c r="AF50" i="14"/>
  <c r="AG50" i="14" s="1"/>
  <c r="AB50" i="14"/>
  <c r="AC50" i="14" s="1"/>
  <c r="X50" i="14"/>
  <c r="Y50" i="14" s="1"/>
  <c r="AI49" i="14"/>
  <c r="AJ49" i="14" s="1"/>
  <c r="AK49" i="14" s="1"/>
  <c r="AF49" i="14"/>
  <c r="AG49" i="14" s="1"/>
  <c r="AB49" i="14"/>
  <c r="AC49" i="14" s="1"/>
  <c r="X49" i="14"/>
  <c r="Y49" i="14" s="1"/>
  <c r="AI48" i="14"/>
  <c r="AJ48" i="14" s="1"/>
  <c r="AK48" i="14" s="1"/>
  <c r="AF48" i="14"/>
  <c r="AG48" i="14" s="1"/>
  <c r="AB48" i="14"/>
  <c r="AC48" i="14" s="1"/>
  <c r="X48" i="14"/>
  <c r="Y48" i="14" s="1"/>
  <c r="AI47" i="14"/>
  <c r="AJ47" i="14" s="1"/>
  <c r="AK47" i="14" s="1"/>
  <c r="AF47" i="14"/>
  <c r="AG47" i="14" s="1"/>
  <c r="AB47" i="14"/>
  <c r="AC47" i="14" s="1"/>
  <c r="X47" i="14"/>
  <c r="Y47" i="14" s="1"/>
  <c r="AI46" i="14"/>
  <c r="AJ46" i="14" s="1"/>
  <c r="AK46" i="14" s="1"/>
  <c r="AF46" i="14"/>
  <c r="AG46" i="14" s="1"/>
  <c r="AB46" i="14"/>
  <c r="AC46" i="14" s="1"/>
  <c r="X46" i="14"/>
  <c r="Y46" i="14" s="1"/>
  <c r="AI45" i="14"/>
  <c r="AF45" i="14"/>
  <c r="AG45" i="14" s="1"/>
  <c r="AB45" i="14"/>
  <c r="AC45" i="14" s="1"/>
  <c r="X45" i="14"/>
  <c r="Y45" i="14" s="1"/>
  <c r="AI44" i="14"/>
  <c r="AF44" i="14"/>
  <c r="AG44" i="14" s="1"/>
  <c r="AC44" i="14"/>
  <c r="AB44" i="14"/>
  <c r="X44" i="14"/>
  <c r="Y44" i="14" s="1"/>
  <c r="AI43" i="14"/>
  <c r="AF43" i="14"/>
  <c r="AG43" i="14" s="1"/>
  <c r="AB43" i="14"/>
  <c r="AC43" i="14" s="1"/>
  <c r="X43" i="14"/>
  <c r="Y43" i="14" s="1"/>
  <c r="AI42" i="14"/>
  <c r="AF42" i="14"/>
  <c r="AG42" i="14" s="1"/>
  <c r="AB42" i="14"/>
  <c r="AC42" i="14" s="1"/>
  <c r="X42" i="14"/>
  <c r="Y42" i="14" s="1"/>
  <c r="AI41" i="14"/>
  <c r="AF41" i="14"/>
  <c r="AG41" i="14" s="1"/>
  <c r="AB41" i="14"/>
  <c r="AC41" i="14" s="1"/>
  <c r="Y41" i="14"/>
  <c r="X41" i="14"/>
  <c r="AI40" i="14"/>
  <c r="AF40" i="14"/>
  <c r="AG40" i="14" s="1"/>
  <c r="AB40" i="14"/>
  <c r="AC40" i="14" s="1"/>
  <c r="X40" i="14"/>
  <c r="Y40" i="14" s="1"/>
  <c r="AI39" i="14"/>
  <c r="AG39" i="14"/>
  <c r="AF39" i="14"/>
  <c r="AB39" i="14"/>
  <c r="AC39" i="14" s="1"/>
  <c r="X39" i="14"/>
  <c r="Y39" i="14" s="1"/>
  <c r="AI38" i="14"/>
  <c r="AF38" i="14"/>
  <c r="AG38" i="14" s="1"/>
  <c r="AB38" i="14"/>
  <c r="AC38" i="14" s="1"/>
  <c r="X38" i="14"/>
  <c r="Y38" i="14" s="1"/>
  <c r="AI37" i="14"/>
  <c r="AF37" i="14"/>
  <c r="AG37" i="14" s="1"/>
  <c r="AB37" i="14"/>
  <c r="AC37" i="14" s="1"/>
  <c r="X37" i="14"/>
  <c r="Y37" i="14" s="1"/>
  <c r="AI36" i="14"/>
  <c r="AF36" i="14"/>
  <c r="AG36" i="14" s="1"/>
  <c r="AB36" i="14"/>
  <c r="AC36" i="14" s="1"/>
  <c r="X36" i="14"/>
  <c r="Y36" i="14" s="1"/>
  <c r="AI35" i="14"/>
  <c r="AF35" i="14"/>
  <c r="AG35" i="14" s="1"/>
  <c r="AB35" i="14"/>
  <c r="AC35" i="14" s="1"/>
  <c r="X35" i="14"/>
  <c r="Y35" i="14" s="1"/>
  <c r="AI34" i="14"/>
  <c r="AF34" i="14"/>
  <c r="AG34" i="14" s="1"/>
  <c r="AB34" i="14"/>
  <c r="AC34" i="14" s="1"/>
  <c r="X34" i="14"/>
  <c r="Y34" i="14" s="1"/>
  <c r="AI33" i="14"/>
  <c r="AF33" i="14"/>
  <c r="AG33" i="14" s="1"/>
  <c r="AB33" i="14"/>
  <c r="AC33" i="14" s="1"/>
  <c r="X33" i="14"/>
  <c r="Y33" i="14" s="1"/>
  <c r="AI32" i="14"/>
  <c r="AF32" i="14"/>
  <c r="AG32" i="14" s="1"/>
  <c r="AB32" i="14"/>
  <c r="AC32" i="14" s="1"/>
  <c r="X32" i="14"/>
  <c r="Y32" i="14" s="1"/>
  <c r="AI31" i="14"/>
  <c r="AF31" i="14"/>
  <c r="AG31" i="14" s="1"/>
  <c r="AB31" i="14"/>
  <c r="AC31" i="14" s="1"/>
  <c r="X31" i="14"/>
  <c r="Y31" i="14" s="1"/>
  <c r="AI30" i="14"/>
  <c r="AF30" i="14"/>
  <c r="AG30" i="14" s="1"/>
  <c r="AB30" i="14"/>
  <c r="AC30" i="14" s="1"/>
  <c r="X30" i="14"/>
  <c r="Y30" i="14" s="1"/>
  <c r="AI29" i="14"/>
  <c r="AF29" i="14"/>
  <c r="AG29" i="14" s="1"/>
  <c r="AB29" i="14"/>
  <c r="AC29" i="14" s="1"/>
  <c r="X29" i="14"/>
  <c r="Y29" i="14" s="1"/>
  <c r="AI28" i="14"/>
  <c r="AF28" i="14"/>
  <c r="AG28" i="14" s="1"/>
  <c r="AB28" i="14"/>
  <c r="AC28" i="14" s="1"/>
  <c r="X28" i="14"/>
  <c r="Y28" i="14" s="1"/>
  <c r="AI27" i="14"/>
  <c r="AF27" i="14"/>
  <c r="AG27" i="14" s="1"/>
  <c r="AB27" i="14"/>
  <c r="AC27" i="14" s="1"/>
  <c r="X27" i="14"/>
  <c r="Y27" i="14" s="1"/>
  <c r="AI26" i="14"/>
  <c r="AF26" i="14"/>
  <c r="AG26" i="14" s="1"/>
  <c r="AB26" i="14"/>
  <c r="AC26" i="14" s="1"/>
  <c r="X26" i="14"/>
  <c r="Y26" i="14" s="1"/>
  <c r="AI25" i="14"/>
  <c r="AF25" i="14"/>
  <c r="AG25" i="14" s="1"/>
  <c r="AB25" i="14"/>
  <c r="AC25" i="14" s="1"/>
  <c r="X25" i="14"/>
  <c r="Y25" i="14" s="1"/>
  <c r="AI24" i="14"/>
  <c r="AF24" i="14"/>
  <c r="AG24" i="14" s="1"/>
  <c r="AB24" i="14"/>
  <c r="AC24" i="14" s="1"/>
  <c r="X24" i="14"/>
  <c r="Y24" i="14" s="1"/>
  <c r="AI23" i="14"/>
  <c r="AF23" i="14"/>
  <c r="AG23" i="14" s="1"/>
  <c r="AB23" i="14"/>
  <c r="AC23" i="14" s="1"/>
  <c r="X23" i="14"/>
  <c r="Y23" i="14" s="1"/>
  <c r="AI22" i="14"/>
  <c r="AF22" i="14"/>
  <c r="AG22" i="14" s="1"/>
  <c r="AB22" i="14"/>
  <c r="AC22" i="14" s="1"/>
  <c r="X22" i="14"/>
  <c r="Y22" i="14" s="1"/>
  <c r="AI21" i="14"/>
  <c r="AF21" i="14"/>
  <c r="AG21" i="14" s="1"/>
  <c r="AB21" i="14"/>
  <c r="AC21" i="14" s="1"/>
  <c r="X21" i="14"/>
  <c r="Y21" i="14" s="1"/>
  <c r="AI20" i="14"/>
  <c r="AF20" i="14"/>
  <c r="AG20" i="14" s="1"/>
  <c r="AB20" i="14"/>
  <c r="AC20" i="14" s="1"/>
  <c r="X20" i="14"/>
  <c r="Y20" i="14" s="1"/>
  <c r="AI19" i="14"/>
  <c r="AF19" i="14"/>
  <c r="AG19" i="14" s="1"/>
  <c r="AB19" i="14"/>
  <c r="AC19" i="14" s="1"/>
  <c r="X19" i="14"/>
  <c r="Y19" i="14" s="1"/>
  <c r="AI18" i="14"/>
  <c r="AF18" i="14"/>
  <c r="AG18" i="14" s="1"/>
  <c r="AB18" i="14"/>
  <c r="AC18" i="14" s="1"/>
  <c r="X18" i="14"/>
  <c r="Y18" i="14" s="1"/>
  <c r="AI17" i="14"/>
  <c r="AG17" i="14"/>
  <c r="AF17" i="14"/>
  <c r="AB17" i="14"/>
  <c r="AC17" i="14" s="1"/>
  <c r="X17" i="14"/>
  <c r="Y17" i="14" s="1"/>
  <c r="AI16" i="14"/>
  <c r="AF16" i="14"/>
  <c r="AG16" i="14" s="1"/>
  <c r="AB16" i="14"/>
  <c r="AC16" i="14" s="1"/>
  <c r="X16" i="14"/>
  <c r="Y16" i="14" s="1"/>
  <c r="AI15" i="14"/>
  <c r="AF15" i="14"/>
  <c r="AG15" i="14" s="1"/>
  <c r="AB15" i="14"/>
  <c r="AC15" i="14" s="1"/>
  <c r="X15" i="14"/>
  <c r="Y15" i="14" s="1"/>
  <c r="T15" i="15"/>
  <c r="U15" i="15" s="1"/>
  <c r="N95" i="15"/>
  <c r="K95" i="15"/>
  <c r="O95" i="15" s="1"/>
  <c r="N94" i="15"/>
  <c r="K94" i="15"/>
  <c r="O94" i="15" s="1"/>
  <c r="N93" i="15"/>
  <c r="K93" i="15"/>
  <c r="O93" i="15" s="1"/>
  <c r="N92" i="15"/>
  <c r="K92" i="15"/>
  <c r="O92" i="15" s="1"/>
  <c r="N91" i="15"/>
  <c r="K91" i="15"/>
  <c r="O91" i="15" s="1"/>
  <c r="N90" i="15"/>
  <c r="K90" i="15"/>
  <c r="O90" i="15" s="1"/>
  <c r="K98" i="15"/>
  <c r="N98" i="15"/>
  <c r="O98" i="15" s="1"/>
  <c r="T98" i="15"/>
  <c r="U98" i="15" s="1"/>
  <c r="K99" i="15"/>
  <c r="O99" i="15" s="1"/>
  <c r="N99" i="15"/>
  <c r="T99" i="15"/>
  <c r="U99" i="15" s="1"/>
  <c r="K100" i="15"/>
  <c r="N100" i="15"/>
  <c r="O100" i="15"/>
  <c r="T100" i="15"/>
  <c r="U100" i="15" s="1"/>
  <c r="K101" i="15"/>
  <c r="N101" i="15"/>
  <c r="O101" i="15"/>
  <c r="T101" i="15"/>
  <c r="U101" i="15"/>
  <c r="T95" i="15"/>
  <c r="U95" i="15" s="1"/>
  <c r="T94" i="15"/>
  <c r="U94" i="15" s="1"/>
  <c r="T93" i="15"/>
  <c r="U93" i="15" s="1"/>
  <c r="T92" i="15"/>
  <c r="U92" i="15" s="1"/>
  <c r="T91" i="15"/>
  <c r="U91" i="15" s="1"/>
  <c r="T90" i="15"/>
  <c r="U90" i="15" s="1"/>
  <c r="N95" i="26"/>
  <c r="O95" i="26" s="1"/>
  <c r="K95" i="26"/>
  <c r="N94" i="26"/>
  <c r="K94" i="26"/>
  <c r="O94" i="26" s="1"/>
  <c r="N93" i="26"/>
  <c r="K93" i="26"/>
  <c r="N92" i="26"/>
  <c r="K92" i="26"/>
  <c r="N91" i="26"/>
  <c r="O91" i="26" s="1"/>
  <c r="K91" i="26"/>
  <c r="N90" i="26"/>
  <c r="K90" i="26"/>
  <c r="O90" i="26" s="1"/>
  <c r="N89" i="26"/>
  <c r="K89" i="26"/>
  <c r="O89" i="26" s="1"/>
  <c r="N88" i="26"/>
  <c r="K88" i="26"/>
  <c r="O88" i="26" s="1"/>
  <c r="N87" i="26"/>
  <c r="O87" i="26" s="1"/>
  <c r="K87" i="26"/>
  <c r="N86" i="26"/>
  <c r="K86" i="26"/>
  <c r="O86" i="26" s="1"/>
  <c r="N85" i="26"/>
  <c r="K85" i="26"/>
  <c r="O85" i="26" s="1"/>
  <c r="N84" i="26"/>
  <c r="K84" i="26"/>
  <c r="O84" i="26" s="1"/>
  <c r="N83" i="26"/>
  <c r="O83" i="26" s="1"/>
  <c r="K83" i="26"/>
  <c r="S95" i="26"/>
  <c r="T95" i="26" s="1"/>
  <c r="S94" i="26"/>
  <c r="T94" i="26" s="1"/>
  <c r="S93" i="26"/>
  <c r="T93" i="26" s="1"/>
  <c r="S92" i="26"/>
  <c r="T92" i="26" s="1"/>
  <c r="S91" i="26"/>
  <c r="T91" i="26" s="1"/>
  <c r="A91" i="26"/>
  <c r="A92" i="26" s="1"/>
  <c r="A93" i="26" s="1"/>
  <c r="A94" i="26" s="1"/>
  <c r="A95" i="26" s="1"/>
  <c r="K78" i="26"/>
  <c r="N78" i="26"/>
  <c r="K79" i="26"/>
  <c r="N79" i="26"/>
  <c r="K80" i="26"/>
  <c r="N80" i="26"/>
  <c r="O80" i="26"/>
  <c r="K81" i="26"/>
  <c r="N81" i="26"/>
  <c r="N77" i="26"/>
  <c r="K77" i="26"/>
  <c r="S81" i="26"/>
  <c r="T81" i="26" s="1"/>
  <c r="S80" i="26"/>
  <c r="T80" i="26" s="1"/>
  <c r="S79" i="26"/>
  <c r="T79" i="26" s="1"/>
  <c r="S78" i="26"/>
  <c r="T78" i="26" s="1"/>
  <c r="T77" i="14"/>
  <c r="U77" i="14" s="1"/>
  <c r="N77" i="14"/>
  <c r="K77" i="14"/>
  <c r="T76" i="14"/>
  <c r="U76" i="14" s="1"/>
  <c r="N76" i="14"/>
  <c r="K76" i="14"/>
  <c r="O76" i="14" s="1"/>
  <c r="T75" i="14"/>
  <c r="U75" i="14" s="1"/>
  <c r="N75" i="14"/>
  <c r="K75" i="14"/>
  <c r="O75" i="14" s="1"/>
  <c r="T74" i="14"/>
  <c r="U74" i="14" s="1"/>
  <c r="N74" i="14"/>
  <c r="K74" i="14"/>
  <c r="O74" i="14" s="1"/>
  <c r="T73" i="14"/>
  <c r="U73" i="14" s="1"/>
  <c r="N73" i="14"/>
  <c r="K73" i="14"/>
  <c r="O73" i="14" s="1"/>
  <c r="T72" i="14"/>
  <c r="U72" i="14" s="1"/>
  <c r="N72" i="14"/>
  <c r="K72" i="14"/>
  <c r="T50" i="14"/>
  <c r="U50" i="14" s="1"/>
  <c r="T49" i="14"/>
  <c r="U49" i="14" s="1"/>
  <c r="T48" i="14"/>
  <c r="U48" i="14" s="1"/>
  <c r="T47" i="14"/>
  <c r="U47" i="14" s="1"/>
  <c r="T46" i="14"/>
  <c r="U46" i="14" s="1"/>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N96" i="27"/>
  <c r="K96" i="27"/>
  <c r="O96" i="27" s="1"/>
  <c r="N95" i="27"/>
  <c r="K95" i="27"/>
  <c r="O95" i="27" s="1"/>
  <c r="A93" i="27"/>
  <c r="A18" i="27"/>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17" i="27"/>
  <c r="A16" i="27"/>
  <c r="AI102" i="27"/>
  <c r="AJ102" i="27" s="1"/>
  <c r="AK102" i="27" s="1"/>
  <c r="AF102" i="27"/>
  <c r="AG102" i="27" s="1"/>
  <c r="AB102" i="27"/>
  <c r="AC102" i="27" s="1"/>
  <c r="X102" i="27"/>
  <c r="Y102" i="27" s="1"/>
  <c r="T102" i="27"/>
  <c r="U102" i="27" s="1"/>
  <c r="O102" i="27"/>
  <c r="N102" i="27"/>
  <c r="K102" i="27"/>
  <c r="AI101" i="27"/>
  <c r="AJ101" i="27" s="1"/>
  <c r="AK101" i="27" s="1"/>
  <c r="AF101" i="27"/>
  <c r="AG101" i="27" s="1"/>
  <c r="AB101" i="27"/>
  <c r="AC101" i="27" s="1"/>
  <c r="X101" i="27"/>
  <c r="Y101" i="27" s="1"/>
  <c r="U101" i="27"/>
  <c r="T101" i="27"/>
  <c r="N101" i="27"/>
  <c r="O101" i="27" s="1"/>
  <c r="K101" i="27"/>
  <c r="AI100" i="27"/>
  <c r="AF100" i="27"/>
  <c r="AG100" i="27" s="1"/>
  <c r="AB100" i="27"/>
  <c r="AC100" i="27" s="1"/>
  <c r="Y100" i="27"/>
  <c r="X100" i="27"/>
  <c r="T100" i="27"/>
  <c r="U100" i="27" s="1"/>
  <c r="N100" i="27"/>
  <c r="K100" i="27"/>
  <c r="O100" i="27" s="1"/>
  <c r="AI99" i="27"/>
  <c r="AF99" i="27"/>
  <c r="AG99" i="27" s="1"/>
  <c r="AC99" i="27"/>
  <c r="AB99" i="27"/>
  <c r="X99" i="27"/>
  <c r="Y99" i="27" s="1"/>
  <c r="T99" i="27"/>
  <c r="U99" i="27" s="1"/>
  <c r="N99" i="27"/>
  <c r="K99" i="27"/>
  <c r="O99" i="27" s="1"/>
  <c r="AI98" i="27"/>
  <c r="AJ98" i="27" s="1"/>
  <c r="AK98" i="27" s="1"/>
  <c r="AG98" i="27"/>
  <c r="AF98" i="27"/>
  <c r="AB98" i="27"/>
  <c r="AC98" i="27" s="1"/>
  <c r="X98" i="27"/>
  <c r="Y98" i="27" s="1"/>
  <c r="T98" i="27"/>
  <c r="U98" i="27" s="1"/>
  <c r="N98" i="27"/>
  <c r="K98" i="27"/>
  <c r="O98" i="27" s="1"/>
  <c r="AI97" i="27"/>
  <c r="AF97" i="27"/>
  <c r="AG97" i="27" s="1"/>
  <c r="AB97" i="27"/>
  <c r="AC97" i="27" s="1"/>
  <c r="X97" i="27"/>
  <c r="Y97" i="27" s="1"/>
  <c r="T97" i="27"/>
  <c r="U97" i="27" s="1"/>
  <c r="N97" i="27"/>
  <c r="K97" i="27"/>
  <c r="O97" i="27" s="1"/>
  <c r="AJ97" i="27" s="1"/>
  <c r="AK97" i="27" s="1"/>
  <c r="K85" i="27"/>
  <c r="N85" i="27"/>
  <c r="K86" i="27"/>
  <c r="O86" i="27" s="1"/>
  <c r="N86" i="27"/>
  <c r="K87" i="27"/>
  <c r="N87" i="27"/>
  <c r="O87" i="27"/>
  <c r="K88" i="27"/>
  <c r="N88" i="27"/>
  <c r="O88" i="27"/>
  <c r="K89" i="27"/>
  <c r="N89" i="27"/>
  <c r="K90" i="27"/>
  <c r="N90" i="27"/>
  <c r="K91" i="27"/>
  <c r="O91" i="27" s="1"/>
  <c r="N91" i="27"/>
  <c r="N84" i="27"/>
  <c r="K84" i="27"/>
  <c r="AI96" i="27"/>
  <c r="AF96" i="27"/>
  <c r="AG96" i="27" s="1"/>
  <c r="AB96" i="27"/>
  <c r="AC96" i="27" s="1"/>
  <c r="X96" i="27"/>
  <c r="Y96" i="27" s="1"/>
  <c r="T96" i="27"/>
  <c r="U96" i="27" s="1"/>
  <c r="AI95" i="27"/>
  <c r="AF95" i="27"/>
  <c r="AG95" i="27" s="1"/>
  <c r="AB95" i="27"/>
  <c r="AC95" i="27" s="1"/>
  <c r="X95" i="27"/>
  <c r="Y95" i="27" s="1"/>
  <c r="T95" i="27"/>
  <c r="U95" i="27" s="1"/>
  <c r="AI94" i="27"/>
  <c r="AF94" i="27"/>
  <c r="AG94" i="27" s="1"/>
  <c r="AB94" i="27"/>
  <c r="AC94" i="27" s="1"/>
  <c r="X94" i="27"/>
  <c r="Y94" i="27" s="1"/>
  <c r="T94" i="27"/>
  <c r="U94" i="27" s="1"/>
  <c r="AI93" i="27"/>
  <c r="AG93" i="27"/>
  <c r="AF93" i="27"/>
  <c r="AB93" i="27"/>
  <c r="AC93" i="27" s="1"/>
  <c r="X93" i="27"/>
  <c r="Y93" i="27" s="1"/>
  <c r="T93" i="27"/>
  <c r="U93" i="27" s="1"/>
  <c r="AI91" i="27"/>
  <c r="AF91" i="27"/>
  <c r="AG91" i="27" s="1"/>
  <c r="AB91" i="27"/>
  <c r="AC91" i="27" s="1"/>
  <c r="X91" i="27"/>
  <c r="Y91" i="27" s="1"/>
  <c r="T91" i="27"/>
  <c r="U91" i="27" s="1"/>
  <c r="AI90" i="27"/>
  <c r="AF90" i="27"/>
  <c r="AG90" i="27" s="1"/>
  <c r="AB90" i="27"/>
  <c r="AC90" i="27" s="1"/>
  <c r="X90" i="27"/>
  <c r="Y90" i="27" s="1"/>
  <c r="T90" i="27"/>
  <c r="U90" i="27" s="1"/>
  <c r="AI89" i="27"/>
  <c r="AF89" i="27"/>
  <c r="AG89" i="27" s="1"/>
  <c r="AB89" i="27"/>
  <c r="AC89" i="27" s="1"/>
  <c r="X89" i="27"/>
  <c r="Y89" i="27" s="1"/>
  <c r="T89" i="27"/>
  <c r="U89" i="27" s="1"/>
  <c r="AI88" i="27"/>
  <c r="AF88" i="27"/>
  <c r="AG88" i="27" s="1"/>
  <c r="AB88" i="27"/>
  <c r="AC88" i="27" s="1"/>
  <c r="X88" i="27"/>
  <c r="Y88" i="27" s="1"/>
  <c r="T88" i="27"/>
  <c r="U88" i="27" s="1"/>
  <c r="AI87" i="27"/>
  <c r="AF87" i="27"/>
  <c r="AG87" i="27" s="1"/>
  <c r="AB87" i="27"/>
  <c r="AC87" i="27" s="1"/>
  <c r="X87" i="27"/>
  <c r="Y87" i="27" s="1"/>
  <c r="T87" i="27"/>
  <c r="U87" i="27" s="1"/>
  <c r="AI86" i="27"/>
  <c r="AF86" i="27"/>
  <c r="AG86" i="27" s="1"/>
  <c r="AB86" i="27"/>
  <c r="AC86" i="27" s="1"/>
  <c r="X86" i="27"/>
  <c r="Y86" i="27" s="1"/>
  <c r="T86" i="27"/>
  <c r="U86" i="27" s="1"/>
  <c r="AI85" i="27"/>
  <c r="AF85" i="27"/>
  <c r="AG85" i="27" s="1"/>
  <c r="AB85" i="27"/>
  <c r="AC85" i="27" s="1"/>
  <c r="X85" i="27"/>
  <c r="Y85" i="27" s="1"/>
  <c r="T85" i="27"/>
  <c r="U85" i="27" s="1"/>
  <c r="AI84" i="27"/>
  <c r="AF84" i="27"/>
  <c r="AG84" i="27" s="1"/>
  <c r="AB84" i="27"/>
  <c r="AC84" i="27" s="1"/>
  <c r="X84" i="27"/>
  <c r="Y84" i="27" s="1"/>
  <c r="T84" i="27"/>
  <c r="U84" i="27" s="1"/>
  <c r="AI83" i="27"/>
  <c r="AF83" i="27"/>
  <c r="AG83" i="27" s="1"/>
  <c r="AB83" i="27"/>
  <c r="AC83" i="27" s="1"/>
  <c r="X83" i="27"/>
  <c r="Y83" i="27" s="1"/>
  <c r="T83" i="27"/>
  <c r="U83" i="27" s="1"/>
  <c r="AI82" i="27"/>
  <c r="AF82" i="27"/>
  <c r="AG82" i="27" s="1"/>
  <c r="AB82" i="27"/>
  <c r="AC82" i="27" s="1"/>
  <c r="X82" i="27"/>
  <c r="Y82" i="27" s="1"/>
  <c r="T82" i="27"/>
  <c r="U82" i="27" s="1"/>
  <c r="AI81" i="27"/>
  <c r="AF81" i="27"/>
  <c r="AG81" i="27" s="1"/>
  <c r="AB81" i="27"/>
  <c r="AC81" i="27" s="1"/>
  <c r="X81" i="27"/>
  <c r="Y81" i="27" s="1"/>
  <c r="T81" i="27"/>
  <c r="U81" i="27" s="1"/>
  <c r="AI80" i="27"/>
  <c r="AF80" i="27"/>
  <c r="AG80" i="27" s="1"/>
  <c r="AB80" i="27"/>
  <c r="AC80" i="27" s="1"/>
  <c r="X80" i="27"/>
  <c r="Y80" i="27" s="1"/>
  <c r="T80" i="27"/>
  <c r="U80" i="27" s="1"/>
  <c r="AI79" i="27"/>
  <c r="AF79" i="27"/>
  <c r="AG79" i="27" s="1"/>
  <c r="AB79" i="27"/>
  <c r="AC79" i="27" s="1"/>
  <c r="X79" i="27"/>
  <c r="Y79" i="27" s="1"/>
  <c r="T79" i="27"/>
  <c r="U79" i="27" s="1"/>
  <c r="AI78" i="27"/>
  <c r="AF78" i="27"/>
  <c r="AG78" i="27" s="1"/>
  <c r="AB78" i="27"/>
  <c r="AC78" i="27" s="1"/>
  <c r="X78" i="27"/>
  <c r="Y78" i="27" s="1"/>
  <c r="T78" i="27"/>
  <c r="U78" i="27" s="1"/>
  <c r="AI77" i="27"/>
  <c r="AF77" i="27"/>
  <c r="AG77" i="27" s="1"/>
  <c r="AB77" i="27"/>
  <c r="AC77" i="27" s="1"/>
  <c r="X77" i="27"/>
  <c r="Y77" i="27" s="1"/>
  <c r="T77" i="27"/>
  <c r="U77" i="27" s="1"/>
  <c r="AI76" i="27"/>
  <c r="AF76" i="27"/>
  <c r="AG76" i="27" s="1"/>
  <c r="AB76" i="27"/>
  <c r="AC76" i="27" s="1"/>
  <c r="X76" i="27"/>
  <c r="Y76" i="27" s="1"/>
  <c r="T76" i="27"/>
  <c r="U76" i="27" s="1"/>
  <c r="AI75" i="27"/>
  <c r="AF75" i="27"/>
  <c r="AG75" i="27" s="1"/>
  <c r="AB75" i="27"/>
  <c r="AC75" i="27" s="1"/>
  <c r="X75" i="27"/>
  <c r="Y75" i="27" s="1"/>
  <c r="T75" i="27"/>
  <c r="U75" i="27" s="1"/>
  <c r="AI74" i="27"/>
  <c r="AF74" i="27"/>
  <c r="AG74" i="27" s="1"/>
  <c r="AB74" i="27"/>
  <c r="AC74" i="27" s="1"/>
  <c r="X74" i="27"/>
  <c r="Y74" i="27" s="1"/>
  <c r="T74" i="27"/>
  <c r="U74" i="27" s="1"/>
  <c r="AI73" i="27"/>
  <c r="AF73" i="27"/>
  <c r="AG73" i="27" s="1"/>
  <c r="AB73" i="27"/>
  <c r="AC73" i="27" s="1"/>
  <c r="X73" i="27"/>
  <c r="Y73" i="27" s="1"/>
  <c r="T73" i="27"/>
  <c r="U73" i="27" s="1"/>
  <c r="AI72" i="27"/>
  <c r="AF72" i="27"/>
  <c r="AG72" i="27" s="1"/>
  <c r="AB72" i="27"/>
  <c r="AC72" i="27" s="1"/>
  <c r="X72" i="27"/>
  <c r="Y72" i="27" s="1"/>
  <c r="T72" i="27"/>
  <c r="U72" i="27" s="1"/>
  <c r="AI71" i="27"/>
  <c r="AF71" i="27"/>
  <c r="AG71" i="27" s="1"/>
  <c r="AB71" i="27"/>
  <c r="AC71" i="27" s="1"/>
  <c r="X71" i="27"/>
  <c r="Y71" i="27" s="1"/>
  <c r="T71" i="27"/>
  <c r="U71" i="27" s="1"/>
  <c r="AI70" i="27"/>
  <c r="AF70" i="27"/>
  <c r="AG70" i="27" s="1"/>
  <c r="AB70" i="27"/>
  <c r="AC70" i="27" s="1"/>
  <c r="X70" i="27"/>
  <c r="Y70" i="27" s="1"/>
  <c r="T70" i="27"/>
  <c r="U70" i="27" s="1"/>
  <c r="AI69" i="27"/>
  <c r="AF69" i="27"/>
  <c r="AG69" i="27" s="1"/>
  <c r="AB69" i="27"/>
  <c r="AC69" i="27" s="1"/>
  <c r="X69" i="27"/>
  <c r="Y69" i="27" s="1"/>
  <c r="T69" i="27"/>
  <c r="U69" i="27" s="1"/>
  <c r="AI68" i="27"/>
  <c r="AF68" i="27"/>
  <c r="AG68" i="27" s="1"/>
  <c r="AB68" i="27"/>
  <c r="AC68" i="27" s="1"/>
  <c r="X68" i="27"/>
  <c r="Y68" i="27" s="1"/>
  <c r="T68" i="27"/>
  <c r="U68" i="27" s="1"/>
  <c r="AI67" i="27"/>
  <c r="AF67" i="27"/>
  <c r="AG67" i="27" s="1"/>
  <c r="AB67" i="27"/>
  <c r="AC67" i="27" s="1"/>
  <c r="X67" i="27"/>
  <c r="Y67" i="27" s="1"/>
  <c r="T67" i="27"/>
  <c r="U67" i="27" s="1"/>
  <c r="AI66" i="27"/>
  <c r="AF66" i="27"/>
  <c r="AG66" i="27" s="1"/>
  <c r="AB66" i="27"/>
  <c r="AC66" i="27" s="1"/>
  <c r="X66" i="27"/>
  <c r="Y66" i="27" s="1"/>
  <c r="T66" i="27"/>
  <c r="U66" i="27" s="1"/>
  <c r="AI65" i="27"/>
  <c r="AF65" i="27"/>
  <c r="AG65" i="27" s="1"/>
  <c r="AB65" i="27"/>
  <c r="AC65" i="27" s="1"/>
  <c r="X65" i="27"/>
  <c r="Y65" i="27" s="1"/>
  <c r="T65" i="27"/>
  <c r="U65" i="27" s="1"/>
  <c r="AI64" i="27"/>
  <c r="AF64" i="27"/>
  <c r="AG64" i="27" s="1"/>
  <c r="AB64" i="27"/>
  <c r="AC64" i="27" s="1"/>
  <c r="X64" i="27"/>
  <c r="Y64" i="27" s="1"/>
  <c r="T64" i="27"/>
  <c r="U64" i="27" s="1"/>
  <c r="AI63" i="27"/>
  <c r="AF63" i="27"/>
  <c r="AG63" i="27" s="1"/>
  <c r="AB63" i="27"/>
  <c r="AC63" i="27" s="1"/>
  <c r="X63" i="27"/>
  <c r="Y63" i="27" s="1"/>
  <c r="T63" i="27"/>
  <c r="U63" i="27" s="1"/>
  <c r="AI62" i="27"/>
  <c r="AF62" i="27"/>
  <c r="AG62" i="27" s="1"/>
  <c r="AB62" i="27"/>
  <c r="AC62" i="27" s="1"/>
  <c r="X62" i="27"/>
  <c r="Y62" i="27" s="1"/>
  <c r="T62" i="27"/>
  <c r="U62" i="27" s="1"/>
  <c r="AI61" i="27"/>
  <c r="AF61" i="27"/>
  <c r="AG61" i="27" s="1"/>
  <c r="AB61" i="27"/>
  <c r="AC61" i="27" s="1"/>
  <c r="X61" i="27"/>
  <c r="Y61" i="27" s="1"/>
  <c r="T61" i="27"/>
  <c r="U61" i="27" s="1"/>
  <c r="AI60" i="27"/>
  <c r="AF60" i="27"/>
  <c r="AG60" i="27" s="1"/>
  <c r="AB60" i="27"/>
  <c r="AC60" i="27" s="1"/>
  <c r="X60" i="27"/>
  <c r="Y60" i="27" s="1"/>
  <c r="T60" i="27"/>
  <c r="U60" i="27" s="1"/>
  <c r="AI59" i="27"/>
  <c r="AF59" i="27"/>
  <c r="AG59" i="27" s="1"/>
  <c r="AB59" i="27"/>
  <c r="AC59" i="27" s="1"/>
  <c r="X59" i="27"/>
  <c r="Y59" i="27" s="1"/>
  <c r="T59" i="27"/>
  <c r="U59" i="27" s="1"/>
  <c r="AI58" i="27"/>
  <c r="AF58" i="27"/>
  <c r="AG58" i="27" s="1"/>
  <c r="AB58" i="27"/>
  <c r="AC58" i="27" s="1"/>
  <c r="X58" i="27"/>
  <c r="Y58" i="27" s="1"/>
  <c r="T58" i="27"/>
  <c r="U58" i="27" s="1"/>
  <c r="AI57" i="27"/>
  <c r="AF57" i="27"/>
  <c r="AG57" i="27" s="1"/>
  <c r="AB57" i="27"/>
  <c r="AC57" i="27" s="1"/>
  <c r="X57" i="27"/>
  <c r="Y57" i="27" s="1"/>
  <c r="T57" i="27"/>
  <c r="U57" i="27" s="1"/>
  <c r="AI56" i="27"/>
  <c r="AF56" i="27"/>
  <c r="AG56" i="27" s="1"/>
  <c r="AB56" i="27"/>
  <c r="AC56" i="27" s="1"/>
  <c r="X56" i="27"/>
  <c r="Y56" i="27" s="1"/>
  <c r="T56" i="27"/>
  <c r="U56" i="27" s="1"/>
  <c r="AI55" i="27"/>
  <c r="AF55" i="27"/>
  <c r="AG55" i="27" s="1"/>
  <c r="AB55" i="27"/>
  <c r="AC55" i="27" s="1"/>
  <c r="X55" i="27"/>
  <c r="Y55" i="27" s="1"/>
  <c r="T55" i="27"/>
  <c r="U55" i="27" s="1"/>
  <c r="AI54" i="27"/>
  <c r="AF54" i="27"/>
  <c r="AG54" i="27" s="1"/>
  <c r="AB54" i="27"/>
  <c r="AC54" i="27" s="1"/>
  <c r="X54" i="27"/>
  <c r="Y54" i="27" s="1"/>
  <c r="T54" i="27"/>
  <c r="U54" i="27" s="1"/>
  <c r="AI53" i="27"/>
  <c r="AF53" i="27"/>
  <c r="AG53" i="27" s="1"/>
  <c r="AB53" i="27"/>
  <c r="AC53" i="27" s="1"/>
  <c r="X53" i="27"/>
  <c r="Y53" i="27" s="1"/>
  <c r="T53" i="27"/>
  <c r="U53" i="27" s="1"/>
  <c r="AI52" i="27"/>
  <c r="AF52" i="27"/>
  <c r="AG52" i="27" s="1"/>
  <c r="AB52" i="27"/>
  <c r="AC52" i="27" s="1"/>
  <c r="X52" i="27"/>
  <c r="Y52" i="27" s="1"/>
  <c r="T52" i="27"/>
  <c r="U52" i="27" s="1"/>
  <c r="AI51" i="27"/>
  <c r="AF51" i="27"/>
  <c r="AG51" i="27" s="1"/>
  <c r="AB51" i="27"/>
  <c r="AC51" i="27" s="1"/>
  <c r="X51" i="27"/>
  <c r="Y51" i="27" s="1"/>
  <c r="T51" i="27"/>
  <c r="U51" i="27" s="1"/>
  <c r="AI50" i="27"/>
  <c r="AF50" i="27"/>
  <c r="AG50" i="27" s="1"/>
  <c r="AB50" i="27"/>
  <c r="AC50" i="27" s="1"/>
  <c r="X50" i="27"/>
  <c r="Y50" i="27" s="1"/>
  <c r="T50" i="27"/>
  <c r="U50" i="27" s="1"/>
  <c r="AI49" i="27"/>
  <c r="AF49" i="27"/>
  <c r="AG49" i="27" s="1"/>
  <c r="AB49" i="27"/>
  <c r="AC49" i="27" s="1"/>
  <c r="X49" i="27"/>
  <c r="Y49" i="27" s="1"/>
  <c r="T49" i="27"/>
  <c r="U49" i="27" s="1"/>
  <c r="AI48" i="27"/>
  <c r="AF48" i="27"/>
  <c r="AG48" i="27" s="1"/>
  <c r="AB48" i="27"/>
  <c r="AC48" i="27" s="1"/>
  <c r="X48" i="27"/>
  <c r="Y48" i="27" s="1"/>
  <c r="T48" i="27"/>
  <c r="U48" i="27" s="1"/>
  <c r="AI47" i="27"/>
  <c r="AF47" i="27"/>
  <c r="AG47" i="27" s="1"/>
  <c r="AB47" i="27"/>
  <c r="AC47" i="27" s="1"/>
  <c r="X47" i="27"/>
  <c r="Y47" i="27" s="1"/>
  <c r="T47" i="27"/>
  <c r="U47" i="27" s="1"/>
  <c r="AI46" i="27"/>
  <c r="AF46" i="27"/>
  <c r="AG46" i="27" s="1"/>
  <c r="AB46" i="27"/>
  <c r="AC46" i="27" s="1"/>
  <c r="X46" i="27"/>
  <c r="Y46" i="27" s="1"/>
  <c r="T46" i="27"/>
  <c r="U46" i="27" s="1"/>
  <c r="AI45" i="27"/>
  <c r="AF45" i="27"/>
  <c r="AG45" i="27" s="1"/>
  <c r="AB45" i="27"/>
  <c r="AC45" i="27" s="1"/>
  <c r="X45" i="27"/>
  <c r="Y45" i="27" s="1"/>
  <c r="T45" i="27"/>
  <c r="U45" i="27" s="1"/>
  <c r="AI44" i="27"/>
  <c r="AF44" i="27"/>
  <c r="AG44" i="27" s="1"/>
  <c r="AB44" i="27"/>
  <c r="AC44" i="27" s="1"/>
  <c r="X44" i="27"/>
  <c r="Y44" i="27" s="1"/>
  <c r="T44" i="27"/>
  <c r="U44" i="27" s="1"/>
  <c r="AI43" i="27"/>
  <c r="AF43" i="27"/>
  <c r="AG43" i="27" s="1"/>
  <c r="AB43" i="27"/>
  <c r="AC43" i="27" s="1"/>
  <c r="X43" i="27"/>
  <c r="Y43" i="27" s="1"/>
  <c r="T43" i="27"/>
  <c r="U43" i="27" s="1"/>
  <c r="AI42" i="27"/>
  <c r="AF42" i="27"/>
  <c r="AG42" i="27" s="1"/>
  <c r="AB42" i="27"/>
  <c r="AC42" i="27" s="1"/>
  <c r="X42" i="27"/>
  <c r="Y42" i="27" s="1"/>
  <c r="T42" i="27"/>
  <c r="U42" i="27" s="1"/>
  <c r="AI41" i="27"/>
  <c r="AF41" i="27"/>
  <c r="AG41" i="27" s="1"/>
  <c r="AB41" i="27"/>
  <c r="AC41" i="27" s="1"/>
  <c r="X41" i="27"/>
  <c r="Y41" i="27" s="1"/>
  <c r="T41" i="27"/>
  <c r="U41" i="27" s="1"/>
  <c r="AI40" i="27"/>
  <c r="AF40" i="27"/>
  <c r="AG40" i="27" s="1"/>
  <c r="AB40" i="27"/>
  <c r="AC40" i="27" s="1"/>
  <c r="X40" i="27"/>
  <c r="Y40" i="27" s="1"/>
  <c r="T40" i="27"/>
  <c r="U40" i="27" s="1"/>
  <c r="AI39" i="27"/>
  <c r="AF39" i="27"/>
  <c r="AG39" i="27" s="1"/>
  <c r="AB39" i="27"/>
  <c r="AC39" i="27" s="1"/>
  <c r="X39" i="27"/>
  <c r="Y39" i="27" s="1"/>
  <c r="T39" i="27"/>
  <c r="U39" i="27" s="1"/>
  <c r="AI38" i="27"/>
  <c r="AF38" i="27"/>
  <c r="AG38" i="27" s="1"/>
  <c r="AB38" i="27"/>
  <c r="AC38" i="27" s="1"/>
  <c r="X38" i="27"/>
  <c r="Y38" i="27" s="1"/>
  <c r="T38" i="27"/>
  <c r="U38" i="27" s="1"/>
  <c r="AI37" i="27"/>
  <c r="AF37" i="27"/>
  <c r="AG37" i="27" s="1"/>
  <c r="AB37" i="27"/>
  <c r="AC37" i="27" s="1"/>
  <c r="X37" i="27"/>
  <c r="Y37" i="27" s="1"/>
  <c r="T37" i="27"/>
  <c r="U37" i="27" s="1"/>
  <c r="AI36" i="27"/>
  <c r="AF36" i="27"/>
  <c r="AG36" i="27" s="1"/>
  <c r="AB36" i="27"/>
  <c r="AC36" i="27" s="1"/>
  <c r="X36" i="27"/>
  <c r="Y36" i="27" s="1"/>
  <c r="T36" i="27"/>
  <c r="U36" i="27" s="1"/>
  <c r="AI35" i="27"/>
  <c r="AF35" i="27"/>
  <c r="AG35" i="27" s="1"/>
  <c r="AB35" i="27"/>
  <c r="AC35" i="27" s="1"/>
  <c r="X35" i="27"/>
  <c r="Y35" i="27" s="1"/>
  <c r="T35" i="27"/>
  <c r="U35" i="27" s="1"/>
  <c r="AI34" i="27"/>
  <c r="AF34" i="27"/>
  <c r="AG34" i="27" s="1"/>
  <c r="AB34" i="27"/>
  <c r="AC34" i="27" s="1"/>
  <c r="X34" i="27"/>
  <c r="Y34" i="27" s="1"/>
  <c r="T34" i="27"/>
  <c r="U34" i="27" s="1"/>
  <c r="AI33" i="27"/>
  <c r="AF33" i="27"/>
  <c r="AG33" i="27" s="1"/>
  <c r="AB33" i="27"/>
  <c r="AC33" i="27" s="1"/>
  <c r="X33" i="27"/>
  <c r="Y33" i="27" s="1"/>
  <c r="T33" i="27"/>
  <c r="U33" i="27" s="1"/>
  <c r="AI32" i="27"/>
  <c r="AF32" i="27"/>
  <c r="AG32" i="27" s="1"/>
  <c r="AB32" i="27"/>
  <c r="AC32" i="27" s="1"/>
  <c r="X32" i="27"/>
  <c r="Y32" i="27" s="1"/>
  <c r="T32" i="27"/>
  <c r="U32" i="27" s="1"/>
  <c r="AI31" i="27"/>
  <c r="AF31" i="27"/>
  <c r="AG31" i="27" s="1"/>
  <c r="AB31" i="27"/>
  <c r="AC31" i="27" s="1"/>
  <c r="X31" i="27"/>
  <c r="Y31" i="27" s="1"/>
  <c r="T31" i="27"/>
  <c r="U31" i="27" s="1"/>
  <c r="AI30" i="27"/>
  <c r="AF30" i="27"/>
  <c r="AG30" i="27" s="1"/>
  <c r="AB30" i="27"/>
  <c r="AC30" i="27" s="1"/>
  <c r="X30" i="27"/>
  <c r="Y30" i="27" s="1"/>
  <c r="T30" i="27"/>
  <c r="U30" i="27" s="1"/>
  <c r="AI29" i="27"/>
  <c r="AF29" i="27"/>
  <c r="AG29" i="27" s="1"/>
  <c r="AB29" i="27"/>
  <c r="AC29" i="27" s="1"/>
  <c r="X29" i="27"/>
  <c r="Y29" i="27" s="1"/>
  <c r="T29" i="27"/>
  <c r="U29" i="27" s="1"/>
  <c r="AI28" i="27"/>
  <c r="AF28" i="27"/>
  <c r="AG28" i="27" s="1"/>
  <c r="AB28" i="27"/>
  <c r="AC28" i="27" s="1"/>
  <c r="X28" i="27"/>
  <c r="Y28" i="27" s="1"/>
  <c r="T28" i="27"/>
  <c r="U28" i="27" s="1"/>
  <c r="AI27" i="27"/>
  <c r="AF27" i="27"/>
  <c r="AG27" i="27" s="1"/>
  <c r="AB27" i="27"/>
  <c r="AC27" i="27" s="1"/>
  <c r="X27" i="27"/>
  <c r="Y27" i="27" s="1"/>
  <c r="T27" i="27"/>
  <c r="U27" i="27" s="1"/>
  <c r="AI26" i="27"/>
  <c r="AF26" i="27"/>
  <c r="AG26" i="27" s="1"/>
  <c r="AB26" i="27"/>
  <c r="AC26" i="27" s="1"/>
  <c r="X26" i="27"/>
  <c r="Y26" i="27" s="1"/>
  <c r="T26" i="27"/>
  <c r="U26" i="27" s="1"/>
  <c r="AI25" i="27"/>
  <c r="AF25" i="27"/>
  <c r="AG25" i="27" s="1"/>
  <c r="AB25" i="27"/>
  <c r="AC25" i="27" s="1"/>
  <c r="X25" i="27"/>
  <c r="Y25" i="27" s="1"/>
  <c r="T25" i="27"/>
  <c r="U25" i="27" s="1"/>
  <c r="AI24" i="27"/>
  <c r="AF24" i="27"/>
  <c r="AG24" i="27" s="1"/>
  <c r="AB24" i="27"/>
  <c r="AC24" i="27" s="1"/>
  <c r="X24" i="27"/>
  <c r="Y24" i="27" s="1"/>
  <c r="T24" i="27"/>
  <c r="U24" i="27" s="1"/>
  <c r="AI23" i="27"/>
  <c r="AF23" i="27"/>
  <c r="AG23" i="27" s="1"/>
  <c r="AB23" i="27"/>
  <c r="AC23" i="27" s="1"/>
  <c r="X23" i="27"/>
  <c r="Y23" i="27" s="1"/>
  <c r="T23" i="27"/>
  <c r="U23" i="27" s="1"/>
  <c r="AI22" i="27"/>
  <c r="AF22" i="27"/>
  <c r="AG22" i="27" s="1"/>
  <c r="AB22" i="27"/>
  <c r="AC22" i="27" s="1"/>
  <c r="X22" i="27"/>
  <c r="Y22" i="27" s="1"/>
  <c r="T22" i="27"/>
  <c r="U22" i="27" s="1"/>
  <c r="AI21" i="27"/>
  <c r="AF21" i="27"/>
  <c r="AG21" i="27" s="1"/>
  <c r="AB21" i="27"/>
  <c r="AC21" i="27" s="1"/>
  <c r="X21" i="27"/>
  <c r="Y21" i="27" s="1"/>
  <c r="T21" i="27"/>
  <c r="U21" i="27" s="1"/>
  <c r="AI20" i="27"/>
  <c r="AF20" i="27"/>
  <c r="AG20" i="27" s="1"/>
  <c r="AB20" i="27"/>
  <c r="AC20" i="27" s="1"/>
  <c r="X20" i="27"/>
  <c r="Y20" i="27" s="1"/>
  <c r="T20" i="27"/>
  <c r="U20" i="27" s="1"/>
  <c r="AI19" i="27"/>
  <c r="AF19" i="27"/>
  <c r="AG19" i="27" s="1"/>
  <c r="AB19" i="27"/>
  <c r="AC19" i="27" s="1"/>
  <c r="X19" i="27"/>
  <c r="Y19" i="27" s="1"/>
  <c r="T19" i="27"/>
  <c r="U19" i="27" s="1"/>
  <c r="AI18" i="27"/>
  <c r="AF18" i="27"/>
  <c r="AG18" i="27" s="1"/>
  <c r="AB18" i="27"/>
  <c r="AC18" i="27" s="1"/>
  <c r="X18" i="27"/>
  <c r="Y18" i="27" s="1"/>
  <c r="T18" i="27"/>
  <c r="U18" i="27" s="1"/>
  <c r="AI17" i="27"/>
  <c r="AF17" i="27"/>
  <c r="AG17" i="27" s="1"/>
  <c r="AB17" i="27"/>
  <c r="AC17" i="27" s="1"/>
  <c r="X17" i="27"/>
  <c r="Y17" i="27" s="1"/>
  <c r="T17" i="27"/>
  <c r="U17" i="27" s="1"/>
  <c r="AI16" i="27"/>
  <c r="AF16" i="27"/>
  <c r="AG16" i="27" s="1"/>
  <c r="AB16" i="27"/>
  <c r="AC16" i="27" s="1"/>
  <c r="X16" i="27"/>
  <c r="Y16" i="27" s="1"/>
  <c r="T16" i="27"/>
  <c r="U16" i="27" s="1"/>
  <c r="AI15" i="27"/>
  <c r="K32" i="12"/>
  <c r="N32" i="12"/>
  <c r="O32" i="12"/>
  <c r="K33" i="12"/>
  <c r="N33" i="12"/>
  <c r="O33" i="12"/>
  <c r="N31" i="12"/>
  <c r="K31" i="12"/>
  <c r="N30" i="12"/>
  <c r="K30" i="12"/>
  <c r="N29" i="12"/>
  <c r="K29" i="12"/>
  <c r="O29" i="12" s="1"/>
  <c r="A29" i="12"/>
  <c r="A30" i="12" s="1"/>
  <c r="A31" i="12" s="1"/>
  <c r="A32" i="12" s="1"/>
  <c r="A33" i="12" s="1"/>
  <c r="T27" i="12"/>
  <c r="U27" i="12" s="1"/>
  <c r="T26" i="12"/>
  <c r="U26" i="12" s="1"/>
  <c r="T25" i="12"/>
  <c r="U25" i="12" s="1"/>
  <c r="T24" i="12"/>
  <c r="U24" i="12" s="1"/>
  <c r="T23" i="12"/>
  <c r="U23" i="12" s="1"/>
  <c r="AI16" i="12"/>
  <c r="AI17" i="12"/>
  <c r="AI18" i="12"/>
  <c r="AI19" i="12"/>
  <c r="AI20" i="12"/>
  <c r="AI21" i="12"/>
  <c r="AI22" i="12"/>
  <c r="AI23" i="12"/>
  <c r="AI24" i="12"/>
  <c r="AI25" i="12"/>
  <c r="AI26" i="12"/>
  <c r="AI27" i="12"/>
  <c r="AI15" i="12"/>
  <c r="X16" i="12"/>
  <c r="Y16" i="12" s="1"/>
  <c r="AB16" i="12"/>
  <c r="AC16" i="12" s="1"/>
  <c r="AF16" i="12"/>
  <c r="AG16" i="12" s="1"/>
  <c r="X17" i="12"/>
  <c r="Y17" i="12" s="1"/>
  <c r="AB17" i="12"/>
  <c r="AC17" i="12" s="1"/>
  <c r="AF17" i="12"/>
  <c r="AG17" i="12" s="1"/>
  <c r="X18" i="12"/>
  <c r="Y18" i="12" s="1"/>
  <c r="AB18" i="12"/>
  <c r="AC18" i="12" s="1"/>
  <c r="AF18" i="12"/>
  <c r="AG18" i="12"/>
  <c r="X19" i="12"/>
  <c r="Y19" i="12" s="1"/>
  <c r="AB19" i="12"/>
  <c r="AC19" i="12" s="1"/>
  <c r="AF19" i="12"/>
  <c r="AG19" i="12" s="1"/>
  <c r="X20" i="12"/>
  <c r="Y20" i="12" s="1"/>
  <c r="AB20" i="12"/>
  <c r="AC20" i="12" s="1"/>
  <c r="AF20" i="12"/>
  <c r="AG20" i="12" s="1"/>
  <c r="X21" i="12"/>
  <c r="Y21" i="12" s="1"/>
  <c r="AB21" i="12"/>
  <c r="AC21" i="12" s="1"/>
  <c r="AF21" i="12"/>
  <c r="AG21" i="12" s="1"/>
  <c r="X22" i="12"/>
  <c r="Y22" i="12" s="1"/>
  <c r="AB22" i="12"/>
  <c r="AC22" i="12" s="1"/>
  <c r="AF22" i="12"/>
  <c r="AG22" i="12" s="1"/>
  <c r="X23" i="12"/>
  <c r="Y23" i="12"/>
  <c r="AB23" i="12"/>
  <c r="AC23" i="12"/>
  <c r="AF23" i="12"/>
  <c r="AG23" i="12" s="1"/>
  <c r="X24" i="12"/>
  <c r="Y24" i="12" s="1"/>
  <c r="AB24" i="12"/>
  <c r="AC24" i="12" s="1"/>
  <c r="AF24" i="12"/>
  <c r="AG24" i="12" s="1"/>
  <c r="X25" i="12"/>
  <c r="Y25" i="12" s="1"/>
  <c r="AB25" i="12"/>
  <c r="AC25" i="12" s="1"/>
  <c r="AF25" i="12"/>
  <c r="AG25" i="12" s="1"/>
  <c r="X26" i="12"/>
  <c r="Y26" i="12" s="1"/>
  <c r="AB26" i="12"/>
  <c r="AC26" i="12"/>
  <c r="AF26" i="12"/>
  <c r="AG26" i="12" s="1"/>
  <c r="X27" i="12"/>
  <c r="Y27" i="12" s="1"/>
  <c r="AB27" i="12"/>
  <c r="AC27" i="12" s="1"/>
  <c r="AF27" i="12"/>
  <c r="AG27" i="12" s="1"/>
  <c r="K24" i="12"/>
  <c r="N24" i="12"/>
  <c r="O24" i="12" s="1"/>
  <c r="K25" i="12"/>
  <c r="N25" i="12"/>
  <c r="K26" i="12"/>
  <c r="N26" i="12"/>
  <c r="K27" i="12"/>
  <c r="N27" i="12"/>
  <c r="N23" i="12"/>
  <c r="K23" i="12"/>
  <c r="A16" i="12"/>
  <c r="A17" i="12" s="1"/>
  <c r="A18" i="12" s="1"/>
  <c r="A19" i="12" s="1"/>
  <c r="A20" i="12" s="1"/>
  <c r="A21" i="12" s="1"/>
  <c r="A22" i="12" s="1"/>
  <c r="A23" i="12" s="1"/>
  <c r="A24" i="12" s="1"/>
  <c r="A25" i="12" s="1"/>
  <c r="A26" i="12" s="1"/>
  <c r="A27" i="12" s="1"/>
  <c r="AI58" i="9"/>
  <c r="AF58" i="9"/>
  <c r="AG58" i="9" s="1"/>
  <c r="AB58" i="9"/>
  <c r="AC58" i="9" s="1"/>
  <c r="X58" i="9"/>
  <c r="Y58" i="9" s="1"/>
  <c r="T58" i="9"/>
  <c r="U58" i="9" s="1"/>
  <c r="N58" i="9"/>
  <c r="K58" i="9"/>
  <c r="O58" i="9" s="1"/>
  <c r="AI57" i="9"/>
  <c r="AF57" i="9"/>
  <c r="AG57" i="9" s="1"/>
  <c r="AB57" i="9"/>
  <c r="AC57" i="9" s="1"/>
  <c r="X57" i="9"/>
  <c r="Y57" i="9" s="1"/>
  <c r="T57" i="9"/>
  <c r="U57" i="9" s="1"/>
  <c r="N57" i="9"/>
  <c r="K57" i="9"/>
  <c r="O57" i="9" s="1"/>
  <c r="AI56" i="9"/>
  <c r="AF56" i="9"/>
  <c r="AG56" i="9" s="1"/>
  <c r="AB56" i="9"/>
  <c r="AC56" i="9" s="1"/>
  <c r="X56" i="9"/>
  <c r="Y56" i="9" s="1"/>
  <c r="T56" i="9"/>
  <c r="U56" i="9" s="1"/>
  <c r="N56" i="9"/>
  <c r="K56" i="9"/>
  <c r="O56" i="9" s="1"/>
  <c r="AI55" i="9"/>
  <c r="AF55" i="9"/>
  <c r="AG55" i="9" s="1"/>
  <c r="AB55" i="9"/>
  <c r="AC55" i="9" s="1"/>
  <c r="X55" i="9"/>
  <c r="Y55" i="9" s="1"/>
  <c r="T55" i="9"/>
  <c r="U55" i="9" s="1"/>
  <c r="N55" i="9"/>
  <c r="K55" i="9"/>
  <c r="O55" i="9" s="1"/>
  <c r="AI54" i="9"/>
  <c r="AF54" i="9"/>
  <c r="AG54" i="9" s="1"/>
  <c r="AB54" i="9"/>
  <c r="AC54" i="9" s="1"/>
  <c r="X54" i="9"/>
  <c r="Y54" i="9" s="1"/>
  <c r="T54" i="9"/>
  <c r="U54" i="9" s="1"/>
  <c r="N54" i="9"/>
  <c r="K54" i="9"/>
  <c r="AI53" i="9"/>
  <c r="AF53" i="9"/>
  <c r="AG53" i="9" s="1"/>
  <c r="AB53" i="9"/>
  <c r="AC53" i="9" s="1"/>
  <c r="X53" i="9"/>
  <c r="Y53" i="9" s="1"/>
  <c r="T53" i="9"/>
  <c r="U53" i="9" s="1"/>
  <c r="N53" i="9"/>
  <c r="K53" i="9"/>
  <c r="O53" i="9" s="1"/>
  <c r="A16" i="9"/>
  <c r="A17" i="9" s="1"/>
  <c r="A18" i="9" s="1"/>
  <c r="A19" i="9" s="1"/>
  <c r="A20" i="9" s="1"/>
  <c r="A21" i="9" s="1"/>
  <c r="A22" i="9" s="1"/>
  <c r="A23" i="9" s="1"/>
  <c r="A24" i="9" s="1"/>
  <c r="A25" i="9" s="1"/>
  <c r="A26" i="9" s="1"/>
  <c r="A27" i="9" s="1"/>
  <c r="A28" i="9" s="1"/>
  <c r="A29" i="9" s="1"/>
  <c r="A30" i="9" s="1"/>
  <c r="A31" i="9" s="1"/>
  <c r="A32" i="9" s="1"/>
  <c r="A33" i="9" s="1"/>
  <c r="A34" i="9" s="1"/>
  <c r="A35" i="9" s="1"/>
  <c r="A36" i="9" s="1"/>
  <c r="A37" i="9" s="1"/>
  <c r="A40" i="9" s="1"/>
  <c r="A41" i="9" s="1"/>
  <c r="A42" i="9" s="1"/>
  <c r="A43" i="9" s="1"/>
  <c r="A44" i="9" s="1"/>
  <c r="A45" i="9" s="1"/>
  <c r="A46" i="9" s="1"/>
  <c r="A47" i="9" s="1"/>
  <c r="A48" i="9" s="1"/>
  <c r="A49" i="9" s="1"/>
  <c r="A50" i="9" s="1"/>
  <c r="A51" i="9" s="1"/>
  <c r="A52" i="9" s="1"/>
  <c r="A53" i="9" s="1"/>
  <c r="A54" i="9" s="1"/>
  <c r="A55" i="9" s="1"/>
  <c r="A56" i="9" s="1"/>
  <c r="A57" i="9" s="1"/>
  <c r="A58" i="9" s="1"/>
  <c r="AI60" i="13"/>
  <c r="AF60" i="13"/>
  <c r="AG60" i="13" s="1"/>
  <c r="AB60" i="13"/>
  <c r="AC60" i="13" s="1"/>
  <c r="X60" i="13"/>
  <c r="Y60" i="13" s="1"/>
  <c r="T60" i="13"/>
  <c r="U60" i="13" s="1"/>
  <c r="N60" i="13"/>
  <c r="K60" i="13"/>
  <c r="O60" i="13" s="1"/>
  <c r="AI59" i="13"/>
  <c r="AJ59" i="13" s="1"/>
  <c r="AK59" i="13" s="1"/>
  <c r="AF59" i="13"/>
  <c r="AG59" i="13" s="1"/>
  <c r="AB59" i="13"/>
  <c r="AC59" i="13" s="1"/>
  <c r="X59" i="13"/>
  <c r="Y59" i="13" s="1"/>
  <c r="T59" i="13"/>
  <c r="U59" i="13" s="1"/>
  <c r="N59" i="13"/>
  <c r="K59" i="13"/>
  <c r="O59" i="13" s="1"/>
  <c r="AI58" i="13"/>
  <c r="AF58" i="13"/>
  <c r="AG58" i="13" s="1"/>
  <c r="AB58" i="13"/>
  <c r="AC58" i="13" s="1"/>
  <c r="X58" i="13"/>
  <c r="Y58" i="13" s="1"/>
  <c r="T58" i="13"/>
  <c r="U58" i="13" s="1"/>
  <c r="N58" i="13"/>
  <c r="K58" i="13"/>
  <c r="AI57" i="13"/>
  <c r="AF57" i="13"/>
  <c r="AG57" i="13" s="1"/>
  <c r="AB57" i="13"/>
  <c r="AC57" i="13" s="1"/>
  <c r="X57" i="13"/>
  <c r="Y57" i="13" s="1"/>
  <c r="T57" i="13"/>
  <c r="U57" i="13" s="1"/>
  <c r="N57" i="13"/>
  <c r="K57" i="13"/>
  <c r="O57" i="13" s="1"/>
  <c r="AI56" i="13"/>
  <c r="AF56" i="13"/>
  <c r="AG56" i="13" s="1"/>
  <c r="AB56" i="13"/>
  <c r="AC56" i="13" s="1"/>
  <c r="X56" i="13"/>
  <c r="Y56" i="13" s="1"/>
  <c r="T56" i="13"/>
  <c r="U56" i="13" s="1"/>
  <c r="N56" i="13"/>
  <c r="AI16" i="13"/>
  <c r="AI17" i="13"/>
  <c r="AI18" i="13"/>
  <c r="AI19" i="13"/>
  <c r="AI20" i="13"/>
  <c r="AI21" i="13"/>
  <c r="AI22" i="13"/>
  <c r="AI23" i="13"/>
  <c r="AI24" i="13"/>
  <c r="AI25" i="13"/>
  <c r="AI26" i="13"/>
  <c r="AI27" i="13"/>
  <c r="AI28" i="13"/>
  <c r="AI29" i="13"/>
  <c r="AI30" i="13"/>
  <c r="AI31" i="13"/>
  <c r="AI32" i="13"/>
  <c r="AI33" i="13"/>
  <c r="AI34" i="13"/>
  <c r="AI35" i="13"/>
  <c r="AI36" i="13"/>
  <c r="AI37" i="13"/>
  <c r="AI38" i="13"/>
  <c r="AI39" i="13"/>
  <c r="AI40" i="13"/>
  <c r="AI41" i="13"/>
  <c r="AI42" i="13"/>
  <c r="AI43" i="13"/>
  <c r="AI44" i="13"/>
  <c r="AJ44" i="13" s="1"/>
  <c r="AK44" i="13" s="1"/>
  <c r="AI45" i="13"/>
  <c r="AJ45" i="13" s="1"/>
  <c r="AK45" i="13" s="1"/>
  <c r="AI46" i="13"/>
  <c r="AJ46" i="13" s="1"/>
  <c r="AK46" i="13" s="1"/>
  <c r="AI47" i="13"/>
  <c r="AJ47" i="13" s="1"/>
  <c r="AK47" i="13" s="1"/>
  <c r="AI48" i="13"/>
  <c r="AJ48" i="13" s="1"/>
  <c r="AK48" i="13" s="1"/>
  <c r="AI49" i="13"/>
  <c r="AJ49" i="13" s="1"/>
  <c r="AK49" i="13" s="1"/>
  <c r="AI50" i="13"/>
  <c r="AJ50" i="13" s="1"/>
  <c r="AK50" i="13" s="1"/>
  <c r="AI51" i="13"/>
  <c r="AJ51" i="13" s="1"/>
  <c r="AK51" i="13" s="1"/>
  <c r="AI52" i="13"/>
  <c r="AJ52" i="13" s="1"/>
  <c r="AK52" i="13" s="1"/>
  <c r="AI53" i="13"/>
  <c r="AJ53" i="13" s="1"/>
  <c r="AK53" i="13" s="1"/>
  <c r="AI55" i="13"/>
  <c r="AI15" i="13"/>
  <c r="AF53" i="13"/>
  <c r="AG53" i="13" s="1"/>
  <c r="AB53" i="13"/>
  <c r="AC53" i="13" s="1"/>
  <c r="X53" i="13"/>
  <c r="Y53" i="13" s="1"/>
  <c r="T53" i="13"/>
  <c r="U53" i="13" s="1"/>
  <c r="AF52" i="13"/>
  <c r="AG52" i="13" s="1"/>
  <c r="AB52" i="13"/>
  <c r="AC52" i="13" s="1"/>
  <c r="X52" i="13"/>
  <c r="Y52" i="13" s="1"/>
  <c r="T52" i="13"/>
  <c r="U52" i="13" s="1"/>
  <c r="AF51" i="13"/>
  <c r="AG51" i="13" s="1"/>
  <c r="AB51" i="13"/>
  <c r="AC51" i="13" s="1"/>
  <c r="X51" i="13"/>
  <c r="Y51" i="13" s="1"/>
  <c r="T51" i="13"/>
  <c r="U51" i="13" s="1"/>
  <c r="AF50" i="13"/>
  <c r="AG50" i="13" s="1"/>
  <c r="AB50" i="13"/>
  <c r="AC50" i="13" s="1"/>
  <c r="X50" i="13"/>
  <c r="Y50" i="13" s="1"/>
  <c r="T50" i="13"/>
  <c r="U50" i="13" s="1"/>
  <c r="AF49" i="13"/>
  <c r="AG49" i="13" s="1"/>
  <c r="AB49" i="13"/>
  <c r="AC49" i="13" s="1"/>
  <c r="X49" i="13"/>
  <c r="Y49" i="13" s="1"/>
  <c r="T49" i="13"/>
  <c r="U49" i="13" s="1"/>
  <c r="AF48" i="13"/>
  <c r="AG48" i="13" s="1"/>
  <c r="AB48" i="13"/>
  <c r="AC48" i="13" s="1"/>
  <c r="X48" i="13"/>
  <c r="Y48" i="13" s="1"/>
  <c r="T48" i="13"/>
  <c r="U48" i="13" s="1"/>
  <c r="AF47" i="13"/>
  <c r="AG47" i="13" s="1"/>
  <c r="AB47" i="13"/>
  <c r="AC47" i="13" s="1"/>
  <c r="X47" i="13"/>
  <c r="Y47" i="13" s="1"/>
  <c r="T47" i="13"/>
  <c r="U47" i="13" s="1"/>
  <c r="AF46" i="13"/>
  <c r="AG46" i="13" s="1"/>
  <c r="AB46" i="13"/>
  <c r="AC46" i="13" s="1"/>
  <c r="X46" i="13"/>
  <c r="Y46" i="13" s="1"/>
  <c r="T46" i="13"/>
  <c r="U46" i="13" s="1"/>
  <c r="AF45" i="13"/>
  <c r="AG45" i="13" s="1"/>
  <c r="AB45" i="13"/>
  <c r="AC45" i="13" s="1"/>
  <c r="X45" i="13"/>
  <c r="Y45" i="13" s="1"/>
  <c r="T45" i="13"/>
  <c r="U45" i="13" s="1"/>
  <c r="AF44" i="13"/>
  <c r="AG44" i="13" s="1"/>
  <c r="AB44" i="13"/>
  <c r="AC44" i="13" s="1"/>
  <c r="X44" i="13"/>
  <c r="Y44" i="13" s="1"/>
  <c r="T44" i="13"/>
  <c r="U44" i="13" s="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O44" i="11" s="1"/>
  <c r="K45" i="11"/>
  <c r="K46" i="11"/>
  <c r="K47" i="11"/>
  <c r="O47" i="11" s="1"/>
  <c r="K48" i="11"/>
  <c r="K49" i="11"/>
  <c r="K50" i="11"/>
  <c r="K51" i="11"/>
  <c r="O51" i="11" s="1"/>
  <c r="K52" i="11"/>
  <c r="O52" i="11" s="1"/>
  <c r="AJ55" i="9" l="1"/>
  <c r="AK55" i="9" s="1"/>
  <c r="O58" i="13"/>
  <c r="AJ58" i="13" s="1"/>
  <c r="AK58" i="13" s="1"/>
  <c r="O56" i="13"/>
  <c r="AJ56" i="13" s="1"/>
  <c r="AK56" i="13" s="1"/>
  <c r="AJ60" i="13"/>
  <c r="AK60" i="13" s="1"/>
  <c r="AJ76" i="14"/>
  <c r="AK76" i="14" s="1"/>
  <c r="O77" i="14"/>
  <c r="AJ77" i="14" s="1"/>
  <c r="AK77" i="14" s="1"/>
  <c r="AJ75" i="14"/>
  <c r="AK75" i="14" s="1"/>
  <c r="O72" i="14"/>
  <c r="AJ72" i="14" s="1"/>
  <c r="AK72" i="14" s="1"/>
  <c r="AJ53" i="9"/>
  <c r="AK53" i="9" s="1"/>
  <c r="O54" i="9"/>
  <c r="AJ54" i="9" s="1"/>
  <c r="AK54" i="9" s="1"/>
  <c r="O49" i="11"/>
  <c r="O50" i="11"/>
  <c r="O46" i="11"/>
  <c r="O43" i="11"/>
  <c r="O48" i="11"/>
  <c r="O45" i="11"/>
  <c r="AJ100" i="15"/>
  <c r="AK100" i="15" s="1"/>
  <c r="AJ90" i="15"/>
  <c r="AK90" i="15" s="1"/>
  <c r="AJ94" i="15"/>
  <c r="AK94" i="15" s="1"/>
  <c r="AJ92" i="15"/>
  <c r="AK92" i="15" s="1"/>
  <c r="AJ93" i="15"/>
  <c r="AK93" i="15" s="1"/>
  <c r="AJ95" i="15"/>
  <c r="AK95" i="15" s="1"/>
  <c r="AJ98" i="15"/>
  <c r="AK98" i="15" s="1"/>
  <c r="AJ99" i="15"/>
  <c r="AK99" i="15" s="1"/>
  <c r="AJ101" i="15"/>
  <c r="AK101" i="15" s="1"/>
  <c r="O92" i="26"/>
  <c r="O93" i="26"/>
  <c r="O81" i="26"/>
  <c r="O78" i="26"/>
  <c r="O79" i="26"/>
  <c r="O77" i="26"/>
  <c r="S77" i="26"/>
  <c r="T77" i="26" s="1"/>
  <c r="AJ100" i="27"/>
  <c r="AK100" i="27" s="1"/>
  <c r="AJ99" i="27"/>
  <c r="AK99" i="27" s="1"/>
  <c r="O89" i="27"/>
  <c r="O90" i="27"/>
  <c r="AJ90" i="27" s="1"/>
  <c r="AK90" i="27" s="1"/>
  <c r="AJ86" i="27"/>
  <c r="AK86" i="27" s="1"/>
  <c r="AJ88" i="27"/>
  <c r="AK88" i="27" s="1"/>
  <c r="O85" i="27"/>
  <c r="AJ85" i="27" s="1"/>
  <c r="AK85" i="27" s="1"/>
  <c r="AJ91" i="27"/>
  <c r="AK91" i="27" s="1"/>
  <c r="AJ89" i="27"/>
  <c r="AK89" i="27" s="1"/>
  <c r="AJ87" i="27"/>
  <c r="AK87" i="27" s="1"/>
  <c r="O84" i="27"/>
  <c r="AJ84" i="27" s="1"/>
  <c r="AK84" i="27" s="1"/>
  <c r="O30" i="12"/>
  <c r="O31" i="12"/>
  <c r="O27" i="12"/>
  <c r="O23" i="12"/>
  <c r="AJ23" i="12" s="1"/>
  <c r="AK23" i="12" s="1"/>
  <c r="O26" i="12"/>
  <c r="AJ26" i="12" s="1"/>
  <c r="AK26" i="12" s="1"/>
  <c r="O25" i="12"/>
  <c r="AJ25" i="12" s="1"/>
  <c r="AK25" i="12" s="1"/>
  <c r="AJ27" i="12"/>
  <c r="AK27" i="12" s="1"/>
  <c r="AJ24" i="12"/>
  <c r="AK24" i="12" s="1"/>
  <c r="AJ58" i="9"/>
  <c r="AK58" i="9" s="1"/>
  <c r="AJ57" i="9"/>
  <c r="AK57" i="9" s="1"/>
  <c r="AJ56" i="9"/>
  <c r="AK56" i="9" s="1"/>
  <c r="AJ57" i="13"/>
  <c r="AK57" i="13" s="1"/>
  <c r="N34" i="8"/>
  <c r="N35" i="8"/>
  <c r="N36" i="8"/>
  <c r="N37" i="8"/>
  <c r="N38" i="8"/>
  <c r="N39" i="8"/>
  <c r="N40" i="8"/>
  <c r="N41" i="8"/>
  <c r="N42" i="8"/>
  <c r="N43" i="8"/>
  <c r="K16" i="8"/>
  <c r="K17" i="8"/>
  <c r="K18" i="8"/>
  <c r="K19" i="8"/>
  <c r="K20" i="8"/>
  <c r="K21" i="8"/>
  <c r="K22" i="8"/>
  <c r="K23" i="8"/>
  <c r="K24" i="8"/>
  <c r="K25" i="8"/>
  <c r="K26" i="8"/>
  <c r="K27" i="8"/>
  <c r="K28" i="8"/>
  <c r="K29" i="8"/>
  <c r="K30" i="8"/>
  <c r="K31" i="8"/>
  <c r="K32" i="8"/>
  <c r="K33" i="8"/>
  <c r="K34" i="8"/>
  <c r="O34" i="8" s="1"/>
  <c r="K35" i="8"/>
  <c r="O35" i="8" s="1"/>
  <c r="K36" i="8"/>
  <c r="O36" i="8" s="1"/>
  <c r="K37" i="8"/>
  <c r="O37" i="8" s="1"/>
  <c r="K38" i="8"/>
  <c r="O38" i="8" s="1"/>
  <c r="K39" i="8"/>
  <c r="O39" i="8" s="1"/>
  <c r="K40" i="8"/>
  <c r="O40" i="8" s="1"/>
  <c r="K41" i="8"/>
  <c r="O41" i="8" s="1"/>
  <c r="K42" i="8"/>
  <c r="K43" i="8"/>
  <c r="T52" i="11"/>
  <c r="T51" i="11"/>
  <c r="T50" i="11"/>
  <c r="T49" i="11"/>
  <c r="T48" i="11"/>
  <c r="T47" i="11"/>
  <c r="T46" i="11"/>
  <c r="T45" i="11"/>
  <c r="T44" i="11"/>
  <c r="T43" i="11"/>
  <c r="AI52" i="8"/>
  <c r="AJ52" i="8" s="1"/>
  <c r="AK52" i="8" s="1"/>
  <c r="AG52" i="8"/>
  <c r="AF52" i="8"/>
  <c r="AB52" i="8"/>
  <c r="AC52" i="8" s="1"/>
  <c r="X52" i="8"/>
  <c r="Y52" i="8" s="1"/>
  <c r="T52" i="8"/>
  <c r="U52" i="8" s="1"/>
  <c r="N52" i="8"/>
  <c r="O52" i="8" s="1"/>
  <c r="K52" i="8"/>
  <c r="AI51" i="8"/>
  <c r="AJ51" i="8" s="1"/>
  <c r="AK51" i="8" s="1"/>
  <c r="AF51" i="8"/>
  <c r="AG51" i="8" s="1"/>
  <c r="AB51" i="8"/>
  <c r="AC51" i="8" s="1"/>
  <c r="X51" i="8"/>
  <c r="Y51" i="8" s="1"/>
  <c r="T51" i="8"/>
  <c r="U51" i="8" s="1"/>
  <c r="N51" i="8"/>
  <c r="O51" i="8" s="1"/>
  <c r="K51" i="8"/>
  <c r="AI50" i="8"/>
  <c r="AF50" i="8"/>
  <c r="AG50" i="8" s="1"/>
  <c r="AB50" i="8"/>
  <c r="AC50" i="8" s="1"/>
  <c r="X50" i="8"/>
  <c r="Y50" i="8" s="1"/>
  <c r="T50" i="8"/>
  <c r="U50" i="8" s="1"/>
  <c r="N50" i="8"/>
  <c r="K50" i="8"/>
  <c r="O50" i="8" s="1"/>
  <c r="AI49" i="8"/>
  <c r="AJ49" i="8" s="1"/>
  <c r="AK49" i="8" s="1"/>
  <c r="AG49" i="8"/>
  <c r="AF49" i="8"/>
  <c r="AB49" i="8"/>
  <c r="AC49" i="8" s="1"/>
  <c r="X49" i="8"/>
  <c r="Y49" i="8" s="1"/>
  <c r="T49" i="8"/>
  <c r="U49" i="8" s="1"/>
  <c r="N49" i="8"/>
  <c r="K49" i="8"/>
  <c r="O49" i="8" s="1"/>
  <c r="A49" i="8"/>
  <c r="A50" i="8" s="1"/>
  <c r="A51" i="8" s="1"/>
  <c r="A52" i="8" s="1"/>
  <c r="AI48" i="8"/>
  <c r="AJ48" i="8" s="1"/>
  <c r="AK48" i="8" s="1"/>
  <c r="AG48" i="8"/>
  <c r="AF48" i="8"/>
  <c r="AB48" i="8"/>
  <c r="AC48" i="8" s="1"/>
  <c r="X48" i="8"/>
  <c r="Y48" i="8" s="1"/>
  <c r="T48" i="8"/>
  <c r="U48" i="8" s="1"/>
  <c r="N48" i="8"/>
  <c r="O48" i="8" s="1"/>
  <c r="K48" i="8"/>
  <c r="A48" i="8"/>
  <c r="AI43" i="8"/>
  <c r="AF43" i="8"/>
  <c r="AG43" i="8" s="1"/>
  <c r="AB43" i="8"/>
  <c r="AC43" i="8" s="1"/>
  <c r="X43" i="8"/>
  <c r="Y43" i="8" s="1"/>
  <c r="T43" i="8"/>
  <c r="U43" i="8" s="1"/>
  <c r="AI42" i="8"/>
  <c r="AF42" i="8"/>
  <c r="AG42" i="8" s="1"/>
  <c r="AB42" i="8"/>
  <c r="AC42" i="8" s="1"/>
  <c r="X42" i="8"/>
  <c r="Y42" i="8" s="1"/>
  <c r="T42" i="8"/>
  <c r="U42" i="8" s="1"/>
  <c r="AI41" i="8"/>
  <c r="AF41" i="8"/>
  <c r="AG41" i="8" s="1"/>
  <c r="AB41" i="8"/>
  <c r="AC41" i="8" s="1"/>
  <c r="X41" i="8"/>
  <c r="Y41" i="8" s="1"/>
  <c r="T41" i="8"/>
  <c r="U41" i="8" s="1"/>
  <c r="AI40" i="8"/>
  <c r="AF40" i="8"/>
  <c r="AG40" i="8" s="1"/>
  <c r="AB40" i="8"/>
  <c r="AC40" i="8" s="1"/>
  <c r="X40" i="8"/>
  <c r="Y40" i="8" s="1"/>
  <c r="T40" i="8"/>
  <c r="U40" i="8" s="1"/>
  <c r="AI39" i="8"/>
  <c r="AF39" i="8"/>
  <c r="AG39" i="8" s="1"/>
  <c r="AB39" i="8"/>
  <c r="AC39" i="8" s="1"/>
  <c r="X39" i="8"/>
  <c r="Y39" i="8" s="1"/>
  <c r="T39" i="8"/>
  <c r="U39" i="8" s="1"/>
  <c r="AI38" i="8"/>
  <c r="AF38" i="8"/>
  <c r="AG38" i="8" s="1"/>
  <c r="AB38" i="8"/>
  <c r="AC38" i="8" s="1"/>
  <c r="X38" i="8"/>
  <c r="Y38" i="8" s="1"/>
  <c r="T38" i="8"/>
  <c r="U38" i="8" s="1"/>
  <c r="AI37" i="8"/>
  <c r="AF37" i="8"/>
  <c r="AG37" i="8" s="1"/>
  <c r="AB37" i="8"/>
  <c r="AC37" i="8" s="1"/>
  <c r="X37" i="8"/>
  <c r="Y37" i="8" s="1"/>
  <c r="T37" i="8"/>
  <c r="U37" i="8" s="1"/>
  <c r="AI36" i="8"/>
  <c r="AF36" i="8"/>
  <c r="AG36" i="8" s="1"/>
  <c r="AB36" i="8"/>
  <c r="AC36" i="8" s="1"/>
  <c r="X36" i="8"/>
  <c r="Y36" i="8" s="1"/>
  <c r="T36" i="8"/>
  <c r="U36" i="8" s="1"/>
  <c r="AI35" i="8"/>
  <c r="AF35" i="8"/>
  <c r="AG35" i="8" s="1"/>
  <c r="AB35" i="8"/>
  <c r="AC35" i="8" s="1"/>
  <c r="X35" i="8"/>
  <c r="Y35" i="8" s="1"/>
  <c r="T35" i="8"/>
  <c r="U35" i="8" s="1"/>
  <c r="AI34" i="8"/>
  <c r="AF34" i="8"/>
  <c r="AG34" i="8" s="1"/>
  <c r="AB34" i="8"/>
  <c r="AC34" i="8" s="1"/>
  <c r="X34" i="8"/>
  <c r="Y34" i="8" s="1"/>
  <c r="T34" i="8"/>
  <c r="U34" i="8" s="1"/>
  <c r="AI47" i="8"/>
  <c r="AI46" i="8"/>
  <c r="AI45" i="8"/>
  <c r="AI16" i="8"/>
  <c r="AI17" i="8"/>
  <c r="AI18" i="8"/>
  <c r="AI19" i="8"/>
  <c r="AI20" i="8"/>
  <c r="AI21" i="8"/>
  <c r="AI22" i="8"/>
  <c r="AI23" i="8"/>
  <c r="AI24" i="8"/>
  <c r="AI25" i="8"/>
  <c r="AI26" i="8"/>
  <c r="AI27" i="8"/>
  <c r="AI28" i="8"/>
  <c r="AI29" i="8"/>
  <c r="AI30" i="8"/>
  <c r="AI31" i="8"/>
  <c r="AI32" i="8"/>
  <c r="AI33" i="8"/>
  <c r="AI15" i="8"/>
  <c r="O43" i="8" l="1"/>
  <c r="AJ43" i="8" s="1"/>
  <c r="AK43" i="8" s="1"/>
  <c r="O42" i="8"/>
  <c r="AJ39" i="8"/>
  <c r="AK39" i="8" s="1"/>
  <c r="AJ38" i="8"/>
  <c r="AK38" i="8" s="1"/>
  <c r="AJ36" i="8"/>
  <c r="AK36" i="8" s="1"/>
  <c r="AJ35" i="8"/>
  <c r="AK35" i="8" s="1"/>
  <c r="AJ42" i="8"/>
  <c r="AK42" i="8" s="1"/>
  <c r="AJ34" i="8"/>
  <c r="AK34" i="8" s="1"/>
  <c r="AJ50" i="8"/>
  <c r="AK50" i="8" s="1"/>
  <c r="AJ41" i="8"/>
  <c r="AK41" i="8" s="1"/>
  <c r="AJ37" i="8"/>
  <c r="AK37" i="8" s="1"/>
  <c r="AJ40" i="8"/>
  <c r="AK40" i="8" s="1"/>
  <c r="AI16" i="9" l="1"/>
  <c r="AI17" i="9"/>
  <c r="AI18" i="9"/>
  <c r="AI19" i="9"/>
  <c r="AI20" i="9"/>
  <c r="AI21" i="9"/>
  <c r="AI22" i="9"/>
  <c r="AI23" i="9"/>
  <c r="AI24" i="9"/>
  <c r="AI25" i="9"/>
  <c r="AI26" i="9"/>
  <c r="AI27" i="9"/>
  <c r="AI28" i="9"/>
  <c r="AI29" i="9"/>
  <c r="AI30" i="9"/>
  <c r="AI31" i="9"/>
  <c r="AI32" i="9"/>
  <c r="AI33" i="9"/>
  <c r="AI34" i="9"/>
  <c r="AI35" i="9"/>
  <c r="AI36" i="9"/>
  <c r="AI37" i="9"/>
  <c r="AI39" i="9"/>
  <c r="AI40" i="9"/>
  <c r="AI41" i="9"/>
  <c r="AI42" i="9"/>
  <c r="AI43" i="9"/>
  <c r="AI44" i="9"/>
  <c r="AI45" i="9"/>
  <c r="AI46" i="9"/>
  <c r="AI47" i="9"/>
  <c r="AI48" i="9"/>
  <c r="AI49" i="9"/>
  <c r="AI50" i="9"/>
  <c r="AI51" i="9"/>
  <c r="AI52" i="9"/>
  <c r="AI15" i="9"/>
  <c r="AB15" i="9"/>
  <c r="AC15" i="9" s="1"/>
  <c r="AJ39" i="20" l="1"/>
  <c r="AK39" i="20" s="1"/>
  <c r="AJ79" i="20"/>
  <c r="AK79" i="20" s="1"/>
  <c r="AJ43" i="20"/>
  <c r="AK43" i="20" s="1"/>
  <c r="AJ55" i="20"/>
  <c r="AK55" i="20" s="1"/>
  <c r="AJ86" i="20"/>
  <c r="AK86" i="20" s="1"/>
  <c r="AJ97" i="20"/>
  <c r="AK97" i="20" s="1"/>
  <c r="AJ87" i="20" l="1"/>
  <c r="AK87" i="20" s="1"/>
  <c r="AJ127" i="20"/>
  <c r="AK127" i="20" s="1"/>
  <c r="AJ98" i="20"/>
  <c r="AK98" i="20" s="1"/>
  <c r="T69" i="15" l="1"/>
  <c r="I15" i="8"/>
  <c r="J15" i="8"/>
  <c r="K15" i="8" s="1"/>
  <c r="L15" i="8"/>
  <c r="M15" i="8"/>
  <c r="A16" i="8"/>
  <c r="A17" i="8" s="1"/>
  <c r="A18" i="8" s="1"/>
  <c r="A19" i="8" s="1"/>
  <c r="A20" i="8" s="1"/>
  <c r="A21" i="8" s="1"/>
  <c r="A22" i="8" s="1"/>
  <c r="A23" i="8" s="1"/>
  <c r="A24" i="8" s="1"/>
  <c r="A25" i="8" s="1"/>
  <c r="A26" i="8" s="1"/>
  <c r="A27" i="8" s="1"/>
  <c r="A28" i="8" s="1"/>
  <c r="A29" i="8" s="1"/>
  <c r="A30" i="8" s="1"/>
  <c r="A31" i="8" s="1"/>
  <c r="A32" i="8" s="1"/>
  <c r="A33" i="8" s="1"/>
  <c r="N16" i="8"/>
  <c r="N17" i="8"/>
  <c r="N18" i="8"/>
  <c r="J19" i="8"/>
  <c r="M19" i="8"/>
  <c r="N19" i="8" s="1"/>
  <c r="N20" i="8"/>
  <c r="N21" i="8"/>
  <c r="I22" i="8"/>
  <c r="N22" i="8"/>
  <c r="N23" i="8"/>
  <c r="N24" i="8"/>
  <c r="O24" i="8"/>
  <c r="N25" i="8"/>
  <c r="N26" i="8"/>
  <c r="N27" i="8"/>
  <c r="N28" i="8"/>
  <c r="N29" i="8"/>
  <c r="N30" i="8"/>
  <c r="O30" i="8"/>
  <c r="N31" i="8"/>
  <c r="N32" i="8"/>
  <c r="N33" i="8"/>
  <c r="K45" i="8"/>
  <c r="N45" i="8"/>
  <c r="K46" i="8"/>
  <c r="N46" i="8"/>
  <c r="K47" i="8"/>
  <c r="N47" i="8"/>
  <c r="R49" i="26"/>
  <c r="T37" i="31"/>
  <c r="U37" i="31" s="1"/>
  <c r="T36" i="31"/>
  <c r="U36" i="31" s="1"/>
  <c r="T35" i="31"/>
  <c r="U35" i="31" s="1"/>
  <c r="T34" i="31"/>
  <c r="U34" i="31" s="1"/>
  <c r="T16" i="31"/>
  <c r="U16" i="31" s="1"/>
  <c r="T17" i="31"/>
  <c r="U17" i="31" s="1"/>
  <c r="T18" i="31"/>
  <c r="U18" i="31" s="1"/>
  <c r="T20" i="31"/>
  <c r="U20" i="31" s="1"/>
  <c r="T21" i="31"/>
  <c r="U21" i="31" s="1"/>
  <c r="T22" i="31"/>
  <c r="U22" i="31" s="1"/>
  <c r="T23" i="31"/>
  <c r="U23" i="31" s="1"/>
  <c r="T24" i="31"/>
  <c r="U24" i="31" s="1"/>
  <c r="T25" i="31"/>
  <c r="U25" i="31" s="1"/>
  <c r="T26" i="31"/>
  <c r="U26" i="31" s="1"/>
  <c r="T27" i="31"/>
  <c r="U27" i="31" s="1"/>
  <c r="T28" i="31"/>
  <c r="U28" i="31" s="1"/>
  <c r="T29" i="31"/>
  <c r="U29" i="31" s="1"/>
  <c r="T30" i="31"/>
  <c r="U30" i="31" s="1"/>
  <c r="T31" i="31"/>
  <c r="U31" i="31" s="1"/>
  <c r="T32" i="31"/>
  <c r="U32" i="31" s="1"/>
  <c r="T15" i="31"/>
  <c r="U15" i="31" s="1"/>
  <c r="A35" i="31"/>
  <c r="A36" i="31" s="1"/>
  <c r="A37" i="31" s="1"/>
  <c r="N16" i="31"/>
  <c r="N17" i="31"/>
  <c r="N18" i="31"/>
  <c r="N20" i="31"/>
  <c r="N21" i="31"/>
  <c r="N22" i="31"/>
  <c r="N23" i="31"/>
  <c r="N24" i="31"/>
  <c r="N25" i="31"/>
  <c r="N26" i="31"/>
  <c r="N27" i="31"/>
  <c r="N28" i="31"/>
  <c r="N29" i="31"/>
  <c r="N30" i="31"/>
  <c r="N31" i="31"/>
  <c r="N32" i="31"/>
  <c r="K16" i="31"/>
  <c r="K17" i="31"/>
  <c r="K18" i="31"/>
  <c r="K20" i="31"/>
  <c r="K21" i="31"/>
  <c r="K22" i="31"/>
  <c r="K23" i="31"/>
  <c r="K24" i="31"/>
  <c r="K25" i="31"/>
  <c r="K26" i="31"/>
  <c r="K27" i="31"/>
  <c r="K28" i="31"/>
  <c r="K29" i="31"/>
  <c r="K30" i="31"/>
  <c r="K31" i="31"/>
  <c r="K32" i="31"/>
  <c r="N37" i="31"/>
  <c r="K37" i="31"/>
  <c r="N36" i="31"/>
  <c r="K36" i="31"/>
  <c r="N35" i="31"/>
  <c r="K35" i="31"/>
  <c r="N34" i="31"/>
  <c r="K34" i="31"/>
  <c r="N15" i="31"/>
  <c r="K15" i="31"/>
  <c r="O15" i="31" l="1"/>
  <c r="AJ15" i="31" s="1"/>
  <c r="AK15" i="31" s="1"/>
  <c r="O36" i="31"/>
  <c r="AJ36" i="31" s="1"/>
  <c r="AK36" i="31" s="1"/>
  <c r="O37" i="31"/>
  <c r="AJ37" i="31" s="1"/>
  <c r="AK37" i="31" s="1"/>
  <c r="O33" i="8"/>
  <c r="O17" i="8"/>
  <c r="O28" i="8"/>
  <c r="A45" i="8"/>
  <c r="A46" i="8" s="1"/>
  <c r="A47" i="8" s="1"/>
  <c r="A34" i="8"/>
  <c r="A35" i="8" s="1"/>
  <c r="A36" i="8" s="1"/>
  <c r="A37" i="8" s="1"/>
  <c r="A38" i="8" s="1"/>
  <c r="A39" i="8" s="1"/>
  <c r="A40" i="8" s="1"/>
  <c r="A41" i="8" s="1"/>
  <c r="A42" i="8" s="1"/>
  <c r="A43" i="8" s="1"/>
  <c r="O27" i="8"/>
  <c r="O47" i="8"/>
  <c r="O21" i="8"/>
  <c r="O31" i="8"/>
  <c r="O16" i="8"/>
  <c r="O25" i="8"/>
  <c r="O20" i="8"/>
  <c r="O45" i="8"/>
  <c r="O29" i="8"/>
  <c r="N15" i="8"/>
  <c r="O15" i="8" s="1"/>
  <c r="O32" i="8"/>
  <c r="O18" i="8"/>
  <c r="O22" i="8"/>
  <c r="O26" i="8"/>
  <c r="O23" i="8"/>
  <c r="O46" i="8"/>
  <c r="O19" i="8"/>
  <c r="O34" i="31"/>
  <c r="AJ34" i="31" s="1"/>
  <c r="AK34" i="31" s="1"/>
  <c r="O25" i="31"/>
  <c r="AJ25" i="31" s="1"/>
  <c r="AK25" i="31" s="1"/>
  <c r="O32" i="31"/>
  <c r="AJ32" i="31" s="1"/>
  <c r="AK32" i="31" s="1"/>
  <c r="O31" i="31"/>
  <c r="AJ31" i="31" s="1"/>
  <c r="AK31" i="31" s="1"/>
  <c r="O17" i="31"/>
  <c r="AJ17" i="31" s="1"/>
  <c r="AK17" i="31" s="1"/>
  <c r="O20" i="31"/>
  <c r="AJ20" i="31" s="1"/>
  <c r="AK20" i="31" s="1"/>
  <c r="O18" i="31"/>
  <c r="AJ18" i="31" s="1"/>
  <c r="AK18" i="31" s="1"/>
  <c r="O30" i="31"/>
  <c r="AJ30" i="31" s="1"/>
  <c r="AK30" i="31" s="1"/>
  <c r="O23" i="31"/>
  <c r="AJ23" i="31" s="1"/>
  <c r="AK23" i="31" s="1"/>
  <c r="O24" i="31"/>
  <c r="AJ24" i="31" s="1"/>
  <c r="AK24" i="31" s="1"/>
  <c r="O22" i="31"/>
  <c r="AJ22" i="31" s="1"/>
  <c r="AK22" i="31" s="1"/>
  <c r="O29" i="31"/>
  <c r="AJ29" i="31" s="1"/>
  <c r="AK29" i="31" s="1"/>
  <c r="O16" i="31"/>
  <c r="AJ16" i="31" s="1"/>
  <c r="AK16" i="31" s="1"/>
  <c r="O21" i="31"/>
  <c r="AJ21" i="31" s="1"/>
  <c r="AK21" i="31" s="1"/>
  <c r="O28" i="31"/>
  <c r="AJ28" i="31" s="1"/>
  <c r="AK28" i="31" s="1"/>
  <c r="O27" i="31"/>
  <c r="AJ27" i="31" s="1"/>
  <c r="AK27" i="31" s="1"/>
  <c r="O35" i="31"/>
  <c r="AJ35" i="31" s="1"/>
  <c r="AK35" i="31" s="1"/>
  <c r="O26" i="31"/>
  <c r="AJ26" i="31" s="1"/>
  <c r="AK26" i="31" s="1"/>
  <c r="N83" i="27" l="1"/>
  <c r="K83" i="27"/>
  <c r="N82" i="27"/>
  <c r="K82" i="27"/>
  <c r="N81" i="27"/>
  <c r="K81" i="27"/>
  <c r="N80" i="27"/>
  <c r="K80" i="27"/>
  <c r="N79" i="27"/>
  <c r="K79" i="27"/>
  <c r="N78" i="27"/>
  <c r="K78" i="27"/>
  <c r="N77" i="27"/>
  <c r="K77" i="27"/>
  <c r="N76" i="27"/>
  <c r="K76" i="27"/>
  <c r="N75" i="27"/>
  <c r="K75" i="27"/>
  <c r="N74" i="27"/>
  <c r="K74" i="27"/>
  <c r="N73" i="27"/>
  <c r="K73" i="27"/>
  <c r="N72" i="27"/>
  <c r="K72" i="27"/>
  <c r="N71" i="27"/>
  <c r="K71" i="27"/>
  <c r="N70" i="27"/>
  <c r="K70" i="27"/>
  <c r="N69" i="27"/>
  <c r="K69" i="27"/>
  <c r="N68" i="27"/>
  <c r="K68" i="27"/>
  <c r="N67" i="27"/>
  <c r="K67" i="27"/>
  <c r="N66" i="27"/>
  <c r="K66" i="27"/>
  <c r="N65" i="27"/>
  <c r="K65" i="27"/>
  <c r="N64" i="27"/>
  <c r="K64" i="27"/>
  <c r="N63" i="27"/>
  <c r="K63" i="27"/>
  <c r="N62" i="27"/>
  <c r="K62" i="27"/>
  <c r="N61" i="27"/>
  <c r="K61" i="27"/>
  <c r="N60" i="27"/>
  <c r="K60" i="27"/>
  <c r="N59" i="27"/>
  <c r="K59" i="27"/>
  <c r="N58" i="27"/>
  <c r="K58" i="27"/>
  <c r="N57" i="27"/>
  <c r="K57" i="27"/>
  <c r="N56" i="27"/>
  <c r="K56" i="27"/>
  <c r="N55" i="27"/>
  <c r="K55" i="27"/>
  <c r="N54" i="27"/>
  <c r="K54" i="27"/>
  <c r="N53" i="27"/>
  <c r="K53" i="27"/>
  <c r="N52" i="27"/>
  <c r="K52" i="27"/>
  <c r="N51" i="27"/>
  <c r="K51" i="27"/>
  <c r="N50" i="27"/>
  <c r="K50" i="27"/>
  <c r="N49" i="27"/>
  <c r="K49" i="27"/>
  <c r="N48" i="27"/>
  <c r="K48" i="27"/>
  <c r="N47" i="27"/>
  <c r="K47" i="27"/>
  <c r="N46" i="27"/>
  <c r="K46" i="27"/>
  <c r="N45" i="27"/>
  <c r="K45" i="27"/>
  <c r="N44" i="27"/>
  <c r="K44" i="27"/>
  <c r="N43" i="27"/>
  <c r="K43" i="27"/>
  <c r="T12" i="25"/>
  <c r="U12" i="25" s="1"/>
  <c r="X12" i="25"/>
  <c r="Y12" i="25" s="1"/>
  <c r="AB12" i="25"/>
  <c r="AC12" i="25" s="1"/>
  <c r="AF12" i="25"/>
  <c r="AG12" i="25" s="1"/>
  <c r="AJ12" i="25"/>
  <c r="AK12" i="25" s="1"/>
  <c r="T13" i="25"/>
  <c r="U13" i="25" s="1"/>
  <c r="X13" i="25"/>
  <c r="Y13" i="25" s="1"/>
  <c r="AB13" i="25"/>
  <c r="AC13" i="25" s="1"/>
  <c r="AF13" i="25"/>
  <c r="AG13" i="25" s="1"/>
  <c r="AJ13" i="25"/>
  <c r="AK13" i="25" s="1"/>
  <c r="T14" i="25"/>
  <c r="U14" i="25" s="1"/>
  <c r="X14" i="25"/>
  <c r="Y14" i="25" s="1"/>
  <c r="AB14" i="25"/>
  <c r="AC14" i="25" s="1"/>
  <c r="AF14" i="25"/>
  <c r="AG14" i="25" s="1"/>
  <c r="AJ14" i="25"/>
  <c r="AK14" i="25" s="1"/>
  <c r="T15" i="25"/>
  <c r="U15" i="25" s="1"/>
  <c r="X15" i="25"/>
  <c r="Y15" i="25" s="1"/>
  <c r="AB15" i="25"/>
  <c r="AC15" i="25" s="1"/>
  <c r="AF15" i="25"/>
  <c r="AG15" i="25" s="1"/>
  <c r="AJ15" i="25"/>
  <c r="AK15" i="25" s="1"/>
  <c r="T16" i="25"/>
  <c r="U16" i="25" s="1"/>
  <c r="X16" i="25"/>
  <c r="Y16" i="25" s="1"/>
  <c r="AB16" i="25"/>
  <c r="AC16" i="25" s="1"/>
  <c r="AF16" i="25"/>
  <c r="AG16" i="25" s="1"/>
  <c r="AJ16" i="25"/>
  <c r="AK16" i="25" s="1"/>
  <c r="T17" i="25"/>
  <c r="U17" i="25" s="1"/>
  <c r="X17" i="25"/>
  <c r="Y17" i="25" s="1"/>
  <c r="AB17" i="25"/>
  <c r="AC17" i="25" s="1"/>
  <c r="AF17" i="25"/>
  <c r="AG17" i="25" s="1"/>
  <c r="AJ17" i="25"/>
  <c r="AK17" i="25" s="1"/>
  <c r="T18" i="25"/>
  <c r="U18" i="25" s="1"/>
  <c r="X18" i="25"/>
  <c r="Y18" i="25" s="1"/>
  <c r="AB18" i="25"/>
  <c r="AC18" i="25" s="1"/>
  <c r="AF18" i="25"/>
  <c r="AG18" i="25" s="1"/>
  <c r="AJ18" i="25"/>
  <c r="AK18" i="25" s="1"/>
  <c r="T19" i="25"/>
  <c r="U19" i="25" s="1"/>
  <c r="X19" i="25"/>
  <c r="Y19" i="25" s="1"/>
  <c r="AB19" i="25"/>
  <c r="AC19" i="25" s="1"/>
  <c r="AF19" i="25"/>
  <c r="AG19" i="25" s="1"/>
  <c r="AJ19" i="25"/>
  <c r="AK19" i="25" s="1"/>
  <c r="T20" i="25"/>
  <c r="U20" i="25" s="1"/>
  <c r="X20" i="25"/>
  <c r="Y20" i="25" s="1"/>
  <c r="AB20" i="25"/>
  <c r="AC20" i="25" s="1"/>
  <c r="AF20" i="25"/>
  <c r="AG20" i="25" s="1"/>
  <c r="AJ20" i="25"/>
  <c r="AK20" i="25" s="1"/>
  <c r="T21" i="25"/>
  <c r="U21" i="25" s="1"/>
  <c r="X21" i="25"/>
  <c r="Y21" i="25" s="1"/>
  <c r="AB21" i="25"/>
  <c r="AC21" i="25" s="1"/>
  <c r="AF21" i="25"/>
  <c r="AG21" i="25" s="1"/>
  <c r="AJ21" i="25"/>
  <c r="AK21" i="25" s="1"/>
  <c r="T22" i="25"/>
  <c r="U22" i="25" s="1"/>
  <c r="X22" i="25"/>
  <c r="Y22" i="25" s="1"/>
  <c r="AB22" i="25"/>
  <c r="AC22" i="25" s="1"/>
  <c r="AF22" i="25"/>
  <c r="AG22" i="25" s="1"/>
  <c r="AJ22" i="25"/>
  <c r="AK22" i="25" s="1"/>
  <c r="T23" i="25"/>
  <c r="U23" i="25" s="1"/>
  <c r="X23" i="25"/>
  <c r="Y23" i="25" s="1"/>
  <c r="AB23" i="25"/>
  <c r="AC23" i="25" s="1"/>
  <c r="AF23" i="25"/>
  <c r="AG23" i="25" s="1"/>
  <c r="AJ23" i="25"/>
  <c r="AK23" i="25" s="1"/>
  <c r="T24" i="25"/>
  <c r="U24" i="25" s="1"/>
  <c r="X24" i="25"/>
  <c r="Y24" i="25" s="1"/>
  <c r="AB24" i="25"/>
  <c r="AC24" i="25" s="1"/>
  <c r="AF24" i="25"/>
  <c r="AG24" i="25" s="1"/>
  <c r="AJ24" i="25"/>
  <c r="AK24" i="25" s="1"/>
  <c r="T25" i="25"/>
  <c r="U25" i="25" s="1"/>
  <c r="X25" i="25"/>
  <c r="Y25" i="25" s="1"/>
  <c r="AB25" i="25"/>
  <c r="AC25" i="25" s="1"/>
  <c r="AF25" i="25"/>
  <c r="AG25" i="25" s="1"/>
  <c r="AJ25" i="25"/>
  <c r="AK25" i="25" s="1"/>
  <c r="T26" i="25"/>
  <c r="U26" i="25" s="1"/>
  <c r="X26" i="25"/>
  <c r="Y26" i="25" s="1"/>
  <c r="AB26" i="25"/>
  <c r="AC26" i="25" s="1"/>
  <c r="AF26" i="25"/>
  <c r="AG26" i="25" s="1"/>
  <c r="AJ26" i="25"/>
  <c r="AK26" i="25" s="1"/>
  <c r="T27" i="25"/>
  <c r="U27" i="25" s="1"/>
  <c r="X27" i="25"/>
  <c r="Y27" i="25" s="1"/>
  <c r="AB27" i="25"/>
  <c r="AC27" i="25" s="1"/>
  <c r="AF27" i="25"/>
  <c r="AG27" i="25" s="1"/>
  <c r="AJ27" i="25"/>
  <c r="AK27" i="25" s="1"/>
  <c r="T28" i="25"/>
  <c r="U28" i="25" s="1"/>
  <c r="X28" i="25"/>
  <c r="Y28" i="25" s="1"/>
  <c r="AB28" i="25"/>
  <c r="AC28" i="25" s="1"/>
  <c r="AF28" i="25"/>
  <c r="AG28" i="25" s="1"/>
  <c r="AJ28" i="25"/>
  <c r="AK28" i="25" s="1"/>
  <c r="T29" i="25"/>
  <c r="U29" i="25" s="1"/>
  <c r="X29" i="25"/>
  <c r="Y29" i="25" s="1"/>
  <c r="AB29" i="25"/>
  <c r="AC29" i="25" s="1"/>
  <c r="AF29" i="25"/>
  <c r="AG29" i="25" s="1"/>
  <c r="AJ29" i="25"/>
  <c r="AK29" i="25" s="1"/>
  <c r="T30" i="25"/>
  <c r="U30" i="25" s="1"/>
  <c r="X30" i="25"/>
  <c r="Y30" i="25" s="1"/>
  <c r="AB30" i="25"/>
  <c r="AC30" i="25" s="1"/>
  <c r="AF30" i="25"/>
  <c r="AG30" i="25" s="1"/>
  <c r="AJ30" i="25"/>
  <c r="AK30" i="25" s="1"/>
  <c r="T31" i="25"/>
  <c r="U31" i="25" s="1"/>
  <c r="X31" i="25"/>
  <c r="Y31" i="25" s="1"/>
  <c r="AB31" i="25"/>
  <c r="AC31" i="25" s="1"/>
  <c r="AF31" i="25"/>
  <c r="AG31" i="25" s="1"/>
  <c r="AJ31" i="25"/>
  <c r="AK31" i="25" s="1"/>
  <c r="T32" i="25"/>
  <c r="U32" i="25" s="1"/>
  <c r="X32" i="25"/>
  <c r="Y32" i="25" s="1"/>
  <c r="AB32" i="25"/>
  <c r="AC32" i="25" s="1"/>
  <c r="AF32" i="25"/>
  <c r="AG32" i="25" s="1"/>
  <c r="AJ32" i="25"/>
  <c r="AK32" i="25" s="1"/>
  <c r="T33" i="25"/>
  <c r="U33" i="25" s="1"/>
  <c r="X33" i="25"/>
  <c r="Y33" i="25" s="1"/>
  <c r="AB33" i="25"/>
  <c r="AC33" i="25" s="1"/>
  <c r="AF33" i="25"/>
  <c r="AG33" i="25" s="1"/>
  <c r="AJ33" i="25"/>
  <c r="AK33" i="25" s="1"/>
  <c r="T34" i="25"/>
  <c r="U34" i="25" s="1"/>
  <c r="X34" i="25"/>
  <c r="Y34" i="25" s="1"/>
  <c r="AB34" i="25"/>
  <c r="AC34" i="25" s="1"/>
  <c r="AF34" i="25"/>
  <c r="AG34" i="25" s="1"/>
  <c r="AJ34" i="25"/>
  <c r="AK34" i="25" s="1"/>
  <c r="T35" i="25"/>
  <c r="U35" i="25" s="1"/>
  <c r="X35" i="25"/>
  <c r="Y35" i="25" s="1"/>
  <c r="AB35" i="25"/>
  <c r="AC35" i="25" s="1"/>
  <c r="AF35" i="25"/>
  <c r="AG35" i="25" s="1"/>
  <c r="AJ35" i="25"/>
  <c r="AK35" i="25" s="1"/>
  <c r="T36" i="25"/>
  <c r="U36" i="25" s="1"/>
  <c r="X36" i="25"/>
  <c r="Y36" i="25" s="1"/>
  <c r="AB36" i="25"/>
  <c r="AC36" i="25" s="1"/>
  <c r="AF36" i="25"/>
  <c r="AG36" i="25" s="1"/>
  <c r="AJ36" i="25"/>
  <c r="AK36" i="25" s="1"/>
  <c r="T37" i="25"/>
  <c r="U37" i="25" s="1"/>
  <c r="X37" i="25"/>
  <c r="Y37" i="25" s="1"/>
  <c r="AB37" i="25"/>
  <c r="AC37" i="25" s="1"/>
  <c r="AF37" i="25"/>
  <c r="AG37" i="25" s="1"/>
  <c r="AJ37" i="25"/>
  <c r="AK37" i="25" s="1"/>
  <c r="T38" i="25"/>
  <c r="U38" i="25" s="1"/>
  <c r="X38" i="25"/>
  <c r="Y38" i="25" s="1"/>
  <c r="AB38" i="25"/>
  <c r="AC38" i="25" s="1"/>
  <c r="AF38" i="25"/>
  <c r="AG38" i="25" s="1"/>
  <c r="AJ38" i="25"/>
  <c r="AK38" i="25" s="1"/>
  <c r="T39" i="25"/>
  <c r="U39" i="25" s="1"/>
  <c r="X39" i="25"/>
  <c r="Y39" i="25" s="1"/>
  <c r="AB39" i="25"/>
  <c r="AC39" i="25" s="1"/>
  <c r="AF39" i="25"/>
  <c r="AG39" i="25" s="1"/>
  <c r="AJ39" i="25"/>
  <c r="AK39" i="25" s="1"/>
  <c r="T40" i="25"/>
  <c r="U40" i="25" s="1"/>
  <c r="X40" i="25"/>
  <c r="Y40" i="25" s="1"/>
  <c r="AB40" i="25"/>
  <c r="AC40" i="25" s="1"/>
  <c r="AF40" i="25"/>
  <c r="AG40" i="25" s="1"/>
  <c r="AJ40" i="25"/>
  <c r="AK40" i="25" s="1"/>
  <c r="T41" i="25"/>
  <c r="U41" i="25" s="1"/>
  <c r="X41" i="25"/>
  <c r="Y41" i="25" s="1"/>
  <c r="AB41" i="25"/>
  <c r="AC41" i="25" s="1"/>
  <c r="AF41" i="25"/>
  <c r="AG41" i="25" s="1"/>
  <c r="AJ41" i="25"/>
  <c r="AK41" i="25" s="1"/>
  <c r="T42" i="25"/>
  <c r="U42" i="25" s="1"/>
  <c r="X42" i="25"/>
  <c r="Y42" i="25" s="1"/>
  <c r="AB42" i="25"/>
  <c r="AC42" i="25" s="1"/>
  <c r="AF42" i="25"/>
  <c r="AG42" i="25" s="1"/>
  <c r="AJ42" i="25"/>
  <c r="AK42" i="25" s="1"/>
  <c r="T43" i="25"/>
  <c r="U43" i="25" s="1"/>
  <c r="X43" i="25"/>
  <c r="Y43" i="25" s="1"/>
  <c r="AB43" i="25"/>
  <c r="AC43" i="25" s="1"/>
  <c r="AF43" i="25"/>
  <c r="AG43" i="25" s="1"/>
  <c r="AJ43" i="25"/>
  <c r="AK43" i="25" s="1"/>
  <c r="T44" i="25"/>
  <c r="U44" i="25" s="1"/>
  <c r="X44" i="25"/>
  <c r="Y44" i="25" s="1"/>
  <c r="AB44" i="25"/>
  <c r="AC44" i="25" s="1"/>
  <c r="AF44" i="25"/>
  <c r="AG44" i="25" s="1"/>
  <c r="AJ44" i="25"/>
  <c r="AK44" i="25" s="1"/>
  <c r="T45" i="25"/>
  <c r="U45" i="25" s="1"/>
  <c r="X45" i="25"/>
  <c r="Y45" i="25" s="1"/>
  <c r="AB45" i="25"/>
  <c r="AC45" i="25" s="1"/>
  <c r="AF45" i="25"/>
  <c r="AG45" i="25" s="1"/>
  <c r="AJ45" i="25"/>
  <c r="AK45" i="25" s="1"/>
  <c r="T46" i="25"/>
  <c r="U46" i="25" s="1"/>
  <c r="X46" i="25"/>
  <c r="Y46" i="25" s="1"/>
  <c r="AB46" i="25"/>
  <c r="AC46" i="25" s="1"/>
  <c r="AF46" i="25"/>
  <c r="AG46" i="25" s="1"/>
  <c r="AJ46" i="25"/>
  <c r="AK46" i="25" s="1"/>
  <c r="T47" i="25"/>
  <c r="U47" i="25" s="1"/>
  <c r="X47" i="25"/>
  <c r="Y47" i="25" s="1"/>
  <c r="AB47" i="25"/>
  <c r="AC47" i="25" s="1"/>
  <c r="AF47" i="25"/>
  <c r="AG47" i="25" s="1"/>
  <c r="AJ47" i="25"/>
  <c r="AK47" i="25" s="1"/>
  <c r="T48" i="25"/>
  <c r="U48" i="25" s="1"/>
  <c r="X48" i="25"/>
  <c r="Y48" i="25" s="1"/>
  <c r="AB48" i="25"/>
  <c r="AC48" i="25" s="1"/>
  <c r="AF48" i="25"/>
  <c r="AG48" i="25" s="1"/>
  <c r="AJ48" i="25"/>
  <c r="AK48" i="25" s="1"/>
  <c r="T49" i="25"/>
  <c r="U49" i="25" s="1"/>
  <c r="X49" i="25"/>
  <c r="Y49" i="25" s="1"/>
  <c r="AB49" i="25"/>
  <c r="AC49" i="25" s="1"/>
  <c r="AF49" i="25"/>
  <c r="AG49" i="25" s="1"/>
  <c r="AJ49" i="25"/>
  <c r="AK49" i="25" s="1"/>
  <c r="T50" i="25"/>
  <c r="U50" i="25" s="1"/>
  <c r="X50" i="25"/>
  <c r="Y50" i="25" s="1"/>
  <c r="AB50" i="25"/>
  <c r="AC50" i="25" s="1"/>
  <c r="AF50" i="25"/>
  <c r="AG50" i="25" s="1"/>
  <c r="AJ50" i="25"/>
  <c r="AK50" i="25" s="1"/>
  <c r="T51" i="25"/>
  <c r="U51" i="25" s="1"/>
  <c r="X51" i="25"/>
  <c r="Y51" i="25" s="1"/>
  <c r="AB51" i="25"/>
  <c r="AC51" i="25" s="1"/>
  <c r="AF51" i="25"/>
  <c r="AG51" i="25" s="1"/>
  <c r="AJ51" i="25"/>
  <c r="AK51" i="25" s="1"/>
  <c r="T52" i="25"/>
  <c r="U52" i="25" s="1"/>
  <c r="X52" i="25"/>
  <c r="Y52" i="25" s="1"/>
  <c r="AB52" i="25"/>
  <c r="AC52" i="25" s="1"/>
  <c r="AF52" i="25"/>
  <c r="AG52" i="25" s="1"/>
  <c r="AJ52" i="25"/>
  <c r="AK52" i="25" s="1"/>
  <c r="T53" i="25"/>
  <c r="U53" i="25" s="1"/>
  <c r="X53" i="25"/>
  <c r="Y53" i="25" s="1"/>
  <c r="AB53" i="25"/>
  <c r="AC53" i="25" s="1"/>
  <c r="AF53" i="25"/>
  <c r="AG53" i="25" s="1"/>
  <c r="AJ53" i="25"/>
  <c r="AK53" i="25" s="1"/>
  <c r="T54" i="25"/>
  <c r="U54" i="25" s="1"/>
  <c r="X54" i="25"/>
  <c r="Y54" i="25" s="1"/>
  <c r="AB54" i="25"/>
  <c r="AC54" i="25" s="1"/>
  <c r="AF54" i="25"/>
  <c r="AG54" i="25" s="1"/>
  <c r="AJ54" i="25"/>
  <c r="AK54" i="25" s="1"/>
  <c r="T55" i="25"/>
  <c r="U55" i="25" s="1"/>
  <c r="X55" i="25"/>
  <c r="Y55" i="25" s="1"/>
  <c r="AB55" i="25"/>
  <c r="AC55" i="25" s="1"/>
  <c r="AF55" i="25"/>
  <c r="AG55" i="25" s="1"/>
  <c r="AJ55" i="25"/>
  <c r="AK55" i="25" s="1"/>
  <c r="T56" i="25"/>
  <c r="U56" i="25" s="1"/>
  <c r="X56" i="25"/>
  <c r="Y56" i="25" s="1"/>
  <c r="AB56" i="25"/>
  <c r="AC56" i="25" s="1"/>
  <c r="AF56" i="25"/>
  <c r="AG56" i="25" s="1"/>
  <c r="AJ56" i="25"/>
  <c r="AK56" i="25" s="1"/>
  <c r="T57" i="25"/>
  <c r="U57" i="25" s="1"/>
  <c r="X57" i="25"/>
  <c r="Y57" i="25" s="1"/>
  <c r="AB57" i="25"/>
  <c r="AC57" i="25" s="1"/>
  <c r="AF57" i="25"/>
  <c r="AG57" i="25" s="1"/>
  <c r="AJ57" i="25"/>
  <c r="AK57" i="25" s="1"/>
  <c r="T58" i="25"/>
  <c r="U58" i="25" s="1"/>
  <c r="X58" i="25"/>
  <c r="Y58" i="25" s="1"/>
  <c r="AB58" i="25"/>
  <c r="AC58" i="25" s="1"/>
  <c r="AF58" i="25"/>
  <c r="AG58" i="25" s="1"/>
  <c r="AJ58" i="25"/>
  <c r="AK58" i="25" s="1"/>
  <c r="T59" i="25"/>
  <c r="U59" i="25" s="1"/>
  <c r="X59" i="25"/>
  <c r="Y59" i="25" s="1"/>
  <c r="AB59" i="25"/>
  <c r="AC59" i="25" s="1"/>
  <c r="AF59" i="25"/>
  <c r="AG59" i="25" s="1"/>
  <c r="AJ59" i="25"/>
  <c r="AK59" i="25" s="1"/>
  <c r="T60" i="25"/>
  <c r="U60" i="25" s="1"/>
  <c r="X60" i="25"/>
  <c r="Y60" i="25" s="1"/>
  <c r="AB60" i="25"/>
  <c r="AC60" i="25" s="1"/>
  <c r="AF60" i="25"/>
  <c r="AG60" i="25" s="1"/>
  <c r="AJ60" i="25"/>
  <c r="AK60" i="25" s="1"/>
  <c r="T61" i="25"/>
  <c r="U61" i="25" s="1"/>
  <c r="X61" i="25"/>
  <c r="Y61" i="25" s="1"/>
  <c r="AB61" i="25"/>
  <c r="AC61" i="25" s="1"/>
  <c r="AF61" i="25"/>
  <c r="AG61" i="25" s="1"/>
  <c r="AJ61" i="25"/>
  <c r="AK61" i="25" s="1"/>
  <c r="T62" i="25"/>
  <c r="U62" i="25" s="1"/>
  <c r="X62" i="25"/>
  <c r="Y62" i="25" s="1"/>
  <c r="AB62" i="25"/>
  <c r="AC62" i="25" s="1"/>
  <c r="AF62" i="25"/>
  <c r="AG62" i="25" s="1"/>
  <c r="AJ62" i="25"/>
  <c r="AK62" i="25" s="1"/>
  <c r="T63" i="25"/>
  <c r="U63" i="25" s="1"/>
  <c r="X63" i="25"/>
  <c r="Y63" i="25" s="1"/>
  <c r="AB63" i="25"/>
  <c r="AC63" i="25" s="1"/>
  <c r="AF63" i="25"/>
  <c r="AG63" i="25" s="1"/>
  <c r="AJ63" i="25"/>
  <c r="AK63" i="25" s="1"/>
  <c r="T64" i="25"/>
  <c r="U64" i="25" s="1"/>
  <c r="X64" i="25"/>
  <c r="Y64" i="25" s="1"/>
  <c r="AB64" i="25"/>
  <c r="AC64" i="25" s="1"/>
  <c r="AF64" i="25"/>
  <c r="AG64" i="25" s="1"/>
  <c r="AJ64" i="25"/>
  <c r="AK64" i="25" s="1"/>
  <c r="T65" i="25"/>
  <c r="U65" i="25" s="1"/>
  <c r="X65" i="25"/>
  <c r="Y65" i="25" s="1"/>
  <c r="AB65" i="25"/>
  <c r="AC65" i="25" s="1"/>
  <c r="AF65" i="25"/>
  <c r="AG65" i="25" s="1"/>
  <c r="AJ65" i="25"/>
  <c r="AK65" i="25" s="1"/>
  <c r="T66" i="25"/>
  <c r="U66" i="25" s="1"/>
  <c r="X66" i="25"/>
  <c r="Y66" i="25" s="1"/>
  <c r="AB66" i="25"/>
  <c r="AC66" i="25" s="1"/>
  <c r="AF66" i="25"/>
  <c r="AG66" i="25" s="1"/>
  <c r="AJ66" i="25"/>
  <c r="AK66" i="25" s="1"/>
  <c r="T67" i="25"/>
  <c r="U67" i="25" s="1"/>
  <c r="X67" i="25"/>
  <c r="Y67" i="25" s="1"/>
  <c r="AB67" i="25"/>
  <c r="AC67" i="25" s="1"/>
  <c r="AF67" i="25"/>
  <c r="AG67" i="25" s="1"/>
  <c r="AJ67" i="25"/>
  <c r="AK67" i="25" s="1"/>
  <c r="T68" i="25"/>
  <c r="U68" i="25" s="1"/>
  <c r="X68" i="25"/>
  <c r="Y68" i="25" s="1"/>
  <c r="AB68" i="25"/>
  <c r="AC68" i="25" s="1"/>
  <c r="AF68" i="25"/>
  <c r="AG68" i="25" s="1"/>
  <c r="AJ68" i="25"/>
  <c r="AK68" i="25" s="1"/>
  <c r="T69" i="25"/>
  <c r="U69" i="25" s="1"/>
  <c r="X69" i="25"/>
  <c r="Y69" i="25" s="1"/>
  <c r="AB69" i="25"/>
  <c r="AC69" i="25" s="1"/>
  <c r="AF69" i="25"/>
  <c r="AG69" i="25" s="1"/>
  <c r="AJ69" i="25"/>
  <c r="AK69" i="25" s="1"/>
  <c r="T70" i="25"/>
  <c r="U70" i="25" s="1"/>
  <c r="X70" i="25"/>
  <c r="Y70" i="25" s="1"/>
  <c r="AB70" i="25"/>
  <c r="AC70" i="25" s="1"/>
  <c r="AF70" i="25"/>
  <c r="AG70" i="25" s="1"/>
  <c r="AJ70" i="25"/>
  <c r="AK70" i="25" s="1"/>
  <c r="T71" i="25"/>
  <c r="U71" i="25" s="1"/>
  <c r="X71" i="25"/>
  <c r="Y71" i="25" s="1"/>
  <c r="AB71" i="25"/>
  <c r="AC71" i="25" s="1"/>
  <c r="AF71" i="25"/>
  <c r="AG71" i="25" s="1"/>
  <c r="AJ71" i="25"/>
  <c r="AK71" i="25" s="1"/>
  <c r="T72" i="25"/>
  <c r="U72" i="25" s="1"/>
  <c r="X72" i="25"/>
  <c r="Y72" i="25" s="1"/>
  <c r="AB72" i="25"/>
  <c r="AC72" i="25" s="1"/>
  <c r="AF72" i="25"/>
  <c r="AG72" i="25" s="1"/>
  <c r="AJ72" i="25"/>
  <c r="AK72" i="25" s="1"/>
  <c r="T73" i="25"/>
  <c r="U73" i="25" s="1"/>
  <c r="X73" i="25"/>
  <c r="Y73" i="25" s="1"/>
  <c r="AB73" i="25"/>
  <c r="AC73" i="25" s="1"/>
  <c r="AF73" i="25"/>
  <c r="AG73" i="25" s="1"/>
  <c r="AJ73" i="25"/>
  <c r="AK73" i="25" s="1"/>
  <c r="T74" i="25"/>
  <c r="U74" i="25" s="1"/>
  <c r="X74" i="25"/>
  <c r="Y74" i="25" s="1"/>
  <c r="AB74" i="25"/>
  <c r="AC74" i="25" s="1"/>
  <c r="AF74" i="25"/>
  <c r="AG74" i="25" s="1"/>
  <c r="AJ74" i="25"/>
  <c r="AK74" i="25" s="1"/>
  <c r="T75" i="25"/>
  <c r="U75" i="25" s="1"/>
  <c r="X75" i="25"/>
  <c r="Y75" i="25" s="1"/>
  <c r="AB75" i="25"/>
  <c r="AC75" i="25" s="1"/>
  <c r="AF75" i="25"/>
  <c r="AG75" i="25" s="1"/>
  <c r="AJ75" i="25"/>
  <c r="AK75" i="25" s="1"/>
  <c r="T76" i="25"/>
  <c r="U76" i="25" s="1"/>
  <c r="X76" i="25"/>
  <c r="Y76" i="25" s="1"/>
  <c r="AB76" i="25"/>
  <c r="AC76" i="25" s="1"/>
  <c r="AF76" i="25"/>
  <c r="AG76" i="25" s="1"/>
  <c r="AJ76" i="25"/>
  <c r="AK76" i="25" s="1"/>
  <c r="T77" i="25"/>
  <c r="U77" i="25" s="1"/>
  <c r="X77" i="25"/>
  <c r="Y77" i="25" s="1"/>
  <c r="AB77" i="25"/>
  <c r="AC77" i="25" s="1"/>
  <c r="AF77" i="25"/>
  <c r="AG77" i="25" s="1"/>
  <c r="AJ77" i="25"/>
  <c r="AK77" i="25" s="1"/>
  <c r="T78" i="25"/>
  <c r="U78" i="25" s="1"/>
  <c r="X78" i="25"/>
  <c r="Y78" i="25" s="1"/>
  <c r="AB78" i="25"/>
  <c r="AC78" i="25" s="1"/>
  <c r="AF78" i="25"/>
  <c r="AG78" i="25" s="1"/>
  <c r="AJ78" i="25"/>
  <c r="AK78" i="25" s="1"/>
  <c r="T79" i="25"/>
  <c r="U79" i="25" s="1"/>
  <c r="X79" i="25"/>
  <c r="Y79" i="25" s="1"/>
  <c r="AB79" i="25"/>
  <c r="AC79" i="25" s="1"/>
  <c r="AF79" i="25"/>
  <c r="AG79" i="25" s="1"/>
  <c r="AJ79" i="25"/>
  <c r="AK79" i="25" s="1"/>
  <c r="T80" i="25"/>
  <c r="U80" i="25" s="1"/>
  <c r="X80" i="25"/>
  <c r="Y80" i="25" s="1"/>
  <c r="AB80" i="25"/>
  <c r="AC80" i="25" s="1"/>
  <c r="AF80" i="25"/>
  <c r="AG80" i="25" s="1"/>
  <c r="AJ80" i="25"/>
  <c r="AK80" i="25" s="1"/>
  <c r="T81" i="25"/>
  <c r="U81" i="25" s="1"/>
  <c r="X81" i="25"/>
  <c r="Y81" i="25" s="1"/>
  <c r="AB81" i="25"/>
  <c r="AC81" i="25" s="1"/>
  <c r="AF81" i="25"/>
  <c r="AG81" i="25" s="1"/>
  <c r="AJ81" i="25"/>
  <c r="AK81" i="25" s="1"/>
  <c r="T82" i="25"/>
  <c r="U82" i="25" s="1"/>
  <c r="X82" i="25"/>
  <c r="Y82" i="25" s="1"/>
  <c r="AB82" i="25"/>
  <c r="AC82" i="25" s="1"/>
  <c r="AF82" i="25"/>
  <c r="AG82" i="25" s="1"/>
  <c r="AJ82" i="25"/>
  <c r="AK82" i="25" s="1"/>
  <c r="T83" i="25"/>
  <c r="U83" i="25" s="1"/>
  <c r="X83" i="25"/>
  <c r="Y83" i="25" s="1"/>
  <c r="AB83" i="25"/>
  <c r="AC83" i="25" s="1"/>
  <c r="AF83" i="25"/>
  <c r="AG83" i="25" s="1"/>
  <c r="AJ83" i="25"/>
  <c r="AK83" i="25" s="1"/>
  <c r="T84" i="25"/>
  <c r="U84" i="25" s="1"/>
  <c r="X84" i="25"/>
  <c r="Y84" i="25" s="1"/>
  <c r="AB84" i="25"/>
  <c r="AC84" i="25" s="1"/>
  <c r="AF84" i="25"/>
  <c r="AG84" i="25" s="1"/>
  <c r="AJ84" i="25"/>
  <c r="AK84" i="25" s="1"/>
  <c r="T85" i="25"/>
  <c r="U85" i="25" s="1"/>
  <c r="X85" i="25"/>
  <c r="Y85" i="25" s="1"/>
  <c r="AB85" i="25"/>
  <c r="AC85" i="25" s="1"/>
  <c r="AF85" i="25"/>
  <c r="AG85" i="25" s="1"/>
  <c r="AJ85" i="25"/>
  <c r="AK85" i="25" s="1"/>
  <c r="T86" i="25"/>
  <c r="U86" i="25" s="1"/>
  <c r="X86" i="25"/>
  <c r="Y86" i="25" s="1"/>
  <c r="AB86" i="25"/>
  <c r="AC86" i="25" s="1"/>
  <c r="AF86" i="25"/>
  <c r="AG86" i="25" s="1"/>
  <c r="AJ86" i="25"/>
  <c r="AK86" i="25" s="1"/>
  <c r="T87" i="25"/>
  <c r="U87" i="25" s="1"/>
  <c r="X87" i="25"/>
  <c r="Y87" i="25" s="1"/>
  <c r="AB87" i="25"/>
  <c r="AC87" i="25" s="1"/>
  <c r="AF87" i="25"/>
  <c r="AG87" i="25" s="1"/>
  <c r="AJ87" i="25"/>
  <c r="AK87" i="25" s="1"/>
  <c r="T88" i="25"/>
  <c r="U88" i="25" s="1"/>
  <c r="X88" i="25"/>
  <c r="Y88" i="25" s="1"/>
  <c r="AB88" i="25"/>
  <c r="AC88" i="25" s="1"/>
  <c r="AF88" i="25"/>
  <c r="AG88" i="25" s="1"/>
  <c r="AJ88" i="25"/>
  <c r="AK88" i="25" s="1"/>
  <c r="T89" i="25"/>
  <c r="U89" i="25" s="1"/>
  <c r="X89" i="25"/>
  <c r="Y89" i="25" s="1"/>
  <c r="AB89" i="25"/>
  <c r="AC89" i="25" s="1"/>
  <c r="AF89" i="25"/>
  <c r="AG89" i="25" s="1"/>
  <c r="AJ89" i="25"/>
  <c r="AK89" i="25" s="1"/>
  <c r="T90" i="25"/>
  <c r="U90" i="25" s="1"/>
  <c r="X90" i="25"/>
  <c r="Y90" i="25" s="1"/>
  <c r="AB90" i="25"/>
  <c r="AC90" i="25" s="1"/>
  <c r="AF90" i="25"/>
  <c r="AG90" i="25" s="1"/>
  <c r="AJ90" i="25"/>
  <c r="AK90" i="25" s="1"/>
  <c r="T91" i="25"/>
  <c r="U91" i="25" s="1"/>
  <c r="X91" i="25"/>
  <c r="Y91" i="25" s="1"/>
  <c r="AB91" i="25"/>
  <c r="AC91" i="25" s="1"/>
  <c r="AF91" i="25"/>
  <c r="AG91" i="25" s="1"/>
  <c r="AJ91" i="25"/>
  <c r="AK91" i="25" s="1"/>
  <c r="T92" i="25"/>
  <c r="U92" i="25" s="1"/>
  <c r="X92" i="25"/>
  <c r="Y92" i="25" s="1"/>
  <c r="AB92" i="25"/>
  <c r="AC92" i="25" s="1"/>
  <c r="AF92" i="25"/>
  <c r="AG92" i="25" s="1"/>
  <c r="AJ92" i="25"/>
  <c r="AK92" i="25" s="1"/>
  <c r="T93" i="25"/>
  <c r="U93" i="25" s="1"/>
  <c r="X93" i="25"/>
  <c r="Y93" i="25" s="1"/>
  <c r="AB93" i="25"/>
  <c r="AC93" i="25" s="1"/>
  <c r="AF93" i="25"/>
  <c r="AG93" i="25" s="1"/>
  <c r="AJ93" i="25"/>
  <c r="AK93" i="25" s="1"/>
  <c r="T94" i="25"/>
  <c r="U94" i="25" s="1"/>
  <c r="X94" i="25"/>
  <c r="Y94" i="25" s="1"/>
  <c r="AB94" i="25"/>
  <c r="AC94" i="25" s="1"/>
  <c r="AF94" i="25"/>
  <c r="AG94" i="25" s="1"/>
  <c r="AJ94" i="25"/>
  <c r="AK94" i="25" s="1"/>
  <c r="T95" i="25"/>
  <c r="U95" i="25" s="1"/>
  <c r="X95" i="25"/>
  <c r="Y95" i="25" s="1"/>
  <c r="AB95" i="25"/>
  <c r="AC95" i="25" s="1"/>
  <c r="AF95" i="25"/>
  <c r="AG95" i="25" s="1"/>
  <c r="AJ95" i="25"/>
  <c r="AK95" i="25" s="1"/>
  <c r="T96" i="25"/>
  <c r="U96" i="25" s="1"/>
  <c r="X96" i="25"/>
  <c r="Y96" i="25" s="1"/>
  <c r="AB96" i="25"/>
  <c r="AC96" i="25" s="1"/>
  <c r="AF96" i="25"/>
  <c r="AG96" i="25" s="1"/>
  <c r="AJ96" i="25"/>
  <c r="AK96" i="25" s="1"/>
  <c r="T97" i="25"/>
  <c r="U97" i="25" s="1"/>
  <c r="X97" i="25"/>
  <c r="Y97" i="25" s="1"/>
  <c r="AB97" i="25"/>
  <c r="AC97" i="25" s="1"/>
  <c r="AF97" i="25"/>
  <c r="AG97" i="25" s="1"/>
  <c r="AJ97" i="25"/>
  <c r="AK97" i="25" s="1"/>
  <c r="T98" i="25"/>
  <c r="U98" i="25" s="1"/>
  <c r="X98" i="25"/>
  <c r="Y98" i="25" s="1"/>
  <c r="AB98" i="25"/>
  <c r="AC98" i="25" s="1"/>
  <c r="AF98" i="25"/>
  <c r="AG98" i="25" s="1"/>
  <c r="AJ98" i="25"/>
  <c r="AK98" i="25" s="1"/>
  <c r="T99" i="25"/>
  <c r="U99" i="25" s="1"/>
  <c r="X99" i="25"/>
  <c r="Y99" i="25" s="1"/>
  <c r="AB99" i="25"/>
  <c r="AC99" i="25" s="1"/>
  <c r="AF99" i="25"/>
  <c r="AG99" i="25" s="1"/>
  <c r="AJ99" i="25"/>
  <c r="AK99" i="25" s="1"/>
  <c r="T100" i="25"/>
  <c r="U100" i="25" s="1"/>
  <c r="X100" i="25"/>
  <c r="Y100" i="25" s="1"/>
  <c r="AB100" i="25"/>
  <c r="AC100" i="25" s="1"/>
  <c r="AF100" i="25"/>
  <c r="AG100" i="25" s="1"/>
  <c r="AJ100" i="25"/>
  <c r="AK100" i="25" s="1"/>
  <c r="T101" i="25"/>
  <c r="U101" i="25" s="1"/>
  <c r="X101" i="25"/>
  <c r="Y101" i="25" s="1"/>
  <c r="AB101" i="25"/>
  <c r="AC101" i="25" s="1"/>
  <c r="AF101" i="25"/>
  <c r="AG101" i="25" s="1"/>
  <c r="AJ101" i="25"/>
  <c r="AK101" i="25" s="1"/>
  <c r="T102" i="25"/>
  <c r="U102" i="25" s="1"/>
  <c r="X102" i="25"/>
  <c r="Y102" i="25" s="1"/>
  <c r="AB102" i="25"/>
  <c r="AC102" i="25" s="1"/>
  <c r="AF102" i="25"/>
  <c r="AG102" i="25" s="1"/>
  <c r="AJ102" i="25"/>
  <c r="AK102" i="25" s="1"/>
  <c r="T103" i="25"/>
  <c r="U103" i="25" s="1"/>
  <c r="X103" i="25"/>
  <c r="Y103" i="25" s="1"/>
  <c r="AB103" i="25"/>
  <c r="AC103" i="25" s="1"/>
  <c r="AF103" i="25"/>
  <c r="AG103" i="25" s="1"/>
  <c r="AJ103" i="25"/>
  <c r="AK103" i="25" s="1"/>
  <c r="T104" i="25"/>
  <c r="U104" i="25" s="1"/>
  <c r="X104" i="25"/>
  <c r="Y104" i="25" s="1"/>
  <c r="AB104" i="25"/>
  <c r="AC104" i="25" s="1"/>
  <c r="AF104" i="25"/>
  <c r="AG104" i="25" s="1"/>
  <c r="AJ104" i="25"/>
  <c r="AK104" i="25" s="1"/>
  <c r="T105" i="25"/>
  <c r="U105" i="25" s="1"/>
  <c r="X105" i="25"/>
  <c r="Y105" i="25" s="1"/>
  <c r="AB105" i="25"/>
  <c r="AC105" i="25" s="1"/>
  <c r="AF105" i="25"/>
  <c r="AG105" i="25" s="1"/>
  <c r="AJ105" i="25"/>
  <c r="AK105" i="25" s="1"/>
  <c r="T106" i="25"/>
  <c r="U106" i="25" s="1"/>
  <c r="X106" i="25"/>
  <c r="Y106" i="25" s="1"/>
  <c r="AB106" i="25"/>
  <c r="AC106" i="25" s="1"/>
  <c r="AF106" i="25"/>
  <c r="AG106" i="25" s="1"/>
  <c r="AJ106" i="25"/>
  <c r="AK106" i="25" s="1"/>
  <c r="T107" i="25"/>
  <c r="U107" i="25" s="1"/>
  <c r="X107" i="25"/>
  <c r="Y107" i="25" s="1"/>
  <c r="AB107" i="25"/>
  <c r="AC107" i="25" s="1"/>
  <c r="AF107" i="25"/>
  <c r="AG107" i="25" s="1"/>
  <c r="AJ107" i="25"/>
  <c r="AK107" i="25" s="1"/>
  <c r="T108" i="25"/>
  <c r="U108" i="25" s="1"/>
  <c r="X108" i="25"/>
  <c r="Y108" i="25" s="1"/>
  <c r="AB108" i="25"/>
  <c r="AC108" i="25" s="1"/>
  <c r="AF108" i="25"/>
  <c r="AG108" i="25" s="1"/>
  <c r="AJ108" i="25"/>
  <c r="AK108" i="25" s="1"/>
  <c r="T109" i="25"/>
  <c r="U109" i="25" s="1"/>
  <c r="X109" i="25"/>
  <c r="Y109" i="25" s="1"/>
  <c r="AB109" i="25"/>
  <c r="AC109" i="25" s="1"/>
  <c r="AF109" i="25"/>
  <c r="AG109" i="25" s="1"/>
  <c r="AJ109" i="25"/>
  <c r="AK109" i="25" s="1"/>
  <c r="T110" i="25"/>
  <c r="U110" i="25" s="1"/>
  <c r="X110" i="25"/>
  <c r="Y110" i="25" s="1"/>
  <c r="AB110" i="25"/>
  <c r="AC110" i="25" s="1"/>
  <c r="AF110" i="25"/>
  <c r="AG110" i="25" s="1"/>
  <c r="AJ110" i="25"/>
  <c r="AK110" i="25" s="1"/>
  <c r="T111" i="25"/>
  <c r="U111" i="25" s="1"/>
  <c r="X111" i="25"/>
  <c r="Y111" i="25" s="1"/>
  <c r="AB111" i="25"/>
  <c r="AC111" i="25" s="1"/>
  <c r="AF111" i="25"/>
  <c r="AG111" i="25" s="1"/>
  <c r="AJ111" i="25"/>
  <c r="AK111" i="25" s="1"/>
  <c r="T112" i="25"/>
  <c r="U112" i="25" s="1"/>
  <c r="X112" i="25"/>
  <c r="Y112" i="25" s="1"/>
  <c r="AB112" i="25"/>
  <c r="AC112" i="25" s="1"/>
  <c r="AF112" i="25"/>
  <c r="AG112" i="25" s="1"/>
  <c r="AJ112" i="25"/>
  <c r="AK112" i="25" s="1"/>
  <c r="T113" i="25"/>
  <c r="U113" i="25" s="1"/>
  <c r="X113" i="25"/>
  <c r="Y113" i="25" s="1"/>
  <c r="AB113" i="25"/>
  <c r="AC113" i="25" s="1"/>
  <c r="AF113" i="25"/>
  <c r="AG113" i="25" s="1"/>
  <c r="AJ113" i="25"/>
  <c r="AK113" i="25" s="1"/>
  <c r="T114" i="25"/>
  <c r="U114" i="25" s="1"/>
  <c r="X114" i="25"/>
  <c r="Y114" i="25" s="1"/>
  <c r="AB114" i="25"/>
  <c r="AC114" i="25" s="1"/>
  <c r="AF114" i="25"/>
  <c r="AG114" i="25" s="1"/>
  <c r="AJ114" i="25"/>
  <c r="AK114" i="25" s="1"/>
  <c r="T115" i="25"/>
  <c r="U115" i="25" s="1"/>
  <c r="X115" i="25"/>
  <c r="Y115" i="25" s="1"/>
  <c r="AB115" i="25"/>
  <c r="AC115" i="25" s="1"/>
  <c r="AF115" i="25"/>
  <c r="AG115" i="25" s="1"/>
  <c r="AJ115" i="25"/>
  <c r="AK115" i="25" s="1"/>
  <c r="T116" i="25"/>
  <c r="U116" i="25" s="1"/>
  <c r="X116" i="25"/>
  <c r="Y116" i="25" s="1"/>
  <c r="AB116" i="25"/>
  <c r="AC116" i="25" s="1"/>
  <c r="AF116" i="25"/>
  <c r="AG116" i="25" s="1"/>
  <c r="T117" i="25"/>
  <c r="U117" i="25" s="1"/>
  <c r="X117" i="25"/>
  <c r="Y117" i="25" s="1"/>
  <c r="AF117" i="25"/>
  <c r="AG117" i="25" s="1"/>
  <c r="T118" i="25"/>
  <c r="U118" i="25" s="1"/>
  <c r="X118" i="25"/>
  <c r="Y118" i="25" s="1"/>
  <c r="AF118" i="25"/>
  <c r="AG118" i="25" s="1"/>
  <c r="AB137" i="25"/>
  <c r="AC137" i="25" s="1"/>
  <c r="AJ137" i="25"/>
  <c r="AK137" i="25" s="1"/>
  <c r="T138" i="25"/>
  <c r="U138" i="25" s="1"/>
  <c r="AB138" i="25"/>
  <c r="AC138" i="25" s="1"/>
  <c r="AJ138" i="25"/>
  <c r="AK138" i="25" s="1"/>
  <c r="T139" i="25"/>
  <c r="U139" i="25" s="1"/>
  <c r="AB139" i="25"/>
  <c r="AC139" i="25" s="1"/>
  <c r="AJ139" i="25"/>
  <c r="AK139" i="25" s="1"/>
  <c r="T140" i="25"/>
  <c r="U140" i="25" s="1"/>
  <c r="AB140" i="25"/>
  <c r="AC140" i="25" s="1"/>
  <c r="AJ140" i="25"/>
  <c r="AK140" i="25" s="1"/>
  <c r="T141" i="25"/>
  <c r="U141" i="25" s="1"/>
  <c r="AB141" i="25"/>
  <c r="AC141" i="25" s="1"/>
  <c r="AJ141" i="25"/>
  <c r="AK141" i="25" s="1"/>
  <c r="T142" i="25"/>
  <c r="U142" i="25" s="1"/>
  <c r="AB142" i="25"/>
  <c r="AC142" i="25" s="1"/>
  <c r="AJ142" i="25"/>
  <c r="AK142" i="25" s="1"/>
  <c r="T143" i="25"/>
  <c r="U143" i="25" s="1"/>
  <c r="AB143" i="25"/>
  <c r="AC143" i="25" s="1"/>
  <c r="AJ143" i="25"/>
  <c r="AK143" i="25" s="1"/>
  <c r="T144" i="25"/>
  <c r="U144" i="25" s="1"/>
  <c r="AB144" i="25"/>
  <c r="AC144" i="25" s="1"/>
  <c r="AJ144" i="25"/>
  <c r="AK144" i="25" s="1"/>
  <c r="T145" i="25"/>
  <c r="U145" i="25" s="1"/>
  <c r="AB145" i="25"/>
  <c r="AC145" i="25" s="1"/>
  <c r="AJ145" i="25"/>
  <c r="AK145" i="25" s="1"/>
  <c r="T146" i="25"/>
  <c r="U146" i="25" s="1"/>
  <c r="AB146" i="25"/>
  <c r="AC146" i="25" s="1"/>
  <c r="AJ146" i="25"/>
  <c r="AK146" i="25" s="1"/>
  <c r="T147" i="25"/>
  <c r="U147" i="25" s="1"/>
  <c r="AB147" i="25"/>
  <c r="AC147" i="25" s="1"/>
  <c r="AJ147" i="25"/>
  <c r="AK147" i="25" s="1"/>
  <c r="T148" i="25"/>
  <c r="U148" i="25" s="1"/>
  <c r="AB148" i="25"/>
  <c r="AC148" i="25" s="1"/>
  <c r="AJ148" i="25"/>
  <c r="AK148" i="25" s="1"/>
  <c r="T149" i="25"/>
  <c r="U149" i="25" s="1"/>
  <c r="X149" i="25"/>
  <c r="Y149" i="25" s="1"/>
  <c r="AB149" i="25"/>
  <c r="AC149" i="25" s="1"/>
  <c r="AJ149" i="25"/>
  <c r="AK149" i="25" s="1"/>
  <c r="T150" i="25"/>
  <c r="U150" i="25" s="1"/>
  <c r="X150" i="25"/>
  <c r="Y150" i="25" s="1"/>
  <c r="AB150" i="25"/>
  <c r="AC150" i="25" s="1"/>
  <c r="AJ150" i="25"/>
  <c r="AK150" i="25" s="1"/>
  <c r="T151" i="25"/>
  <c r="U151" i="25" s="1"/>
  <c r="X151" i="25"/>
  <c r="Y151" i="25" s="1"/>
  <c r="AB151" i="25"/>
  <c r="AC151" i="25" s="1"/>
  <c r="AJ151" i="25"/>
  <c r="AK151" i="25" s="1"/>
  <c r="T152" i="25"/>
  <c r="U152" i="25" s="1"/>
  <c r="X152" i="25"/>
  <c r="Y152" i="25" s="1"/>
  <c r="AB152" i="25"/>
  <c r="AC152" i="25" s="1"/>
  <c r="AF152" i="25"/>
  <c r="AG152" i="25" s="1"/>
  <c r="AJ152" i="25"/>
  <c r="AK152" i="25" s="1"/>
  <c r="T153" i="25"/>
  <c r="U153" i="25" s="1"/>
  <c r="X153" i="25"/>
  <c r="Y153" i="25" s="1"/>
  <c r="AB153" i="25"/>
  <c r="AC153" i="25" s="1"/>
  <c r="AF153" i="25"/>
  <c r="AG153" i="25" s="1"/>
  <c r="AJ153" i="25"/>
  <c r="AK153" i="25" s="1"/>
  <c r="T154" i="25"/>
  <c r="U154" i="25" s="1"/>
  <c r="X154" i="25"/>
  <c r="Y154" i="25" s="1"/>
  <c r="AB154" i="25"/>
  <c r="AC154" i="25" s="1"/>
  <c r="AF154" i="25"/>
  <c r="AG154" i="25" s="1"/>
  <c r="AJ154" i="25"/>
  <c r="AK154" i="25" s="1"/>
  <c r="T159" i="25"/>
  <c r="U159" i="25" s="1"/>
  <c r="X159" i="25"/>
  <c r="Y159" i="25" s="1"/>
  <c r="AB159" i="25"/>
  <c r="AC159" i="25" s="1"/>
  <c r="AF159" i="25"/>
  <c r="AG159" i="25" s="1"/>
  <c r="AJ159" i="25"/>
  <c r="AK159" i="25" s="1"/>
  <c r="T160" i="25"/>
  <c r="U160" i="25" s="1"/>
  <c r="X160" i="25"/>
  <c r="Y160" i="25" s="1"/>
  <c r="AB160" i="25"/>
  <c r="AC160" i="25" s="1"/>
  <c r="AF160" i="25"/>
  <c r="AG160" i="25" s="1"/>
  <c r="AJ160" i="25"/>
  <c r="AK160" i="25" s="1"/>
  <c r="T161" i="25"/>
  <c r="U161" i="25" s="1"/>
  <c r="X161" i="25"/>
  <c r="Y161" i="25" s="1"/>
  <c r="AB161" i="25"/>
  <c r="AC161" i="25" s="1"/>
  <c r="AF161" i="25"/>
  <c r="AG161" i="25" s="1"/>
  <c r="AJ161" i="25"/>
  <c r="AK161" i="25" s="1"/>
  <c r="T162" i="25"/>
  <c r="U162" i="25" s="1"/>
  <c r="X162" i="25"/>
  <c r="Y162" i="25" s="1"/>
  <c r="AB162" i="25"/>
  <c r="AC162" i="25" s="1"/>
  <c r="AF162" i="25"/>
  <c r="AG162" i="25" s="1"/>
  <c r="AJ162" i="25"/>
  <c r="AK162" i="25" s="1"/>
  <c r="T163" i="25"/>
  <c r="U163" i="25" s="1"/>
  <c r="X163" i="25"/>
  <c r="Y163" i="25" s="1"/>
  <c r="AB163" i="25"/>
  <c r="AC163" i="25" s="1"/>
  <c r="AF163" i="25"/>
  <c r="AG163" i="25" s="1"/>
  <c r="AJ163" i="25"/>
  <c r="AK163" i="25" s="1"/>
  <c r="T164" i="25"/>
  <c r="U164" i="25" s="1"/>
  <c r="X164" i="25"/>
  <c r="Y164" i="25" s="1"/>
  <c r="AB164" i="25"/>
  <c r="AC164" i="25" s="1"/>
  <c r="AF164" i="25"/>
  <c r="AG164" i="25" s="1"/>
  <c r="AJ164" i="25"/>
  <c r="AK164" i="25" s="1"/>
  <c r="T165" i="25"/>
  <c r="U165" i="25" s="1"/>
  <c r="X165" i="25"/>
  <c r="Y165" i="25" s="1"/>
  <c r="AB165" i="25"/>
  <c r="AC165" i="25" s="1"/>
  <c r="AF165" i="25"/>
  <c r="AG165" i="25" s="1"/>
  <c r="AJ165" i="25"/>
  <c r="AK165" i="25" s="1"/>
  <c r="T166" i="25"/>
  <c r="U166" i="25" s="1"/>
  <c r="X166" i="25"/>
  <c r="Y166" i="25" s="1"/>
  <c r="AB166" i="25"/>
  <c r="AC166" i="25" s="1"/>
  <c r="AF166" i="25"/>
  <c r="AG166" i="25" s="1"/>
  <c r="AJ166" i="25"/>
  <c r="AK166" i="25" s="1"/>
  <c r="T167" i="25"/>
  <c r="U167" i="25" s="1"/>
  <c r="X167" i="25"/>
  <c r="Y167" i="25" s="1"/>
  <c r="AB167" i="25"/>
  <c r="AC167" i="25" s="1"/>
  <c r="AF167" i="25"/>
  <c r="AG167" i="25" s="1"/>
  <c r="AJ167" i="25"/>
  <c r="AK167" i="25" s="1"/>
  <c r="T168" i="25"/>
  <c r="U168" i="25" s="1"/>
  <c r="X168" i="25"/>
  <c r="Y168" i="25" s="1"/>
  <c r="AB168" i="25"/>
  <c r="AC168" i="25" s="1"/>
  <c r="AF168" i="25"/>
  <c r="AG168" i="25" s="1"/>
  <c r="AJ168" i="25"/>
  <c r="AK168" i="25" s="1"/>
  <c r="T169" i="25"/>
  <c r="U169" i="25" s="1"/>
  <c r="X169" i="25"/>
  <c r="Y169" i="25" s="1"/>
  <c r="AB169" i="25"/>
  <c r="AC169" i="25" s="1"/>
  <c r="AF169" i="25"/>
  <c r="AG169" i="25" s="1"/>
  <c r="AJ169" i="25"/>
  <c r="AK169" i="25" s="1"/>
  <c r="T170" i="25"/>
  <c r="U170" i="25" s="1"/>
  <c r="X170" i="25"/>
  <c r="Y170" i="25" s="1"/>
  <c r="AB170" i="25"/>
  <c r="AC170" i="25" s="1"/>
  <c r="AF170" i="25"/>
  <c r="AG170" i="25" s="1"/>
  <c r="AJ170" i="25"/>
  <c r="AK170" i="25" s="1"/>
  <c r="T171" i="25"/>
  <c r="U171" i="25" s="1"/>
  <c r="X171" i="25"/>
  <c r="Y171" i="25" s="1"/>
  <c r="AB171" i="25"/>
  <c r="AC171" i="25" s="1"/>
  <c r="AF171" i="25"/>
  <c r="AG171" i="25" s="1"/>
  <c r="AJ171" i="25"/>
  <c r="AK171" i="25" s="1"/>
  <c r="T172" i="25"/>
  <c r="U172" i="25" s="1"/>
  <c r="X172" i="25"/>
  <c r="Y172" i="25" s="1"/>
  <c r="AB172" i="25"/>
  <c r="AC172" i="25" s="1"/>
  <c r="AF172" i="25"/>
  <c r="AG172" i="25" s="1"/>
  <c r="AJ172" i="25"/>
  <c r="AK172" i="25" s="1"/>
  <c r="T173" i="25"/>
  <c r="U173" i="25" s="1"/>
  <c r="X173" i="25"/>
  <c r="Y173" i="25" s="1"/>
  <c r="AB173" i="25"/>
  <c r="AC173" i="25" s="1"/>
  <c r="AF173" i="25"/>
  <c r="AG173" i="25" s="1"/>
  <c r="AJ173" i="25"/>
  <c r="AK173" i="25" s="1"/>
  <c r="AJ11" i="25"/>
  <c r="AK11" i="25" s="1"/>
  <c r="AF11" i="25"/>
  <c r="AG11" i="25" s="1"/>
  <c r="AB11" i="25"/>
  <c r="AC11" i="25" s="1"/>
  <c r="X11" i="25"/>
  <c r="Y11" i="25" s="1"/>
  <c r="T11" i="25"/>
  <c r="U11" i="25" s="1"/>
  <c r="T97" i="15"/>
  <c r="U97" i="15" s="1"/>
  <c r="T16" i="15"/>
  <c r="U16" i="15" s="1"/>
  <c r="T17" i="15"/>
  <c r="U17" i="15" s="1"/>
  <c r="T18" i="15"/>
  <c r="U18" i="15" s="1"/>
  <c r="T19" i="15"/>
  <c r="U19" i="15" s="1"/>
  <c r="T20" i="15"/>
  <c r="U20" i="15" s="1"/>
  <c r="T21" i="15"/>
  <c r="U21" i="15" s="1"/>
  <c r="T22" i="15"/>
  <c r="U22" i="15" s="1"/>
  <c r="T23" i="15"/>
  <c r="U23" i="15" s="1"/>
  <c r="T24" i="15"/>
  <c r="U24" i="15" s="1"/>
  <c r="T25" i="15"/>
  <c r="U25" i="15" s="1"/>
  <c r="T26" i="15"/>
  <c r="U26" i="15" s="1"/>
  <c r="T27" i="15"/>
  <c r="U27" i="15" s="1"/>
  <c r="T28" i="15"/>
  <c r="U28" i="15" s="1"/>
  <c r="T29" i="15"/>
  <c r="U29" i="15" s="1"/>
  <c r="T30" i="15"/>
  <c r="U30" i="15" s="1"/>
  <c r="T31" i="15"/>
  <c r="U31" i="15" s="1"/>
  <c r="T32" i="15"/>
  <c r="U32" i="15" s="1"/>
  <c r="T33" i="15"/>
  <c r="U33" i="15" s="1"/>
  <c r="T34" i="15"/>
  <c r="U34" i="15" s="1"/>
  <c r="T35" i="15"/>
  <c r="U35" i="15" s="1"/>
  <c r="T36" i="15"/>
  <c r="U36" i="15" s="1"/>
  <c r="T37" i="15"/>
  <c r="U37" i="15" s="1"/>
  <c r="T38" i="15"/>
  <c r="U38" i="15" s="1"/>
  <c r="T39" i="15"/>
  <c r="U39" i="15"/>
  <c r="T40" i="15"/>
  <c r="U40" i="15" s="1"/>
  <c r="T41" i="15"/>
  <c r="U41" i="15" s="1"/>
  <c r="T42" i="15"/>
  <c r="U42" i="15" s="1"/>
  <c r="T43" i="15"/>
  <c r="U43" i="15" s="1"/>
  <c r="T44" i="15"/>
  <c r="U44" i="15" s="1"/>
  <c r="T45" i="15"/>
  <c r="U45" i="15" s="1"/>
  <c r="T46" i="15"/>
  <c r="U46" i="15" s="1"/>
  <c r="T47" i="15"/>
  <c r="U47" i="15" s="1"/>
  <c r="T48" i="15"/>
  <c r="U48" i="15" s="1"/>
  <c r="T49" i="15"/>
  <c r="U49" i="15" s="1"/>
  <c r="T50" i="15"/>
  <c r="U50" i="15" s="1"/>
  <c r="T51" i="15"/>
  <c r="U51" i="15" s="1"/>
  <c r="T52" i="15"/>
  <c r="U52" i="15" s="1"/>
  <c r="T53" i="15"/>
  <c r="U53" i="15" s="1"/>
  <c r="T54" i="15"/>
  <c r="U54" i="15" s="1"/>
  <c r="T55" i="15"/>
  <c r="U55" i="15" s="1"/>
  <c r="T56" i="15"/>
  <c r="U56" i="15" s="1"/>
  <c r="T57" i="15"/>
  <c r="U57" i="15" s="1"/>
  <c r="T58" i="15"/>
  <c r="U58" i="15" s="1"/>
  <c r="T59" i="15"/>
  <c r="U59" i="15" s="1"/>
  <c r="T60" i="15"/>
  <c r="U60" i="15" s="1"/>
  <c r="T61" i="15"/>
  <c r="U61" i="15" s="1"/>
  <c r="T62" i="15"/>
  <c r="U62" i="15" s="1"/>
  <c r="T63" i="15"/>
  <c r="U63" i="15" s="1"/>
  <c r="T64" i="15"/>
  <c r="U64" i="15" s="1"/>
  <c r="T65" i="15"/>
  <c r="U65" i="15" s="1"/>
  <c r="T66" i="15"/>
  <c r="U66" i="15" s="1"/>
  <c r="T67" i="15"/>
  <c r="U67" i="15" s="1"/>
  <c r="T68" i="15"/>
  <c r="U68" i="15" s="1"/>
  <c r="U69" i="15"/>
  <c r="T70" i="15"/>
  <c r="U70" i="15" s="1"/>
  <c r="T71" i="15"/>
  <c r="U71" i="15" s="1"/>
  <c r="T72" i="15"/>
  <c r="U72" i="15" s="1"/>
  <c r="T73" i="15"/>
  <c r="U73" i="15" s="1"/>
  <c r="T74" i="15"/>
  <c r="U74" i="15"/>
  <c r="T75" i="15"/>
  <c r="U75" i="15" s="1"/>
  <c r="T76" i="15"/>
  <c r="U76" i="15" s="1"/>
  <c r="T77" i="15"/>
  <c r="U77" i="15" s="1"/>
  <c r="T78" i="15"/>
  <c r="U78" i="15" s="1"/>
  <c r="T79" i="15"/>
  <c r="U79" i="15" s="1"/>
  <c r="T80" i="15"/>
  <c r="U80" i="15" s="1"/>
  <c r="T81" i="15"/>
  <c r="U81" i="15" s="1"/>
  <c r="T82" i="15"/>
  <c r="U82" i="15" s="1"/>
  <c r="T83" i="15"/>
  <c r="U83" i="15" s="1"/>
  <c r="T84" i="15"/>
  <c r="U84" i="15" s="1"/>
  <c r="T85" i="15"/>
  <c r="U85" i="15" s="1"/>
  <c r="T86" i="15"/>
  <c r="U86" i="15" s="1"/>
  <c r="T87" i="15"/>
  <c r="U87" i="15" s="1"/>
  <c r="T88" i="15"/>
  <c r="U88" i="15" s="1"/>
  <c r="T89" i="15"/>
  <c r="U89" i="15" s="1"/>
  <c r="S48" i="28"/>
  <c r="T48" i="28" s="1"/>
  <c r="S47" i="28"/>
  <c r="T47" i="28" s="1"/>
  <c r="S46" i="28"/>
  <c r="T46" i="28" s="1"/>
  <c r="S45" i="28"/>
  <c r="T45" i="28" s="1"/>
  <c r="S44" i="28"/>
  <c r="T44" i="28" s="1"/>
  <c r="S43" i="28"/>
  <c r="T43" i="28" s="1"/>
  <c r="S42" i="28"/>
  <c r="T42" i="28" s="1"/>
  <c r="S41" i="28"/>
  <c r="T41" i="28" s="1"/>
  <c r="S40" i="28"/>
  <c r="T40" i="28" s="1"/>
  <c r="S16" i="28"/>
  <c r="T16" i="28" s="1"/>
  <c r="S17" i="28"/>
  <c r="T17" i="28" s="1"/>
  <c r="S18" i="28"/>
  <c r="T18" i="28" s="1"/>
  <c r="S19" i="28"/>
  <c r="T19" i="28" s="1"/>
  <c r="S20" i="28"/>
  <c r="T20" i="28"/>
  <c r="S21" i="28"/>
  <c r="T21" i="28" s="1"/>
  <c r="S22" i="28"/>
  <c r="T22" i="28" s="1"/>
  <c r="S23" i="28"/>
  <c r="T23" i="28" s="1"/>
  <c r="S24" i="28"/>
  <c r="T24" i="28" s="1"/>
  <c r="S25" i="28"/>
  <c r="T25" i="28" s="1"/>
  <c r="S26" i="28"/>
  <c r="T26" i="28" s="1"/>
  <c r="S27" i="28"/>
  <c r="T27" i="28" s="1"/>
  <c r="S28" i="28"/>
  <c r="T28" i="28" s="1"/>
  <c r="S29" i="28"/>
  <c r="T29" i="28" s="1"/>
  <c r="S30" i="28"/>
  <c r="T30" i="28" s="1"/>
  <c r="S31" i="28"/>
  <c r="T31" i="28" s="1"/>
  <c r="S32" i="28"/>
  <c r="T32" i="28"/>
  <c r="T71" i="14"/>
  <c r="U71" i="14" s="1"/>
  <c r="T70" i="14"/>
  <c r="U70" i="14" s="1"/>
  <c r="T69" i="14"/>
  <c r="U69" i="14" s="1"/>
  <c r="T68" i="14"/>
  <c r="U68" i="14" s="1"/>
  <c r="T67" i="14"/>
  <c r="U67" i="14" s="1"/>
  <c r="T66" i="14"/>
  <c r="U66" i="14" s="1"/>
  <c r="T65" i="14"/>
  <c r="U65" i="14" s="1"/>
  <c r="T64" i="14"/>
  <c r="U64" i="14" s="1"/>
  <c r="T63" i="14"/>
  <c r="U63" i="14" s="1"/>
  <c r="T62" i="14"/>
  <c r="U62" i="14" s="1"/>
  <c r="T61" i="14"/>
  <c r="U61" i="14" s="1"/>
  <c r="T60" i="14"/>
  <c r="U60" i="14" s="1"/>
  <c r="T59" i="14"/>
  <c r="U59" i="14" s="1"/>
  <c r="T58" i="14"/>
  <c r="U58" i="14" s="1"/>
  <c r="T57" i="14"/>
  <c r="U57" i="14" s="1"/>
  <c r="T56" i="14"/>
  <c r="U56" i="14" s="1"/>
  <c r="T55" i="14"/>
  <c r="U55" i="14" s="1"/>
  <c r="T54" i="14"/>
  <c r="U54" i="14" s="1"/>
  <c r="T53" i="14"/>
  <c r="U53" i="14" s="1"/>
  <c r="T52" i="14"/>
  <c r="U52" i="14" s="1"/>
  <c r="T16" i="14"/>
  <c r="U16" i="14" s="1"/>
  <c r="T17" i="14"/>
  <c r="U17" i="14" s="1"/>
  <c r="T18" i="14"/>
  <c r="U18" i="14" s="1"/>
  <c r="T19" i="14"/>
  <c r="U19" i="14" s="1"/>
  <c r="T20" i="14"/>
  <c r="U20" i="14" s="1"/>
  <c r="T21" i="14"/>
  <c r="U21" i="14" s="1"/>
  <c r="T22" i="14"/>
  <c r="U22" i="14" s="1"/>
  <c r="T23" i="14"/>
  <c r="U23" i="14" s="1"/>
  <c r="T24" i="14"/>
  <c r="U24" i="14" s="1"/>
  <c r="T25" i="14"/>
  <c r="U25" i="14" s="1"/>
  <c r="T26" i="14"/>
  <c r="U26" i="14" s="1"/>
  <c r="T27" i="14"/>
  <c r="U27" i="14" s="1"/>
  <c r="T28" i="14"/>
  <c r="U28" i="14" s="1"/>
  <c r="T29" i="14"/>
  <c r="U29" i="14" s="1"/>
  <c r="T30" i="14"/>
  <c r="U30" i="14" s="1"/>
  <c r="T31" i="14"/>
  <c r="U31" i="14" s="1"/>
  <c r="T32" i="14"/>
  <c r="U32" i="14" s="1"/>
  <c r="T33" i="14"/>
  <c r="U33" i="14" s="1"/>
  <c r="T34" i="14"/>
  <c r="U34" i="14" s="1"/>
  <c r="T35" i="14"/>
  <c r="U35" i="14" s="1"/>
  <c r="T36" i="14"/>
  <c r="U36" i="14" s="1"/>
  <c r="T37" i="14"/>
  <c r="U37" i="14" s="1"/>
  <c r="T38" i="14"/>
  <c r="U38" i="14" s="1"/>
  <c r="T39" i="14"/>
  <c r="U39" i="14" s="1"/>
  <c r="T40" i="14"/>
  <c r="U40" i="14" s="1"/>
  <c r="T41" i="14"/>
  <c r="U41" i="14" s="1"/>
  <c r="T42" i="14"/>
  <c r="U42" i="14" s="1"/>
  <c r="T43" i="14"/>
  <c r="U43" i="14" s="1"/>
  <c r="T44" i="14"/>
  <c r="U44" i="14" s="1"/>
  <c r="T45" i="14"/>
  <c r="U45" i="14" s="1"/>
  <c r="T15" i="14"/>
  <c r="U15" i="14" s="1"/>
  <c r="S90" i="26"/>
  <c r="T90" i="26" s="1"/>
  <c r="S89" i="26"/>
  <c r="T89" i="26" s="1"/>
  <c r="S88" i="26"/>
  <c r="T88" i="26" s="1"/>
  <c r="S87" i="26"/>
  <c r="T87" i="26" s="1"/>
  <c r="S86" i="26"/>
  <c r="T86" i="26" s="1"/>
  <c r="S85" i="26"/>
  <c r="T85" i="26" s="1"/>
  <c r="S84" i="26"/>
  <c r="T84" i="26" s="1"/>
  <c r="S83" i="26"/>
  <c r="T83" i="26" s="1"/>
  <c r="S16" i="26"/>
  <c r="T16" i="26" s="1"/>
  <c r="S17" i="26"/>
  <c r="T17" i="26" s="1"/>
  <c r="S18" i="26"/>
  <c r="T18" i="26" s="1"/>
  <c r="S19" i="26"/>
  <c r="T19" i="26"/>
  <c r="S20" i="26"/>
  <c r="T20" i="26" s="1"/>
  <c r="S21" i="26"/>
  <c r="T21" i="26" s="1"/>
  <c r="S22" i="26"/>
  <c r="T22" i="26" s="1"/>
  <c r="S23" i="26"/>
  <c r="T23" i="26" s="1"/>
  <c r="S24" i="26"/>
  <c r="T24" i="26" s="1"/>
  <c r="S25" i="26"/>
  <c r="T25" i="26" s="1"/>
  <c r="S26" i="26"/>
  <c r="T26" i="26" s="1"/>
  <c r="S27" i="26"/>
  <c r="T27" i="26" s="1"/>
  <c r="S28" i="26"/>
  <c r="T28" i="26"/>
  <c r="S29" i="26"/>
  <c r="T29" i="26" s="1"/>
  <c r="S30" i="26"/>
  <c r="T30" i="26"/>
  <c r="S32" i="26"/>
  <c r="T32" i="26"/>
  <c r="S33" i="26"/>
  <c r="T33" i="26" s="1"/>
  <c r="S34" i="26"/>
  <c r="T34" i="26" s="1"/>
  <c r="S35" i="26"/>
  <c r="T35" i="26" s="1"/>
  <c r="S36" i="26"/>
  <c r="T36" i="26" s="1"/>
  <c r="S37" i="26"/>
  <c r="T37" i="26" s="1"/>
  <c r="S38" i="26"/>
  <c r="T38" i="26"/>
  <c r="S39" i="26"/>
  <c r="T39" i="26" s="1"/>
  <c r="S40" i="26"/>
  <c r="T40" i="26"/>
  <c r="S41" i="26"/>
  <c r="T41" i="26" s="1"/>
  <c r="S42" i="26"/>
  <c r="T42" i="26" s="1"/>
  <c r="S43" i="26"/>
  <c r="T43" i="26" s="1"/>
  <c r="S44" i="26"/>
  <c r="T44" i="26" s="1"/>
  <c r="S45" i="26"/>
  <c r="T45" i="26" s="1"/>
  <c r="S46" i="26"/>
  <c r="T46" i="26" s="1"/>
  <c r="S47" i="26"/>
  <c r="T47" i="26" s="1"/>
  <c r="S48" i="26"/>
  <c r="T48" i="26" s="1"/>
  <c r="S50" i="26"/>
  <c r="T50" i="26" s="1"/>
  <c r="S51" i="26"/>
  <c r="T51" i="26"/>
  <c r="S52" i="26"/>
  <c r="T52" i="26" s="1"/>
  <c r="S53" i="26"/>
  <c r="T53" i="26" s="1"/>
  <c r="S54" i="26"/>
  <c r="T54" i="26" s="1"/>
  <c r="S55" i="26"/>
  <c r="T55" i="26" s="1"/>
  <c r="S56" i="26"/>
  <c r="T56" i="26" s="1"/>
  <c r="S57" i="26"/>
  <c r="T57" i="26" s="1"/>
  <c r="S58" i="26"/>
  <c r="T58" i="26" s="1"/>
  <c r="S59" i="26"/>
  <c r="T59" i="26" s="1"/>
  <c r="S60" i="26"/>
  <c r="T60" i="26"/>
  <c r="S61" i="26"/>
  <c r="T61" i="26" s="1"/>
  <c r="S62" i="26"/>
  <c r="T62" i="26" s="1"/>
  <c r="S63" i="26"/>
  <c r="T63" i="26" s="1"/>
  <c r="S64" i="26"/>
  <c r="T64" i="26" s="1"/>
  <c r="S65" i="26"/>
  <c r="T65" i="26" s="1"/>
  <c r="S66" i="26"/>
  <c r="T66" i="26" s="1"/>
  <c r="S67" i="26"/>
  <c r="T67" i="26" s="1"/>
  <c r="S68" i="26"/>
  <c r="T68" i="26" s="1"/>
  <c r="S69" i="26"/>
  <c r="T69" i="26" s="1"/>
  <c r="S70" i="26"/>
  <c r="T70" i="26" s="1"/>
  <c r="S71" i="26"/>
  <c r="T71" i="26" s="1"/>
  <c r="S72" i="26"/>
  <c r="T72" i="26" s="1"/>
  <c r="S73" i="26"/>
  <c r="T73" i="26" s="1"/>
  <c r="S74" i="26"/>
  <c r="T74" i="26" s="1"/>
  <c r="S75" i="26"/>
  <c r="T75" i="26" s="1"/>
  <c r="S15" i="26"/>
  <c r="T15" i="26" s="1"/>
  <c r="AF15" i="27"/>
  <c r="AG15" i="27" s="1"/>
  <c r="AB15" i="27"/>
  <c r="AC15" i="27" s="1"/>
  <c r="X15" i="27"/>
  <c r="Y15" i="27" s="1"/>
  <c r="T15" i="27"/>
  <c r="U15" i="27" s="1"/>
  <c r="T16" i="12"/>
  <c r="U16" i="12" s="1"/>
  <c r="T17" i="12"/>
  <c r="U17" i="12" s="1"/>
  <c r="T18" i="12"/>
  <c r="U18" i="12" s="1"/>
  <c r="T19" i="12"/>
  <c r="U19" i="12" s="1"/>
  <c r="T20" i="12"/>
  <c r="U20" i="12" s="1"/>
  <c r="T21" i="12"/>
  <c r="U21" i="12" s="1"/>
  <c r="T22" i="12"/>
  <c r="U22" i="12"/>
  <c r="AF15" i="12"/>
  <c r="AG15" i="12" s="1"/>
  <c r="AB15" i="12"/>
  <c r="AC15" i="12" s="1"/>
  <c r="X15" i="12"/>
  <c r="Y15" i="12" s="1"/>
  <c r="T15" i="12"/>
  <c r="U15" i="12" s="1"/>
  <c r="AF52" i="9"/>
  <c r="AG52" i="9" s="1"/>
  <c r="AB52" i="9"/>
  <c r="AC52" i="9" s="1"/>
  <c r="X52" i="9"/>
  <c r="Y52" i="9" s="1"/>
  <c r="T52" i="9"/>
  <c r="U52" i="9" s="1"/>
  <c r="AF51" i="9"/>
  <c r="AG51" i="9" s="1"/>
  <c r="AB51" i="9"/>
  <c r="AC51" i="9" s="1"/>
  <c r="X51" i="9"/>
  <c r="Y51" i="9" s="1"/>
  <c r="T51" i="9"/>
  <c r="U51" i="9" s="1"/>
  <c r="AF50" i="9"/>
  <c r="AG50" i="9" s="1"/>
  <c r="AB50" i="9"/>
  <c r="AC50" i="9" s="1"/>
  <c r="X50" i="9"/>
  <c r="Y50" i="9" s="1"/>
  <c r="T50" i="9"/>
  <c r="U50" i="9" s="1"/>
  <c r="AF49" i="9"/>
  <c r="AG49" i="9" s="1"/>
  <c r="AB49" i="9"/>
  <c r="AC49" i="9" s="1"/>
  <c r="X49" i="9"/>
  <c r="Y49" i="9" s="1"/>
  <c r="T49" i="9"/>
  <c r="U49" i="9" s="1"/>
  <c r="AF48" i="9"/>
  <c r="AG48" i="9" s="1"/>
  <c r="AB48" i="9"/>
  <c r="AC48" i="9" s="1"/>
  <c r="X48" i="9"/>
  <c r="Y48" i="9" s="1"/>
  <c r="T48" i="9"/>
  <c r="U48" i="9" s="1"/>
  <c r="AF47" i="9"/>
  <c r="AG47" i="9" s="1"/>
  <c r="AB47" i="9"/>
  <c r="AC47" i="9" s="1"/>
  <c r="X47" i="9"/>
  <c r="Y47" i="9" s="1"/>
  <c r="T47" i="9"/>
  <c r="U47" i="9" s="1"/>
  <c r="AF46" i="9"/>
  <c r="AG46" i="9" s="1"/>
  <c r="AB46" i="9"/>
  <c r="AC46" i="9" s="1"/>
  <c r="X46" i="9"/>
  <c r="Y46" i="9" s="1"/>
  <c r="T46" i="9"/>
  <c r="U46" i="9" s="1"/>
  <c r="AF45" i="9"/>
  <c r="AG45" i="9" s="1"/>
  <c r="AB45" i="9"/>
  <c r="AC45" i="9" s="1"/>
  <c r="X45" i="9"/>
  <c r="Y45" i="9" s="1"/>
  <c r="T45" i="9"/>
  <c r="U45" i="9" s="1"/>
  <c r="AF44" i="9"/>
  <c r="AG44" i="9" s="1"/>
  <c r="AB44" i="9"/>
  <c r="AC44" i="9" s="1"/>
  <c r="X44" i="9"/>
  <c r="Y44" i="9" s="1"/>
  <c r="T44" i="9"/>
  <c r="U44" i="9" s="1"/>
  <c r="AF43" i="9"/>
  <c r="AG43" i="9" s="1"/>
  <c r="AB43" i="9"/>
  <c r="AC43" i="9" s="1"/>
  <c r="X43" i="9"/>
  <c r="Y43" i="9" s="1"/>
  <c r="T43" i="9"/>
  <c r="U43" i="9" s="1"/>
  <c r="AF42" i="9"/>
  <c r="AG42" i="9" s="1"/>
  <c r="AB42" i="9"/>
  <c r="AC42" i="9" s="1"/>
  <c r="X42" i="9"/>
  <c r="Y42" i="9" s="1"/>
  <c r="T42" i="9"/>
  <c r="U42" i="9" s="1"/>
  <c r="AF41" i="9"/>
  <c r="AG41" i="9" s="1"/>
  <c r="AB41" i="9"/>
  <c r="AC41" i="9" s="1"/>
  <c r="X41" i="9"/>
  <c r="Y41" i="9" s="1"/>
  <c r="T41" i="9"/>
  <c r="U41" i="9" s="1"/>
  <c r="AF40" i="9"/>
  <c r="AG40" i="9" s="1"/>
  <c r="AB40" i="9"/>
  <c r="AC40" i="9" s="1"/>
  <c r="X40" i="9"/>
  <c r="Y40" i="9" s="1"/>
  <c r="T40" i="9"/>
  <c r="U40" i="9" s="1"/>
  <c r="AF39" i="9"/>
  <c r="AG39" i="9" s="1"/>
  <c r="AB39" i="9"/>
  <c r="AC39" i="9" s="1"/>
  <c r="X39" i="9"/>
  <c r="Y39" i="9" s="1"/>
  <c r="T39" i="9"/>
  <c r="U39" i="9" s="1"/>
  <c r="T16" i="9"/>
  <c r="U16" i="9" s="1"/>
  <c r="X16" i="9"/>
  <c r="Y16" i="9" s="1"/>
  <c r="AB16" i="9"/>
  <c r="AC16" i="9" s="1"/>
  <c r="AF16" i="9"/>
  <c r="AG16" i="9" s="1"/>
  <c r="T17" i="9"/>
  <c r="U17" i="9" s="1"/>
  <c r="X17" i="9"/>
  <c r="Y17" i="9" s="1"/>
  <c r="AB17" i="9"/>
  <c r="AC17" i="9" s="1"/>
  <c r="AF17" i="9"/>
  <c r="AG17" i="9" s="1"/>
  <c r="T18" i="9"/>
  <c r="U18" i="9" s="1"/>
  <c r="X18" i="9"/>
  <c r="Y18" i="9" s="1"/>
  <c r="AB18" i="9"/>
  <c r="AC18" i="9" s="1"/>
  <c r="AF18" i="9"/>
  <c r="AG18" i="9" s="1"/>
  <c r="T19" i="9"/>
  <c r="U19" i="9" s="1"/>
  <c r="X19" i="9"/>
  <c r="Y19" i="9" s="1"/>
  <c r="AB19" i="9"/>
  <c r="AC19" i="9" s="1"/>
  <c r="AF19" i="9"/>
  <c r="AG19" i="9" s="1"/>
  <c r="T20" i="9"/>
  <c r="U20" i="9" s="1"/>
  <c r="X20" i="9"/>
  <c r="Y20" i="9" s="1"/>
  <c r="AB20" i="9"/>
  <c r="AC20" i="9" s="1"/>
  <c r="AF20" i="9"/>
  <c r="AG20" i="9" s="1"/>
  <c r="T21" i="9"/>
  <c r="U21" i="9" s="1"/>
  <c r="X21" i="9"/>
  <c r="Y21" i="9" s="1"/>
  <c r="AB21" i="9"/>
  <c r="AC21" i="9" s="1"/>
  <c r="AF21" i="9"/>
  <c r="AG21" i="9" s="1"/>
  <c r="T22" i="9"/>
  <c r="U22" i="9" s="1"/>
  <c r="X22" i="9"/>
  <c r="Y22" i="9" s="1"/>
  <c r="AB22" i="9"/>
  <c r="AC22" i="9" s="1"/>
  <c r="AF22" i="9"/>
  <c r="AG22" i="9" s="1"/>
  <c r="T23" i="9"/>
  <c r="U23" i="9" s="1"/>
  <c r="X23" i="9"/>
  <c r="Y23" i="9" s="1"/>
  <c r="AB23" i="9"/>
  <c r="AC23" i="9" s="1"/>
  <c r="AF23" i="9"/>
  <c r="AG23" i="9" s="1"/>
  <c r="T24" i="9"/>
  <c r="U24" i="9" s="1"/>
  <c r="X24" i="9"/>
  <c r="Y24" i="9" s="1"/>
  <c r="AB24" i="9"/>
  <c r="AC24" i="9" s="1"/>
  <c r="AF24" i="9"/>
  <c r="AG24" i="9" s="1"/>
  <c r="T25" i="9"/>
  <c r="U25" i="9" s="1"/>
  <c r="X25" i="9"/>
  <c r="Y25" i="9" s="1"/>
  <c r="AB25" i="9"/>
  <c r="AC25" i="9" s="1"/>
  <c r="AF25" i="9"/>
  <c r="AG25" i="9" s="1"/>
  <c r="T26" i="9"/>
  <c r="U26" i="9" s="1"/>
  <c r="X26" i="9"/>
  <c r="Y26" i="9" s="1"/>
  <c r="AB26" i="9"/>
  <c r="AC26" i="9" s="1"/>
  <c r="AF26" i="9"/>
  <c r="AG26" i="9" s="1"/>
  <c r="T27" i="9"/>
  <c r="U27" i="9" s="1"/>
  <c r="X27" i="9"/>
  <c r="Y27" i="9" s="1"/>
  <c r="AB27" i="9"/>
  <c r="AC27" i="9" s="1"/>
  <c r="AF27" i="9"/>
  <c r="AG27" i="9" s="1"/>
  <c r="T28" i="9"/>
  <c r="U28" i="9" s="1"/>
  <c r="X28" i="9"/>
  <c r="Y28" i="9" s="1"/>
  <c r="AB28" i="9"/>
  <c r="AC28" i="9" s="1"/>
  <c r="AF28" i="9"/>
  <c r="AG28" i="9" s="1"/>
  <c r="T29" i="9"/>
  <c r="U29" i="9" s="1"/>
  <c r="X29" i="9"/>
  <c r="Y29" i="9" s="1"/>
  <c r="AB29" i="9"/>
  <c r="AC29" i="9" s="1"/>
  <c r="AF29" i="9"/>
  <c r="AG29" i="9" s="1"/>
  <c r="T30" i="9"/>
  <c r="U30" i="9" s="1"/>
  <c r="X30" i="9"/>
  <c r="Y30" i="9" s="1"/>
  <c r="AB30" i="9"/>
  <c r="AC30" i="9" s="1"/>
  <c r="AF30" i="9"/>
  <c r="AG30" i="9" s="1"/>
  <c r="T31" i="9"/>
  <c r="U31" i="9" s="1"/>
  <c r="X31" i="9"/>
  <c r="Y31" i="9" s="1"/>
  <c r="AB31" i="9"/>
  <c r="AC31" i="9" s="1"/>
  <c r="AF31" i="9"/>
  <c r="AG31" i="9" s="1"/>
  <c r="T32" i="9"/>
  <c r="U32" i="9" s="1"/>
  <c r="X32" i="9"/>
  <c r="Y32" i="9" s="1"/>
  <c r="AB32" i="9"/>
  <c r="AC32" i="9" s="1"/>
  <c r="AF32" i="9"/>
  <c r="AG32" i="9" s="1"/>
  <c r="T33" i="9"/>
  <c r="U33" i="9" s="1"/>
  <c r="X33" i="9"/>
  <c r="Y33" i="9" s="1"/>
  <c r="AB33" i="9"/>
  <c r="AC33" i="9" s="1"/>
  <c r="AF33" i="9"/>
  <c r="AG33" i="9" s="1"/>
  <c r="T34" i="9"/>
  <c r="U34" i="9" s="1"/>
  <c r="X34" i="9"/>
  <c r="Y34" i="9" s="1"/>
  <c r="AB34" i="9"/>
  <c r="AC34" i="9" s="1"/>
  <c r="AF34" i="9"/>
  <c r="AG34" i="9" s="1"/>
  <c r="T35" i="9"/>
  <c r="U35" i="9" s="1"/>
  <c r="X35" i="9"/>
  <c r="Y35" i="9" s="1"/>
  <c r="AB35" i="9"/>
  <c r="AC35" i="9" s="1"/>
  <c r="AF35" i="9"/>
  <c r="AG35" i="9" s="1"/>
  <c r="T36" i="9"/>
  <c r="U36" i="9" s="1"/>
  <c r="X36" i="9"/>
  <c r="Y36" i="9" s="1"/>
  <c r="AB36" i="9"/>
  <c r="AC36" i="9" s="1"/>
  <c r="AF36" i="9"/>
  <c r="AG36" i="9" s="1"/>
  <c r="T37" i="9"/>
  <c r="U37" i="9" s="1"/>
  <c r="X37" i="9"/>
  <c r="Y37" i="9" s="1"/>
  <c r="AB37" i="9"/>
  <c r="AC37" i="9" s="1"/>
  <c r="AF37" i="9"/>
  <c r="AG37" i="9" s="1"/>
  <c r="AF15" i="9"/>
  <c r="AG15" i="9" s="1"/>
  <c r="X15" i="9"/>
  <c r="Y15" i="9" s="1"/>
  <c r="T15" i="9"/>
  <c r="U15" i="9" s="1"/>
  <c r="AF55" i="13"/>
  <c r="AG55" i="13" s="1"/>
  <c r="AB55" i="13"/>
  <c r="AC55" i="13" s="1"/>
  <c r="X55" i="13"/>
  <c r="Y55" i="13" s="1"/>
  <c r="T55" i="13"/>
  <c r="U55" i="13" s="1"/>
  <c r="T16" i="13"/>
  <c r="U16" i="13" s="1"/>
  <c r="X16" i="13"/>
  <c r="Y16" i="13" s="1"/>
  <c r="AB16" i="13"/>
  <c r="AC16" i="13" s="1"/>
  <c r="AF16" i="13"/>
  <c r="AG16" i="13" s="1"/>
  <c r="T17" i="13"/>
  <c r="U17" i="13" s="1"/>
  <c r="X17" i="13"/>
  <c r="Y17" i="13" s="1"/>
  <c r="AB17" i="13"/>
  <c r="AC17" i="13" s="1"/>
  <c r="AF17" i="13"/>
  <c r="AG17" i="13" s="1"/>
  <c r="T18" i="13"/>
  <c r="U18" i="13" s="1"/>
  <c r="X18" i="13"/>
  <c r="Y18" i="13" s="1"/>
  <c r="AB18" i="13"/>
  <c r="AC18" i="13" s="1"/>
  <c r="AF18" i="13"/>
  <c r="AG18" i="13" s="1"/>
  <c r="T19" i="13"/>
  <c r="U19" i="13" s="1"/>
  <c r="X19" i="13"/>
  <c r="Y19" i="13" s="1"/>
  <c r="AB19" i="13"/>
  <c r="AC19" i="13" s="1"/>
  <c r="AF19" i="13"/>
  <c r="AG19" i="13" s="1"/>
  <c r="T20" i="13"/>
  <c r="U20" i="13" s="1"/>
  <c r="X20" i="13"/>
  <c r="Y20" i="13" s="1"/>
  <c r="AB20" i="13"/>
  <c r="AC20" i="13" s="1"/>
  <c r="AF20" i="13"/>
  <c r="AG20" i="13" s="1"/>
  <c r="T21" i="13"/>
  <c r="U21" i="13" s="1"/>
  <c r="X21" i="13"/>
  <c r="Y21" i="13" s="1"/>
  <c r="AB21" i="13"/>
  <c r="AC21" i="13" s="1"/>
  <c r="AF21" i="13"/>
  <c r="AG21" i="13" s="1"/>
  <c r="T22" i="13"/>
  <c r="U22" i="13" s="1"/>
  <c r="X22" i="13"/>
  <c r="Y22" i="13" s="1"/>
  <c r="AB22" i="13"/>
  <c r="AC22" i="13" s="1"/>
  <c r="AF22" i="13"/>
  <c r="AG22" i="13" s="1"/>
  <c r="T23" i="13"/>
  <c r="U23" i="13" s="1"/>
  <c r="X23" i="13"/>
  <c r="Y23" i="13" s="1"/>
  <c r="AB23" i="13"/>
  <c r="AC23" i="13" s="1"/>
  <c r="AF23" i="13"/>
  <c r="AG23" i="13" s="1"/>
  <c r="T24" i="13"/>
  <c r="U24" i="13" s="1"/>
  <c r="X24" i="13"/>
  <c r="Y24" i="13" s="1"/>
  <c r="AB24" i="13"/>
  <c r="AC24" i="13" s="1"/>
  <c r="AF24" i="13"/>
  <c r="AG24" i="13" s="1"/>
  <c r="T25" i="13"/>
  <c r="U25" i="13" s="1"/>
  <c r="X25" i="13"/>
  <c r="Y25" i="13" s="1"/>
  <c r="AB25" i="13"/>
  <c r="AC25" i="13" s="1"/>
  <c r="AF25" i="13"/>
  <c r="AG25" i="13" s="1"/>
  <c r="T26" i="13"/>
  <c r="U26" i="13" s="1"/>
  <c r="X26" i="13"/>
  <c r="Y26" i="13" s="1"/>
  <c r="AB26" i="13"/>
  <c r="AC26" i="13" s="1"/>
  <c r="AF26" i="13"/>
  <c r="AG26" i="13" s="1"/>
  <c r="T27" i="13"/>
  <c r="U27" i="13" s="1"/>
  <c r="X27" i="13"/>
  <c r="Y27" i="13" s="1"/>
  <c r="AB27" i="13"/>
  <c r="AC27" i="13" s="1"/>
  <c r="AF27" i="13"/>
  <c r="AG27" i="13" s="1"/>
  <c r="T28" i="13"/>
  <c r="U28" i="13" s="1"/>
  <c r="X28" i="13"/>
  <c r="Y28" i="13" s="1"/>
  <c r="AB28" i="13"/>
  <c r="AC28" i="13" s="1"/>
  <c r="AF28" i="13"/>
  <c r="AG28" i="13" s="1"/>
  <c r="T29" i="13"/>
  <c r="U29" i="13" s="1"/>
  <c r="X29" i="13"/>
  <c r="Y29" i="13" s="1"/>
  <c r="AB29" i="13"/>
  <c r="AC29" i="13" s="1"/>
  <c r="AF29" i="13"/>
  <c r="AG29" i="13" s="1"/>
  <c r="T30" i="13"/>
  <c r="U30" i="13" s="1"/>
  <c r="X30" i="13"/>
  <c r="Y30" i="13" s="1"/>
  <c r="AB30" i="13"/>
  <c r="AC30" i="13" s="1"/>
  <c r="AF30" i="13"/>
  <c r="AG30" i="13" s="1"/>
  <c r="T31" i="13"/>
  <c r="U31" i="13" s="1"/>
  <c r="X31" i="13"/>
  <c r="Y31" i="13" s="1"/>
  <c r="AB31" i="13"/>
  <c r="AC31" i="13" s="1"/>
  <c r="AF31" i="13"/>
  <c r="AG31" i="13" s="1"/>
  <c r="T32" i="13"/>
  <c r="U32" i="13" s="1"/>
  <c r="X32" i="13"/>
  <c r="Y32" i="13" s="1"/>
  <c r="AB32" i="13"/>
  <c r="AC32" i="13" s="1"/>
  <c r="AF32" i="13"/>
  <c r="AG32" i="13" s="1"/>
  <c r="T33" i="13"/>
  <c r="U33" i="13" s="1"/>
  <c r="X33" i="13"/>
  <c r="Y33" i="13" s="1"/>
  <c r="AB33" i="13"/>
  <c r="AC33" i="13" s="1"/>
  <c r="AF33" i="13"/>
  <c r="AG33" i="13" s="1"/>
  <c r="T34" i="13"/>
  <c r="U34" i="13" s="1"/>
  <c r="X34" i="13"/>
  <c r="Y34" i="13" s="1"/>
  <c r="AB34" i="13"/>
  <c r="AC34" i="13" s="1"/>
  <c r="AF34" i="13"/>
  <c r="AG34" i="13" s="1"/>
  <c r="T35" i="13"/>
  <c r="U35" i="13" s="1"/>
  <c r="X35" i="13"/>
  <c r="Y35" i="13" s="1"/>
  <c r="AB35" i="13"/>
  <c r="AC35" i="13" s="1"/>
  <c r="AF35" i="13"/>
  <c r="AG35" i="13" s="1"/>
  <c r="T36" i="13"/>
  <c r="U36" i="13" s="1"/>
  <c r="X36" i="13"/>
  <c r="Y36" i="13" s="1"/>
  <c r="AB36" i="13"/>
  <c r="AC36" i="13" s="1"/>
  <c r="AF36" i="13"/>
  <c r="AG36" i="13" s="1"/>
  <c r="T37" i="13"/>
  <c r="U37" i="13" s="1"/>
  <c r="X37" i="13"/>
  <c r="Y37" i="13" s="1"/>
  <c r="AB37" i="13"/>
  <c r="AC37" i="13" s="1"/>
  <c r="AF37" i="13"/>
  <c r="AG37" i="13" s="1"/>
  <c r="T38" i="13"/>
  <c r="U38" i="13" s="1"/>
  <c r="X38" i="13"/>
  <c r="Y38" i="13" s="1"/>
  <c r="AB38" i="13"/>
  <c r="AC38" i="13" s="1"/>
  <c r="AF38" i="13"/>
  <c r="AG38" i="13" s="1"/>
  <c r="T39" i="13"/>
  <c r="U39" i="13" s="1"/>
  <c r="X39" i="13"/>
  <c r="Y39" i="13" s="1"/>
  <c r="AB39" i="13"/>
  <c r="AC39" i="13" s="1"/>
  <c r="AF39" i="13"/>
  <c r="AG39" i="13" s="1"/>
  <c r="T40" i="13"/>
  <c r="U40" i="13" s="1"/>
  <c r="X40" i="13"/>
  <c r="Y40" i="13" s="1"/>
  <c r="AB40" i="13"/>
  <c r="AC40" i="13" s="1"/>
  <c r="AF40" i="13"/>
  <c r="AG40" i="13" s="1"/>
  <c r="T41" i="13"/>
  <c r="U41" i="13" s="1"/>
  <c r="X41" i="13"/>
  <c r="Y41" i="13" s="1"/>
  <c r="AB41" i="13"/>
  <c r="AC41" i="13" s="1"/>
  <c r="AF41" i="13"/>
  <c r="AG41" i="13" s="1"/>
  <c r="T42" i="13"/>
  <c r="U42" i="13" s="1"/>
  <c r="X42" i="13"/>
  <c r="Y42" i="13" s="1"/>
  <c r="AB42" i="13"/>
  <c r="AC42" i="13" s="1"/>
  <c r="AF42" i="13"/>
  <c r="AG42" i="13" s="1"/>
  <c r="T43" i="13"/>
  <c r="U43" i="13" s="1"/>
  <c r="X43" i="13"/>
  <c r="Y43" i="13" s="1"/>
  <c r="AB43" i="13"/>
  <c r="AC43" i="13" s="1"/>
  <c r="AF43" i="13"/>
  <c r="AG43" i="13" s="1"/>
  <c r="AF15" i="13"/>
  <c r="AG15" i="13" s="1"/>
  <c r="AB15" i="13"/>
  <c r="AC15" i="13" s="1"/>
  <c r="X15" i="13"/>
  <c r="Y15" i="13" s="1"/>
  <c r="T15" i="13"/>
  <c r="U15" i="13" s="1"/>
  <c r="T56" i="11"/>
  <c r="T55" i="11"/>
  <c r="T54"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15" i="11"/>
  <c r="AJ47" i="8"/>
  <c r="AK47" i="8" s="1"/>
  <c r="AF47" i="8"/>
  <c r="AG47" i="8" s="1"/>
  <c r="AB47" i="8"/>
  <c r="AC47" i="8" s="1"/>
  <c r="X47" i="8"/>
  <c r="Y47" i="8" s="1"/>
  <c r="T47" i="8"/>
  <c r="U47" i="8" s="1"/>
  <c r="AJ46" i="8"/>
  <c r="AK46" i="8" s="1"/>
  <c r="AF46" i="8"/>
  <c r="AG46" i="8" s="1"/>
  <c r="AB46" i="8"/>
  <c r="AC46" i="8" s="1"/>
  <c r="X46" i="8"/>
  <c r="Y46" i="8" s="1"/>
  <c r="T46" i="8"/>
  <c r="U46" i="8" s="1"/>
  <c r="AJ45" i="8"/>
  <c r="AK45" i="8" s="1"/>
  <c r="AF45" i="8"/>
  <c r="AG45" i="8" s="1"/>
  <c r="AB45" i="8"/>
  <c r="AC45" i="8" s="1"/>
  <c r="X45" i="8"/>
  <c r="Y45" i="8" s="1"/>
  <c r="T45" i="8"/>
  <c r="U45" i="8" s="1"/>
  <c r="T16" i="8"/>
  <c r="U16" i="8" s="1"/>
  <c r="X16" i="8"/>
  <c r="Y16" i="8" s="1"/>
  <c r="AB16" i="8"/>
  <c r="AC16" i="8" s="1"/>
  <c r="AF16" i="8"/>
  <c r="AG16" i="8" s="1"/>
  <c r="AJ16" i="8"/>
  <c r="AK16" i="8" s="1"/>
  <c r="T17" i="8"/>
  <c r="U17" i="8"/>
  <c r="X17" i="8"/>
  <c r="Y17" i="8" s="1"/>
  <c r="AB17" i="8"/>
  <c r="AC17" i="8" s="1"/>
  <c r="AF17" i="8"/>
  <c r="AG17" i="8" s="1"/>
  <c r="AJ17" i="8"/>
  <c r="AK17" i="8" s="1"/>
  <c r="T18" i="8"/>
  <c r="U18" i="8" s="1"/>
  <c r="X18" i="8"/>
  <c r="Y18" i="8" s="1"/>
  <c r="AB18" i="8"/>
  <c r="AC18" i="8" s="1"/>
  <c r="AF18" i="8"/>
  <c r="AG18" i="8" s="1"/>
  <c r="AJ18" i="8"/>
  <c r="AK18" i="8" s="1"/>
  <c r="T19" i="8"/>
  <c r="U19" i="8"/>
  <c r="X19" i="8"/>
  <c r="Y19" i="8" s="1"/>
  <c r="AB19" i="8"/>
  <c r="AC19" i="8" s="1"/>
  <c r="AF19" i="8"/>
  <c r="AG19" i="8" s="1"/>
  <c r="AJ19" i="8"/>
  <c r="AK19" i="8" s="1"/>
  <c r="T20" i="8"/>
  <c r="U20" i="8" s="1"/>
  <c r="X20" i="8"/>
  <c r="Y20" i="8" s="1"/>
  <c r="AB20" i="8"/>
  <c r="AC20" i="8" s="1"/>
  <c r="AF20" i="8"/>
  <c r="AG20" i="8" s="1"/>
  <c r="AJ20" i="8"/>
  <c r="AK20" i="8" s="1"/>
  <c r="T21" i="8"/>
  <c r="U21" i="8" s="1"/>
  <c r="X21" i="8"/>
  <c r="Y21" i="8" s="1"/>
  <c r="AB21" i="8"/>
  <c r="AC21" i="8" s="1"/>
  <c r="AF21" i="8"/>
  <c r="AG21" i="8" s="1"/>
  <c r="AJ21" i="8"/>
  <c r="AK21" i="8" s="1"/>
  <c r="T22" i="8"/>
  <c r="U22" i="8" s="1"/>
  <c r="X22" i="8"/>
  <c r="Y22" i="8" s="1"/>
  <c r="AB22" i="8"/>
  <c r="AC22" i="8" s="1"/>
  <c r="AF22" i="8"/>
  <c r="AG22" i="8" s="1"/>
  <c r="AJ22" i="8"/>
  <c r="AK22" i="8" s="1"/>
  <c r="T23" i="8"/>
  <c r="U23" i="8"/>
  <c r="X23" i="8"/>
  <c r="Y23" i="8" s="1"/>
  <c r="AB23" i="8"/>
  <c r="AC23" i="8" s="1"/>
  <c r="AF23" i="8"/>
  <c r="AG23" i="8" s="1"/>
  <c r="AJ23" i="8"/>
  <c r="AK23" i="8" s="1"/>
  <c r="T24" i="8"/>
  <c r="U24" i="8" s="1"/>
  <c r="X24" i="8"/>
  <c r="Y24" i="8" s="1"/>
  <c r="AB24" i="8"/>
  <c r="AC24" i="8" s="1"/>
  <c r="AF24" i="8"/>
  <c r="AG24" i="8" s="1"/>
  <c r="AJ24" i="8"/>
  <c r="AK24" i="8" s="1"/>
  <c r="T25" i="8"/>
  <c r="U25" i="8" s="1"/>
  <c r="X25" i="8"/>
  <c r="Y25" i="8" s="1"/>
  <c r="AB25" i="8"/>
  <c r="AC25" i="8" s="1"/>
  <c r="AF25" i="8"/>
  <c r="AG25" i="8" s="1"/>
  <c r="AJ25" i="8"/>
  <c r="AK25" i="8" s="1"/>
  <c r="T26" i="8"/>
  <c r="U26" i="8" s="1"/>
  <c r="X26" i="8"/>
  <c r="Y26" i="8" s="1"/>
  <c r="AB26" i="8"/>
  <c r="AC26" i="8" s="1"/>
  <c r="AF26" i="8"/>
  <c r="AG26" i="8" s="1"/>
  <c r="AJ26" i="8"/>
  <c r="AK26" i="8" s="1"/>
  <c r="T27" i="8"/>
  <c r="U27" i="8" s="1"/>
  <c r="X27" i="8"/>
  <c r="Y27" i="8" s="1"/>
  <c r="AB27" i="8"/>
  <c r="AC27" i="8" s="1"/>
  <c r="AF27" i="8"/>
  <c r="AG27" i="8" s="1"/>
  <c r="AJ27" i="8"/>
  <c r="AK27" i="8" s="1"/>
  <c r="T28" i="8"/>
  <c r="U28" i="8" s="1"/>
  <c r="X28" i="8"/>
  <c r="Y28" i="8" s="1"/>
  <c r="AB28" i="8"/>
  <c r="AC28" i="8" s="1"/>
  <c r="AF28" i="8"/>
  <c r="AG28" i="8" s="1"/>
  <c r="AJ28" i="8"/>
  <c r="AK28" i="8" s="1"/>
  <c r="T29" i="8"/>
  <c r="U29" i="8" s="1"/>
  <c r="X29" i="8"/>
  <c r="Y29" i="8" s="1"/>
  <c r="AB29" i="8"/>
  <c r="AC29" i="8" s="1"/>
  <c r="AF29" i="8"/>
  <c r="AG29" i="8" s="1"/>
  <c r="AJ29" i="8"/>
  <c r="AK29" i="8" s="1"/>
  <c r="T30" i="8"/>
  <c r="U30" i="8" s="1"/>
  <c r="X30" i="8"/>
  <c r="Y30" i="8" s="1"/>
  <c r="AB30" i="8"/>
  <c r="AC30" i="8" s="1"/>
  <c r="AF30" i="8"/>
  <c r="AG30" i="8" s="1"/>
  <c r="AJ30" i="8"/>
  <c r="AK30" i="8" s="1"/>
  <c r="T31" i="8"/>
  <c r="U31" i="8" s="1"/>
  <c r="X31" i="8"/>
  <c r="Y31" i="8" s="1"/>
  <c r="AB31" i="8"/>
  <c r="AC31" i="8" s="1"/>
  <c r="AF31" i="8"/>
  <c r="AG31" i="8" s="1"/>
  <c r="AJ31" i="8"/>
  <c r="AK31" i="8" s="1"/>
  <c r="T32" i="8"/>
  <c r="U32" i="8" s="1"/>
  <c r="X32" i="8"/>
  <c r="Y32" i="8" s="1"/>
  <c r="AB32" i="8"/>
  <c r="AC32" i="8" s="1"/>
  <c r="AF32" i="8"/>
  <c r="AG32" i="8" s="1"/>
  <c r="AJ32" i="8"/>
  <c r="AK32" i="8" s="1"/>
  <c r="T33" i="8"/>
  <c r="U33" i="8" s="1"/>
  <c r="X33" i="8"/>
  <c r="Y33" i="8" s="1"/>
  <c r="AB33" i="8"/>
  <c r="AC33" i="8" s="1"/>
  <c r="AF33" i="8"/>
  <c r="AG33" i="8" s="1"/>
  <c r="AJ33" i="8"/>
  <c r="AK33" i="8" s="1"/>
  <c r="T15" i="8"/>
  <c r="U15" i="8" s="1"/>
  <c r="AF15" i="8"/>
  <c r="AG15" i="8" s="1"/>
  <c r="AB15" i="8"/>
  <c r="AC15" i="8" s="1"/>
  <c r="X15" i="8"/>
  <c r="Y15" i="8" s="1"/>
  <c r="AJ15" i="8"/>
  <c r="AK15" i="8" s="1"/>
  <c r="O43" i="27" l="1"/>
  <c r="AJ43" i="27" s="1"/>
  <c r="AK43" i="27" s="1"/>
  <c r="O49" i="27"/>
  <c r="AJ49" i="27" s="1"/>
  <c r="AK49" i="27" s="1"/>
  <c r="O55" i="27"/>
  <c r="AJ55" i="27" s="1"/>
  <c r="AK55" i="27" s="1"/>
  <c r="O61" i="27"/>
  <c r="AJ61" i="27" s="1"/>
  <c r="AK61" i="27" s="1"/>
  <c r="O67" i="27"/>
  <c r="AJ67" i="27" s="1"/>
  <c r="AK67" i="27" s="1"/>
  <c r="O73" i="27"/>
  <c r="AJ73" i="27" s="1"/>
  <c r="AK73" i="27" s="1"/>
  <c r="O79" i="27"/>
  <c r="AJ79" i="27" s="1"/>
  <c r="AK79" i="27" s="1"/>
  <c r="AJ96" i="27"/>
  <c r="AK96" i="27" s="1"/>
  <c r="O44" i="27"/>
  <c r="AJ44" i="27" s="1"/>
  <c r="AK44" i="27" s="1"/>
  <c r="O50" i="27"/>
  <c r="AJ50" i="27" s="1"/>
  <c r="AK50" i="27" s="1"/>
  <c r="O56" i="27"/>
  <c r="AJ56" i="27" s="1"/>
  <c r="AK56" i="27" s="1"/>
  <c r="O62" i="27"/>
  <c r="AJ62" i="27" s="1"/>
  <c r="AK62" i="27" s="1"/>
  <c r="O74" i="27"/>
  <c r="AJ74" i="27" s="1"/>
  <c r="AK74" i="27" s="1"/>
  <c r="O80" i="27"/>
  <c r="AJ80" i="27" s="1"/>
  <c r="AK80" i="27" s="1"/>
  <c r="AJ95" i="27"/>
  <c r="AK95" i="27" s="1"/>
  <c r="O45" i="27"/>
  <c r="AJ45" i="27" s="1"/>
  <c r="AK45" i="27" s="1"/>
  <c r="O51" i="27"/>
  <c r="AJ51" i="27" s="1"/>
  <c r="AK51" i="27" s="1"/>
  <c r="O57" i="27"/>
  <c r="AJ57" i="27" s="1"/>
  <c r="AK57" i="27" s="1"/>
  <c r="O63" i="27"/>
  <c r="AJ63" i="27" s="1"/>
  <c r="AK63" i="27" s="1"/>
  <c r="O69" i="27"/>
  <c r="AJ69" i="27" s="1"/>
  <c r="AK69" i="27" s="1"/>
  <c r="O75" i="27"/>
  <c r="AJ75" i="27" s="1"/>
  <c r="AK75" i="27" s="1"/>
  <c r="O81" i="27"/>
  <c r="AJ81" i="27" s="1"/>
  <c r="AK81" i="27" s="1"/>
  <c r="O68" i="27"/>
  <c r="AJ68" i="27" s="1"/>
  <c r="AK68" i="27" s="1"/>
  <c r="O47" i="27"/>
  <c r="AJ47" i="27" s="1"/>
  <c r="AK47" i="27" s="1"/>
  <c r="O53" i="27"/>
  <c r="AJ53" i="27" s="1"/>
  <c r="AK53" i="27" s="1"/>
  <c r="O59" i="27"/>
  <c r="AJ59" i="27" s="1"/>
  <c r="AK59" i="27" s="1"/>
  <c r="O65" i="27"/>
  <c r="AJ65" i="27" s="1"/>
  <c r="AK65" i="27" s="1"/>
  <c r="O71" i="27"/>
  <c r="AJ71" i="27" s="1"/>
  <c r="AK71" i="27" s="1"/>
  <c r="O77" i="27"/>
  <c r="AJ77" i="27" s="1"/>
  <c r="AK77" i="27" s="1"/>
  <c r="O83" i="27"/>
  <c r="AJ83" i="27" s="1"/>
  <c r="AK83" i="27" s="1"/>
  <c r="O46" i="27"/>
  <c r="AJ46" i="27" s="1"/>
  <c r="AK46" i="27" s="1"/>
  <c r="O52" i="27"/>
  <c r="AJ52" i="27" s="1"/>
  <c r="AK52" i="27" s="1"/>
  <c r="O58" i="27"/>
  <c r="AJ58" i="27" s="1"/>
  <c r="AK58" i="27" s="1"/>
  <c r="O64" i="27"/>
  <c r="AJ64" i="27" s="1"/>
  <c r="AK64" i="27" s="1"/>
  <c r="O70" i="27"/>
  <c r="AJ70" i="27" s="1"/>
  <c r="AK70" i="27" s="1"/>
  <c r="O76" i="27"/>
  <c r="AJ76" i="27" s="1"/>
  <c r="AK76" i="27" s="1"/>
  <c r="O82" i="27"/>
  <c r="AJ82" i="27" s="1"/>
  <c r="AK82" i="27" s="1"/>
  <c r="O48" i="27"/>
  <c r="AJ48" i="27" s="1"/>
  <c r="AK48" i="27" s="1"/>
  <c r="O54" i="27"/>
  <c r="AJ54" i="27" s="1"/>
  <c r="AK54" i="27" s="1"/>
  <c r="O60" i="27"/>
  <c r="AJ60" i="27" s="1"/>
  <c r="AK60" i="27" s="1"/>
  <c r="O66" i="27"/>
  <c r="AJ66" i="27" s="1"/>
  <c r="AK66" i="27" s="1"/>
  <c r="O72" i="27"/>
  <c r="AJ72" i="27" s="1"/>
  <c r="AK72" i="27" s="1"/>
  <c r="O78" i="27"/>
  <c r="AJ78" i="27" s="1"/>
  <c r="AK78" i="27" s="1"/>
  <c r="O22" i="14"/>
  <c r="AJ22" i="14" s="1"/>
  <c r="AK22" i="14" s="1"/>
  <c r="O23" i="14"/>
  <c r="AJ23" i="14" s="1"/>
  <c r="AK23" i="14" s="1"/>
  <c r="O24" i="14"/>
  <c r="AJ24" i="14" s="1"/>
  <c r="AK24" i="14" s="1"/>
  <c r="O25" i="14"/>
  <c r="AJ25" i="14" s="1"/>
  <c r="AK25" i="14" s="1"/>
  <c r="O26" i="14"/>
  <c r="AJ26" i="14" s="1"/>
  <c r="AK26" i="14" s="1"/>
  <c r="O34" i="14"/>
  <c r="AJ34" i="14" s="1"/>
  <c r="AK34" i="14" s="1"/>
  <c r="O35" i="14"/>
  <c r="AJ35" i="14" s="1"/>
  <c r="AK35" i="14" s="1"/>
  <c r="O36" i="14"/>
  <c r="AJ36" i="14" s="1"/>
  <c r="AK36" i="14" s="1"/>
  <c r="O37" i="14"/>
  <c r="AJ37" i="14" s="1"/>
  <c r="AK37" i="14" s="1"/>
  <c r="O38" i="14"/>
  <c r="AJ38" i="14" s="1"/>
  <c r="AK38" i="14" s="1"/>
  <c r="N48" i="28"/>
  <c r="K48" i="28"/>
  <c r="O48" i="28" s="1"/>
  <c r="N47" i="28"/>
  <c r="K47" i="28"/>
  <c r="O47" i="28" s="1"/>
  <c r="A16" i="28"/>
  <c r="A17" i="28" s="1"/>
  <c r="A18" i="28" s="1"/>
  <c r="A19" i="28" s="1"/>
  <c r="A20" i="28" s="1"/>
  <c r="A21" i="28" s="1"/>
  <c r="A22" i="28" s="1"/>
  <c r="A23" i="28" s="1"/>
  <c r="A24" i="28" s="1"/>
  <c r="A25" i="28" s="1"/>
  <c r="A26" i="28" s="1"/>
  <c r="A27" i="28" s="1"/>
  <c r="A28" i="28" s="1"/>
  <c r="A29" i="28" s="1"/>
  <c r="A30" i="28" s="1"/>
  <c r="A31" i="28" s="1"/>
  <c r="A32" i="28" s="1"/>
  <c r="A41" i="28" s="1"/>
  <c r="A42" i="28" s="1"/>
  <c r="A43" i="28" s="1"/>
  <c r="A44" i="28" s="1"/>
  <c r="A45" i="28" s="1"/>
  <c r="A46" i="28" s="1"/>
  <c r="A47" i="28" s="1"/>
  <c r="A48" i="28" s="1"/>
  <c r="A49" i="28" s="1"/>
  <c r="A50" i="28" s="1"/>
  <c r="A51" i="28" s="1"/>
  <c r="A52" i="28" s="1"/>
  <c r="A53" i="28" s="1"/>
  <c r="A54" i="28" s="1"/>
  <c r="N46" i="28"/>
  <c r="K46" i="28"/>
  <c r="O46" i="28" s="1"/>
  <c r="N45" i="28"/>
  <c r="K45" i="28"/>
  <c r="N44" i="28"/>
  <c r="K44" i="28"/>
  <c r="N43" i="28"/>
  <c r="K43" i="28"/>
  <c r="O43" i="28" s="1"/>
  <c r="N42" i="28"/>
  <c r="K42" i="28"/>
  <c r="N41" i="28"/>
  <c r="K41" i="28"/>
  <c r="N40" i="28"/>
  <c r="K40" i="28"/>
  <c r="O40" i="28" s="1"/>
  <c r="N32" i="28"/>
  <c r="K32" i="28"/>
  <c r="N31" i="28"/>
  <c r="K31" i="28"/>
  <c r="N30" i="28"/>
  <c r="K30" i="28"/>
  <c r="N29" i="28"/>
  <c r="K29" i="28"/>
  <c r="N28" i="28"/>
  <c r="K28" i="28"/>
  <c r="N27" i="28"/>
  <c r="K27" i="28"/>
  <c r="O27" i="28" s="1"/>
  <c r="N26" i="28"/>
  <c r="K26" i="28"/>
  <c r="N25" i="28"/>
  <c r="K25" i="28"/>
  <c r="N24" i="28"/>
  <c r="K24" i="28"/>
  <c r="O24" i="28" s="1"/>
  <c r="N23" i="28"/>
  <c r="K23" i="28"/>
  <c r="N22" i="28"/>
  <c r="K22" i="28"/>
  <c r="N21" i="28"/>
  <c r="K21" i="28"/>
  <c r="N20" i="28"/>
  <c r="K20" i="28"/>
  <c r="N19" i="28"/>
  <c r="K19" i="28"/>
  <c r="N18" i="28"/>
  <c r="K18" i="28"/>
  <c r="N17" i="28"/>
  <c r="K17" i="28"/>
  <c r="N16" i="28"/>
  <c r="K16" i="28"/>
  <c r="M15" i="28"/>
  <c r="L15" i="28"/>
  <c r="J15" i="28"/>
  <c r="I15" i="28"/>
  <c r="A16" i="26"/>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N16" i="26"/>
  <c r="N17" i="26"/>
  <c r="N18" i="26"/>
  <c r="N19" i="26"/>
  <c r="N20" i="26"/>
  <c r="N21" i="26"/>
  <c r="N22" i="26"/>
  <c r="N23" i="26"/>
  <c r="N24" i="26"/>
  <c r="N25" i="26"/>
  <c r="N26" i="26"/>
  <c r="N27" i="26"/>
  <c r="N28" i="26"/>
  <c r="N29" i="26"/>
  <c r="N30" i="26"/>
  <c r="N32" i="26"/>
  <c r="N33" i="26"/>
  <c r="N34" i="26"/>
  <c r="N35" i="26"/>
  <c r="N36" i="26"/>
  <c r="N37" i="26"/>
  <c r="N38" i="26"/>
  <c r="N39" i="26"/>
  <c r="N40" i="26"/>
  <c r="N41" i="26"/>
  <c r="N42" i="26"/>
  <c r="N43" i="26"/>
  <c r="N44" i="26"/>
  <c r="N45" i="26"/>
  <c r="N46" i="26"/>
  <c r="N47" i="26"/>
  <c r="N48"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K16" i="26"/>
  <c r="K17" i="26"/>
  <c r="K18" i="26"/>
  <c r="K19" i="26"/>
  <c r="K20" i="26"/>
  <c r="K21" i="26"/>
  <c r="K22" i="26"/>
  <c r="K23" i="26"/>
  <c r="K24" i="26"/>
  <c r="K25" i="26"/>
  <c r="K26" i="26"/>
  <c r="K27" i="26"/>
  <c r="K28" i="26"/>
  <c r="K29" i="26"/>
  <c r="K30" i="26"/>
  <c r="K32" i="26"/>
  <c r="K33" i="26"/>
  <c r="K34" i="26"/>
  <c r="K35" i="26"/>
  <c r="K36" i="26"/>
  <c r="K37" i="26"/>
  <c r="K38" i="26"/>
  <c r="K39" i="26"/>
  <c r="K40" i="26"/>
  <c r="K41" i="26"/>
  <c r="K42" i="26"/>
  <c r="K43" i="26"/>
  <c r="K44" i="26"/>
  <c r="K45" i="26"/>
  <c r="K46" i="26"/>
  <c r="K47" i="26"/>
  <c r="K48"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L76" i="26"/>
  <c r="J76" i="26"/>
  <c r="I76" i="26"/>
  <c r="M49" i="26"/>
  <c r="L49" i="26"/>
  <c r="J49" i="26"/>
  <c r="I49" i="26"/>
  <c r="M31" i="26"/>
  <c r="L31" i="26"/>
  <c r="J31" i="26"/>
  <c r="I31" i="26"/>
  <c r="N15" i="26"/>
  <c r="K15" i="26"/>
  <c r="O16" i="28" l="1"/>
  <c r="O22" i="28"/>
  <c r="O28" i="28"/>
  <c r="O25" i="28"/>
  <c r="O31" i="28"/>
  <c r="O44" i="28"/>
  <c r="O20" i="28"/>
  <c r="O26" i="28"/>
  <c r="O32" i="28"/>
  <c r="O45" i="28"/>
  <c r="N15" i="28"/>
  <c r="AI15" i="28" s="1"/>
  <c r="AJ15" i="28" s="1"/>
  <c r="AE15" i="28"/>
  <c r="AF15" i="28" s="1"/>
  <c r="O21" i="28"/>
  <c r="O17" i="28"/>
  <c r="W15" i="28"/>
  <c r="X15" i="28" s="1"/>
  <c r="S15" i="28"/>
  <c r="T15" i="28" s="1"/>
  <c r="O27" i="26"/>
  <c r="A77" i="26"/>
  <c r="A78" i="26" s="1"/>
  <c r="A79" i="26" s="1"/>
  <c r="A80" i="26" s="1"/>
  <c r="A81" i="26" s="1"/>
  <c r="A83" i="26" s="1"/>
  <c r="A84" i="26" s="1"/>
  <c r="A85" i="26" s="1"/>
  <c r="A86" i="26" s="1"/>
  <c r="A87" i="26" s="1"/>
  <c r="A88" i="26" s="1"/>
  <c r="A89" i="26" s="1"/>
  <c r="A90" i="26" s="1"/>
  <c r="N76" i="26"/>
  <c r="N49" i="26"/>
  <c r="O38" i="26"/>
  <c r="O74" i="26"/>
  <c r="O62" i="26"/>
  <c r="O50" i="26"/>
  <c r="O30" i="26"/>
  <c r="O55" i="26"/>
  <c r="O67" i="26"/>
  <c r="O43" i="26"/>
  <c r="O18" i="26"/>
  <c r="K31" i="26"/>
  <c r="S31" i="26"/>
  <c r="T31" i="26" s="1"/>
  <c r="O16" i="26"/>
  <c r="O40" i="26"/>
  <c r="O41" i="26"/>
  <c r="O65" i="26"/>
  <c r="O39" i="26"/>
  <c r="O51" i="26"/>
  <c r="K49" i="26"/>
  <c r="S49" i="26"/>
  <c r="T49" i="26" s="1"/>
  <c r="O28" i="26"/>
  <c r="O53" i="26"/>
  <c r="O64" i="26"/>
  <c r="O52" i="26"/>
  <c r="O75" i="26"/>
  <c r="O63" i="26"/>
  <c r="K76" i="26"/>
  <c r="S76" i="26"/>
  <c r="T76" i="26" s="1"/>
  <c r="O45" i="14"/>
  <c r="AJ45" i="14" s="1"/>
  <c r="AK45" i="14" s="1"/>
  <c r="O33" i="14"/>
  <c r="AJ33" i="14" s="1"/>
  <c r="AK33" i="14" s="1"/>
  <c r="O21" i="14"/>
  <c r="AJ21" i="14" s="1"/>
  <c r="AK21" i="14" s="1"/>
  <c r="O20" i="14"/>
  <c r="AJ20" i="14" s="1"/>
  <c r="AK20" i="14" s="1"/>
  <c r="O43" i="14"/>
  <c r="AJ43" i="14" s="1"/>
  <c r="AK43" i="14" s="1"/>
  <c r="O31" i="14"/>
  <c r="AJ31" i="14" s="1"/>
  <c r="AK31" i="14" s="1"/>
  <c r="O19" i="14"/>
  <c r="AJ19" i="14" s="1"/>
  <c r="AK19" i="14" s="1"/>
  <c r="O44" i="14"/>
  <c r="AJ44" i="14" s="1"/>
  <c r="AK44" i="14" s="1"/>
  <c r="O42" i="14"/>
  <c r="AJ42" i="14" s="1"/>
  <c r="AK42" i="14" s="1"/>
  <c r="O30" i="14"/>
  <c r="AJ30" i="14" s="1"/>
  <c r="AK30" i="14" s="1"/>
  <c r="O18" i="14"/>
  <c r="AJ18" i="14" s="1"/>
  <c r="AK18" i="14" s="1"/>
  <c r="O32" i="14"/>
  <c r="AJ32" i="14" s="1"/>
  <c r="AK32" i="14" s="1"/>
  <c r="O41" i="14"/>
  <c r="AJ41" i="14" s="1"/>
  <c r="AK41" i="14" s="1"/>
  <c r="O29" i="14"/>
  <c r="AJ29" i="14" s="1"/>
  <c r="AK29" i="14" s="1"/>
  <c r="O17" i="14"/>
  <c r="AJ17" i="14" s="1"/>
  <c r="AK17" i="14" s="1"/>
  <c r="O40" i="14"/>
  <c r="AJ40" i="14" s="1"/>
  <c r="AK40" i="14" s="1"/>
  <c r="O28" i="14"/>
  <c r="AJ28" i="14" s="1"/>
  <c r="AK28" i="14" s="1"/>
  <c r="O16" i="14"/>
  <c r="AJ16" i="14" s="1"/>
  <c r="AK16" i="14" s="1"/>
  <c r="O39" i="14"/>
  <c r="AJ39" i="14" s="1"/>
  <c r="AK39" i="14" s="1"/>
  <c r="O27" i="14"/>
  <c r="AJ27" i="14" s="1"/>
  <c r="AK27" i="14" s="1"/>
  <c r="O23" i="28"/>
  <c r="O18" i="28"/>
  <c r="O41" i="28"/>
  <c r="O29" i="28"/>
  <c r="O19" i="28"/>
  <c r="O42" i="28"/>
  <c r="K15" i="28"/>
  <c r="O30" i="28"/>
  <c r="O25" i="26"/>
  <c r="O37" i="26"/>
  <c r="O48" i="26"/>
  <c r="O47" i="26"/>
  <c r="O35" i="26"/>
  <c r="O22" i="26"/>
  <c r="O70" i="26"/>
  <c r="O58" i="26"/>
  <c r="O46" i="26"/>
  <c r="O34" i="26"/>
  <c r="O21" i="26"/>
  <c r="O69" i="26"/>
  <c r="O57" i="26"/>
  <c r="O45" i="26"/>
  <c r="O33" i="26"/>
  <c r="O20" i="26"/>
  <c r="O15" i="26"/>
  <c r="O68" i="26"/>
  <c r="O56" i="26"/>
  <c r="O44" i="26"/>
  <c r="O32" i="26"/>
  <c r="O19" i="26"/>
  <c r="O61" i="26"/>
  <c r="O60" i="26"/>
  <c r="O71" i="26"/>
  <c r="O66" i="26"/>
  <c r="O54" i="26"/>
  <c r="O42" i="26"/>
  <c r="O29" i="26"/>
  <c r="O17" i="26"/>
  <c r="O73" i="26"/>
  <c r="O36" i="26"/>
  <c r="O59" i="26"/>
  <c r="O24" i="26"/>
  <c r="O72" i="26"/>
  <c r="O23" i="26"/>
  <c r="N31" i="26"/>
  <c r="O26" i="26"/>
  <c r="O15" i="28" l="1"/>
  <c r="AA15" i="28"/>
  <c r="AB15" i="28" s="1"/>
  <c r="O49" i="26"/>
  <c r="O76" i="26"/>
  <c r="O31" i="26"/>
  <c r="N94" i="27"/>
  <c r="N93" i="27"/>
  <c r="K94" i="27"/>
  <c r="K93"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K16" i="27"/>
  <c r="K17" i="27"/>
  <c r="K18" i="27"/>
  <c r="K19" i="27"/>
  <c r="O19" i="27" s="1"/>
  <c r="AJ19" i="27" s="1"/>
  <c r="AK19" i="27" s="1"/>
  <c r="K20" i="27"/>
  <c r="K21" i="27"/>
  <c r="K22" i="27"/>
  <c r="K23" i="27"/>
  <c r="K24" i="27"/>
  <c r="K25" i="27"/>
  <c r="K26" i="27"/>
  <c r="K27" i="27"/>
  <c r="K28" i="27"/>
  <c r="K29" i="27"/>
  <c r="K30" i="27"/>
  <c r="K31" i="27"/>
  <c r="O31" i="27" s="1"/>
  <c r="AJ31" i="27" s="1"/>
  <c r="AK31" i="27" s="1"/>
  <c r="K32" i="27"/>
  <c r="K33" i="27"/>
  <c r="K34" i="27"/>
  <c r="K35" i="27"/>
  <c r="K36" i="27"/>
  <c r="K37" i="27"/>
  <c r="K38" i="27"/>
  <c r="K39" i="27"/>
  <c r="K40" i="27"/>
  <c r="K41" i="27"/>
  <c r="K42" i="27"/>
  <c r="N15" i="27"/>
  <c r="K15" i="27"/>
  <c r="O93" i="27" l="1"/>
  <c r="AJ93" i="27" s="1"/>
  <c r="AK93" i="27" s="1"/>
  <c r="O39" i="27"/>
  <c r="AJ39" i="27" s="1"/>
  <c r="AK39" i="27" s="1"/>
  <c r="O38" i="27"/>
  <c r="AJ38" i="27" s="1"/>
  <c r="AK38" i="27" s="1"/>
  <c r="O26" i="27"/>
  <c r="AJ26" i="27" s="1"/>
  <c r="AK26" i="27" s="1"/>
  <c r="O37" i="27"/>
  <c r="AJ37" i="27" s="1"/>
  <c r="AK37" i="27" s="1"/>
  <c r="O25" i="27"/>
  <c r="AJ25" i="27" s="1"/>
  <c r="AK25" i="27" s="1"/>
  <c r="O33" i="27"/>
  <c r="AJ33" i="27" s="1"/>
  <c r="AK33" i="27" s="1"/>
  <c r="O36" i="27"/>
  <c r="AJ36" i="27" s="1"/>
  <c r="AK36" i="27" s="1"/>
  <c r="O94" i="27"/>
  <c r="AJ94" i="27" s="1"/>
  <c r="AK94" i="27" s="1"/>
  <c r="O24" i="27"/>
  <c r="AJ24" i="27" s="1"/>
  <c r="AK24" i="27" s="1"/>
  <c r="O32" i="27"/>
  <c r="AJ32" i="27" s="1"/>
  <c r="AK32" i="27" s="1"/>
  <c r="O27" i="27"/>
  <c r="AJ27" i="27" s="1"/>
  <c r="AK27" i="27" s="1"/>
  <c r="O20" i="27"/>
  <c r="AJ20" i="27" s="1"/>
  <c r="AK20" i="27" s="1"/>
  <c r="O35" i="27"/>
  <c r="AJ35" i="27" s="1"/>
  <c r="AK35" i="27" s="1"/>
  <c r="O23" i="27"/>
  <c r="AJ23" i="27" s="1"/>
  <c r="AK23" i="27" s="1"/>
  <c r="O15" i="27"/>
  <c r="AJ15" i="27" s="1"/>
  <c r="AK15" i="27" s="1"/>
  <c r="O30" i="27"/>
  <c r="AJ30" i="27" s="1"/>
  <c r="AK30" i="27" s="1"/>
  <c r="O41" i="27"/>
  <c r="AJ41" i="27" s="1"/>
  <c r="AK41" i="27" s="1"/>
  <c r="O34" i="27"/>
  <c r="AJ34" i="27" s="1"/>
  <c r="AK34" i="27" s="1"/>
  <c r="O42" i="27"/>
  <c r="AJ42" i="27" s="1"/>
  <c r="AK42" i="27" s="1"/>
  <c r="O18" i="27"/>
  <c r="AJ18" i="27" s="1"/>
  <c r="AK18" i="27" s="1"/>
  <c r="O29" i="27"/>
  <c r="AJ29" i="27" s="1"/>
  <c r="AK29" i="27" s="1"/>
  <c r="O17" i="27"/>
  <c r="AJ17" i="27" s="1"/>
  <c r="AK17" i="27" s="1"/>
  <c r="O40" i="27"/>
  <c r="AJ40" i="27" s="1"/>
  <c r="AK40" i="27" s="1"/>
  <c r="O28" i="27"/>
  <c r="AJ28" i="27" s="1"/>
  <c r="AK28" i="27" s="1"/>
  <c r="O16" i="27"/>
  <c r="AJ16" i="27" s="1"/>
  <c r="AK16" i="27" s="1"/>
  <c r="O22" i="27"/>
  <c r="AJ22" i="27" s="1"/>
  <c r="AK22" i="27" s="1"/>
  <c r="O21" i="27"/>
  <c r="AJ21" i="27" s="1"/>
  <c r="AK21" i="27" s="1"/>
  <c r="AJ23" i="23"/>
  <c r="AK23" i="23" s="1"/>
  <c r="AJ24" i="23"/>
  <c r="AK24" i="23" s="1"/>
  <c r="AJ33" i="23"/>
  <c r="AK33" i="23" s="1"/>
  <c r="AJ55" i="23"/>
  <c r="AK55" i="23" s="1"/>
  <c r="AJ32" i="23"/>
  <c r="AK32" i="23" s="1"/>
  <c r="AJ93" i="23"/>
  <c r="AK93" i="23" s="1"/>
  <c r="AJ190" i="23"/>
  <c r="AK190" i="23" s="1"/>
  <c r="T44" i="16"/>
  <c r="U44" i="16"/>
  <c r="X44" i="16"/>
  <c r="Y44" i="16"/>
  <c r="AB44" i="16"/>
  <c r="AC44" i="16"/>
  <c r="AF44" i="16"/>
  <c r="AG44" i="16"/>
  <c r="AI44" i="16"/>
  <c r="T45" i="16"/>
  <c r="U45" i="16" s="1"/>
  <c r="X45" i="16"/>
  <c r="Y45" i="16"/>
  <c r="AB45" i="16"/>
  <c r="AC45" i="16" s="1"/>
  <c r="AF45" i="16"/>
  <c r="AG45" i="16" s="1"/>
  <c r="AI45" i="16"/>
  <c r="AJ45" i="16"/>
  <c r="AK45" i="16"/>
  <c r="T46" i="16"/>
  <c r="U46" i="16"/>
  <c r="X46" i="16"/>
  <c r="Y46" i="16"/>
  <c r="AB46" i="16"/>
  <c r="AC46" i="16"/>
  <c r="AF46" i="16"/>
  <c r="AG46" i="16"/>
  <c r="AI46" i="16"/>
  <c r="AJ46" i="16"/>
  <c r="AK46" i="16"/>
  <c r="T47" i="16"/>
  <c r="U47" i="16"/>
  <c r="X47" i="16"/>
  <c r="Y47" i="16" s="1"/>
  <c r="AB47" i="16"/>
  <c r="AC47" i="16"/>
  <c r="AF47" i="16"/>
  <c r="AG47" i="16" s="1"/>
  <c r="AI47" i="16"/>
  <c r="AJ47" i="16"/>
  <c r="AK47" i="16"/>
  <c r="T48" i="16"/>
  <c r="U48" i="16"/>
  <c r="X48" i="16"/>
  <c r="Y48" i="16"/>
  <c r="AB48" i="16"/>
  <c r="AC48" i="16"/>
  <c r="AF48" i="16"/>
  <c r="AG48" i="16"/>
  <c r="AI48" i="16"/>
  <c r="AJ48" i="16"/>
  <c r="AK48" i="16"/>
  <c r="T49" i="16"/>
  <c r="U49" i="16" s="1"/>
  <c r="X49" i="16"/>
  <c r="Y49" i="16"/>
  <c r="AB49" i="16"/>
  <c r="AC49" i="16" s="1"/>
  <c r="AF49" i="16"/>
  <c r="AG49" i="16"/>
  <c r="AI49" i="16"/>
  <c r="AJ49" i="16" s="1"/>
  <c r="AK49" i="16" s="1"/>
  <c r="T50" i="16"/>
  <c r="U50" i="16" s="1"/>
  <c r="X50" i="16"/>
  <c r="Y50" i="16"/>
  <c r="AB50" i="16"/>
  <c r="AC50" i="16" s="1"/>
  <c r="AF50" i="16"/>
  <c r="AG50" i="16"/>
  <c r="AI50" i="16"/>
  <c r="AJ50" i="16"/>
  <c r="AK50" i="16" s="1"/>
  <c r="T51" i="16"/>
  <c r="U51" i="16"/>
  <c r="X51" i="16"/>
  <c r="Y51" i="16" s="1"/>
  <c r="AB51" i="16"/>
  <c r="AC51" i="16"/>
  <c r="AF51" i="16"/>
  <c r="AG51" i="16" s="1"/>
  <c r="AI51" i="16"/>
  <c r="AJ51" i="16"/>
  <c r="AK51" i="16"/>
  <c r="T52" i="16"/>
  <c r="U52" i="16"/>
  <c r="X52" i="16"/>
  <c r="Y52" i="16"/>
  <c r="AB52" i="16"/>
  <c r="AC52" i="16" s="1"/>
  <c r="AF52" i="16"/>
  <c r="AG52" i="16"/>
  <c r="AI52" i="16"/>
  <c r="AJ52" i="16" s="1"/>
  <c r="AK52" i="16" s="1"/>
  <c r="T53" i="16"/>
  <c r="U53" i="16" s="1"/>
  <c r="X53" i="16"/>
  <c r="Y53" i="16"/>
  <c r="AB53" i="16"/>
  <c r="AC53" i="16"/>
  <c r="AF53" i="16"/>
  <c r="AG53" i="16" s="1"/>
  <c r="AI53" i="16"/>
  <c r="AJ53" i="16" s="1"/>
  <c r="AK53" i="16" s="1"/>
  <c r="T54" i="16"/>
  <c r="U54" i="16"/>
  <c r="X54" i="16"/>
  <c r="Y54" i="16"/>
  <c r="AB54" i="16"/>
  <c r="AC54" i="16"/>
  <c r="AF54" i="16"/>
  <c r="AG54" i="16"/>
  <c r="AI54" i="16"/>
  <c r="AJ54" i="16"/>
  <c r="AK54" i="16" s="1"/>
  <c r="T55" i="16"/>
  <c r="U55" i="16"/>
  <c r="X55" i="16"/>
  <c r="Y55" i="16" s="1"/>
  <c r="AB55" i="16"/>
  <c r="AC55" i="16" s="1"/>
  <c r="AF55" i="16"/>
  <c r="AG55" i="16"/>
  <c r="AI55" i="16"/>
  <c r="AJ55" i="16"/>
  <c r="AK55" i="16"/>
  <c r="T56" i="16"/>
  <c r="U56" i="16"/>
  <c r="X56" i="16"/>
  <c r="Y56" i="16"/>
  <c r="AB56" i="16"/>
  <c r="AC56" i="16"/>
  <c r="AF56" i="16"/>
  <c r="AG56" i="16"/>
  <c r="AI56" i="16"/>
  <c r="AJ56" i="16"/>
  <c r="AK56" i="16"/>
  <c r="T57" i="16"/>
  <c r="U57" i="16" s="1"/>
  <c r="X57" i="16"/>
  <c r="Y57" i="16"/>
  <c r="AB57" i="16"/>
  <c r="AC57" i="16" s="1"/>
  <c r="AF57" i="16"/>
  <c r="AG57" i="16"/>
  <c r="AI57" i="16"/>
  <c r="AJ57" i="16" s="1"/>
  <c r="AK57" i="16" s="1"/>
  <c r="T58" i="16"/>
  <c r="U58" i="16"/>
  <c r="X58" i="16"/>
  <c r="Y58" i="16"/>
  <c r="AB58" i="16"/>
  <c r="AC58" i="16"/>
  <c r="AF58" i="16"/>
  <c r="AG58" i="16"/>
  <c r="AI58" i="16"/>
  <c r="AJ58" i="16"/>
  <c r="AK58" i="16" s="1"/>
  <c r="T59" i="16"/>
  <c r="U59" i="16"/>
  <c r="X59" i="16"/>
  <c r="Y59" i="16" s="1"/>
  <c r="AB59" i="16"/>
  <c r="AC59" i="16"/>
  <c r="AF59" i="16"/>
  <c r="AG59" i="16" s="1"/>
  <c r="AI59" i="16"/>
  <c r="AJ59" i="16" s="1"/>
  <c r="AK59" i="16" s="1"/>
  <c r="T60" i="16"/>
  <c r="U60" i="16"/>
  <c r="X60" i="16"/>
  <c r="Y60" i="16"/>
  <c r="AB60" i="16"/>
  <c r="AC60" i="16"/>
  <c r="AF60" i="16"/>
  <c r="AG60" i="16"/>
  <c r="AI60" i="16"/>
  <c r="AJ60" i="16"/>
  <c r="AK60" i="16" s="1"/>
  <c r="T61" i="16"/>
  <c r="U61" i="16"/>
  <c r="X61" i="16"/>
  <c r="Y61" i="16" s="1"/>
  <c r="AB61" i="16"/>
  <c r="AC61" i="16" s="1"/>
  <c r="AF61" i="16"/>
  <c r="AG61" i="16"/>
  <c r="AI61" i="16"/>
  <c r="AJ61" i="16" s="1"/>
  <c r="AK61" i="16" s="1"/>
  <c r="T62" i="16"/>
  <c r="U62" i="16"/>
  <c r="X62" i="16"/>
  <c r="Y62" i="16" s="1"/>
  <c r="AB62" i="16"/>
  <c r="AC62" i="16"/>
  <c r="AF62" i="16"/>
  <c r="AG62" i="16" s="1"/>
  <c r="AI62" i="16"/>
  <c r="AJ62" i="16"/>
  <c r="AK62" i="16" s="1"/>
  <c r="T63" i="16"/>
  <c r="U63" i="16"/>
  <c r="X63" i="16"/>
  <c r="Y63" i="16"/>
  <c r="AB63" i="16"/>
  <c r="AC63" i="16" s="1"/>
  <c r="AF63" i="16"/>
  <c r="AG63" i="16" s="1"/>
  <c r="AI63" i="16"/>
  <c r="AJ63" i="16"/>
  <c r="AK63" i="16" s="1"/>
  <c r="T64" i="16"/>
  <c r="U64" i="16"/>
  <c r="X64" i="16"/>
  <c r="Y64" i="16"/>
  <c r="AB64" i="16"/>
  <c r="AC64" i="16"/>
  <c r="AF64" i="16"/>
  <c r="AG64" i="16" s="1"/>
  <c r="AI64" i="16"/>
  <c r="AJ64" i="16"/>
  <c r="AK64" i="16"/>
  <c r="T65" i="16"/>
  <c r="U65" i="16" s="1"/>
  <c r="X65" i="16"/>
  <c r="Y65" i="16"/>
  <c r="AB65" i="16"/>
  <c r="AC65" i="16"/>
  <c r="AF65" i="16"/>
  <c r="AG65" i="16"/>
  <c r="AI65" i="16"/>
  <c r="AJ65" i="16" s="1"/>
  <c r="AK65" i="16" s="1"/>
  <c r="AI43" i="16"/>
  <c r="AF43" i="16"/>
  <c r="AG43" i="16" s="1"/>
  <c r="AB43" i="16"/>
  <c r="AC43" i="16" s="1"/>
  <c r="X43" i="16"/>
  <c r="Y43" i="16" s="1"/>
  <c r="T43" i="16"/>
  <c r="U43" i="16" s="1"/>
  <c r="T16" i="16"/>
  <c r="U16" i="16"/>
  <c r="X16" i="16"/>
  <c r="Y16" i="16"/>
  <c r="AB16" i="16"/>
  <c r="AC16" i="16"/>
  <c r="AF16" i="16"/>
  <c r="AG16" i="16" s="1"/>
  <c r="AI16" i="16"/>
  <c r="T17" i="16"/>
  <c r="U17" i="16" s="1"/>
  <c r="X17" i="16"/>
  <c r="Y17" i="16" s="1"/>
  <c r="AB17" i="16"/>
  <c r="AC17" i="16" s="1"/>
  <c r="AF17" i="16"/>
  <c r="AG17" i="16"/>
  <c r="AI17" i="16"/>
  <c r="T18" i="16"/>
  <c r="U18" i="16"/>
  <c r="X18" i="16"/>
  <c r="Y18" i="16"/>
  <c r="AB18" i="16"/>
  <c r="AC18" i="16"/>
  <c r="AF18" i="16"/>
  <c r="AG18" i="16"/>
  <c r="AI18" i="16"/>
  <c r="T19" i="16"/>
  <c r="U19" i="16" s="1"/>
  <c r="X19" i="16"/>
  <c r="Y19" i="16" s="1"/>
  <c r="AB19" i="16"/>
  <c r="AC19" i="16" s="1"/>
  <c r="AF19" i="16"/>
  <c r="AG19" i="16" s="1"/>
  <c r="AI19" i="16"/>
  <c r="T20" i="16"/>
  <c r="U20" i="16"/>
  <c r="X20" i="16"/>
  <c r="Y20" i="16"/>
  <c r="AB20" i="16"/>
  <c r="AC20" i="16" s="1"/>
  <c r="AF20" i="16"/>
  <c r="AG20" i="16"/>
  <c r="AI20" i="16"/>
  <c r="T21" i="16"/>
  <c r="U21" i="16"/>
  <c r="X21" i="16"/>
  <c r="Y21" i="16"/>
  <c r="AB21" i="16"/>
  <c r="AC21" i="16" s="1"/>
  <c r="AF21" i="16"/>
  <c r="AG21" i="16" s="1"/>
  <c r="AI21" i="16"/>
  <c r="T22" i="16"/>
  <c r="U22" i="16"/>
  <c r="X22" i="16"/>
  <c r="Y22" i="16" s="1"/>
  <c r="AB22" i="16"/>
  <c r="AC22" i="16"/>
  <c r="AF22" i="16"/>
  <c r="AG22" i="16"/>
  <c r="AI22" i="16"/>
  <c r="T23" i="16"/>
  <c r="U23" i="16" s="1"/>
  <c r="X23" i="16"/>
  <c r="Y23" i="16"/>
  <c r="AB23" i="16"/>
  <c r="AC23" i="16" s="1"/>
  <c r="AF23" i="16"/>
  <c r="AG23" i="16" s="1"/>
  <c r="AI23" i="16"/>
  <c r="T24" i="16"/>
  <c r="U24" i="16"/>
  <c r="X24" i="16"/>
  <c r="Y24" i="16"/>
  <c r="AB24" i="16"/>
  <c r="AC24" i="16" s="1"/>
  <c r="AF24" i="16"/>
  <c r="AG24" i="16"/>
  <c r="AI24" i="16"/>
  <c r="T25" i="16"/>
  <c r="U25" i="16" s="1"/>
  <c r="X25" i="16"/>
  <c r="Y25" i="16"/>
  <c r="AB25" i="16"/>
  <c r="AC25" i="16"/>
  <c r="AF25" i="16"/>
  <c r="AG25" i="16"/>
  <c r="AI25" i="16"/>
  <c r="T26" i="16"/>
  <c r="U26" i="16"/>
  <c r="X26" i="16"/>
  <c r="Y26" i="16" s="1"/>
  <c r="AB26" i="16"/>
  <c r="AC26" i="16"/>
  <c r="AF26" i="16"/>
  <c r="AG26" i="16"/>
  <c r="AI26" i="16"/>
  <c r="T27" i="16"/>
  <c r="U27" i="16" s="1"/>
  <c r="X27" i="16"/>
  <c r="Y27" i="16" s="1"/>
  <c r="AB27" i="16"/>
  <c r="AC27" i="16"/>
  <c r="AF27" i="16"/>
  <c r="AG27" i="16" s="1"/>
  <c r="AI27" i="16"/>
  <c r="T28" i="16"/>
  <c r="U28" i="16"/>
  <c r="X28" i="16"/>
  <c r="Y28" i="16"/>
  <c r="AB28" i="16"/>
  <c r="AC28" i="16"/>
  <c r="AF28" i="16"/>
  <c r="AG28" i="16"/>
  <c r="AI28" i="16"/>
  <c r="T29" i="16"/>
  <c r="U29" i="16" s="1"/>
  <c r="X29" i="16"/>
  <c r="Y29" i="16" s="1"/>
  <c r="AB29" i="16"/>
  <c r="AC29" i="16" s="1"/>
  <c r="AF29" i="16"/>
  <c r="AG29" i="16"/>
  <c r="AI29" i="16"/>
  <c r="T30" i="16"/>
  <c r="U30" i="16" s="1"/>
  <c r="X30" i="16"/>
  <c r="Y30" i="16"/>
  <c r="AB30" i="16"/>
  <c r="AC30" i="16"/>
  <c r="AF30" i="16"/>
  <c r="AG30" i="16"/>
  <c r="AI30" i="16"/>
  <c r="T31" i="16"/>
  <c r="U31" i="16"/>
  <c r="X31" i="16"/>
  <c r="Y31" i="16" s="1"/>
  <c r="AB31" i="16"/>
  <c r="AC31" i="16" s="1"/>
  <c r="AF31" i="16"/>
  <c r="AG31" i="16" s="1"/>
  <c r="AI31" i="16"/>
  <c r="T32" i="16"/>
  <c r="U32" i="16"/>
  <c r="X32" i="16"/>
  <c r="Y32" i="16"/>
  <c r="AB32" i="16"/>
  <c r="AC32" i="16"/>
  <c r="AF32" i="16"/>
  <c r="AG32" i="16"/>
  <c r="AI32" i="16"/>
  <c r="T33" i="16"/>
  <c r="U33" i="16"/>
  <c r="X33" i="16"/>
  <c r="Y33" i="16" s="1"/>
  <c r="AB33" i="16"/>
  <c r="AC33" i="16" s="1"/>
  <c r="AF33" i="16"/>
  <c r="AG33" i="16" s="1"/>
  <c r="AI33" i="16"/>
  <c r="T34" i="16"/>
  <c r="U34" i="16"/>
  <c r="X34" i="16"/>
  <c r="Y34" i="16"/>
  <c r="AB34" i="16"/>
  <c r="AC34" i="16"/>
  <c r="AF34" i="16"/>
  <c r="AG34" i="16"/>
  <c r="AI34" i="16"/>
  <c r="T35" i="16"/>
  <c r="U35" i="16"/>
  <c r="X35" i="16"/>
  <c r="Y35" i="16"/>
  <c r="AB35" i="16"/>
  <c r="AC35" i="16"/>
  <c r="AF35" i="16"/>
  <c r="AG35" i="16" s="1"/>
  <c r="AI35" i="16"/>
  <c r="T36" i="16"/>
  <c r="U36" i="16"/>
  <c r="X36" i="16"/>
  <c r="Y36" i="16"/>
  <c r="AB36" i="16"/>
  <c r="AC36" i="16"/>
  <c r="AF36" i="16"/>
  <c r="AG36" i="16"/>
  <c r="AI36" i="16"/>
  <c r="T37" i="16"/>
  <c r="U37" i="16" s="1"/>
  <c r="X37" i="16"/>
  <c r="Y37" i="16"/>
  <c r="AB37" i="16"/>
  <c r="AC37" i="16" s="1"/>
  <c r="AF37" i="16"/>
  <c r="AG37" i="16"/>
  <c r="AI37" i="16"/>
  <c r="T38" i="16"/>
  <c r="U38" i="16"/>
  <c r="X38" i="16"/>
  <c r="Y38" i="16"/>
  <c r="AB38" i="16"/>
  <c r="AC38" i="16"/>
  <c r="AF38" i="16"/>
  <c r="AG38" i="16"/>
  <c r="AI38" i="16"/>
  <c r="T39" i="16"/>
  <c r="U39" i="16" s="1"/>
  <c r="X39" i="16"/>
  <c r="Y39" i="16" s="1"/>
  <c r="AB39" i="16"/>
  <c r="AC39" i="16"/>
  <c r="AF39" i="16"/>
  <c r="AG39" i="16"/>
  <c r="AI39" i="16"/>
  <c r="T40" i="16"/>
  <c r="U40" i="16" s="1"/>
  <c r="X40" i="16"/>
  <c r="Y40" i="16"/>
  <c r="AB40" i="16"/>
  <c r="AC40" i="16" s="1"/>
  <c r="AF40" i="16"/>
  <c r="AG40" i="16"/>
  <c r="AI40" i="16"/>
  <c r="T41" i="16"/>
  <c r="U41" i="16" s="1"/>
  <c r="X41" i="16"/>
  <c r="Y41" i="16" s="1"/>
  <c r="AB41" i="16"/>
  <c r="AC41" i="16" s="1"/>
  <c r="AF41" i="16"/>
  <c r="AG41" i="16"/>
  <c r="AI41" i="16"/>
  <c r="AI15" i="16"/>
  <c r="AF15" i="16"/>
  <c r="AG15" i="16" s="1"/>
  <c r="AB15" i="16"/>
  <c r="AC15" i="16" s="1"/>
  <c r="X15" i="16"/>
  <c r="Y15" i="16" s="1"/>
  <c r="T15" i="16"/>
  <c r="U15" i="16" s="1"/>
  <c r="AJ185" i="18"/>
  <c r="AK185" i="18" s="1"/>
  <c r="AJ196" i="18"/>
  <c r="AK196" i="18" s="1"/>
  <c r="AJ197" i="18"/>
  <c r="AK197" i="18" s="1"/>
  <c r="AJ66" i="18"/>
  <c r="AK66" i="18" s="1"/>
  <c r="AJ67" i="18"/>
  <c r="AK67" i="18" s="1"/>
  <c r="AJ146" i="18"/>
  <c r="AK146" i="18" s="1"/>
  <c r="AJ21" i="18"/>
  <c r="AK21" i="18" s="1"/>
  <c r="AJ34" i="18"/>
  <c r="AK34" i="18" s="1"/>
  <c r="AJ47" i="18"/>
  <c r="AK47" i="18" s="1"/>
  <c r="AJ59" i="18"/>
  <c r="AK59" i="18" s="1"/>
  <c r="AJ72" i="18"/>
  <c r="AK72" i="18" s="1"/>
  <c r="AJ96" i="18"/>
  <c r="AK96" i="18" s="1"/>
  <c r="AJ110" i="18"/>
  <c r="AK110" i="18" s="1"/>
  <c r="AJ145" i="18"/>
  <c r="AK145" i="18" s="1"/>
  <c r="AJ148" i="18"/>
  <c r="AK148" i="18" s="1"/>
  <c r="AJ60" i="23" l="1"/>
  <c r="AK60" i="23" s="1"/>
  <c r="AJ49" i="23"/>
  <c r="AK49" i="23" s="1"/>
  <c r="AJ84" i="23"/>
  <c r="AK84" i="23" s="1"/>
  <c r="AJ72" i="23"/>
  <c r="AK72" i="23" s="1"/>
  <c r="AJ59" i="23"/>
  <c r="AK59" i="23" s="1"/>
  <c r="AJ48" i="23"/>
  <c r="AK48" i="23" s="1"/>
  <c r="AJ37" i="23"/>
  <c r="AK37" i="23" s="1"/>
  <c r="AJ255" i="23"/>
  <c r="AK255" i="23" s="1"/>
  <c r="AJ243" i="23"/>
  <c r="AK243" i="23" s="1"/>
  <c r="AJ231" i="23"/>
  <c r="AK231" i="23" s="1"/>
  <c r="AJ219" i="23"/>
  <c r="AK219" i="23" s="1"/>
  <c r="AJ207" i="23"/>
  <c r="AK207" i="23" s="1"/>
  <c r="AJ195" i="23"/>
  <c r="AK195" i="23" s="1"/>
  <c r="AJ183" i="23"/>
  <c r="AK183" i="23" s="1"/>
  <c r="AJ173" i="23"/>
  <c r="AK173" i="23" s="1"/>
  <c r="AJ158" i="23"/>
  <c r="AK158" i="23" s="1"/>
  <c r="AJ146" i="23"/>
  <c r="AK146" i="23" s="1"/>
  <c r="AJ134" i="23"/>
  <c r="AK134" i="23" s="1"/>
  <c r="AJ122" i="23"/>
  <c r="AK122" i="23" s="1"/>
  <c r="AJ98" i="23"/>
  <c r="AK98" i="23" s="1"/>
  <c r="AJ83" i="23"/>
  <c r="AK83" i="23" s="1"/>
  <c r="AJ71" i="23"/>
  <c r="AK71" i="23" s="1"/>
  <c r="AJ254" i="23"/>
  <c r="AK254" i="23" s="1"/>
  <c r="AJ242" i="23"/>
  <c r="AK242" i="23" s="1"/>
  <c r="AJ230" i="23"/>
  <c r="AK230" i="23" s="1"/>
  <c r="AJ218" i="23"/>
  <c r="AK218" i="23" s="1"/>
  <c r="AJ206" i="23"/>
  <c r="AK206" i="23" s="1"/>
  <c r="AJ194" i="23"/>
  <c r="AK194" i="23" s="1"/>
  <c r="AJ182" i="23"/>
  <c r="AK182" i="23" s="1"/>
  <c r="AJ172" i="23"/>
  <c r="AK172" i="23" s="1"/>
  <c r="AJ157" i="23"/>
  <c r="AK157" i="23" s="1"/>
  <c r="AJ145" i="23"/>
  <c r="AK145" i="23" s="1"/>
  <c r="AJ133" i="23"/>
  <c r="AK133" i="23" s="1"/>
  <c r="AJ121" i="23"/>
  <c r="AK121" i="23" s="1"/>
  <c r="AJ97" i="23"/>
  <c r="AK97" i="23" s="1"/>
  <c r="AJ241" i="23"/>
  <c r="AK241" i="23" s="1"/>
  <c r="AJ229" i="23"/>
  <c r="AK229" i="23" s="1"/>
  <c r="AJ205" i="23"/>
  <c r="AK205" i="23" s="1"/>
  <c r="AJ193" i="23"/>
  <c r="AK193" i="23" s="1"/>
  <c r="AJ171" i="23"/>
  <c r="AK171" i="23" s="1"/>
  <c r="AJ144" i="23"/>
  <c r="AK144" i="23" s="1"/>
  <c r="AJ120" i="23"/>
  <c r="AK120" i="23" s="1"/>
  <c r="AJ108" i="23"/>
  <c r="AK108" i="23" s="1"/>
  <c r="AJ82" i="23"/>
  <c r="AK82" i="23" s="1"/>
  <c r="AJ58" i="23"/>
  <c r="AK58" i="23" s="1"/>
  <c r="AJ47" i="23"/>
  <c r="AK47" i="23" s="1"/>
  <c r="AJ253" i="23"/>
  <c r="AK253" i="23" s="1"/>
  <c r="AJ217" i="23"/>
  <c r="AK217" i="23" s="1"/>
  <c r="AJ181" i="23"/>
  <c r="AK181" i="23" s="1"/>
  <c r="AJ156" i="23"/>
  <c r="AK156" i="23" s="1"/>
  <c r="AJ132" i="23"/>
  <c r="AK132" i="23" s="1"/>
  <c r="AJ96" i="23"/>
  <c r="AK96" i="23" s="1"/>
  <c r="AJ70" i="23"/>
  <c r="AK70" i="23" s="1"/>
  <c r="AJ36" i="23"/>
  <c r="AK36" i="23" s="1"/>
  <c r="AJ22" i="23"/>
  <c r="AK22" i="23" s="1"/>
  <c r="AJ249" i="23"/>
  <c r="AK249" i="23" s="1"/>
  <c r="AJ237" i="23"/>
  <c r="AK237" i="23" s="1"/>
  <c r="AJ201" i="23"/>
  <c r="AK201" i="23" s="1"/>
  <c r="AJ164" i="23"/>
  <c r="AK164" i="23" s="1"/>
  <c r="AJ152" i="23"/>
  <c r="AK152" i="23" s="1"/>
  <c r="AJ116" i="23"/>
  <c r="AK116" i="23" s="1"/>
  <c r="AJ104" i="23"/>
  <c r="AK104" i="23" s="1"/>
  <c r="AJ78" i="23"/>
  <c r="AK78" i="23" s="1"/>
  <c r="AJ66" i="23"/>
  <c r="AK66" i="23" s="1"/>
  <c r="AJ28" i="23"/>
  <c r="AK28" i="23" s="1"/>
  <c r="AJ15" i="23"/>
  <c r="AK15" i="23" s="1"/>
  <c r="AJ248" i="23"/>
  <c r="AK248" i="23" s="1"/>
  <c r="AJ236" i="23"/>
  <c r="AK236" i="23" s="1"/>
  <c r="AJ224" i="23"/>
  <c r="AK224" i="23" s="1"/>
  <c r="AJ212" i="23"/>
  <c r="AK212" i="23" s="1"/>
  <c r="AJ200" i="23"/>
  <c r="AK200" i="23" s="1"/>
  <c r="AJ188" i="23"/>
  <c r="AK188" i="23" s="1"/>
  <c r="AJ176" i="23"/>
  <c r="AK176" i="23" s="1"/>
  <c r="AJ163" i="23"/>
  <c r="AK163" i="23" s="1"/>
  <c r="AJ151" i="23"/>
  <c r="AK151" i="23" s="1"/>
  <c r="AJ139" i="23"/>
  <c r="AK139" i="23" s="1"/>
  <c r="AJ127" i="23"/>
  <c r="AK127" i="23" s="1"/>
  <c r="AJ115" i="23"/>
  <c r="AK115" i="23" s="1"/>
  <c r="AJ103" i="23"/>
  <c r="AK103" i="23" s="1"/>
  <c r="AJ91" i="23"/>
  <c r="AK91" i="23" s="1"/>
  <c r="AJ77" i="23"/>
  <c r="AK77" i="23" s="1"/>
  <c r="AJ65" i="23"/>
  <c r="AK65" i="23" s="1"/>
  <c r="AJ53" i="23"/>
  <c r="AK53" i="23" s="1"/>
  <c r="AJ42" i="23"/>
  <c r="AK42" i="23" s="1"/>
  <c r="AJ27" i="23"/>
  <c r="AK27" i="23" s="1"/>
  <c r="AJ17" i="23"/>
  <c r="AK17" i="23" s="1"/>
  <c r="AJ214" i="23"/>
  <c r="AK214" i="23" s="1"/>
  <c r="AJ165" i="23"/>
  <c r="AK165" i="23" s="1"/>
  <c r="AJ129" i="23"/>
  <c r="AK129" i="23" s="1"/>
  <c r="AJ19" i="23"/>
  <c r="AK19" i="23" s="1"/>
  <c r="AJ226" i="23"/>
  <c r="AK226" i="23" s="1"/>
  <c r="AJ178" i="23"/>
  <c r="AK178" i="23" s="1"/>
  <c r="AJ141" i="23"/>
  <c r="AK141" i="23" s="1"/>
  <c r="AJ79" i="23"/>
  <c r="AK79" i="23" s="1"/>
  <c r="AJ44" i="23"/>
  <c r="AK44" i="23" s="1"/>
  <c r="AJ256" i="23"/>
  <c r="AK256" i="23" s="1"/>
  <c r="AJ244" i="23"/>
  <c r="AK244" i="23" s="1"/>
  <c r="AJ232" i="23"/>
  <c r="AK232" i="23" s="1"/>
  <c r="AJ220" i="23"/>
  <c r="AK220" i="23" s="1"/>
  <c r="AJ208" i="23"/>
  <c r="AK208" i="23" s="1"/>
  <c r="AJ196" i="23"/>
  <c r="AK196" i="23" s="1"/>
  <c r="AJ184" i="23"/>
  <c r="AK184" i="23" s="1"/>
  <c r="AJ159" i="23"/>
  <c r="AK159" i="23" s="1"/>
  <c r="AJ147" i="23"/>
  <c r="AK147" i="23" s="1"/>
  <c r="AJ135" i="23"/>
  <c r="AK135" i="23" s="1"/>
  <c r="AJ123" i="23"/>
  <c r="AK123" i="23" s="1"/>
  <c r="AJ111" i="23"/>
  <c r="AK111" i="23" s="1"/>
  <c r="AJ99" i="23"/>
  <c r="AK99" i="23" s="1"/>
  <c r="AJ85" i="23"/>
  <c r="AK85" i="23" s="1"/>
  <c r="AJ73" i="23"/>
  <c r="AK73" i="23" s="1"/>
  <c r="AJ61" i="23"/>
  <c r="AK61" i="23" s="1"/>
  <c r="AJ50" i="23"/>
  <c r="AK50" i="23" s="1"/>
  <c r="AJ38" i="23"/>
  <c r="AK38" i="23" s="1"/>
  <c r="AJ213" i="23"/>
  <c r="AK213" i="23" s="1"/>
  <c r="AJ140" i="23"/>
  <c r="AK140" i="23" s="1"/>
  <c r="AJ54" i="23"/>
  <c r="AK54" i="23" s="1"/>
  <c r="AJ252" i="23"/>
  <c r="AK252" i="23" s="1"/>
  <c r="AJ240" i="23"/>
  <c r="AK240" i="23" s="1"/>
  <c r="AJ228" i="23"/>
  <c r="AK228" i="23" s="1"/>
  <c r="AJ216" i="23"/>
  <c r="AK216" i="23" s="1"/>
  <c r="AJ204" i="23"/>
  <c r="AK204" i="23" s="1"/>
  <c r="AJ192" i="23"/>
  <c r="AK192" i="23" s="1"/>
  <c r="AJ180" i="23"/>
  <c r="AK180" i="23" s="1"/>
  <c r="AJ167" i="23"/>
  <c r="AK167" i="23" s="1"/>
  <c r="AJ155" i="23"/>
  <c r="AK155" i="23" s="1"/>
  <c r="AJ143" i="23"/>
  <c r="AK143" i="23" s="1"/>
  <c r="AJ131" i="23"/>
  <c r="AK131" i="23" s="1"/>
  <c r="AJ119" i="23"/>
  <c r="AK119" i="23" s="1"/>
  <c r="AJ107" i="23"/>
  <c r="AK107" i="23" s="1"/>
  <c r="AJ95" i="23"/>
  <c r="AK95" i="23" s="1"/>
  <c r="AJ81" i="23"/>
  <c r="AK81" i="23" s="1"/>
  <c r="AJ69" i="23"/>
  <c r="AK69" i="23" s="1"/>
  <c r="AJ57" i="23"/>
  <c r="AK57" i="23" s="1"/>
  <c r="AJ46" i="23"/>
  <c r="AK46" i="23" s="1"/>
  <c r="AJ31" i="23"/>
  <c r="AK31" i="23" s="1"/>
  <c r="AJ21" i="23"/>
  <c r="AK21" i="23" s="1"/>
  <c r="AJ225" i="23"/>
  <c r="AK225" i="23" s="1"/>
  <c r="AJ177" i="23"/>
  <c r="AK177" i="23" s="1"/>
  <c r="AJ128" i="23"/>
  <c r="AK128" i="23" s="1"/>
  <c r="AJ18" i="23"/>
  <c r="AK18" i="23" s="1"/>
  <c r="AJ189" i="23"/>
  <c r="AK189" i="23" s="1"/>
  <c r="AJ92" i="23"/>
  <c r="AK92" i="23" s="1"/>
  <c r="AJ43" i="23"/>
  <c r="AK43" i="23" s="1"/>
  <c r="AJ250" i="23"/>
  <c r="AK250" i="23" s="1"/>
  <c r="AJ238" i="23"/>
  <c r="AK238" i="23" s="1"/>
  <c r="AJ202" i="23"/>
  <c r="AK202" i="23" s="1"/>
  <c r="AJ153" i="23"/>
  <c r="AK153" i="23" s="1"/>
  <c r="AJ117" i="23"/>
  <c r="AK117" i="23" s="1"/>
  <c r="AJ105" i="23"/>
  <c r="AK105" i="23" s="1"/>
  <c r="AJ67" i="23"/>
  <c r="AK67" i="23" s="1"/>
  <c r="AJ29" i="23"/>
  <c r="AK29" i="23" s="1"/>
  <c r="AJ247" i="23"/>
  <c r="AK247" i="23" s="1"/>
  <c r="AJ211" i="23"/>
  <c r="AK211" i="23" s="1"/>
  <c r="AJ162" i="23"/>
  <c r="AK162" i="23" s="1"/>
  <c r="AJ138" i="23"/>
  <c r="AK138" i="23" s="1"/>
  <c r="AJ102" i="23"/>
  <c r="AK102" i="23" s="1"/>
  <c r="AJ76" i="23"/>
  <c r="AK76" i="23" s="1"/>
  <c r="AJ234" i="23"/>
  <c r="AK234" i="23" s="1"/>
  <c r="AJ198" i="23"/>
  <c r="AK198" i="23" s="1"/>
  <c r="AJ161" i="23"/>
  <c r="AK161" i="23" s="1"/>
  <c r="AJ137" i="23"/>
  <c r="AK137" i="23" s="1"/>
  <c r="AJ113" i="23"/>
  <c r="AK113" i="23" s="1"/>
  <c r="AJ25" i="23"/>
  <c r="AK25" i="23" s="1"/>
  <c r="AJ245" i="23"/>
  <c r="AK245" i="23" s="1"/>
  <c r="AJ233" i="23"/>
  <c r="AK233" i="23" s="1"/>
  <c r="AJ160" i="23"/>
  <c r="AK160" i="23" s="1"/>
  <c r="AJ148" i="23"/>
  <c r="AK148" i="23" s="1"/>
  <c r="AJ124" i="23"/>
  <c r="AK124" i="23" s="1"/>
  <c r="AJ112" i="23"/>
  <c r="AK112" i="23" s="1"/>
  <c r="AJ86" i="23"/>
  <c r="AK86" i="23" s="1"/>
  <c r="AJ62" i="23"/>
  <c r="AK62" i="23" s="1"/>
  <c r="AJ51" i="23"/>
  <c r="AK51" i="23" s="1"/>
  <c r="AJ39" i="23"/>
  <c r="AK39" i="23" s="1"/>
  <c r="AJ259" i="23"/>
  <c r="AK259" i="23" s="1"/>
  <c r="AJ235" i="23"/>
  <c r="AK235" i="23" s="1"/>
  <c r="AJ199" i="23"/>
  <c r="AK199" i="23" s="1"/>
  <c r="AJ150" i="23"/>
  <c r="AK150" i="23" s="1"/>
  <c r="AJ126" i="23"/>
  <c r="AK126" i="23" s="1"/>
  <c r="AJ52" i="23"/>
  <c r="AK52" i="23" s="1"/>
  <c r="AJ26" i="23"/>
  <c r="AK26" i="23" s="1"/>
  <c r="AJ258" i="23"/>
  <c r="AK258" i="23" s="1"/>
  <c r="AJ210" i="23"/>
  <c r="AK210" i="23" s="1"/>
  <c r="AJ174" i="23"/>
  <c r="AK174" i="23" s="1"/>
  <c r="AJ149" i="23"/>
  <c r="AK149" i="23" s="1"/>
  <c r="AJ125" i="23"/>
  <c r="AK125" i="23" s="1"/>
  <c r="AJ63" i="23"/>
  <c r="AK63" i="23" s="1"/>
  <c r="AJ35" i="23"/>
  <c r="AK35" i="23" s="1"/>
  <c r="AJ16" i="23"/>
  <c r="AK16" i="23" s="1"/>
  <c r="AJ257" i="23"/>
  <c r="AK257" i="23" s="1"/>
  <c r="AJ221" i="23"/>
  <c r="AK221" i="23" s="1"/>
  <c r="AJ136" i="23"/>
  <c r="AK136" i="23" s="1"/>
  <c r="AJ74" i="23"/>
  <c r="AK74" i="23" s="1"/>
  <c r="AJ223" i="23"/>
  <c r="AK223" i="23" s="1"/>
  <c r="AJ114" i="23"/>
  <c r="AK114" i="23" s="1"/>
  <c r="AJ186" i="23"/>
  <c r="AK186" i="23" s="1"/>
  <c r="AJ101" i="23"/>
  <c r="AK101" i="23" s="1"/>
  <c r="AJ197" i="23"/>
  <c r="AK197" i="23" s="1"/>
  <c r="AJ100" i="23"/>
  <c r="AK100" i="23" s="1"/>
  <c r="AJ251" i="23"/>
  <c r="AK251" i="23" s="1"/>
  <c r="AJ239" i="23"/>
  <c r="AK239" i="23" s="1"/>
  <c r="AJ227" i="23"/>
  <c r="AK227" i="23" s="1"/>
  <c r="AJ215" i="23"/>
  <c r="AK215" i="23" s="1"/>
  <c r="AJ203" i="23"/>
  <c r="AK203" i="23" s="1"/>
  <c r="AJ191" i="23"/>
  <c r="AK191" i="23" s="1"/>
  <c r="AJ179" i="23"/>
  <c r="AK179" i="23" s="1"/>
  <c r="AJ166" i="23"/>
  <c r="AK166" i="23" s="1"/>
  <c r="AJ154" i="23"/>
  <c r="AK154" i="23" s="1"/>
  <c r="AJ142" i="23"/>
  <c r="AK142" i="23" s="1"/>
  <c r="AJ130" i="23"/>
  <c r="AK130" i="23" s="1"/>
  <c r="AJ118" i="23"/>
  <c r="AK118" i="23" s="1"/>
  <c r="AJ106" i="23"/>
  <c r="AK106" i="23" s="1"/>
  <c r="AJ94" i="23"/>
  <c r="AK94" i="23" s="1"/>
  <c r="AJ80" i="23"/>
  <c r="AK80" i="23" s="1"/>
  <c r="AJ68" i="23"/>
  <c r="AK68" i="23" s="1"/>
  <c r="AJ56" i="23"/>
  <c r="AK56" i="23" s="1"/>
  <c r="AJ45" i="23"/>
  <c r="AK45" i="23" s="1"/>
  <c r="AJ30" i="23"/>
  <c r="AK30" i="23" s="1"/>
  <c r="AJ20" i="23"/>
  <c r="AK20" i="23" s="1"/>
  <c r="AJ175" i="23"/>
  <c r="AK175" i="23" s="1"/>
  <c r="AJ41" i="23"/>
  <c r="AK41" i="23" s="1"/>
  <c r="AJ246" i="23"/>
  <c r="AK246" i="23" s="1"/>
  <c r="AJ88" i="23"/>
  <c r="AK88" i="23" s="1"/>
  <c r="AJ185" i="23"/>
  <c r="AK185" i="23" s="1"/>
  <c r="AJ187" i="23"/>
  <c r="AK187" i="23" s="1"/>
  <c r="AJ64" i="23"/>
  <c r="AK64" i="23" s="1"/>
  <c r="AJ222" i="23"/>
  <c r="AK222" i="23" s="1"/>
  <c r="AJ75" i="23"/>
  <c r="AK75" i="23" s="1"/>
  <c r="AJ209" i="23"/>
  <c r="AK209" i="23" s="1"/>
  <c r="AJ34" i="23"/>
  <c r="AK34" i="23" s="1"/>
  <c r="AJ184" i="18"/>
  <c r="AK184" i="18" s="1"/>
  <c r="AJ195" i="18"/>
  <c r="AK195" i="18" s="1"/>
  <c r="AJ183" i="18"/>
  <c r="AK183" i="18" s="1"/>
  <c r="AJ189" i="18"/>
  <c r="AK189" i="18" s="1"/>
  <c r="AJ188" i="18"/>
  <c r="AK188" i="18" s="1"/>
  <c r="AJ121" i="18"/>
  <c r="AK121" i="18" s="1"/>
  <c r="AJ108" i="18"/>
  <c r="AK108" i="18" s="1"/>
  <c r="AJ94" i="18"/>
  <c r="AK94" i="18" s="1"/>
  <c r="AJ70" i="18"/>
  <c r="AK70" i="18" s="1"/>
  <c r="AJ57" i="18"/>
  <c r="AK57" i="18" s="1"/>
  <c r="AJ44" i="18"/>
  <c r="AK44" i="18" s="1"/>
  <c r="AJ32" i="18"/>
  <c r="AK32" i="18" s="1"/>
  <c r="AJ19" i="18"/>
  <c r="AK19" i="18" s="1"/>
  <c r="AJ187" i="18"/>
  <c r="AK187" i="18" s="1"/>
  <c r="AJ120" i="18"/>
  <c r="AK120" i="18" s="1"/>
  <c r="AJ107" i="18"/>
  <c r="AK107" i="18" s="1"/>
  <c r="AJ93" i="18"/>
  <c r="AK93" i="18" s="1"/>
  <c r="AJ69" i="18"/>
  <c r="AK69" i="18" s="1"/>
  <c r="AJ56" i="18"/>
  <c r="AK56" i="18" s="1"/>
  <c r="AJ43" i="18"/>
  <c r="AK43" i="18" s="1"/>
  <c r="AJ31" i="18"/>
  <c r="AK31" i="18" s="1"/>
  <c r="AJ18" i="18"/>
  <c r="AK18" i="18" s="1"/>
  <c r="AJ194" i="18"/>
  <c r="AK194" i="18" s="1"/>
  <c r="AJ182" i="18"/>
  <c r="AK182" i="18" s="1"/>
  <c r="AJ193" i="18"/>
  <c r="AK193" i="18" s="1"/>
  <c r="AJ118" i="18"/>
  <c r="AK118" i="18" s="1"/>
  <c r="AJ105" i="18"/>
  <c r="AK105" i="18" s="1"/>
  <c r="AJ91" i="18"/>
  <c r="AK91" i="18" s="1"/>
  <c r="AJ54" i="18"/>
  <c r="AK54" i="18" s="1"/>
  <c r="AJ41" i="18"/>
  <c r="AK41" i="18" s="1"/>
  <c r="AJ28" i="18"/>
  <c r="AK28" i="18" s="1"/>
  <c r="AJ192" i="18"/>
  <c r="AK192" i="18" s="1"/>
  <c r="AJ117" i="18"/>
  <c r="AK117" i="18" s="1"/>
  <c r="AJ104" i="18"/>
  <c r="AK104" i="18" s="1"/>
  <c r="AJ90" i="18"/>
  <c r="AK90" i="18" s="1"/>
  <c r="AJ53" i="18"/>
  <c r="AK53" i="18" s="1"/>
  <c r="AJ40" i="18"/>
  <c r="AK40" i="18" s="1"/>
  <c r="AJ27" i="18"/>
  <c r="AK27" i="18" s="1"/>
  <c r="AJ191" i="18"/>
  <c r="AK191" i="18" s="1"/>
  <c r="AJ190" i="18"/>
  <c r="AK190" i="18" s="1"/>
  <c r="AJ147" i="18"/>
  <c r="AK147" i="18" s="1"/>
  <c r="AJ103" i="18"/>
  <c r="AK103" i="18" s="1"/>
  <c r="AJ65" i="18"/>
  <c r="AK65" i="18" s="1"/>
  <c r="AJ39" i="18"/>
  <c r="AK39" i="18" s="1"/>
  <c r="AJ115" i="18"/>
  <c r="AK115" i="18" s="1"/>
  <c r="AJ88" i="18"/>
  <c r="AK88" i="18" s="1"/>
  <c r="AJ64" i="18"/>
  <c r="AK64" i="18" s="1"/>
  <c r="AJ38" i="18"/>
  <c r="AK38" i="18" s="1"/>
  <c r="AJ109" i="18"/>
  <c r="AK109" i="18" s="1"/>
  <c r="AJ71" i="18"/>
  <c r="AK71" i="18" s="1"/>
  <c r="AJ46" i="18"/>
  <c r="AK46" i="18" s="1"/>
  <c r="AJ20" i="18"/>
  <c r="AK20" i="18" s="1"/>
  <c r="AJ144" i="18"/>
  <c r="AK144" i="18" s="1"/>
  <c r="AJ99" i="18"/>
  <c r="AK99" i="18" s="1"/>
  <c r="AJ50" i="18"/>
  <c r="AK50" i="18" s="1"/>
  <c r="AJ24" i="18"/>
  <c r="AK24" i="18" s="1"/>
  <c r="AJ113" i="18"/>
  <c r="AK113" i="18" s="1"/>
  <c r="AJ62" i="18"/>
  <c r="AK62" i="18" s="1"/>
  <c r="AJ49" i="18"/>
  <c r="AK49" i="18" s="1"/>
  <c r="AJ36" i="18"/>
  <c r="AK36" i="18" s="1"/>
  <c r="AJ23" i="18"/>
  <c r="AK23" i="18" s="1"/>
  <c r="AJ116" i="18"/>
  <c r="AK116" i="18" s="1"/>
  <c r="AJ89" i="18"/>
  <c r="AK89" i="18" s="1"/>
  <c r="AJ52" i="18"/>
  <c r="AK52" i="18" s="1"/>
  <c r="AJ26" i="18"/>
  <c r="AK26" i="18" s="1"/>
  <c r="AJ101" i="18"/>
  <c r="AK101" i="18" s="1"/>
  <c r="AJ51" i="18"/>
  <c r="AK51" i="18" s="1"/>
  <c r="AJ25" i="18"/>
  <c r="AK25" i="18" s="1"/>
  <c r="AJ95" i="18"/>
  <c r="AK95" i="18" s="1"/>
  <c r="AJ58" i="18"/>
  <c r="AK58" i="18" s="1"/>
  <c r="AJ33" i="18"/>
  <c r="AK33" i="18" s="1"/>
  <c r="AJ114" i="18"/>
  <c r="AK114" i="18" s="1"/>
  <c r="AJ63" i="18"/>
  <c r="AK63" i="18" s="1"/>
  <c r="AJ37" i="18"/>
  <c r="AK37" i="18" s="1"/>
  <c r="AJ98" i="18"/>
  <c r="AK98" i="18" s="1"/>
  <c r="AJ179" i="18"/>
  <c r="AK179" i="18" s="1"/>
  <c r="AJ111" i="18"/>
  <c r="AK111" i="18" s="1"/>
  <c r="AJ97" i="18"/>
  <c r="AK97" i="18" s="1"/>
  <c r="AJ73" i="18"/>
  <c r="AK73" i="18" s="1"/>
  <c r="AJ61" i="18"/>
  <c r="AK61" i="18" s="1"/>
  <c r="AJ48" i="18"/>
  <c r="AK48" i="18" s="1"/>
  <c r="AJ35" i="18"/>
  <c r="AK35" i="18" s="1"/>
  <c r="AJ22" i="18"/>
  <c r="AK22" i="18" s="1"/>
  <c r="AJ119" i="18"/>
  <c r="AK119" i="18" s="1"/>
  <c r="AJ106" i="18"/>
  <c r="AK106" i="18" s="1"/>
  <c r="AJ92" i="18"/>
  <c r="AK92" i="18" s="1"/>
  <c r="AJ68" i="18"/>
  <c r="AK68" i="18" s="1"/>
  <c r="AJ55" i="18"/>
  <c r="AK55" i="18" s="1"/>
  <c r="AJ42" i="18"/>
  <c r="AK42" i="18" s="1"/>
  <c r="AJ29" i="18"/>
  <c r="AK29" i="18" s="1"/>
  <c r="AJ17" i="18"/>
  <c r="AK17" i="18" s="1"/>
  <c r="AJ186" i="18"/>
  <c r="AK186" i="18" s="1"/>
  <c r="A94" i="27"/>
  <c r="A95" i="27" s="1"/>
  <c r="A96" i="27" s="1"/>
  <c r="A97" i="27" s="1"/>
  <c r="A98" i="27" s="1"/>
  <c r="A99" i="27" s="1"/>
  <c r="A100" i="27" s="1"/>
  <c r="A101" i="27" s="1"/>
  <c r="A102" i="27" s="1"/>
  <c r="O26" i="16"/>
  <c r="AJ26" i="16" s="1"/>
  <c r="AK26" i="16" s="1"/>
  <c r="O27" i="16"/>
  <c r="AJ27" i="16" s="1"/>
  <c r="AK27" i="16" s="1"/>
  <c r="O38" i="16"/>
  <c r="AJ38" i="16" s="1"/>
  <c r="AK38" i="16" s="1"/>
  <c r="O39" i="16"/>
  <c r="AJ39" i="16" s="1"/>
  <c r="AK39" i="16" s="1"/>
  <c r="N16" i="16"/>
  <c r="N17" i="16"/>
  <c r="N18" i="16"/>
  <c r="N19" i="16"/>
  <c r="N20" i="16"/>
  <c r="N21" i="16"/>
  <c r="N22" i="16"/>
  <c r="N23" i="16"/>
  <c r="N24" i="16"/>
  <c r="O24" i="16" s="1"/>
  <c r="AJ24" i="16" s="1"/>
  <c r="AK24" i="16" s="1"/>
  <c r="N25" i="16"/>
  <c r="O25" i="16" s="1"/>
  <c r="AJ25" i="16" s="1"/>
  <c r="AK25" i="16" s="1"/>
  <c r="N26" i="16"/>
  <c r="N27" i="16"/>
  <c r="N28" i="16"/>
  <c r="N29" i="16"/>
  <c r="N30" i="16"/>
  <c r="N31" i="16"/>
  <c r="N32" i="16"/>
  <c r="N33" i="16"/>
  <c r="N34" i="16"/>
  <c r="N35" i="16"/>
  <c r="N36" i="16"/>
  <c r="O36" i="16" s="1"/>
  <c r="AJ36" i="16" s="1"/>
  <c r="AK36" i="16" s="1"/>
  <c r="N37" i="16"/>
  <c r="O37" i="16" s="1"/>
  <c r="AJ37" i="16" s="1"/>
  <c r="AK37" i="16" s="1"/>
  <c r="N38" i="16"/>
  <c r="N39" i="16"/>
  <c r="N40" i="16"/>
  <c r="N41" i="16"/>
  <c r="K16" i="16"/>
  <c r="O16" i="16" s="1"/>
  <c r="AJ16" i="16" s="1"/>
  <c r="AK16" i="16" s="1"/>
  <c r="K17" i="16"/>
  <c r="O17" i="16" s="1"/>
  <c r="AJ17" i="16" s="1"/>
  <c r="AK17" i="16" s="1"/>
  <c r="K18" i="16"/>
  <c r="O18" i="16" s="1"/>
  <c r="AJ18" i="16" s="1"/>
  <c r="AK18" i="16" s="1"/>
  <c r="K19" i="16"/>
  <c r="O19" i="16" s="1"/>
  <c r="AJ19" i="16" s="1"/>
  <c r="AK19" i="16" s="1"/>
  <c r="K20" i="16"/>
  <c r="O20" i="16" s="1"/>
  <c r="AJ20" i="16" s="1"/>
  <c r="AK20" i="16" s="1"/>
  <c r="K21" i="16"/>
  <c r="O21" i="16" s="1"/>
  <c r="AJ21" i="16" s="1"/>
  <c r="AK21" i="16" s="1"/>
  <c r="K22" i="16"/>
  <c r="O22" i="16" s="1"/>
  <c r="AJ22" i="16" s="1"/>
  <c r="AK22" i="16" s="1"/>
  <c r="K23" i="16"/>
  <c r="O23" i="16" s="1"/>
  <c r="AJ23" i="16" s="1"/>
  <c r="AK23" i="16" s="1"/>
  <c r="K24" i="16"/>
  <c r="K25" i="16"/>
  <c r="K26" i="16"/>
  <c r="K27" i="16"/>
  <c r="K28" i="16"/>
  <c r="O28" i="16" s="1"/>
  <c r="AJ28" i="16" s="1"/>
  <c r="AK28" i="16" s="1"/>
  <c r="K29" i="16"/>
  <c r="O29" i="16" s="1"/>
  <c r="AJ29" i="16" s="1"/>
  <c r="AK29" i="16" s="1"/>
  <c r="K30" i="16"/>
  <c r="O30" i="16" s="1"/>
  <c r="AJ30" i="16" s="1"/>
  <c r="AK30" i="16" s="1"/>
  <c r="K31" i="16"/>
  <c r="O31" i="16" s="1"/>
  <c r="AJ31" i="16" s="1"/>
  <c r="AK31" i="16" s="1"/>
  <c r="K32" i="16"/>
  <c r="O32" i="16" s="1"/>
  <c r="AJ32" i="16" s="1"/>
  <c r="AK32" i="16" s="1"/>
  <c r="K33" i="16"/>
  <c r="O33" i="16" s="1"/>
  <c r="AJ33" i="16" s="1"/>
  <c r="AK33" i="16" s="1"/>
  <c r="K34" i="16"/>
  <c r="O34" i="16" s="1"/>
  <c r="AJ34" i="16" s="1"/>
  <c r="AK34" i="16" s="1"/>
  <c r="K35" i="16"/>
  <c r="O35" i="16" s="1"/>
  <c r="AJ35" i="16" s="1"/>
  <c r="AK35" i="16" s="1"/>
  <c r="K36" i="16"/>
  <c r="K37" i="16"/>
  <c r="K38" i="16"/>
  <c r="K39" i="16"/>
  <c r="K40" i="16"/>
  <c r="O40" i="16" s="1"/>
  <c r="AJ40" i="16" s="1"/>
  <c r="AK40" i="16" s="1"/>
  <c r="K41" i="16"/>
  <c r="O41" i="16" s="1"/>
  <c r="AJ41" i="16" s="1"/>
  <c r="AK41" i="16" s="1"/>
  <c r="A16" i="16"/>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K16" i="15"/>
  <c r="K17" i="15"/>
  <c r="K18" i="15"/>
  <c r="K19" i="15"/>
  <c r="K20" i="15"/>
  <c r="K21" i="15"/>
  <c r="K22" i="15"/>
  <c r="K23" i="15"/>
  <c r="K24" i="15"/>
  <c r="K25" i="15"/>
  <c r="K26" i="15"/>
  <c r="K27" i="15"/>
  <c r="K28" i="15"/>
  <c r="K29" i="15"/>
  <c r="K30" i="15"/>
  <c r="K31" i="15"/>
  <c r="K32" i="15"/>
  <c r="K33" i="15"/>
  <c r="K34" i="15"/>
  <c r="K35" i="15"/>
  <c r="K36" i="15"/>
  <c r="K37" i="15"/>
  <c r="K38" i="15"/>
  <c r="K39" i="15"/>
  <c r="O39" i="15" s="1"/>
  <c r="AJ39" i="15" s="1"/>
  <c r="AK39" i="15" s="1"/>
  <c r="K40" i="15"/>
  <c r="K41" i="15"/>
  <c r="K42" i="15"/>
  <c r="K43" i="15"/>
  <c r="K44" i="15"/>
  <c r="K45" i="15"/>
  <c r="K46" i="15"/>
  <c r="K47" i="15"/>
  <c r="K48" i="15"/>
  <c r="K49" i="15"/>
  <c r="K50" i="15"/>
  <c r="K51" i="15"/>
  <c r="O51" i="15" s="1"/>
  <c r="AJ51" i="15" s="1"/>
  <c r="AK51" i="15" s="1"/>
  <c r="K52" i="15"/>
  <c r="K53" i="15"/>
  <c r="K54" i="15"/>
  <c r="K55" i="15"/>
  <c r="K56" i="15"/>
  <c r="K57" i="15"/>
  <c r="K58" i="15"/>
  <c r="K59" i="15"/>
  <c r="K60" i="15"/>
  <c r="K61" i="15"/>
  <c r="K62" i="15"/>
  <c r="K63" i="15"/>
  <c r="O63" i="15" s="1"/>
  <c r="AJ63" i="15" s="1"/>
  <c r="AK63" i="15" s="1"/>
  <c r="K64" i="15"/>
  <c r="K65" i="15"/>
  <c r="K66" i="15"/>
  <c r="K67" i="15"/>
  <c r="K68" i="15"/>
  <c r="K69" i="15"/>
  <c r="K70" i="15"/>
  <c r="K71" i="15"/>
  <c r="K72" i="15"/>
  <c r="K73" i="15"/>
  <c r="K74" i="15"/>
  <c r="K75" i="15"/>
  <c r="O75" i="15" s="1"/>
  <c r="AJ75" i="15" s="1"/>
  <c r="AK75" i="15" s="1"/>
  <c r="K76" i="15"/>
  <c r="K77" i="15"/>
  <c r="K78" i="15"/>
  <c r="K79" i="15"/>
  <c r="K80" i="15"/>
  <c r="K81" i="15"/>
  <c r="K82" i="15"/>
  <c r="K83" i="15"/>
  <c r="K84" i="15"/>
  <c r="K85" i="15"/>
  <c r="K86" i="15"/>
  <c r="K87" i="15"/>
  <c r="O87" i="15" s="1"/>
  <c r="AJ87" i="15" s="1"/>
  <c r="AK87" i="15" s="1"/>
  <c r="K88" i="15"/>
  <c r="K89" i="15"/>
  <c r="A16" i="15"/>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7" i="15" s="1"/>
  <c r="A98" i="15" s="1"/>
  <c r="A99" i="15" s="1"/>
  <c r="A100" i="15" s="1"/>
  <c r="A101" i="15" s="1"/>
  <c r="A16" i="14"/>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A16" i="13"/>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N16" i="12"/>
  <c r="N17" i="12"/>
  <c r="N18" i="12"/>
  <c r="N19" i="12"/>
  <c r="N20" i="12"/>
  <c r="N21" i="12"/>
  <c r="N22" i="12"/>
  <c r="K16" i="12"/>
  <c r="K17" i="12"/>
  <c r="K18" i="12"/>
  <c r="K19" i="12"/>
  <c r="K20" i="12"/>
  <c r="K21" i="12"/>
  <c r="K22" i="12"/>
  <c r="O16" i="11"/>
  <c r="O17" i="11"/>
  <c r="O19" i="11"/>
  <c r="O21" i="11"/>
  <c r="O31" i="11"/>
  <c r="O33" i="11"/>
  <c r="N16" i="9"/>
  <c r="N17" i="9"/>
  <c r="N18" i="9"/>
  <c r="N19" i="9"/>
  <c r="N20" i="9"/>
  <c r="N21" i="9"/>
  <c r="N22" i="9"/>
  <c r="N23" i="9"/>
  <c r="N24" i="9"/>
  <c r="N25" i="9"/>
  <c r="N26" i="9"/>
  <c r="N27" i="9"/>
  <c r="N28" i="9"/>
  <c r="N29" i="9"/>
  <c r="N30" i="9"/>
  <c r="N31" i="9"/>
  <c r="N32" i="9"/>
  <c r="N33" i="9"/>
  <c r="N34" i="9"/>
  <c r="N35" i="9"/>
  <c r="N36" i="9"/>
  <c r="N37" i="9"/>
  <c r="K16" i="9"/>
  <c r="K17" i="9"/>
  <c r="K18" i="9"/>
  <c r="K19" i="9"/>
  <c r="K20" i="9"/>
  <c r="K21" i="9"/>
  <c r="K22" i="9"/>
  <c r="K23" i="9"/>
  <c r="K24" i="9"/>
  <c r="K25" i="9"/>
  <c r="K26" i="9"/>
  <c r="K27" i="9"/>
  <c r="K28" i="9"/>
  <c r="K29" i="9"/>
  <c r="K30" i="9"/>
  <c r="K31" i="9"/>
  <c r="K32" i="9"/>
  <c r="K33" i="9"/>
  <c r="K34" i="9"/>
  <c r="K35" i="9"/>
  <c r="K36" i="9"/>
  <c r="K37" i="9"/>
  <c r="O27" i="15" l="1"/>
  <c r="AJ27" i="15" s="1"/>
  <c r="AK27" i="15" s="1"/>
  <c r="O82" i="15"/>
  <c r="AJ82" i="15" s="1"/>
  <c r="AK82" i="15" s="1"/>
  <c r="O70" i="15"/>
  <c r="AJ70" i="15" s="1"/>
  <c r="AK70" i="15" s="1"/>
  <c r="O58" i="15"/>
  <c r="AJ58" i="15" s="1"/>
  <c r="AK58" i="15" s="1"/>
  <c r="O46" i="15"/>
  <c r="AJ46" i="15" s="1"/>
  <c r="AK46" i="15" s="1"/>
  <c r="O34" i="15"/>
  <c r="AJ34" i="15" s="1"/>
  <c r="AK34" i="15" s="1"/>
  <c r="O22" i="15"/>
  <c r="AJ22" i="15" s="1"/>
  <c r="AK22" i="15" s="1"/>
  <c r="O80" i="15"/>
  <c r="AJ80" i="15" s="1"/>
  <c r="AK80" i="15" s="1"/>
  <c r="O68" i="15"/>
  <c r="AJ68" i="15" s="1"/>
  <c r="AK68" i="15" s="1"/>
  <c r="O44" i="15"/>
  <c r="AJ44" i="15" s="1"/>
  <c r="AK44" i="15" s="1"/>
  <c r="O20" i="15"/>
  <c r="AJ20" i="15" s="1"/>
  <c r="AK20" i="15" s="1"/>
  <c r="O19" i="15"/>
  <c r="AJ19" i="15" s="1"/>
  <c r="AK19" i="15" s="1"/>
  <c r="O79" i="15"/>
  <c r="AJ79" i="15" s="1"/>
  <c r="AK79" i="15" s="1"/>
  <c r="O84" i="15"/>
  <c r="AJ84" i="15" s="1"/>
  <c r="AK84" i="15" s="1"/>
  <c r="O72" i="15"/>
  <c r="AJ72" i="15" s="1"/>
  <c r="AK72" i="15" s="1"/>
  <c r="O60" i="15"/>
  <c r="AJ60" i="15" s="1"/>
  <c r="AK60" i="15" s="1"/>
  <c r="O48" i="15"/>
  <c r="AJ48" i="15" s="1"/>
  <c r="AK48" i="15" s="1"/>
  <c r="O36" i="15"/>
  <c r="AJ36" i="15" s="1"/>
  <c r="AK36" i="15" s="1"/>
  <c r="O24" i="15"/>
  <c r="AJ24" i="15" s="1"/>
  <c r="AK24" i="15" s="1"/>
  <c r="O56" i="15"/>
  <c r="AJ56" i="15" s="1"/>
  <c r="AK56" i="15" s="1"/>
  <c r="O83" i="15"/>
  <c r="AJ83" i="15" s="1"/>
  <c r="AK83" i="15" s="1"/>
  <c r="O71" i="15"/>
  <c r="AJ71" i="15" s="1"/>
  <c r="AK71" i="15" s="1"/>
  <c r="O59" i="15"/>
  <c r="AJ59" i="15" s="1"/>
  <c r="AK59" i="15" s="1"/>
  <c r="O47" i="15"/>
  <c r="AJ47" i="15" s="1"/>
  <c r="AK47" i="15" s="1"/>
  <c r="O35" i="15"/>
  <c r="AJ35" i="15" s="1"/>
  <c r="AK35" i="15" s="1"/>
  <c r="O23" i="15"/>
  <c r="AJ23" i="15" s="1"/>
  <c r="AK23" i="15" s="1"/>
  <c r="O89" i="15"/>
  <c r="AJ89" i="15" s="1"/>
  <c r="AK89" i="15" s="1"/>
  <c r="O77" i="15"/>
  <c r="AJ77" i="15" s="1"/>
  <c r="AK77" i="15" s="1"/>
  <c r="O65" i="15"/>
  <c r="AJ65" i="15" s="1"/>
  <c r="AK65" i="15" s="1"/>
  <c r="O53" i="15"/>
  <c r="AJ53" i="15" s="1"/>
  <c r="AK53" i="15" s="1"/>
  <c r="O41" i="15"/>
  <c r="AJ41" i="15" s="1"/>
  <c r="AK41" i="15" s="1"/>
  <c r="O29" i="15"/>
  <c r="AJ29" i="15" s="1"/>
  <c r="AK29" i="15" s="1"/>
  <c r="O17" i="15"/>
  <c r="AJ17" i="15" s="1"/>
  <c r="AK17" i="15" s="1"/>
  <c r="O86" i="15"/>
  <c r="AJ86" i="15" s="1"/>
  <c r="AK86" i="15" s="1"/>
  <c r="O74" i="15"/>
  <c r="AJ74" i="15" s="1"/>
  <c r="AK74" i="15" s="1"/>
  <c r="O62" i="15"/>
  <c r="AJ62" i="15" s="1"/>
  <c r="AK62" i="15" s="1"/>
  <c r="O50" i="15"/>
  <c r="AJ50" i="15" s="1"/>
  <c r="AK50" i="15" s="1"/>
  <c r="O38" i="15"/>
  <c r="AJ38" i="15" s="1"/>
  <c r="AK38" i="15" s="1"/>
  <c r="O26" i="15"/>
  <c r="AJ26" i="15" s="1"/>
  <c r="AK26" i="15" s="1"/>
  <c r="O85" i="15"/>
  <c r="AJ85" i="15" s="1"/>
  <c r="AK85" i="15" s="1"/>
  <c r="O73" i="15"/>
  <c r="AJ73" i="15" s="1"/>
  <c r="AK73" i="15" s="1"/>
  <c r="O61" i="15"/>
  <c r="AJ61" i="15" s="1"/>
  <c r="AK61" i="15" s="1"/>
  <c r="O49" i="15"/>
  <c r="AJ49" i="15" s="1"/>
  <c r="AK49" i="15" s="1"/>
  <c r="O37" i="15"/>
  <c r="AJ37" i="15" s="1"/>
  <c r="AK37" i="15" s="1"/>
  <c r="O25" i="15"/>
  <c r="AJ25" i="15" s="1"/>
  <c r="AK25" i="15" s="1"/>
  <c r="O67" i="15"/>
  <c r="AJ67" i="15" s="1"/>
  <c r="AK67" i="15" s="1"/>
  <c r="O55" i="15"/>
  <c r="AJ55" i="15" s="1"/>
  <c r="AK55" i="15" s="1"/>
  <c r="O43" i="15"/>
  <c r="AJ43" i="15" s="1"/>
  <c r="AK43" i="15" s="1"/>
  <c r="O32" i="15"/>
  <c r="AJ32" i="15" s="1"/>
  <c r="AK32" i="15" s="1"/>
  <c r="O31" i="15"/>
  <c r="AJ31" i="15" s="1"/>
  <c r="AK31" i="15" s="1"/>
  <c r="O19" i="12"/>
  <c r="AJ19" i="12" s="1"/>
  <c r="AK19" i="12" s="1"/>
  <c r="O18" i="12"/>
  <c r="AJ18" i="12" s="1"/>
  <c r="AK18" i="12" s="1"/>
  <c r="O17" i="12"/>
  <c r="AJ17" i="12" s="1"/>
  <c r="AK17" i="12" s="1"/>
  <c r="O16" i="12"/>
  <c r="AJ16" i="12" s="1"/>
  <c r="AK16" i="12" s="1"/>
  <c r="O21" i="12"/>
  <c r="AJ21" i="12" s="1"/>
  <c r="AK21" i="12" s="1"/>
  <c r="O20" i="12"/>
  <c r="AJ20" i="12" s="1"/>
  <c r="AK20" i="12" s="1"/>
  <c r="O22" i="12"/>
  <c r="AJ22" i="12" s="1"/>
  <c r="AK22" i="12" s="1"/>
  <c r="O22" i="9"/>
  <c r="AJ22" i="9" s="1"/>
  <c r="AK22" i="9" s="1"/>
  <c r="O34" i="9"/>
  <c r="AJ34" i="9" s="1"/>
  <c r="AK34" i="9" s="1"/>
  <c r="O23" i="9"/>
  <c r="AJ23" i="9" s="1"/>
  <c r="AK23" i="9" s="1"/>
  <c r="O35" i="9"/>
  <c r="AJ35" i="9" s="1"/>
  <c r="AK35" i="9" s="1"/>
  <c r="O27" i="9"/>
  <c r="AJ27" i="9" s="1"/>
  <c r="AK27" i="9" s="1"/>
  <c r="O26" i="9"/>
  <c r="AJ26" i="9" s="1"/>
  <c r="AK26" i="9" s="1"/>
  <c r="O37" i="9"/>
  <c r="AJ37" i="9" s="1"/>
  <c r="AK37" i="9" s="1"/>
  <c r="O25" i="9"/>
  <c r="AJ25" i="9" s="1"/>
  <c r="AK25" i="9" s="1"/>
  <c r="O36" i="9"/>
  <c r="AJ36" i="9" s="1"/>
  <c r="AK36" i="9" s="1"/>
  <c r="O24" i="9"/>
  <c r="AJ24" i="9" s="1"/>
  <c r="AK24" i="9" s="1"/>
  <c r="O29" i="9"/>
  <c r="AJ29" i="9" s="1"/>
  <c r="AK29" i="9" s="1"/>
  <c r="O33" i="9"/>
  <c r="AJ33" i="9" s="1"/>
  <c r="AK33" i="9" s="1"/>
  <c r="O32" i="9"/>
  <c r="AJ32" i="9" s="1"/>
  <c r="AK32" i="9" s="1"/>
  <c r="O31" i="9"/>
  <c r="AJ31" i="9" s="1"/>
  <c r="AK31" i="9" s="1"/>
  <c r="O30" i="9"/>
  <c r="AJ30" i="9" s="1"/>
  <c r="AK30" i="9" s="1"/>
  <c r="O18" i="9"/>
  <c r="AJ18" i="9" s="1"/>
  <c r="AK18" i="9" s="1"/>
  <c r="O17" i="9"/>
  <c r="AJ17" i="9" s="1"/>
  <c r="AK17" i="9" s="1"/>
  <c r="O28" i="9"/>
  <c r="AJ28" i="9" s="1"/>
  <c r="AK28" i="9" s="1"/>
  <c r="O16" i="9"/>
  <c r="AJ16" i="9" s="1"/>
  <c r="AK16" i="9" s="1"/>
  <c r="O21" i="9"/>
  <c r="AJ21" i="9" s="1"/>
  <c r="AK21" i="9" s="1"/>
  <c r="O20" i="9"/>
  <c r="AJ20" i="9" s="1"/>
  <c r="AK20" i="9" s="1"/>
  <c r="O19" i="9"/>
  <c r="AJ19" i="9" s="1"/>
  <c r="AK19" i="9" s="1"/>
  <c r="O39" i="13"/>
  <c r="AJ39" i="13" s="1"/>
  <c r="AK39" i="13" s="1"/>
  <c r="O27" i="13"/>
  <c r="AJ27" i="13" s="1"/>
  <c r="AK27" i="13" s="1"/>
  <c r="O22" i="13"/>
  <c r="AJ22" i="13" s="1"/>
  <c r="AK22" i="13" s="1"/>
  <c r="A55" i="13"/>
  <c r="A44" i="13"/>
  <c r="O26" i="13"/>
  <c r="AJ26" i="13" s="1"/>
  <c r="AK26" i="13" s="1"/>
  <c r="O38" i="13"/>
  <c r="AJ38" i="13" s="1"/>
  <c r="AK38" i="13" s="1"/>
  <c r="O32" i="13"/>
  <c r="AJ32" i="13" s="1"/>
  <c r="AK32" i="13" s="1"/>
  <c r="O43" i="13"/>
  <c r="AJ43" i="13" s="1"/>
  <c r="AK43" i="13" s="1"/>
  <c r="O31" i="13"/>
  <c r="AJ31" i="13" s="1"/>
  <c r="AK31" i="13" s="1"/>
  <c r="O19" i="13"/>
  <c r="AJ19" i="13" s="1"/>
  <c r="AK19" i="13" s="1"/>
  <c r="O20" i="13"/>
  <c r="AJ20" i="13" s="1"/>
  <c r="AK20" i="13" s="1"/>
  <c r="O41" i="13"/>
  <c r="AJ41" i="13" s="1"/>
  <c r="AK41" i="13" s="1"/>
  <c r="O17" i="13"/>
  <c r="AJ17" i="13" s="1"/>
  <c r="AK17" i="13" s="1"/>
  <c r="O36" i="13"/>
  <c r="AJ36" i="13" s="1"/>
  <c r="AK36" i="13" s="1"/>
  <c r="O34" i="13"/>
  <c r="AJ34" i="13" s="1"/>
  <c r="AK34" i="13" s="1"/>
  <c r="O29" i="13"/>
  <c r="AJ29" i="13" s="1"/>
  <c r="AK29" i="13" s="1"/>
  <c r="O24" i="13"/>
  <c r="AJ24" i="13" s="1"/>
  <c r="AK24" i="13" s="1"/>
  <c r="O33" i="13"/>
  <c r="AJ33" i="13" s="1"/>
  <c r="AK33" i="13" s="1"/>
  <c r="O21" i="13"/>
  <c r="AJ21" i="13" s="1"/>
  <c r="AK21" i="13" s="1"/>
  <c r="O42" i="13"/>
  <c r="AJ42" i="13" s="1"/>
  <c r="AK42" i="13" s="1"/>
  <c r="O30" i="13"/>
  <c r="AJ30" i="13" s="1"/>
  <c r="AK30" i="13" s="1"/>
  <c r="O18" i="13"/>
  <c r="AJ18" i="13" s="1"/>
  <c r="AK18" i="13" s="1"/>
  <c r="O37" i="13"/>
  <c r="AJ37" i="13" s="1"/>
  <c r="AK37" i="13" s="1"/>
  <c r="O25" i="13"/>
  <c r="AJ25" i="13" s="1"/>
  <c r="AK25" i="13" s="1"/>
  <c r="O40" i="13"/>
  <c r="AJ40" i="13" s="1"/>
  <c r="AK40" i="13" s="1"/>
  <c r="O28" i="13"/>
  <c r="AJ28" i="13" s="1"/>
  <c r="AK28" i="13" s="1"/>
  <c r="O16" i="13"/>
  <c r="AJ16" i="13" s="1"/>
  <c r="AK16" i="13" s="1"/>
  <c r="O35" i="13"/>
  <c r="AJ35" i="13" s="1"/>
  <c r="AK35" i="13" s="1"/>
  <c r="O23" i="13"/>
  <c r="AJ23" i="13" s="1"/>
  <c r="AK23" i="13" s="1"/>
  <c r="O39" i="11"/>
  <c r="O27" i="11"/>
  <c r="O32" i="11"/>
  <c r="O20" i="11"/>
  <c r="O36" i="11"/>
  <c r="O41" i="11"/>
  <c r="O29" i="11"/>
  <c r="O24" i="11"/>
  <c r="O42" i="11"/>
  <c r="O30" i="11"/>
  <c r="O18" i="11"/>
  <c r="O40" i="11"/>
  <c r="O28" i="11"/>
  <c r="O35" i="11"/>
  <c r="O23" i="11"/>
  <c r="O38" i="11"/>
  <c r="O26" i="11"/>
  <c r="O34" i="11"/>
  <c r="O22" i="11"/>
  <c r="O37" i="11"/>
  <c r="O25" i="11"/>
  <c r="O81" i="15"/>
  <c r="AJ81" i="15" s="1"/>
  <c r="AK81" i="15" s="1"/>
  <c r="O69" i="15"/>
  <c r="AJ69" i="15" s="1"/>
  <c r="AK69" i="15" s="1"/>
  <c r="O57" i="15"/>
  <c r="AJ57" i="15" s="1"/>
  <c r="AK57" i="15" s="1"/>
  <c r="O45" i="15"/>
  <c r="AJ45" i="15" s="1"/>
  <c r="AK45" i="15" s="1"/>
  <c r="O33" i="15"/>
  <c r="AJ33" i="15" s="1"/>
  <c r="AK33" i="15" s="1"/>
  <c r="O21" i="15"/>
  <c r="AJ21" i="15" s="1"/>
  <c r="AK21" i="15" s="1"/>
  <c r="O88" i="15"/>
  <c r="AJ88" i="15" s="1"/>
  <c r="AK88" i="15" s="1"/>
  <c r="O76" i="15"/>
  <c r="AJ76" i="15" s="1"/>
  <c r="AK76" i="15" s="1"/>
  <c r="O64" i="15"/>
  <c r="AJ64" i="15" s="1"/>
  <c r="AK64" i="15" s="1"/>
  <c r="O52" i="15"/>
  <c r="AJ52" i="15" s="1"/>
  <c r="AK52" i="15" s="1"/>
  <c r="O40" i="15"/>
  <c r="AJ40" i="15" s="1"/>
  <c r="AK40" i="15" s="1"/>
  <c r="O28" i="15"/>
  <c r="AJ28" i="15" s="1"/>
  <c r="AK28" i="15" s="1"/>
  <c r="O16" i="15"/>
  <c r="AJ16" i="15" s="1"/>
  <c r="AK16" i="15" s="1"/>
  <c r="O78" i="15"/>
  <c r="AJ78" i="15" s="1"/>
  <c r="AK78" i="15" s="1"/>
  <c r="O66" i="15"/>
  <c r="AJ66" i="15" s="1"/>
  <c r="AK66" i="15" s="1"/>
  <c r="O54" i="15"/>
  <c r="AJ54" i="15" s="1"/>
  <c r="AK54" i="15" s="1"/>
  <c r="O42" i="15"/>
  <c r="AJ42" i="15" s="1"/>
  <c r="AK42" i="15" s="1"/>
  <c r="O30" i="15"/>
  <c r="AJ30" i="15" s="1"/>
  <c r="AK30" i="15" s="1"/>
  <c r="O18" i="15"/>
  <c r="AJ18" i="15" s="1"/>
  <c r="AK18" i="15" s="1"/>
  <c r="A53" i="14"/>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45" i="13" l="1"/>
  <c r="A56" i="13"/>
  <c r="A17" i="20"/>
  <c r="A18" i="20" s="1"/>
  <c r="A19" i="20" s="1"/>
  <c r="A20" i="20" s="1"/>
  <c r="A21" i="20" s="1"/>
  <c r="A22" i="20" s="1"/>
  <c r="A16" i="1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23" i="20" l="1"/>
  <c r="A24" i="20" s="1"/>
  <c r="A25" i="20" s="1"/>
  <c r="A26" i="20" s="1"/>
  <c r="A27" i="20" s="1"/>
  <c r="A28" i="20" s="1"/>
  <c r="A29" i="20" s="1"/>
  <c r="A30" i="20" s="1"/>
  <c r="A31" i="20" s="1"/>
  <c r="A32" i="20" s="1"/>
  <c r="A46" i="13"/>
  <c r="A57" i="13"/>
  <c r="A54" i="11"/>
  <c r="A55" i="11" s="1"/>
  <c r="A56" i="11" s="1"/>
  <c r="A43" i="11"/>
  <c r="A44" i="11" s="1"/>
  <c r="A45" i="11" s="1"/>
  <c r="A46" i="11" s="1"/>
  <c r="A47" i="11" s="1"/>
  <c r="A48" i="11" s="1"/>
  <c r="A49" i="11" s="1"/>
  <c r="A50" i="11" s="1"/>
  <c r="A51" i="11" s="1"/>
  <c r="A52" i="11" s="1"/>
  <c r="A33" i="20" l="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47" i="13"/>
  <c r="A58" i="13"/>
  <c r="A100" i="20" l="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48" i="13"/>
  <c r="A59" i="13"/>
  <c r="N262" i="23"/>
  <c r="K262" i="23"/>
  <c r="N261" i="23"/>
  <c r="K261" i="23"/>
  <c r="A16" i="23"/>
  <c r="A17" i="23" l="1"/>
  <c r="A18" i="23" s="1"/>
  <c r="A19" i="23" s="1"/>
  <c r="A20" i="23" s="1"/>
  <c r="A21" i="23" s="1"/>
  <c r="A22" i="23" s="1"/>
  <c r="A23" i="23" s="1"/>
  <c r="A24" i="23" s="1"/>
  <c r="A49" i="13"/>
  <c r="A50" i="13" s="1"/>
  <c r="A51" i="13" s="1"/>
  <c r="A52" i="13" s="1"/>
  <c r="A53" i="13" s="1"/>
  <c r="A60" i="13"/>
  <c r="O261" i="23"/>
  <c r="AJ261" i="23" s="1"/>
  <c r="AK261" i="23" s="1"/>
  <c r="O262" i="23"/>
  <c r="AJ262" i="23" s="1"/>
  <c r="AK262" i="23" s="1"/>
  <c r="A25" i="23" l="1"/>
  <c r="A26" i="23" s="1"/>
  <c r="A27" i="23" s="1"/>
  <c r="A28" i="23" s="1"/>
  <c r="A29" i="23" s="1"/>
  <c r="A30" i="23" s="1"/>
  <c r="A31" i="23" s="1"/>
  <c r="Q174" i="20"/>
  <c r="AF174" i="20"/>
  <c r="AG174" i="20" s="1"/>
  <c r="X174" i="20"/>
  <c r="Y174" i="20" s="1"/>
  <c r="H174" i="20"/>
  <c r="G174" i="20"/>
  <c r="F174" i="20"/>
  <c r="E174" i="20"/>
  <c r="D174" i="20"/>
  <c r="C174" i="20"/>
  <c r="B174" i="20"/>
  <c r="Q173" i="20"/>
  <c r="X173" i="20"/>
  <c r="Y173" i="20" s="1"/>
  <c r="H173" i="20"/>
  <c r="E173" i="20"/>
  <c r="D173" i="20"/>
  <c r="C173" i="20"/>
  <c r="B173" i="20"/>
  <c r="X172" i="20"/>
  <c r="Y172" i="20" s="1"/>
  <c r="F172" i="20"/>
  <c r="E172" i="20"/>
  <c r="D172" i="20"/>
  <c r="C172" i="20"/>
  <c r="B172" i="20"/>
  <c r="N171" i="20"/>
  <c r="O171" i="20" s="1"/>
  <c r="X171" i="20"/>
  <c r="Y171" i="20" s="1"/>
  <c r="H171" i="20"/>
  <c r="G171" i="20"/>
  <c r="F171" i="20"/>
  <c r="E171" i="20"/>
  <c r="D171" i="20"/>
  <c r="C171" i="20"/>
  <c r="B171" i="20"/>
  <c r="X170" i="20"/>
  <c r="Y170" i="20" s="1"/>
  <c r="H170" i="20"/>
  <c r="E170" i="20"/>
  <c r="D170" i="20"/>
  <c r="C170" i="20"/>
  <c r="B170" i="20"/>
  <c r="X169" i="20"/>
  <c r="Y169" i="20" s="1"/>
  <c r="K169" i="20"/>
  <c r="H169" i="20"/>
  <c r="G169" i="20"/>
  <c r="F169" i="20"/>
  <c r="E169" i="20"/>
  <c r="D169" i="20"/>
  <c r="C169" i="20"/>
  <c r="B169" i="20"/>
  <c r="X167" i="20"/>
  <c r="Y167" i="20" s="1"/>
  <c r="H167" i="20"/>
  <c r="G167" i="20"/>
  <c r="F167" i="20"/>
  <c r="E167" i="20"/>
  <c r="D167" i="20"/>
  <c r="C167" i="20"/>
  <c r="B167" i="20"/>
  <c r="AF166" i="20"/>
  <c r="AG166" i="20" s="1"/>
  <c r="H166" i="20"/>
  <c r="E166" i="20"/>
  <c r="D166" i="20"/>
  <c r="C166" i="20"/>
  <c r="B166" i="20"/>
  <c r="X165" i="20"/>
  <c r="Y165" i="20" s="1"/>
  <c r="H165" i="20"/>
  <c r="G165" i="20"/>
  <c r="E165" i="20"/>
  <c r="D165" i="20"/>
  <c r="C165" i="20"/>
  <c r="B165" i="20"/>
  <c r="AF168" i="20"/>
  <c r="AG168" i="20" s="1"/>
  <c r="K168" i="20"/>
  <c r="H168" i="20"/>
  <c r="G168" i="20"/>
  <c r="E168" i="20"/>
  <c r="D168" i="20"/>
  <c r="C168" i="20"/>
  <c r="B168" i="20"/>
  <c r="X141" i="20"/>
  <c r="Y141" i="20" s="1"/>
  <c r="E141" i="20"/>
  <c r="D141" i="20"/>
  <c r="C141" i="20"/>
  <c r="B141" i="20"/>
  <c r="X140" i="20"/>
  <c r="Y140" i="20" s="1"/>
  <c r="E140" i="20"/>
  <c r="D140" i="20"/>
  <c r="C140" i="20"/>
  <c r="B140" i="20"/>
  <c r="X138" i="20"/>
  <c r="Y138" i="20" s="1"/>
  <c r="X137" i="20"/>
  <c r="Y137" i="20" s="1"/>
  <c r="D137" i="20"/>
  <c r="C137" i="20"/>
  <c r="B137" i="20"/>
  <c r="X136" i="20"/>
  <c r="Y136" i="20" s="1"/>
  <c r="D136" i="20"/>
  <c r="C136" i="20"/>
  <c r="B136" i="20"/>
  <c r="X135" i="20"/>
  <c r="Y135" i="20" s="1"/>
  <c r="D135" i="20"/>
  <c r="C135" i="20"/>
  <c r="B135" i="20"/>
  <c r="X134" i="20"/>
  <c r="Y134" i="20" s="1"/>
  <c r="F134" i="20"/>
  <c r="D134" i="20"/>
  <c r="C134" i="20"/>
  <c r="B134" i="20"/>
  <c r="X133" i="20"/>
  <c r="Y133" i="20" s="1"/>
  <c r="F133" i="20"/>
  <c r="D133" i="20"/>
  <c r="C133" i="20"/>
  <c r="B133" i="20"/>
  <c r="AF132" i="20"/>
  <c r="AG132" i="20" s="1"/>
  <c r="X132" i="20"/>
  <c r="Y132" i="20" s="1"/>
  <c r="D132" i="20"/>
  <c r="C132" i="20"/>
  <c r="B132" i="20"/>
  <c r="X131" i="20"/>
  <c r="Y131" i="20" s="1"/>
  <c r="F131" i="20"/>
  <c r="D131" i="20"/>
  <c r="C131" i="20"/>
  <c r="B131" i="20"/>
  <c r="N129" i="20"/>
  <c r="O129" i="20" s="1"/>
  <c r="X129" i="20"/>
  <c r="Y129" i="20" s="1"/>
  <c r="AF114" i="20"/>
  <c r="AG114" i="20" s="1"/>
  <c r="X114" i="20"/>
  <c r="Y114" i="20" s="1"/>
  <c r="K114" i="20"/>
  <c r="X113" i="20"/>
  <c r="Y113" i="20" s="1"/>
  <c r="X112" i="20"/>
  <c r="Y112" i="20" s="1"/>
  <c r="K111" i="20"/>
  <c r="O111" i="20" s="1"/>
  <c r="X110" i="20"/>
  <c r="Y110" i="20" s="1"/>
  <c r="N109" i="20"/>
  <c r="O109" i="20" s="1"/>
  <c r="X109" i="20"/>
  <c r="Y109" i="20" s="1"/>
  <c r="N108" i="20"/>
  <c r="O108" i="20" s="1"/>
  <c r="X108" i="20"/>
  <c r="Y108" i="20" s="1"/>
  <c r="X107" i="20"/>
  <c r="Y107" i="20" s="1"/>
  <c r="X106" i="20"/>
  <c r="Y106" i="20" s="1"/>
  <c r="X105" i="20"/>
  <c r="Y105" i="20" s="1"/>
  <c r="AF104" i="20"/>
  <c r="AG104" i="20" s="1"/>
  <c r="K104" i="20"/>
  <c r="AF103" i="20"/>
  <c r="AG103" i="20" s="1"/>
  <c r="X103" i="20"/>
  <c r="Y103" i="20" s="1"/>
  <c r="AF102" i="20"/>
  <c r="AG102" i="20" s="1"/>
  <c r="X102" i="20"/>
  <c r="Y102" i="20" s="1"/>
  <c r="K102" i="20"/>
  <c r="X101" i="20"/>
  <c r="Y101" i="20" s="1"/>
  <c r="X100" i="20"/>
  <c r="Y100" i="20" s="1"/>
  <c r="X95" i="20"/>
  <c r="Y95" i="20" s="1"/>
  <c r="I95" i="20"/>
  <c r="K95" i="20" s="1"/>
  <c r="O95" i="20" s="1"/>
  <c r="X94" i="20"/>
  <c r="Y94" i="20" s="1"/>
  <c r="N93" i="20"/>
  <c r="O93" i="20" s="1"/>
  <c r="X93" i="20"/>
  <c r="Y93" i="20" s="1"/>
  <c r="M92" i="20"/>
  <c r="AF92" i="20" s="1"/>
  <c r="AG92" i="20" s="1"/>
  <c r="X92" i="20"/>
  <c r="Y92" i="20" s="1"/>
  <c r="X91" i="20"/>
  <c r="Y91" i="20" s="1"/>
  <c r="X90" i="20"/>
  <c r="Y90" i="20" s="1"/>
  <c r="X89" i="20"/>
  <c r="Y89" i="20" s="1"/>
  <c r="X88" i="20"/>
  <c r="Y88" i="20" s="1"/>
  <c r="X85" i="20"/>
  <c r="Y85" i="20" s="1"/>
  <c r="X84" i="20"/>
  <c r="Y84" i="20" s="1"/>
  <c r="X83" i="20"/>
  <c r="Y83" i="20" s="1"/>
  <c r="X82" i="20"/>
  <c r="Y82" i="20" s="1"/>
  <c r="N81" i="20"/>
  <c r="X80" i="20"/>
  <c r="Y80" i="20" s="1"/>
  <c r="M78" i="20"/>
  <c r="AF78" i="20" s="1"/>
  <c r="AG78" i="20" s="1"/>
  <c r="L78" i="20"/>
  <c r="J78" i="20"/>
  <c r="X77" i="20"/>
  <c r="Y77" i="20" s="1"/>
  <c r="X76" i="20"/>
  <c r="Y76" i="20" s="1"/>
  <c r="I76" i="20"/>
  <c r="K76" i="20" s="1"/>
  <c r="X75" i="20"/>
  <c r="Y75" i="20" s="1"/>
  <c r="I75" i="20"/>
  <c r="K75" i="20" s="1"/>
  <c r="N74" i="20"/>
  <c r="O74" i="20" s="1"/>
  <c r="X74" i="20"/>
  <c r="Y74" i="20" s="1"/>
  <c r="X73" i="20"/>
  <c r="Y73" i="20" s="1"/>
  <c r="I73" i="20"/>
  <c r="K73" i="20" s="1"/>
  <c r="X72" i="20"/>
  <c r="Y72" i="20" s="1"/>
  <c r="I72" i="20"/>
  <c r="K72" i="20" s="1"/>
  <c r="J71" i="20"/>
  <c r="X71" i="20" s="1"/>
  <c r="Y71" i="20" s="1"/>
  <c r="I71" i="20"/>
  <c r="X70" i="20"/>
  <c r="Y70" i="20" s="1"/>
  <c r="AF69" i="20"/>
  <c r="AG69" i="20" s="1"/>
  <c r="L69" i="20"/>
  <c r="X69" i="20"/>
  <c r="Y69" i="20" s="1"/>
  <c r="X68" i="20"/>
  <c r="Y68" i="20" s="1"/>
  <c r="X67" i="20"/>
  <c r="Y67" i="20" s="1"/>
  <c r="X66" i="20"/>
  <c r="Y66" i="20" s="1"/>
  <c r="I66" i="20"/>
  <c r="K66" i="20" s="1"/>
  <c r="O66" i="20" s="1"/>
  <c r="X65" i="20"/>
  <c r="Y65" i="20" s="1"/>
  <c r="X64" i="20"/>
  <c r="Y64" i="20" s="1"/>
  <c r="X63" i="20"/>
  <c r="Y63" i="20" s="1"/>
  <c r="X60" i="20"/>
  <c r="Y60" i="20" s="1"/>
  <c r="N59" i="20"/>
  <c r="O59" i="20" s="1"/>
  <c r="X59" i="20"/>
  <c r="Y59" i="20" s="1"/>
  <c r="N58" i="20"/>
  <c r="O58" i="20" s="1"/>
  <c r="X57" i="20"/>
  <c r="Y57" i="20" s="1"/>
  <c r="M54" i="20"/>
  <c r="AF54" i="20" s="1"/>
  <c r="AG54" i="20" s="1"/>
  <c r="X54" i="20"/>
  <c r="Y54" i="20" s="1"/>
  <c r="X53" i="20"/>
  <c r="Y53" i="20" s="1"/>
  <c r="I53" i="20"/>
  <c r="K53" i="20" s="1"/>
  <c r="O53" i="20" s="1"/>
  <c r="X52" i="20"/>
  <c r="Y52" i="20" s="1"/>
  <c r="X50" i="20"/>
  <c r="Y50" i="20" s="1"/>
  <c r="I50" i="20"/>
  <c r="K50" i="20" s="1"/>
  <c r="X48" i="20"/>
  <c r="Y48" i="20" s="1"/>
  <c r="X47" i="20"/>
  <c r="Y47" i="20" s="1"/>
  <c r="X42" i="20"/>
  <c r="Y42" i="20" s="1"/>
  <c r="J41" i="20"/>
  <c r="X40" i="20"/>
  <c r="Y40" i="20" s="1"/>
  <c r="I40" i="20"/>
  <c r="K40" i="20" s="1"/>
  <c r="M38" i="20"/>
  <c r="AF38" i="20" s="1"/>
  <c r="AG38" i="20" s="1"/>
  <c r="L38" i="20"/>
  <c r="X38" i="20"/>
  <c r="Y38" i="20" s="1"/>
  <c r="X37" i="20"/>
  <c r="Y37" i="20" s="1"/>
  <c r="X36" i="20"/>
  <c r="Y36" i="20" s="1"/>
  <c r="X31" i="20"/>
  <c r="Y31" i="20" s="1"/>
  <c r="X30" i="20"/>
  <c r="Y30" i="20" s="1"/>
  <c r="X29" i="20"/>
  <c r="Y29" i="20" s="1"/>
  <c r="X28" i="20"/>
  <c r="Y28" i="20" s="1"/>
  <c r="I28" i="20"/>
  <c r="K28" i="20" s="1"/>
  <c r="X27" i="20"/>
  <c r="Y27" i="20" s="1"/>
  <c r="X26" i="20"/>
  <c r="Y26" i="20" s="1"/>
  <c r="M25" i="20"/>
  <c r="AF25" i="20" s="1"/>
  <c r="AG25" i="20" s="1"/>
  <c r="L25" i="20"/>
  <c r="X25" i="20"/>
  <c r="Y25" i="20" s="1"/>
  <c r="X24" i="20"/>
  <c r="Y24" i="20" s="1"/>
  <c r="X23" i="20"/>
  <c r="Y23" i="20" s="1"/>
  <c r="I23" i="20"/>
  <c r="K23" i="20" s="1"/>
  <c r="X22" i="20"/>
  <c r="Y22" i="20" s="1"/>
  <c r="I22" i="20"/>
  <c r="K22" i="20" s="1"/>
  <c r="X21" i="20"/>
  <c r="Y21" i="20" s="1"/>
  <c r="X18" i="20"/>
  <c r="Y18" i="20" s="1"/>
  <c r="X17" i="20"/>
  <c r="Y17" i="20" s="1"/>
  <c r="X16" i="20"/>
  <c r="Y16" i="20" s="1"/>
  <c r="X15" i="20"/>
  <c r="Y15" i="20" s="1"/>
  <c r="K71" i="20" l="1"/>
  <c r="N69" i="20"/>
  <c r="O69" i="20" s="1"/>
  <c r="K132" i="20"/>
  <c r="N40" i="20"/>
  <c r="O40" i="20" s="1"/>
  <c r="AF40" i="20"/>
  <c r="AG40" i="20" s="1"/>
  <c r="N19" i="20"/>
  <c r="O19" i="20" s="1"/>
  <c r="AF19" i="20"/>
  <c r="AG19" i="20" s="1"/>
  <c r="O169" i="20"/>
  <c r="N63" i="20"/>
  <c r="O63" i="20" s="1"/>
  <c r="AJ63" i="20" s="1"/>
  <c r="AK63" i="20" s="1"/>
  <c r="AF63" i="20"/>
  <c r="AG63" i="20" s="1"/>
  <c r="X41" i="20"/>
  <c r="Y41" i="20" s="1"/>
  <c r="K41" i="20"/>
  <c r="N75" i="20"/>
  <c r="O75" i="20" s="1"/>
  <c r="AF75" i="20"/>
  <c r="AG75" i="20" s="1"/>
  <c r="N94" i="20"/>
  <c r="O94" i="20" s="1"/>
  <c r="AF94" i="20"/>
  <c r="AG94" i="20" s="1"/>
  <c r="N169" i="20"/>
  <c r="AF169" i="20"/>
  <c r="AG169" i="20" s="1"/>
  <c r="N21" i="20"/>
  <c r="O21" i="20" s="1"/>
  <c r="AF21" i="20"/>
  <c r="AG21" i="20" s="1"/>
  <c r="N31" i="20"/>
  <c r="O31" i="20" s="1"/>
  <c r="AF31" i="20"/>
  <c r="AG31" i="20" s="1"/>
  <c r="N41" i="20"/>
  <c r="AF41" i="20"/>
  <c r="AG41" i="20" s="1"/>
  <c r="N71" i="20"/>
  <c r="AF71" i="20"/>
  <c r="AG71" i="20" s="1"/>
  <c r="N167" i="20"/>
  <c r="O167" i="20" s="1"/>
  <c r="AF167" i="20"/>
  <c r="AG167" i="20" s="1"/>
  <c r="N20" i="20"/>
  <c r="O20" i="20" s="1"/>
  <c r="AF20" i="20"/>
  <c r="AG20" i="20" s="1"/>
  <c r="N34" i="20"/>
  <c r="O34" i="20" s="1"/>
  <c r="AF34" i="20"/>
  <c r="AG34" i="20" s="1"/>
  <c r="N44" i="20"/>
  <c r="O44" i="20" s="1"/>
  <c r="AF44" i="20"/>
  <c r="AG44" i="20" s="1"/>
  <c r="N76" i="20"/>
  <c r="O76" i="20" s="1"/>
  <c r="AF76" i="20"/>
  <c r="AG76" i="20" s="1"/>
  <c r="N88" i="20"/>
  <c r="O88" i="20" s="1"/>
  <c r="AJ88" i="20" s="1"/>
  <c r="AK88" i="20" s="1"/>
  <c r="AF88" i="20"/>
  <c r="AG88" i="20" s="1"/>
  <c r="N22" i="20"/>
  <c r="O22" i="20" s="1"/>
  <c r="AJ22" i="20" s="1"/>
  <c r="AK22" i="20" s="1"/>
  <c r="AF22" i="20"/>
  <c r="AG22" i="20" s="1"/>
  <c r="N27" i="20"/>
  <c r="O27" i="20" s="1"/>
  <c r="AJ27" i="20" s="1"/>
  <c r="AK27" i="20" s="1"/>
  <c r="AF27" i="20"/>
  <c r="AG27" i="20" s="1"/>
  <c r="N72" i="20"/>
  <c r="O72" i="20" s="1"/>
  <c r="AF72" i="20"/>
  <c r="AG72" i="20" s="1"/>
  <c r="X78" i="20"/>
  <c r="Y78" i="20" s="1"/>
  <c r="K78" i="20"/>
  <c r="N107" i="20"/>
  <c r="O107" i="20" s="1"/>
  <c r="AF107" i="20"/>
  <c r="AG107" i="20" s="1"/>
  <c r="N70" i="20"/>
  <c r="O70" i="20" s="1"/>
  <c r="AF70" i="20"/>
  <c r="AG70" i="20" s="1"/>
  <c r="N30" i="20"/>
  <c r="O30" i="20" s="1"/>
  <c r="AJ30" i="20" s="1"/>
  <c r="AK30" i="20" s="1"/>
  <c r="AF30" i="20"/>
  <c r="AG30" i="20" s="1"/>
  <c r="N32" i="20"/>
  <c r="O32" i="20" s="1"/>
  <c r="AF32" i="20"/>
  <c r="AG32" i="20" s="1"/>
  <c r="N49" i="20"/>
  <c r="O49" i="20" s="1"/>
  <c r="AF49" i="20"/>
  <c r="AG49" i="20" s="1"/>
  <c r="N23" i="20"/>
  <c r="O23" i="20" s="1"/>
  <c r="AF23" i="20"/>
  <c r="AG23" i="20" s="1"/>
  <c r="N73" i="20"/>
  <c r="O73" i="20" s="1"/>
  <c r="AF73" i="20"/>
  <c r="AG73" i="20" s="1"/>
  <c r="N61" i="20"/>
  <c r="O61" i="20" s="1"/>
  <c r="AF61" i="20"/>
  <c r="AG61" i="20" s="1"/>
  <c r="N26" i="20"/>
  <c r="O26" i="20" s="1"/>
  <c r="AF26" i="20"/>
  <c r="AG26" i="20" s="1"/>
  <c r="N28" i="20"/>
  <c r="O28" i="20" s="1"/>
  <c r="AF28" i="20"/>
  <c r="AG28" i="20" s="1"/>
  <c r="N18" i="20"/>
  <c r="O18" i="20" s="1"/>
  <c r="AJ18" i="20" s="1"/>
  <c r="AK18" i="20" s="1"/>
  <c r="AF18" i="20"/>
  <c r="AG18" i="20" s="1"/>
  <c r="N24" i="20"/>
  <c r="O24" i="20" s="1"/>
  <c r="AF24" i="20"/>
  <c r="AG24" i="20" s="1"/>
  <c r="N29" i="20"/>
  <c r="O29" i="20" s="1"/>
  <c r="AF29" i="20"/>
  <c r="AG29" i="20" s="1"/>
  <c r="N50" i="20"/>
  <c r="O50" i="20" s="1"/>
  <c r="AF50" i="20"/>
  <c r="AG50" i="20" s="1"/>
  <c r="N62" i="20"/>
  <c r="O62" i="20" s="1"/>
  <c r="AF62" i="20"/>
  <c r="AG62" i="20" s="1"/>
  <c r="O81" i="20"/>
  <c r="AJ81" i="20" s="1"/>
  <c r="AK81" i="20" s="1"/>
  <c r="A32" i="23"/>
  <c r="A33" i="23" s="1"/>
  <c r="A34" i="23" s="1"/>
  <c r="A35" i="23" s="1"/>
  <c r="A36" i="23" s="1"/>
  <c r="A37" i="23" s="1"/>
  <c r="N174" i="20"/>
  <c r="O174" i="20" s="1"/>
  <c r="N54" i="20"/>
  <c r="N168" i="20"/>
  <c r="O168" i="20" s="1"/>
  <c r="AJ65" i="20"/>
  <c r="AK65" i="20" s="1"/>
  <c r="N78" i="20"/>
  <c r="N132" i="20"/>
  <c r="N104" i="20"/>
  <c r="O104" i="20" s="1"/>
  <c r="N25" i="20"/>
  <c r="O25" i="20" s="1"/>
  <c r="AJ66" i="20"/>
  <c r="AK66" i="20" s="1"/>
  <c r="N166" i="20"/>
  <c r="O166" i="20" s="1"/>
  <c r="N102" i="20"/>
  <c r="O102" i="20" s="1"/>
  <c r="N92" i="20"/>
  <c r="O92" i="20" s="1"/>
  <c r="N114" i="20"/>
  <c r="O114" i="20" s="1"/>
  <c r="X45" i="20"/>
  <c r="Y45" i="20" s="1"/>
  <c r="X104" i="20"/>
  <c r="Y104" i="20" s="1"/>
  <c r="X34" i="20"/>
  <c r="Y34" i="20" s="1"/>
  <c r="X166" i="20"/>
  <c r="Y166" i="20" s="1"/>
  <c r="X20" i="20"/>
  <c r="Y20" i="20" s="1"/>
  <c r="X44" i="20"/>
  <c r="Y44" i="20" s="1"/>
  <c r="X46" i="20"/>
  <c r="Y46" i="20" s="1"/>
  <c r="AJ46" i="20"/>
  <c r="AK46" i="20" s="1"/>
  <c r="X111" i="20"/>
  <c r="Y111" i="20" s="1"/>
  <c r="AJ111" i="20"/>
  <c r="AK111" i="20" s="1"/>
  <c r="X61" i="20"/>
  <c r="Y61" i="20" s="1"/>
  <c r="X62" i="20"/>
  <c r="Y62" i="20" s="1"/>
  <c r="X49" i="20"/>
  <c r="Y49" i="20" s="1"/>
  <c r="N38" i="20"/>
  <c r="O38" i="20" s="1"/>
  <c r="AJ59" i="20"/>
  <c r="AK59" i="20" s="1"/>
  <c r="X32" i="20"/>
  <c r="Y32" i="20" s="1"/>
  <c r="X19" i="20"/>
  <c r="Y19" i="20" s="1"/>
  <c r="X58" i="20"/>
  <c r="Y58" i="20" s="1"/>
  <c r="N103" i="20"/>
  <c r="O103" i="20" s="1"/>
  <c r="X168" i="20"/>
  <c r="Y168" i="20" s="1"/>
  <c r="T54" i="20"/>
  <c r="U54" i="20" s="1"/>
  <c r="AB111" i="20"/>
  <c r="AC111" i="20" s="1"/>
  <c r="T133" i="20"/>
  <c r="U133" i="20" s="1"/>
  <c r="AB136" i="20"/>
  <c r="AC136" i="20" s="1"/>
  <c r="T37" i="20"/>
  <c r="U37" i="20" s="1"/>
  <c r="AB64" i="20"/>
  <c r="AC64" i="20" s="1"/>
  <c r="T88" i="20"/>
  <c r="U88" i="20" s="1"/>
  <c r="T93" i="20"/>
  <c r="U93" i="20" s="1"/>
  <c r="T112" i="20"/>
  <c r="U112" i="20" s="1"/>
  <c r="AB16" i="20"/>
  <c r="AC16" i="20" s="1"/>
  <c r="AB30" i="20"/>
  <c r="AC30" i="20" s="1"/>
  <c r="T36" i="20"/>
  <c r="U36" i="20" s="1"/>
  <c r="AJ37" i="20"/>
  <c r="AK37" i="20" s="1"/>
  <c r="AB37" i="20"/>
  <c r="AC37" i="20" s="1"/>
  <c r="T38" i="20"/>
  <c r="U38" i="20" s="1"/>
  <c r="AB42" i="20"/>
  <c r="AC42" i="20" s="1"/>
  <c r="AB46" i="20"/>
  <c r="AC46" i="20" s="1"/>
  <c r="T50" i="20"/>
  <c r="U50" i="20" s="1"/>
  <c r="AB57" i="20"/>
  <c r="AC57" i="20" s="1"/>
  <c r="AB59" i="20"/>
  <c r="AC59" i="20" s="1"/>
  <c r="AB62" i="20"/>
  <c r="AC62" i="20" s="1"/>
  <c r="AB68" i="20"/>
  <c r="AC68" i="20" s="1"/>
  <c r="AB71" i="20"/>
  <c r="AC71" i="20" s="1"/>
  <c r="AB74" i="20"/>
  <c r="AC74" i="20" s="1"/>
  <c r="AB78" i="20"/>
  <c r="AC78" i="20" s="1"/>
  <c r="AB84" i="20"/>
  <c r="AC84" i="20" s="1"/>
  <c r="AB85" i="20"/>
  <c r="AC85" i="20" s="1"/>
  <c r="AB88" i="20"/>
  <c r="AC88" i="20" s="1"/>
  <c r="T65" i="20"/>
  <c r="U65" i="20" s="1"/>
  <c r="AB105" i="20"/>
  <c r="AC105" i="20" s="1"/>
  <c r="T170" i="20"/>
  <c r="U170" i="20" s="1"/>
  <c r="AB174" i="20"/>
  <c r="AC174" i="20" s="1"/>
  <c r="T27" i="20"/>
  <c r="U27" i="20" s="1"/>
  <c r="AB49" i="20"/>
  <c r="AC49" i="20" s="1"/>
  <c r="T62" i="20"/>
  <c r="U62" i="20" s="1"/>
  <c r="T71" i="20"/>
  <c r="U71" i="20" s="1"/>
  <c r="AJ85" i="20"/>
  <c r="AK85" i="20" s="1"/>
  <c r="T85" i="20"/>
  <c r="U85" i="20" s="1"/>
  <c r="T114" i="20"/>
  <c r="U114" i="20" s="1"/>
  <c r="AB133" i="20"/>
  <c r="AC133" i="20" s="1"/>
  <c r="AB170" i="20"/>
  <c r="AC170" i="20" s="1"/>
  <c r="AB22" i="20"/>
  <c r="AC22" i="20" s="1"/>
  <c r="T40" i="20"/>
  <c r="U40" i="20" s="1"/>
  <c r="AB48" i="20"/>
  <c r="AC48" i="20" s="1"/>
  <c r="T53" i="20"/>
  <c r="U53" i="20" s="1"/>
  <c r="T66" i="20"/>
  <c r="U66" i="20" s="1"/>
  <c r="AB90" i="20"/>
  <c r="AC90" i="20" s="1"/>
  <c r="AB93" i="20"/>
  <c r="AC93" i="20" s="1"/>
  <c r="AB103" i="20"/>
  <c r="AC103" i="20" s="1"/>
  <c r="AB106" i="20"/>
  <c r="AC106" i="20" s="1"/>
  <c r="AB109" i="20"/>
  <c r="AC109" i="20" s="1"/>
  <c r="AB112" i="20"/>
  <c r="AC112" i="20" s="1"/>
  <c r="AB114" i="20"/>
  <c r="AC114" i="20" s="1"/>
  <c r="T129" i="20"/>
  <c r="U129" i="20" s="1"/>
  <c r="AB137" i="20"/>
  <c r="AC137" i="20" s="1"/>
  <c r="AB168" i="20"/>
  <c r="AC168" i="20" s="1"/>
  <c r="T165" i="20"/>
  <c r="U165" i="20" s="1"/>
  <c r="AB167" i="20"/>
  <c r="AC167" i="20" s="1"/>
  <c r="T173" i="20"/>
  <c r="U173" i="20" s="1"/>
  <c r="AB140" i="20"/>
  <c r="AC140" i="20" s="1"/>
  <c r="T22" i="20"/>
  <c r="U22" i="20" s="1"/>
  <c r="T42" i="20"/>
  <c r="U42" i="20" s="1"/>
  <c r="AJ74" i="20"/>
  <c r="AK74" i="20" s="1"/>
  <c r="T74" i="20"/>
  <c r="U74" i="20" s="1"/>
  <c r="AB65" i="20"/>
  <c r="AC65" i="20" s="1"/>
  <c r="AJ90" i="20"/>
  <c r="AK90" i="20" s="1"/>
  <c r="T90" i="20"/>
  <c r="U90" i="20" s="1"/>
  <c r="T103" i="20"/>
  <c r="U103" i="20" s="1"/>
  <c r="T168" i="20"/>
  <c r="U168" i="20" s="1"/>
  <c r="AB27" i="20"/>
  <c r="AC27" i="20" s="1"/>
  <c r="K15" i="20"/>
  <c r="T15" i="20"/>
  <c r="U15" i="20" s="1"/>
  <c r="T17" i="20"/>
  <c r="U17" i="20" s="1"/>
  <c r="T20" i="20"/>
  <c r="U20" i="20" s="1"/>
  <c r="T25" i="20"/>
  <c r="U25" i="20" s="1"/>
  <c r="T28" i="20"/>
  <c r="U28" i="20" s="1"/>
  <c r="T31" i="20"/>
  <c r="U31" i="20" s="1"/>
  <c r="T34" i="20"/>
  <c r="U34" i="20" s="1"/>
  <c r="AB36" i="20"/>
  <c r="AC36" i="20" s="1"/>
  <c r="AB38" i="20"/>
  <c r="AC38" i="20" s="1"/>
  <c r="T44" i="20"/>
  <c r="U44" i="20" s="1"/>
  <c r="AB50" i="20"/>
  <c r="AC50" i="20" s="1"/>
  <c r="T60" i="20"/>
  <c r="U60" i="20" s="1"/>
  <c r="T69" i="20"/>
  <c r="U69" i="20" s="1"/>
  <c r="T72" i="20"/>
  <c r="U72" i="20" s="1"/>
  <c r="T75" i="20"/>
  <c r="U75" i="20" s="1"/>
  <c r="T76" i="20"/>
  <c r="U76" i="20" s="1"/>
  <c r="T77" i="20"/>
  <c r="U77" i="20" s="1"/>
  <c r="T82" i="20"/>
  <c r="U82" i="20" s="1"/>
  <c r="T92" i="20"/>
  <c r="U92" i="20" s="1"/>
  <c r="AB101" i="20"/>
  <c r="AC101" i="20" s="1"/>
  <c r="AB169" i="20"/>
  <c r="AC169" i="20" s="1"/>
  <c r="T59" i="20"/>
  <c r="U59" i="20" s="1"/>
  <c r="AB54" i="20"/>
  <c r="AC54" i="20" s="1"/>
  <c r="AJ109" i="20"/>
  <c r="AK109" i="20" s="1"/>
  <c r="T109" i="20"/>
  <c r="U109" i="20" s="1"/>
  <c r="AB134" i="20"/>
  <c r="AC134" i="20" s="1"/>
  <c r="AJ137" i="20"/>
  <c r="AK137" i="20" s="1"/>
  <c r="T137" i="20"/>
  <c r="U137" i="20" s="1"/>
  <c r="T167" i="20"/>
  <c r="U167" i="20" s="1"/>
  <c r="AB172" i="20"/>
  <c r="AC172" i="20" s="1"/>
  <c r="AB24" i="20"/>
  <c r="AC24" i="20" s="1"/>
  <c r="AB40" i="20"/>
  <c r="AC40" i="20" s="1"/>
  <c r="T47" i="20"/>
  <c r="U47" i="20" s="1"/>
  <c r="T52" i="20"/>
  <c r="U52" i="20" s="1"/>
  <c r="AB53" i="20"/>
  <c r="AC53" i="20" s="1"/>
  <c r="T63" i="20"/>
  <c r="U63" i="20" s="1"/>
  <c r="AB66" i="20"/>
  <c r="AC66" i="20" s="1"/>
  <c r="T89" i="20"/>
  <c r="U89" i="20" s="1"/>
  <c r="T94" i="20"/>
  <c r="U94" i="20" s="1"/>
  <c r="T100" i="20"/>
  <c r="U100" i="20" s="1"/>
  <c r="T102" i="20"/>
  <c r="U102" i="20" s="1"/>
  <c r="T104" i="20"/>
  <c r="U104" i="20" s="1"/>
  <c r="T107" i="20"/>
  <c r="U107" i="20" s="1"/>
  <c r="T110" i="20"/>
  <c r="U110" i="20" s="1"/>
  <c r="T113" i="20"/>
  <c r="U113" i="20" s="1"/>
  <c r="AB129" i="20"/>
  <c r="AC129" i="20" s="1"/>
  <c r="T132" i="20"/>
  <c r="U132" i="20" s="1"/>
  <c r="T141" i="20"/>
  <c r="U141" i="20" s="1"/>
  <c r="AB165" i="20"/>
  <c r="AC165" i="20" s="1"/>
  <c r="T171" i="20"/>
  <c r="U171" i="20" s="1"/>
  <c r="AB173" i="20"/>
  <c r="AC173" i="20" s="1"/>
  <c r="AJ48" i="20"/>
  <c r="AK48" i="20" s="1"/>
  <c r="T48" i="20"/>
  <c r="U48" i="20" s="1"/>
  <c r="AJ106" i="20"/>
  <c r="AK106" i="20" s="1"/>
  <c r="T106" i="20"/>
  <c r="U106" i="20" s="1"/>
  <c r="AB19" i="20"/>
  <c r="AC19" i="20" s="1"/>
  <c r="AB32" i="20"/>
  <c r="AC32" i="20" s="1"/>
  <c r="N15" i="20"/>
  <c r="AB15" i="20"/>
  <c r="AC15" i="20" s="1"/>
  <c r="AB17" i="20"/>
  <c r="AC17" i="20" s="1"/>
  <c r="AB20" i="20"/>
  <c r="AC20" i="20" s="1"/>
  <c r="AB25" i="20"/>
  <c r="AC25" i="20" s="1"/>
  <c r="AB28" i="20"/>
  <c r="AC28" i="20" s="1"/>
  <c r="AB31" i="20"/>
  <c r="AC31" i="20" s="1"/>
  <c r="AB34" i="20"/>
  <c r="AC34" i="20" s="1"/>
  <c r="AB44" i="20"/>
  <c r="AC44" i="20" s="1"/>
  <c r="AB60" i="20"/>
  <c r="AC60" i="20" s="1"/>
  <c r="AB69" i="20"/>
  <c r="AC69" i="20" s="1"/>
  <c r="AB72" i="20"/>
  <c r="AC72" i="20" s="1"/>
  <c r="AB75" i="20"/>
  <c r="AC75" i="20" s="1"/>
  <c r="AB76" i="20"/>
  <c r="AC76" i="20" s="1"/>
  <c r="AB77" i="20"/>
  <c r="AC77" i="20" s="1"/>
  <c r="AB82" i="20"/>
  <c r="AC82" i="20" s="1"/>
  <c r="T91" i="20"/>
  <c r="U91" i="20" s="1"/>
  <c r="AB92" i="20"/>
  <c r="AC92" i="20" s="1"/>
  <c r="AB108" i="20"/>
  <c r="AC108" i="20" s="1"/>
  <c r="T134" i="20"/>
  <c r="U134" i="20" s="1"/>
  <c r="AJ16" i="20"/>
  <c r="AK16" i="20" s="1"/>
  <c r="T16" i="20"/>
  <c r="U16" i="20" s="1"/>
  <c r="T32" i="20"/>
  <c r="U32" i="20" s="1"/>
  <c r="T68" i="20"/>
  <c r="U68" i="20" s="1"/>
  <c r="AB95" i="20"/>
  <c r="AC95" i="20" s="1"/>
  <c r="AB52" i="20"/>
  <c r="AC52" i="20" s="1"/>
  <c r="AJ89" i="20"/>
  <c r="AK89" i="20" s="1"/>
  <c r="AB89" i="20"/>
  <c r="AC89" i="20" s="1"/>
  <c r="AB113" i="20"/>
  <c r="AC113" i="20" s="1"/>
  <c r="T131" i="20"/>
  <c r="U131" i="20" s="1"/>
  <c r="T21" i="20"/>
  <c r="U21" i="20" s="1"/>
  <c r="T29" i="20"/>
  <c r="U29" i="20" s="1"/>
  <c r="T45" i="20"/>
  <c r="U45" i="20" s="1"/>
  <c r="T56" i="20"/>
  <c r="U56" i="20" s="1"/>
  <c r="T58" i="20"/>
  <c r="U58" i="20" s="1"/>
  <c r="T61" i="20"/>
  <c r="U61" i="20" s="1"/>
  <c r="T67" i="20"/>
  <c r="U67" i="20" s="1"/>
  <c r="T70" i="20"/>
  <c r="U70" i="20" s="1"/>
  <c r="T73" i="20"/>
  <c r="U73" i="20" s="1"/>
  <c r="T80" i="20"/>
  <c r="U80" i="20" s="1"/>
  <c r="T83" i="20"/>
  <c r="U83" i="20" s="1"/>
  <c r="AB91" i="20"/>
  <c r="AC91" i="20" s="1"/>
  <c r="T24" i="20"/>
  <c r="U24" i="20" s="1"/>
  <c r="T46" i="20"/>
  <c r="U46" i="20" s="1"/>
  <c r="T84" i="20"/>
  <c r="U84" i="20" s="1"/>
  <c r="AB47" i="20"/>
  <c r="AC47" i="20" s="1"/>
  <c r="AB100" i="20"/>
  <c r="AC100" i="20" s="1"/>
  <c r="AB104" i="20"/>
  <c r="AC104" i="20" s="1"/>
  <c r="AB110" i="20"/>
  <c r="AC110" i="20" s="1"/>
  <c r="AB132" i="20"/>
  <c r="AC132" i="20" s="1"/>
  <c r="T135" i="20"/>
  <c r="U135" i="20" s="1"/>
  <c r="AB171" i="20"/>
  <c r="AC171" i="20" s="1"/>
  <c r="T23" i="20"/>
  <c r="U23" i="20" s="1"/>
  <c r="AB41" i="20"/>
  <c r="AC41" i="20" s="1"/>
  <c r="AJ56" i="20"/>
  <c r="AK56" i="20" s="1"/>
  <c r="X56" i="20"/>
  <c r="Y56" i="20" s="1"/>
  <c r="AJ101" i="20"/>
  <c r="AK101" i="20" s="1"/>
  <c r="T101" i="20"/>
  <c r="U101" i="20" s="1"/>
  <c r="T105" i="20"/>
  <c r="U105" i="20" s="1"/>
  <c r="AJ108" i="20"/>
  <c r="AK108" i="20" s="1"/>
  <c r="T108" i="20"/>
  <c r="U108" i="20" s="1"/>
  <c r="T111" i="20"/>
  <c r="U111" i="20" s="1"/>
  <c r="AB131" i="20"/>
  <c r="AC131" i="20" s="1"/>
  <c r="AJ135" i="20"/>
  <c r="AK135" i="20" s="1"/>
  <c r="AB135" i="20"/>
  <c r="AC135" i="20" s="1"/>
  <c r="AJ136" i="20"/>
  <c r="AK136" i="20" s="1"/>
  <c r="T136" i="20"/>
  <c r="U136" i="20" s="1"/>
  <c r="AB138" i="20"/>
  <c r="AC138" i="20" s="1"/>
  <c r="T140" i="20"/>
  <c r="U140" i="20" s="1"/>
  <c r="AB166" i="20"/>
  <c r="AC166" i="20" s="1"/>
  <c r="T169" i="20"/>
  <c r="U169" i="20" s="1"/>
  <c r="T174" i="20"/>
  <c r="U174" i="20" s="1"/>
  <c r="T172" i="20"/>
  <c r="U172" i="20" s="1"/>
  <c r="T19" i="20"/>
  <c r="U19" i="20" s="1"/>
  <c r="T30" i="20"/>
  <c r="U30" i="20" s="1"/>
  <c r="AJ57" i="20"/>
  <c r="AK57" i="20" s="1"/>
  <c r="T57" i="20"/>
  <c r="U57" i="20" s="1"/>
  <c r="T78" i="20"/>
  <c r="U78" i="20" s="1"/>
  <c r="T41" i="20"/>
  <c r="U41" i="20" s="1"/>
  <c r="AB63" i="20"/>
  <c r="AC63" i="20" s="1"/>
  <c r="AB94" i="20"/>
  <c r="AC94" i="20" s="1"/>
  <c r="AB102" i="20"/>
  <c r="AC102" i="20" s="1"/>
  <c r="AB107" i="20"/>
  <c r="AC107" i="20" s="1"/>
  <c r="AJ138" i="20"/>
  <c r="AK138" i="20" s="1"/>
  <c r="T138" i="20"/>
  <c r="U138" i="20" s="1"/>
  <c r="AB141" i="20"/>
  <c r="AC141" i="20" s="1"/>
  <c r="T166" i="20"/>
  <c r="U166" i="20" s="1"/>
  <c r="T18" i="20"/>
  <c r="U18" i="20" s="1"/>
  <c r="T26" i="20"/>
  <c r="U26" i="20" s="1"/>
  <c r="AB18" i="20"/>
  <c r="AC18" i="20" s="1"/>
  <c r="AB21" i="20"/>
  <c r="AC21" i="20" s="1"/>
  <c r="AB23" i="20"/>
  <c r="AC23" i="20" s="1"/>
  <c r="AB26" i="20"/>
  <c r="AC26" i="20" s="1"/>
  <c r="AB29" i="20"/>
  <c r="AC29" i="20" s="1"/>
  <c r="AB45" i="20"/>
  <c r="AC45" i="20" s="1"/>
  <c r="T49" i="20"/>
  <c r="U49" i="20" s="1"/>
  <c r="AB58" i="20"/>
  <c r="AC58" i="20" s="1"/>
  <c r="AB61" i="20"/>
  <c r="AC61" i="20" s="1"/>
  <c r="T64" i="20"/>
  <c r="U64" i="20" s="1"/>
  <c r="AB67" i="20"/>
  <c r="AC67" i="20" s="1"/>
  <c r="AB70" i="20"/>
  <c r="AC70" i="20" s="1"/>
  <c r="AB73" i="20"/>
  <c r="AC73" i="20" s="1"/>
  <c r="AB80" i="20"/>
  <c r="AC80" i="20" s="1"/>
  <c r="AB83" i="20"/>
  <c r="AC83" i="20" s="1"/>
  <c r="T95" i="20"/>
  <c r="U95" i="20" s="1"/>
  <c r="O132" i="20" l="1"/>
  <c r="AJ132" i="20" s="1"/>
  <c r="AK132" i="20" s="1"/>
  <c r="O71" i="20"/>
  <c r="AJ71" i="20" s="1"/>
  <c r="AK71" i="20" s="1"/>
  <c r="O41" i="20"/>
  <c r="AJ41" i="20" s="1"/>
  <c r="AK41" i="20" s="1"/>
  <c r="O54" i="20"/>
  <c r="AJ54" i="20" s="1"/>
  <c r="AK54" i="20" s="1"/>
  <c r="O78" i="20"/>
  <c r="AJ78" i="20" s="1"/>
  <c r="AK78" i="20" s="1"/>
  <c r="AJ169" i="20"/>
  <c r="AK169" i="20" s="1"/>
  <c r="AJ168" i="20"/>
  <c r="AK168" i="20" s="1"/>
  <c r="A38" i="23"/>
  <c r="A39" i="23" s="1"/>
  <c r="A40" i="23" s="1"/>
  <c r="A41" i="23" s="1"/>
  <c r="A42" i="23" s="1"/>
  <c r="A43" i="23" s="1"/>
  <c r="A44" i="23" s="1"/>
  <c r="A45" i="23" s="1"/>
  <c r="A46" i="23" s="1"/>
  <c r="A47" i="23" s="1"/>
  <c r="A48" i="23" s="1"/>
  <c r="A49" i="23" s="1"/>
  <c r="A50" i="23" s="1"/>
  <c r="A51" i="23" s="1"/>
  <c r="AJ174" i="20"/>
  <c r="AK174" i="20" s="1"/>
  <c r="AJ166" i="20"/>
  <c r="AK166" i="20" s="1"/>
  <c r="AJ23" i="20"/>
  <c r="AK23" i="20" s="1"/>
  <c r="AJ34" i="20"/>
  <c r="AK34" i="20" s="1"/>
  <c r="AJ102" i="20"/>
  <c r="AK102" i="20" s="1"/>
  <c r="AJ28" i="20"/>
  <c r="AK28" i="20" s="1"/>
  <c r="AJ40" i="20"/>
  <c r="AK40" i="20" s="1"/>
  <c r="AJ32" i="20"/>
  <c r="AK32" i="20" s="1"/>
  <c r="AJ92" i="20"/>
  <c r="AK92" i="20" s="1"/>
  <c r="AJ104" i="20"/>
  <c r="AK104" i="20" s="1"/>
  <c r="AJ19" i="20"/>
  <c r="AK19" i="20" s="1"/>
  <c r="AJ50" i="20"/>
  <c r="AK50" i="20" s="1"/>
  <c r="AJ20" i="20"/>
  <c r="AK20" i="20" s="1"/>
  <c r="AJ49" i="20"/>
  <c r="AK49" i="20" s="1"/>
  <c r="AJ114" i="20"/>
  <c r="AK114" i="20" s="1"/>
  <c r="AJ44" i="20"/>
  <c r="AK44" i="20" s="1"/>
  <c r="O15" i="20"/>
  <c r="AJ15" i="20" s="1"/>
  <c r="AK15" i="20" s="1"/>
  <c r="AJ80" i="20"/>
  <c r="AK80" i="20" s="1"/>
  <c r="AJ67" i="20"/>
  <c r="AK67" i="20" s="1"/>
  <c r="AJ171" i="20"/>
  <c r="AK171" i="20" s="1"/>
  <c r="AJ113" i="20"/>
  <c r="AK113" i="20" s="1"/>
  <c r="AJ94" i="20"/>
  <c r="AK94" i="20" s="1"/>
  <c r="AJ47" i="20"/>
  <c r="AK47" i="20" s="1"/>
  <c r="AJ76" i="20"/>
  <c r="AK76" i="20" s="1"/>
  <c r="AJ60" i="20"/>
  <c r="AK60" i="20" s="1"/>
  <c r="AJ31" i="20"/>
  <c r="AK31" i="20" s="1"/>
  <c r="AJ103" i="20"/>
  <c r="AK103" i="20" s="1"/>
  <c r="AJ38" i="20"/>
  <c r="AK38" i="20" s="1"/>
  <c r="AJ36" i="20"/>
  <c r="AK36" i="20" s="1"/>
  <c r="AJ29" i="20"/>
  <c r="AK29" i="20" s="1"/>
  <c r="AJ131" i="20"/>
  <c r="AK131" i="20" s="1"/>
  <c r="AJ100" i="20"/>
  <c r="AK100" i="20" s="1"/>
  <c r="AJ75" i="20"/>
  <c r="AK75" i="20" s="1"/>
  <c r="AJ110" i="20"/>
  <c r="AK110" i="20" s="1"/>
  <c r="AJ173" i="20"/>
  <c r="AK173" i="20" s="1"/>
  <c r="AJ26" i="20"/>
  <c r="AK26" i="20" s="1"/>
  <c r="AJ21" i="20"/>
  <c r="AK21" i="20" s="1"/>
  <c r="AJ172" i="20"/>
  <c r="AK172" i="20" s="1"/>
  <c r="AJ72" i="20"/>
  <c r="AK72" i="20" s="1"/>
  <c r="AJ165" i="20"/>
  <c r="AK165" i="20" s="1"/>
  <c r="AJ170" i="20"/>
  <c r="AK170" i="20" s="1"/>
  <c r="AJ133" i="20"/>
  <c r="AK133" i="20" s="1"/>
  <c r="AB56" i="20"/>
  <c r="AC56" i="20" s="1"/>
  <c r="AJ112" i="20"/>
  <c r="AK112" i="20" s="1"/>
  <c r="AJ61" i="20"/>
  <c r="AK61" i="20" s="1"/>
  <c r="AJ25" i="20"/>
  <c r="AK25" i="20" s="1"/>
  <c r="AJ107" i="20"/>
  <c r="AK107" i="20" s="1"/>
  <c r="AJ52" i="20"/>
  <c r="AK52" i="20" s="1"/>
  <c r="AJ167" i="20"/>
  <c r="AK167" i="20" s="1"/>
  <c r="AJ134" i="20"/>
  <c r="AK134" i="20" s="1"/>
  <c r="AJ82" i="20"/>
  <c r="AK82" i="20" s="1"/>
  <c r="AJ69" i="20"/>
  <c r="AK69" i="20" s="1"/>
  <c r="AJ17" i="20"/>
  <c r="AK17" i="20" s="1"/>
  <c r="AJ105" i="20"/>
  <c r="AK105" i="20" s="1"/>
  <c r="AJ73" i="20"/>
  <c r="AK73" i="20" s="1"/>
  <c r="AJ58" i="20"/>
  <c r="AK58" i="20" s="1"/>
  <c r="AJ91" i="20"/>
  <c r="AK91" i="20" s="1"/>
  <c r="AJ140" i="20"/>
  <c r="AK140" i="20" s="1"/>
  <c r="AJ129" i="20"/>
  <c r="AK129" i="20" s="1"/>
  <c r="AJ84" i="20"/>
  <c r="AK84" i="20" s="1"/>
  <c r="AJ64" i="20"/>
  <c r="AK64" i="20" s="1"/>
  <c r="AJ93" i="20"/>
  <c r="AK93" i="20" s="1"/>
  <c r="AJ83" i="20"/>
  <c r="AK83" i="20" s="1"/>
  <c r="AJ70" i="20"/>
  <c r="AK70" i="20" s="1"/>
  <c r="AJ45" i="20"/>
  <c r="AK45" i="20" s="1"/>
  <c r="AJ95" i="20"/>
  <c r="AK95" i="20" s="1"/>
  <c r="AJ141" i="20"/>
  <c r="AK141" i="20" s="1"/>
  <c r="AJ24" i="20"/>
  <c r="AK24" i="20" s="1"/>
  <c r="AJ77" i="20"/>
  <c r="AK77" i="20" s="1"/>
  <c r="AJ53" i="20"/>
  <c r="AK53" i="20" s="1"/>
  <c r="AJ62" i="20"/>
  <c r="AK62" i="20" s="1"/>
  <c r="AJ68" i="20"/>
  <c r="AK68" i="20" s="1"/>
  <c r="AJ42" i="20"/>
  <c r="AK42" i="20" s="1"/>
  <c r="A52" i="23" l="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1" i="23" s="1"/>
  <c r="A112" i="23" l="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J15" i="18"/>
  <c r="AK15" i="18" s="1"/>
  <c r="AJ181" i="18"/>
  <c r="AK181" i="18" s="1"/>
  <c r="N32" i="17"/>
  <c r="K32" i="17"/>
  <c r="A171" i="23" l="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169" i="23"/>
  <c r="A168" i="23" s="1"/>
  <c r="O32" i="17"/>
  <c r="AJ32" i="17" s="1"/>
  <c r="AK32" i="17" s="1"/>
  <c r="N44" i="16"/>
  <c r="K44" i="16"/>
  <c r="N43" i="16"/>
  <c r="K43" i="16"/>
  <c r="N15" i="16"/>
  <c r="K15" i="16"/>
  <c r="O15" i="16" l="1"/>
  <c r="AJ15" i="16" s="1"/>
  <c r="AK15" i="16" s="1"/>
  <c r="O43" i="16"/>
  <c r="AJ43" i="16" s="1"/>
  <c r="AK43" i="16" s="1"/>
  <c r="O44" i="16"/>
  <c r="AJ44" i="16" s="1"/>
  <c r="AK44" i="16" s="1"/>
  <c r="N97" i="15"/>
  <c r="K97" i="15"/>
  <c r="N15" i="15"/>
  <c r="K15" i="15"/>
  <c r="O15" i="15" l="1"/>
  <c r="AJ15" i="15" s="1"/>
  <c r="AK15" i="15" s="1"/>
  <c r="O97" i="15"/>
  <c r="AJ97" i="15" s="1"/>
  <c r="AK97" i="15" s="1"/>
  <c r="N71" i="14"/>
  <c r="K71" i="14"/>
  <c r="N70" i="14"/>
  <c r="K70" i="14"/>
  <c r="N69" i="14"/>
  <c r="K69" i="14"/>
  <c r="N68" i="14"/>
  <c r="K68" i="14"/>
  <c r="O68" i="14" s="1"/>
  <c r="AJ68" i="14" s="1"/>
  <c r="AK68" i="14" s="1"/>
  <c r="N67" i="14"/>
  <c r="K67" i="14"/>
  <c r="N66" i="14"/>
  <c r="K66" i="14"/>
  <c r="N65" i="14"/>
  <c r="K65" i="14"/>
  <c r="N64" i="14"/>
  <c r="K64" i="14"/>
  <c r="O64" i="14" s="1"/>
  <c r="AJ64" i="14" s="1"/>
  <c r="AK64" i="14" s="1"/>
  <c r="N63" i="14"/>
  <c r="K63" i="14"/>
  <c r="O63" i="14" s="1"/>
  <c r="AJ63" i="14" s="1"/>
  <c r="AK63" i="14" s="1"/>
  <c r="N62" i="14"/>
  <c r="K62" i="14"/>
  <c r="O62" i="14" s="1"/>
  <c r="AJ62" i="14" s="1"/>
  <c r="AK62" i="14" s="1"/>
  <c r="N61" i="14"/>
  <c r="K61" i="14"/>
  <c r="O61" i="14" s="1"/>
  <c r="AJ61" i="14" s="1"/>
  <c r="AK61" i="14" s="1"/>
  <c r="N60" i="14"/>
  <c r="K60" i="14"/>
  <c r="N59" i="14"/>
  <c r="K59" i="14"/>
  <c r="N58" i="14"/>
  <c r="K58" i="14"/>
  <c r="O58" i="14" s="1"/>
  <c r="AJ58" i="14" s="1"/>
  <c r="AK58" i="14" s="1"/>
  <c r="N57" i="14"/>
  <c r="K57" i="14"/>
  <c r="O57" i="14" s="1"/>
  <c r="AJ57" i="14" s="1"/>
  <c r="AK57" i="14" s="1"/>
  <c r="N56" i="14"/>
  <c r="K56" i="14"/>
  <c r="N55" i="14"/>
  <c r="K55" i="14"/>
  <c r="N54" i="14"/>
  <c r="K54" i="14"/>
  <c r="N53" i="14"/>
  <c r="K53" i="14"/>
  <c r="N52" i="14"/>
  <c r="K52" i="14"/>
  <c r="O52" i="14" s="1"/>
  <c r="AJ52" i="14" s="1"/>
  <c r="AK52" i="14" s="1"/>
  <c r="N15" i="14"/>
  <c r="K15" i="14"/>
  <c r="O69" i="14" l="1"/>
  <c r="AJ69" i="14" s="1"/>
  <c r="AK69" i="14" s="1"/>
  <c r="O53" i="14"/>
  <c r="AJ53" i="14" s="1"/>
  <c r="AK53" i="14" s="1"/>
  <c r="O59" i="14"/>
  <c r="AJ59" i="14" s="1"/>
  <c r="AK59" i="14" s="1"/>
  <c r="O60" i="14"/>
  <c r="AJ60" i="14" s="1"/>
  <c r="AK60" i="14" s="1"/>
  <c r="O66" i="14"/>
  <c r="AJ66" i="14" s="1"/>
  <c r="AK66" i="14" s="1"/>
  <c r="O67" i="14"/>
  <c r="AJ67" i="14" s="1"/>
  <c r="AK67" i="14" s="1"/>
  <c r="O65" i="14"/>
  <c r="AJ65" i="14" s="1"/>
  <c r="AK65" i="14" s="1"/>
  <c r="O15" i="14"/>
  <c r="AJ15" i="14" s="1"/>
  <c r="AK15" i="14" s="1"/>
  <c r="O54" i="14"/>
  <c r="AJ54" i="14" s="1"/>
  <c r="AK54" i="14" s="1"/>
  <c r="O70" i="14"/>
  <c r="AJ70" i="14" s="1"/>
  <c r="AK70" i="14" s="1"/>
  <c r="O55" i="14"/>
  <c r="AJ55" i="14" s="1"/>
  <c r="AK55" i="14" s="1"/>
  <c r="O71" i="14"/>
  <c r="AJ71" i="14" s="1"/>
  <c r="AK71" i="14" s="1"/>
  <c r="O56" i="14"/>
  <c r="AJ56" i="14" s="1"/>
  <c r="AK56" i="14" s="1"/>
  <c r="N55" i="13"/>
  <c r="K55" i="13"/>
  <c r="N15" i="13"/>
  <c r="K15" i="13"/>
  <c r="O55" i="13" l="1"/>
  <c r="AJ55" i="13" s="1"/>
  <c r="AK55" i="13" s="1"/>
  <c r="O15" i="13"/>
  <c r="AJ15" i="13" s="1"/>
  <c r="AK15" i="13" s="1"/>
  <c r="N15" i="12"/>
  <c r="K15" i="12"/>
  <c r="O15" i="12" l="1"/>
  <c r="AJ15" i="12" s="1"/>
  <c r="AK15" i="12" s="1"/>
  <c r="N56" i="11"/>
  <c r="K56" i="11"/>
  <c r="N55" i="11"/>
  <c r="K55" i="11"/>
  <c r="N54" i="11"/>
  <c r="K54" i="11"/>
  <c r="N15" i="11"/>
  <c r="K15" i="11"/>
  <c r="O15" i="11" l="1"/>
  <c r="O56" i="11"/>
  <c r="O55" i="11"/>
  <c r="O54" i="11"/>
  <c r="N254" i="10"/>
  <c r="K254" i="10"/>
  <c r="O254" i="10" s="1"/>
  <c r="N253" i="10"/>
  <c r="K253" i="10"/>
  <c r="O253" i="10" s="1"/>
  <c r="N252" i="10"/>
  <c r="K252" i="10"/>
  <c r="O252" i="10" s="1"/>
  <c r="N251" i="10"/>
  <c r="K251" i="10"/>
  <c r="O251" i="10" s="1"/>
  <c r="N250" i="10"/>
  <c r="K250" i="10"/>
  <c r="O250" i="10" s="1"/>
  <c r="N249" i="10"/>
  <c r="K249" i="10"/>
  <c r="O249" i="10" s="1"/>
  <c r="N248" i="10"/>
  <c r="K248" i="10"/>
  <c r="O248" i="10" s="1"/>
  <c r="N247" i="10"/>
  <c r="K247" i="10"/>
  <c r="O247" i="10" s="1"/>
  <c r="N246" i="10"/>
  <c r="K246" i="10"/>
  <c r="O246" i="10" s="1"/>
  <c r="N245" i="10"/>
  <c r="K245" i="10"/>
  <c r="O245" i="10" s="1"/>
  <c r="N244" i="10"/>
  <c r="K244" i="10"/>
  <c r="O244" i="10" s="1"/>
  <c r="N243" i="10"/>
  <c r="K243" i="10"/>
  <c r="O243" i="10" s="1"/>
  <c r="N242" i="10"/>
  <c r="K242" i="10"/>
  <c r="O242" i="10" s="1"/>
  <c r="N241" i="10"/>
  <c r="K241" i="10"/>
  <c r="O241" i="10" s="1"/>
  <c r="N240" i="10"/>
  <c r="K240" i="10"/>
  <c r="O240" i="10" s="1"/>
  <c r="N237" i="10"/>
  <c r="K237" i="10"/>
  <c r="O237" i="10" s="1"/>
  <c r="N236" i="10"/>
  <c r="K236" i="10"/>
  <c r="O236" i="10" s="1"/>
  <c r="N235" i="10"/>
  <c r="K235" i="10"/>
  <c r="O235" i="10" s="1"/>
  <c r="N233" i="10"/>
  <c r="K233" i="10"/>
  <c r="O233" i="10" s="1"/>
  <c r="N232" i="10"/>
  <c r="K232" i="10"/>
  <c r="O232" i="10" s="1"/>
  <c r="N231" i="10"/>
  <c r="K231" i="10"/>
  <c r="O231" i="10" s="1"/>
  <c r="M230" i="10"/>
  <c r="L230" i="10"/>
  <c r="J230" i="10"/>
  <c r="I230" i="10"/>
  <c r="K230" i="10" s="1"/>
  <c r="N229" i="10"/>
  <c r="K229" i="10"/>
  <c r="N228" i="10"/>
  <c r="K228" i="10"/>
  <c r="O228" i="10" s="1"/>
  <c r="M227" i="10"/>
  <c r="L227" i="10"/>
  <c r="N227" i="10" s="1"/>
  <c r="J227" i="10"/>
  <c r="I227" i="10"/>
  <c r="K227" i="10" s="1"/>
  <c r="N226" i="10"/>
  <c r="K226" i="10"/>
  <c r="O226" i="10" s="1"/>
  <c r="N225" i="10"/>
  <c r="O225" i="10" s="1"/>
  <c r="K225" i="10"/>
  <c r="N224" i="10"/>
  <c r="K224" i="10"/>
  <c r="O223" i="10"/>
  <c r="N223" i="10"/>
  <c r="K223" i="10"/>
  <c r="N222" i="10"/>
  <c r="K222" i="10"/>
  <c r="O222" i="10" s="1"/>
  <c r="N221" i="10"/>
  <c r="K221" i="10"/>
  <c r="O221" i="10" s="1"/>
  <c r="N220" i="10"/>
  <c r="K220" i="10"/>
  <c r="O220" i="10" s="1"/>
  <c r="N219" i="10"/>
  <c r="K219" i="10"/>
  <c r="O219" i="10" s="1"/>
  <c r="N218" i="10"/>
  <c r="K218" i="10"/>
  <c r="O218" i="10" s="1"/>
  <c r="N217" i="10"/>
  <c r="K217" i="10"/>
  <c r="O217" i="10" s="1"/>
  <c r="N216" i="10"/>
  <c r="K216" i="10"/>
  <c r="M215" i="10"/>
  <c r="L215" i="10"/>
  <c r="J215" i="10"/>
  <c r="I215" i="10"/>
  <c r="N214" i="10"/>
  <c r="K214" i="10"/>
  <c r="O214" i="10" s="1"/>
  <c r="N213" i="10"/>
  <c r="K213" i="10"/>
  <c r="O213" i="10" s="1"/>
  <c r="N212" i="10"/>
  <c r="K212" i="10"/>
  <c r="O212" i="10" s="1"/>
  <c r="N211" i="10"/>
  <c r="K211" i="10"/>
  <c r="N210" i="10"/>
  <c r="K210" i="10"/>
  <c r="M209" i="10"/>
  <c r="L209" i="10"/>
  <c r="J209" i="10"/>
  <c r="I209" i="10"/>
  <c r="N208" i="10"/>
  <c r="K208" i="10"/>
  <c r="N207" i="10"/>
  <c r="K207" i="10"/>
  <c r="N206" i="10"/>
  <c r="K206" i="10"/>
  <c r="N205" i="10"/>
  <c r="O205" i="10" s="1"/>
  <c r="K205" i="10"/>
  <c r="N204" i="10"/>
  <c r="O204" i="10" s="1"/>
  <c r="K204" i="10"/>
  <c r="N203" i="10"/>
  <c r="K203" i="10"/>
  <c r="N202" i="10"/>
  <c r="K202" i="10"/>
  <c r="O202" i="10" s="1"/>
  <c r="M201" i="10"/>
  <c r="L201" i="10"/>
  <c r="N201" i="10" s="1"/>
  <c r="J201" i="10"/>
  <c r="K201" i="10" s="1"/>
  <c r="O201" i="10" s="1"/>
  <c r="I201" i="10"/>
  <c r="N200" i="10"/>
  <c r="K200" i="10"/>
  <c r="N199" i="10"/>
  <c r="K199" i="10"/>
  <c r="O199" i="10" s="1"/>
  <c r="N198" i="10"/>
  <c r="K198" i="10"/>
  <c r="O198" i="10" s="1"/>
  <c r="O197" i="10"/>
  <c r="N197" i="10"/>
  <c r="K197" i="10"/>
  <c r="N196" i="10"/>
  <c r="K196" i="10"/>
  <c r="O196" i="10" s="1"/>
  <c r="N195" i="10"/>
  <c r="K195" i="10"/>
  <c r="O195" i="10" s="1"/>
  <c r="N194" i="10"/>
  <c r="K194" i="10"/>
  <c r="O194" i="10" s="1"/>
  <c r="M193" i="10"/>
  <c r="L193" i="10"/>
  <c r="N193" i="10" s="1"/>
  <c r="J193" i="10"/>
  <c r="I193" i="10"/>
  <c r="K193" i="10" s="1"/>
  <c r="N192" i="10"/>
  <c r="K192" i="10"/>
  <c r="O192" i="10" s="1"/>
  <c r="N191" i="10"/>
  <c r="K191" i="10"/>
  <c r="O191" i="10" s="1"/>
  <c r="N190" i="10"/>
  <c r="K190" i="10"/>
  <c r="O190" i="10" s="1"/>
  <c r="N189" i="10"/>
  <c r="K189" i="10"/>
  <c r="O189" i="10" s="1"/>
  <c r="N188" i="10"/>
  <c r="K188" i="10"/>
  <c r="O188" i="10" s="1"/>
  <c r="N187" i="10"/>
  <c r="K187" i="10"/>
  <c r="O187" i="10" s="1"/>
  <c r="N186" i="10"/>
  <c r="K186" i="10"/>
  <c r="O186" i="10" s="1"/>
  <c r="N185" i="10"/>
  <c r="K185" i="10"/>
  <c r="O185" i="10" s="1"/>
  <c r="N184" i="10"/>
  <c r="K184" i="10"/>
  <c r="O184" i="10" s="1"/>
  <c r="N183" i="10"/>
  <c r="K183" i="10"/>
  <c r="O183" i="10" s="1"/>
  <c r="M182" i="10"/>
  <c r="L182" i="10"/>
  <c r="J182" i="10"/>
  <c r="I182" i="10"/>
  <c r="K182" i="10" s="1"/>
  <c r="N181" i="10"/>
  <c r="K181" i="10"/>
  <c r="N180" i="10"/>
  <c r="K180" i="10"/>
  <c r="O180" i="10" s="1"/>
  <c r="N179" i="10"/>
  <c r="K179" i="10"/>
  <c r="N178" i="10"/>
  <c r="K178" i="10"/>
  <c r="O178" i="10" s="1"/>
  <c r="N177" i="10"/>
  <c r="K177" i="10"/>
  <c r="N176" i="10"/>
  <c r="K176" i="10"/>
  <c r="O176" i="10" s="1"/>
  <c r="N175" i="10"/>
  <c r="K175" i="10"/>
  <c r="M174" i="10"/>
  <c r="L174" i="10"/>
  <c r="N174" i="10" s="1"/>
  <c r="J174" i="10"/>
  <c r="I174" i="10"/>
  <c r="K174" i="10" s="1"/>
  <c r="N173" i="10"/>
  <c r="O173" i="10" s="1"/>
  <c r="K173" i="10"/>
  <c r="N172" i="10"/>
  <c r="K172" i="10"/>
  <c r="O171" i="10"/>
  <c r="N171" i="10"/>
  <c r="K171" i="10"/>
  <c r="N170" i="10"/>
  <c r="K170" i="10"/>
  <c r="O170" i="10" s="1"/>
  <c r="N169" i="10"/>
  <c r="K169" i="10"/>
  <c r="O169" i="10" s="1"/>
  <c r="M168" i="10"/>
  <c r="L168" i="10"/>
  <c r="N168" i="10" s="1"/>
  <c r="J168" i="10"/>
  <c r="I168" i="10"/>
  <c r="K168" i="10" s="1"/>
  <c r="N167" i="10"/>
  <c r="K167" i="10"/>
  <c r="O167" i="10" s="1"/>
  <c r="N166" i="10"/>
  <c r="K166" i="10"/>
  <c r="O166" i="10" s="1"/>
  <c r="N165" i="10"/>
  <c r="K165" i="10"/>
  <c r="O165" i="10" s="1"/>
  <c r="M164" i="10"/>
  <c r="L164" i="10"/>
  <c r="J164" i="10"/>
  <c r="I164" i="10"/>
  <c r="N163" i="10"/>
  <c r="K163" i="10"/>
  <c r="N162" i="10"/>
  <c r="K162" i="10"/>
  <c r="O162" i="10" s="1"/>
  <c r="N161" i="10"/>
  <c r="K161" i="10"/>
  <c r="M160" i="10"/>
  <c r="L160" i="10"/>
  <c r="N160" i="10" s="1"/>
  <c r="J160" i="10"/>
  <c r="I160" i="10"/>
  <c r="O159" i="10"/>
  <c r="N159" i="10"/>
  <c r="K159" i="10"/>
  <c r="N158" i="10"/>
  <c r="K158" i="10"/>
  <c r="O158" i="10" s="1"/>
  <c r="M157" i="10"/>
  <c r="L157" i="10"/>
  <c r="N157" i="10" s="1"/>
  <c r="J157" i="10"/>
  <c r="I157" i="10"/>
  <c r="K157" i="10" s="1"/>
  <c r="N156" i="10"/>
  <c r="K156" i="10"/>
  <c r="N155" i="10"/>
  <c r="K155" i="10"/>
  <c r="N154" i="10"/>
  <c r="K154" i="10"/>
  <c r="M153" i="10"/>
  <c r="L153" i="10"/>
  <c r="N153" i="10" s="1"/>
  <c r="J153" i="10"/>
  <c r="I153" i="10"/>
  <c r="N152" i="10"/>
  <c r="K152" i="10"/>
  <c r="N151" i="10"/>
  <c r="O151" i="10" s="1"/>
  <c r="K151" i="10"/>
  <c r="N150" i="10"/>
  <c r="K150" i="10"/>
  <c r="N149" i="10"/>
  <c r="O149" i="10" s="1"/>
  <c r="K149" i="10"/>
  <c r="N148" i="10"/>
  <c r="K148" i="10"/>
  <c r="O148" i="10" s="1"/>
  <c r="M147" i="10"/>
  <c r="L147" i="10"/>
  <c r="N147" i="10" s="1"/>
  <c r="J147" i="10"/>
  <c r="I147" i="10"/>
  <c r="K147" i="10" s="1"/>
  <c r="O147" i="10" s="1"/>
  <c r="N146" i="10"/>
  <c r="O146" i="10" s="1"/>
  <c r="K146" i="10"/>
  <c r="O145" i="10"/>
  <c r="N145" i="10"/>
  <c r="K145" i="10"/>
  <c r="N144" i="10"/>
  <c r="K144" i="10"/>
  <c r="O144" i="10" s="1"/>
  <c r="M143" i="10"/>
  <c r="L143" i="10"/>
  <c r="N143" i="10" s="1"/>
  <c r="J143" i="10"/>
  <c r="I143" i="10"/>
  <c r="K143" i="10" s="1"/>
  <c r="O143" i="10" s="1"/>
  <c r="N142" i="10"/>
  <c r="K142" i="10"/>
  <c r="O142" i="10" s="1"/>
  <c r="N141" i="10"/>
  <c r="K141" i="10"/>
  <c r="O141" i="10" s="1"/>
  <c r="M140" i="10"/>
  <c r="L140" i="10"/>
  <c r="J140" i="10"/>
  <c r="I140" i="10"/>
  <c r="N139" i="10"/>
  <c r="K139" i="10"/>
  <c r="N138" i="10"/>
  <c r="K138" i="10"/>
  <c r="O138" i="10" s="1"/>
  <c r="N137" i="10"/>
  <c r="K137" i="10"/>
  <c r="N136" i="10"/>
  <c r="K136" i="10"/>
  <c r="N135" i="10"/>
  <c r="K135" i="10"/>
  <c r="N134" i="10"/>
  <c r="K134" i="10"/>
  <c r="O134" i="10" s="1"/>
  <c r="N133" i="10"/>
  <c r="K133" i="10"/>
  <c r="N132" i="10"/>
  <c r="K132" i="10"/>
  <c r="N131" i="10"/>
  <c r="K131" i="10"/>
  <c r="N130" i="10"/>
  <c r="K130" i="10"/>
  <c r="O130" i="10" s="1"/>
  <c r="N129" i="10"/>
  <c r="K129" i="10"/>
  <c r="M128" i="10"/>
  <c r="L128" i="10"/>
  <c r="N128" i="10" s="1"/>
  <c r="J128" i="10"/>
  <c r="I128" i="10"/>
  <c r="K128" i="10" s="1"/>
  <c r="O127" i="10"/>
  <c r="N127" i="10"/>
  <c r="K127" i="10"/>
  <c r="N126" i="10"/>
  <c r="K126" i="10"/>
  <c r="O126" i="10" s="1"/>
  <c r="N125" i="10"/>
  <c r="K125" i="10"/>
  <c r="O125" i="10" s="1"/>
  <c r="N124" i="10"/>
  <c r="K124" i="10"/>
  <c r="O124" i="10" s="1"/>
  <c r="N123" i="10"/>
  <c r="O123" i="10" s="1"/>
  <c r="K123" i="10"/>
  <c r="O122" i="10"/>
  <c r="N122" i="10"/>
  <c r="K122" i="10"/>
  <c r="N121" i="10"/>
  <c r="K121" i="10"/>
  <c r="O121" i="10" s="1"/>
  <c r="N120" i="10"/>
  <c r="K120" i="10"/>
  <c r="O120" i="10" s="1"/>
  <c r="N119" i="10"/>
  <c r="K119" i="10"/>
  <c r="O119" i="10" s="1"/>
  <c r="N118" i="10"/>
  <c r="O118" i="10" s="1"/>
  <c r="K118" i="10"/>
  <c r="O117" i="10"/>
  <c r="N117" i="10"/>
  <c r="K117" i="10"/>
  <c r="N116" i="10"/>
  <c r="K116" i="10"/>
  <c r="O116" i="10" s="1"/>
  <c r="N115" i="10"/>
  <c r="K115" i="10"/>
  <c r="O115" i="10" s="1"/>
  <c r="O114" i="10"/>
  <c r="N114" i="10"/>
  <c r="K114" i="10"/>
  <c r="N113" i="10"/>
  <c r="K113" i="10"/>
  <c r="O113" i="10" s="1"/>
  <c r="AA112" i="10"/>
  <c r="X112" i="10"/>
  <c r="AB112" i="10" s="1"/>
  <c r="N112" i="10"/>
  <c r="K112" i="10"/>
  <c r="O112" i="10" s="1"/>
  <c r="N111" i="10"/>
  <c r="O111" i="10" s="1"/>
  <c r="K111" i="10"/>
  <c r="M110" i="10"/>
  <c r="L110" i="10"/>
  <c r="J110" i="10"/>
  <c r="I110" i="10"/>
  <c r="N109" i="10"/>
  <c r="K109" i="10"/>
  <c r="O109" i="10" s="1"/>
  <c r="N108" i="10"/>
  <c r="K108" i="10"/>
  <c r="O108" i="10" s="1"/>
  <c r="N107" i="10"/>
  <c r="K107" i="10"/>
  <c r="O107" i="10" s="1"/>
  <c r="M106" i="10"/>
  <c r="L106" i="10"/>
  <c r="J106" i="10"/>
  <c r="K106" i="10" s="1"/>
  <c r="I106" i="10"/>
  <c r="N105" i="10"/>
  <c r="K105" i="10"/>
  <c r="N104" i="10"/>
  <c r="K104" i="10"/>
  <c r="M103" i="10"/>
  <c r="L103" i="10"/>
  <c r="N103" i="10" s="1"/>
  <c r="J103" i="10"/>
  <c r="K103" i="10" s="1"/>
  <c r="O103" i="10" s="1"/>
  <c r="I103" i="10"/>
  <c r="O102" i="10"/>
  <c r="N102" i="10"/>
  <c r="K102" i="10"/>
  <c r="N101" i="10"/>
  <c r="K101" i="10"/>
  <c r="O101" i="10" s="1"/>
  <c r="N100" i="10"/>
  <c r="K100" i="10"/>
  <c r="O100" i="10" s="1"/>
  <c r="N99" i="10"/>
  <c r="K99" i="10"/>
  <c r="O99" i="10" s="1"/>
  <c r="N98" i="10"/>
  <c r="K98" i="10"/>
  <c r="O98" i="10" s="1"/>
  <c r="N97" i="10"/>
  <c r="K97" i="10"/>
  <c r="N96" i="10"/>
  <c r="K96" i="10"/>
  <c r="O96" i="10" s="1"/>
  <c r="N95" i="10"/>
  <c r="K95" i="10"/>
  <c r="O95" i="10" s="1"/>
  <c r="O94" i="10"/>
  <c r="N94" i="10"/>
  <c r="K94" i="10"/>
  <c r="N93" i="10"/>
  <c r="K93" i="10"/>
  <c r="O93" i="10" s="1"/>
  <c r="N92" i="10"/>
  <c r="K92" i="10"/>
  <c r="O92" i="10" s="1"/>
  <c r="N91" i="10"/>
  <c r="K91" i="10"/>
  <c r="O91" i="10" s="1"/>
  <c r="N90" i="10"/>
  <c r="O90" i="10" s="1"/>
  <c r="K90" i="10"/>
  <c r="N89" i="10"/>
  <c r="K89" i="10"/>
  <c r="O88" i="10"/>
  <c r="N88" i="10"/>
  <c r="K88" i="10"/>
  <c r="N87" i="10"/>
  <c r="K87" i="10"/>
  <c r="O87" i="10" s="1"/>
  <c r="N86" i="10"/>
  <c r="K86" i="10"/>
  <c r="O86" i="10" s="1"/>
  <c r="N85" i="10"/>
  <c r="K85" i="10"/>
  <c r="O85" i="10" s="1"/>
  <c r="N84" i="10"/>
  <c r="O84" i="10" s="1"/>
  <c r="K84" i="10"/>
  <c r="N83" i="10"/>
  <c r="K83" i="10"/>
  <c r="O83" i="10" s="1"/>
  <c r="N82" i="10"/>
  <c r="K82" i="10"/>
  <c r="O82" i="10" s="1"/>
  <c r="N81" i="10"/>
  <c r="K81" i="10"/>
  <c r="O80" i="10"/>
  <c r="N80" i="10"/>
  <c r="K80" i="10"/>
  <c r="N79" i="10"/>
  <c r="K79" i="10"/>
  <c r="O79" i="10" s="1"/>
  <c r="N78" i="10"/>
  <c r="K78" i="10"/>
  <c r="O78" i="10" s="1"/>
  <c r="N77" i="10"/>
  <c r="K77" i="10"/>
  <c r="O77" i="10" s="1"/>
  <c r="N76" i="10"/>
  <c r="K76" i="10"/>
  <c r="O76" i="10" s="1"/>
  <c r="O75" i="10"/>
  <c r="N75" i="10"/>
  <c r="K75" i="10"/>
  <c r="N74" i="10"/>
  <c r="K74" i="10"/>
  <c r="O74" i="10" s="1"/>
  <c r="N73" i="10"/>
  <c r="K73" i="10"/>
  <c r="O73" i="10" s="1"/>
  <c r="O72" i="10"/>
  <c r="N72" i="10"/>
  <c r="K72" i="10"/>
  <c r="N71" i="10"/>
  <c r="O71" i="10" s="1"/>
  <c r="K71" i="10"/>
  <c r="N70" i="10"/>
  <c r="K70" i="10"/>
  <c r="O70" i="10" s="1"/>
  <c r="N69" i="10"/>
  <c r="K69" i="10"/>
  <c r="O69" i="10" s="1"/>
  <c r="N68" i="10"/>
  <c r="O68" i="10" s="1"/>
  <c r="K68" i="10"/>
  <c r="O67" i="10"/>
  <c r="N67" i="10"/>
  <c r="K67" i="10"/>
  <c r="N66" i="10"/>
  <c r="K66" i="10"/>
  <c r="O66" i="10" s="1"/>
  <c r="N65" i="10"/>
  <c r="K65" i="10"/>
  <c r="O65" i="10" s="1"/>
  <c r="N64" i="10"/>
  <c r="K64" i="10"/>
  <c r="O64" i="10" s="1"/>
  <c r="N63" i="10"/>
  <c r="K63" i="10"/>
  <c r="O63" i="10" s="1"/>
  <c r="O62" i="10"/>
  <c r="N62" i="10"/>
  <c r="K62" i="10"/>
  <c r="N61" i="10"/>
  <c r="K61" i="10"/>
  <c r="O61" i="10" s="1"/>
  <c r="N60" i="10"/>
  <c r="K60" i="10"/>
  <c r="O60" i="10" s="1"/>
  <c r="O59" i="10"/>
  <c r="N59" i="10"/>
  <c r="K59" i="10"/>
  <c r="N58" i="10"/>
  <c r="O58" i="10" s="1"/>
  <c r="K58" i="10"/>
  <c r="N57" i="10"/>
  <c r="K57" i="10"/>
  <c r="O57" i="10" s="1"/>
  <c r="N56" i="10"/>
  <c r="K56" i="10"/>
  <c r="O56" i="10" s="1"/>
  <c r="N55" i="10"/>
  <c r="O55" i="10" s="1"/>
  <c r="K55" i="10"/>
  <c r="O54" i="10"/>
  <c r="N54" i="10"/>
  <c r="K54" i="10"/>
  <c r="N53" i="10"/>
  <c r="K53" i="10"/>
  <c r="N52" i="10"/>
  <c r="K52" i="10"/>
  <c r="O52" i="10" s="1"/>
  <c r="N51" i="10"/>
  <c r="K51" i="10"/>
  <c r="O51" i="10" s="1"/>
  <c r="N50" i="10"/>
  <c r="K50" i="10"/>
  <c r="O50" i="10" s="1"/>
  <c r="N49" i="10"/>
  <c r="K49" i="10"/>
  <c r="N48" i="10"/>
  <c r="K48" i="10"/>
  <c r="O48" i="10" s="1"/>
  <c r="N47" i="10"/>
  <c r="K47" i="10"/>
  <c r="O47" i="10" s="1"/>
  <c r="O46" i="10"/>
  <c r="N46" i="10"/>
  <c r="K46" i="10"/>
  <c r="N45" i="10"/>
  <c r="K45" i="10"/>
  <c r="O45" i="10" s="1"/>
  <c r="N44" i="10"/>
  <c r="K44" i="10"/>
  <c r="O44" i="10" s="1"/>
  <c r="N43" i="10"/>
  <c r="K43" i="10"/>
  <c r="O43" i="10" s="1"/>
  <c r="N42" i="10"/>
  <c r="O42" i="10" s="1"/>
  <c r="K42" i="10"/>
  <c r="N41" i="10"/>
  <c r="K41" i="10"/>
  <c r="O40" i="10"/>
  <c r="N40" i="10"/>
  <c r="K40" i="10"/>
  <c r="N39" i="10"/>
  <c r="K39" i="10"/>
  <c r="O39" i="10" s="1"/>
  <c r="N38" i="10"/>
  <c r="K38" i="10"/>
  <c r="O38" i="10" s="1"/>
  <c r="N37" i="10"/>
  <c r="K37" i="10"/>
  <c r="O37" i="10" s="1"/>
  <c r="N36" i="10"/>
  <c r="O36" i="10" s="1"/>
  <c r="K36" i="10"/>
  <c r="N35" i="10"/>
  <c r="K35" i="10"/>
  <c r="O35" i="10" s="1"/>
  <c r="N34" i="10"/>
  <c r="K34" i="10"/>
  <c r="O34" i="10" s="1"/>
  <c r="N33" i="10"/>
  <c r="K33" i="10"/>
  <c r="O32" i="10"/>
  <c r="N32" i="10"/>
  <c r="K32" i="10"/>
  <c r="N31" i="10"/>
  <c r="K31" i="10"/>
  <c r="O31" i="10" s="1"/>
  <c r="N30" i="10"/>
  <c r="K30" i="10"/>
  <c r="O30" i="10" s="1"/>
  <c r="N29" i="10"/>
  <c r="K29" i="10"/>
  <c r="O29" i="10" s="1"/>
  <c r="N28" i="10"/>
  <c r="K28" i="10"/>
  <c r="O28" i="10" s="1"/>
  <c r="O27" i="10"/>
  <c r="N27" i="10"/>
  <c r="K27" i="10"/>
  <c r="N26" i="10"/>
  <c r="K26" i="10"/>
  <c r="O26" i="10" s="1"/>
  <c r="N25" i="10"/>
  <c r="K25" i="10"/>
  <c r="O25" i="10" s="1"/>
  <c r="O24" i="10"/>
  <c r="N24" i="10"/>
  <c r="K24" i="10"/>
  <c r="O23" i="10"/>
  <c r="N23" i="10"/>
  <c r="K23" i="10"/>
  <c r="N22" i="10"/>
  <c r="K22" i="10"/>
  <c r="O22" i="10" s="1"/>
  <c r="N21" i="10"/>
  <c r="K21" i="10"/>
  <c r="O21" i="10" s="1"/>
  <c r="N20" i="10"/>
  <c r="O20" i="10" s="1"/>
  <c r="K20" i="10"/>
  <c r="O19" i="10"/>
  <c r="N19" i="10"/>
  <c r="K19" i="10"/>
  <c r="N18" i="10"/>
  <c r="K18" i="10"/>
  <c r="O18" i="10" s="1"/>
  <c r="N17" i="10"/>
  <c r="K17" i="10"/>
  <c r="O17" i="10" s="1"/>
  <c r="N16" i="10"/>
  <c r="K16" i="10"/>
  <c r="M15" i="10"/>
  <c r="L15" i="10"/>
  <c r="J15" i="10"/>
  <c r="I15" i="10"/>
  <c r="O174" i="10" l="1"/>
  <c r="O177" i="10"/>
  <c r="O229" i="10"/>
  <c r="O152" i="10"/>
  <c r="O133" i="10"/>
  <c r="K153" i="10"/>
  <c r="O153" i="10" s="1"/>
  <c r="K140" i="10"/>
  <c r="O179" i="10"/>
  <c r="O53" i="10"/>
  <c r="O104" i="10"/>
  <c r="O203" i="10"/>
  <c r="K209" i="10"/>
  <c r="O209" i="10" s="1"/>
  <c r="N164" i="10"/>
  <c r="O139" i="10"/>
  <c r="O208" i="10"/>
  <c r="N230" i="10"/>
  <c r="O49" i="10"/>
  <c r="O97" i="10"/>
  <c r="O105" i="10"/>
  <c r="K110" i="10"/>
  <c r="O110" i="10" s="1"/>
  <c r="O129" i="10"/>
  <c r="O135" i="10"/>
  <c r="N140" i="10"/>
  <c r="O154" i="10"/>
  <c r="O200" i="10"/>
  <c r="N209" i="10"/>
  <c r="K215" i="10"/>
  <c r="O132" i="10"/>
  <c r="O161" i="10"/>
  <c r="N182" i="10"/>
  <c r="O16" i="10"/>
  <c r="O207" i="10"/>
  <c r="O230" i="10"/>
  <c r="K15" i="10"/>
  <c r="O15" i="10" s="1"/>
  <c r="O41" i="10"/>
  <c r="O89" i="10"/>
  <c r="N110" i="10"/>
  <c r="O136" i="10"/>
  <c r="O150" i="10"/>
  <c r="O155" i="10"/>
  <c r="O163" i="10"/>
  <c r="O172" i="10"/>
  <c r="O175" i="10"/>
  <c r="O181" i="10"/>
  <c r="O210" i="10"/>
  <c r="N215" i="10"/>
  <c r="O215" i="10" s="1"/>
  <c r="O224" i="10"/>
  <c r="O128" i="10"/>
  <c r="N15" i="10"/>
  <c r="O33" i="10"/>
  <c r="O81" i="10"/>
  <c r="N106" i="10"/>
  <c r="O106" i="10" s="1"/>
  <c r="O131" i="10"/>
  <c r="O137" i="10"/>
  <c r="O156" i="10"/>
  <c r="K160" i="10"/>
  <c r="O160" i="10" s="1"/>
  <c r="K164" i="10"/>
  <c r="O164" i="10" s="1"/>
  <c r="O206" i="10"/>
  <c r="O211" i="10"/>
  <c r="O216" i="10"/>
  <c r="O157" i="10"/>
  <c r="O227" i="10"/>
  <c r="O168" i="10"/>
  <c r="O193" i="10"/>
  <c r="O182" i="10"/>
  <c r="O140" i="10" l="1"/>
  <c r="N52" i="9"/>
  <c r="K52" i="9"/>
  <c r="N51" i="9"/>
  <c r="K51" i="9"/>
  <c r="N50" i="9"/>
  <c r="K50" i="9"/>
  <c r="N49" i="9"/>
  <c r="K49" i="9"/>
  <c r="N48" i="9"/>
  <c r="K48" i="9"/>
  <c r="N47" i="9"/>
  <c r="K47" i="9"/>
  <c r="N46" i="9"/>
  <c r="K46" i="9"/>
  <c r="N45" i="9"/>
  <c r="K45" i="9"/>
  <c r="N44" i="9"/>
  <c r="K44" i="9"/>
  <c r="O44" i="9" s="1"/>
  <c r="AJ44" i="9" s="1"/>
  <c r="AK44" i="9" s="1"/>
  <c r="N43" i="9"/>
  <c r="K43" i="9"/>
  <c r="O43" i="9" s="1"/>
  <c r="AJ43" i="9" s="1"/>
  <c r="AK43" i="9" s="1"/>
  <c r="N42" i="9"/>
  <c r="K42" i="9"/>
  <c r="N41" i="9"/>
  <c r="K41" i="9"/>
  <c r="N40" i="9"/>
  <c r="K40" i="9"/>
  <c r="N39" i="9"/>
  <c r="K39" i="9"/>
  <c r="N15" i="9"/>
  <c r="K15" i="9"/>
  <c r="O15" i="9" s="1"/>
  <c r="AJ15" i="9" s="1"/>
  <c r="AK15" i="9" s="1"/>
  <c r="O40" i="9" l="1"/>
  <c r="AJ40" i="9" s="1"/>
  <c r="AK40" i="9" s="1"/>
  <c r="O46" i="9"/>
  <c r="AJ46" i="9" s="1"/>
  <c r="AK46" i="9" s="1"/>
  <c r="O45" i="9"/>
  <c r="AJ45" i="9" s="1"/>
  <c r="AK45" i="9" s="1"/>
  <c r="O51" i="9"/>
  <c r="AJ51" i="9" s="1"/>
  <c r="AK51" i="9" s="1"/>
  <c r="O42" i="9"/>
  <c r="AJ42" i="9" s="1"/>
  <c r="AK42" i="9" s="1"/>
  <c r="O48" i="9"/>
  <c r="AJ48" i="9" s="1"/>
  <c r="AK48" i="9" s="1"/>
  <c r="O52" i="9"/>
  <c r="AJ52" i="9" s="1"/>
  <c r="AK52" i="9" s="1"/>
  <c r="O39" i="9"/>
  <c r="AJ39" i="9" s="1"/>
  <c r="AK39" i="9" s="1"/>
  <c r="O49" i="9"/>
  <c r="AJ49" i="9" s="1"/>
  <c r="AK49" i="9" s="1"/>
  <c r="O50" i="9"/>
  <c r="AJ50" i="9" s="1"/>
  <c r="AK50" i="9" s="1"/>
  <c r="O41" i="9"/>
  <c r="AJ41" i="9" s="1"/>
  <c r="AK41" i="9" s="1"/>
  <c r="O47" i="9"/>
  <c r="AJ47" i="9" s="1"/>
  <c r="AK47" i="9" s="1"/>
  <c r="D181" i="2" l="1"/>
  <c r="D172" i="2"/>
  <c r="D163" i="2"/>
  <c r="D154" i="2"/>
  <c r="D145" i="2"/>
  <c r="D136" i="2"/>
  <c r="D126" i="2"/>
  <c r="D117" i="2"/>
  <c r="D108" i="2"/>
  <c r="D99" i="2"/>
  <c r="D90" i="2"/>
  <c r="D81" i="2"/>
  <c r="D72" i="2"/>
  <c r="D63" i="2"/>
  <c r="AJ40" i="23" l="1"/>
  <c r="AK40"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Angie Fernández Sancho</author>
  </authors>
  <commentList>
    <comment ref="S11" authorId="0" shapeId="0" xr:uid="{01F73EBB-F6F4-40B7-894A-294F121F4069}">
      <text>
        <r>
          <rPr>
            <b/>
            <sz val="9"/>
            <color indexed="81"/>
            <rFont val="Tahoma"/>
            <family val="2"/>
          </rPr>
          <t>Angie Fernández Sancho:</t>
        </r>
        <r>
          <rPr>
            <sz val="9"/>
            <color indexed="81"/>
            <rFont val="Tahoma"/>
            <family val="2"/>
          </rPr>
          <t xml:space="preserve">
Considerara dejar estas columnas desde el inicio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Roberto Azofeifa</author>
  </authors>
  <commentList>
    <comment ref="F52" authorId="0" shapeId="0" xr:uid="{4DB0566C-1A75-49EE-8379-3E83FA9D6BCE}">
      <text>
        <r>
          <rPr>
            <b/>
            <sz val="9"/>
            <color indexed="81"/>
            <rFont val="Tahoma"/>
            <family val="2"/>
          </rPr>
          <t>Roberto Azofeifa:</t>
        </r>
        <r>
          <rPr>
            <sz val="9"/>
            <color indexed="81"/>
            <rFont val="Tahoma"/>
            <family val="2"/>
          </rPr>
          <t xml:space="preserve">
Cuál es específicamente la responsabilidad suya?.
La o las actividades propias a la responsabilidad suya, serían las que se incluyan en el plan de trabajo.</t>
        </r>
      </text>
    </comment>
    <comment ref="F53" authorId="0" shapeId="0" xr:uid="{A38129B5-E9AF-4F0F-BB13-60CC2CC800E6}">
      <text>
        <r>
          <rPr>
            <b/>
            <sz val="9"/>
            <color indexed="81"/>
            <rFont val="Tahoma"/>
            <family val="2"/>
          </rPr>
          <t>Roberto Azofeifa:</t>
        </r>
        <r>
          <rPr>
            <sz val="9"/>
            <color indexed="81"/>
            <rFont val="Tahoma"/>
            <family val="2"/>
          </rPr>
          <t xml:space="preserve">
Cuál es la actividad bajo su responsabilidad específicamente?</t>
        </r>
      </text>
    </comment>
    <comment ref="R53" authorId="0" shapeId="0" xr:uid="{59E67B68-E634-4AE5-8361-D8E846F62E35}">
      <text>
        <r>
          <rPr>
            <b/>
            <sz val="9"/>
            <color indexed="81"/>
            <rFont val="Tahoma"/>
            <family val="2"/>
          </rPr>
          <t>Roberto Azofeifa:</t>
        </r>
        <r>
          <rPr>
            <sz val="9"/>
            <color indexed="81"/>
            <rFont val="Tahoma"/>
            <family val="2"/>
          </rPr>
          <t xml:space="preserve">
Pareciera ser un programa, ya que por varios años se ha estado incluyendo trabajo al respecto?. Cuál es el resultado esperado?</t>
        </r>
      </text>
    </comment>
    <comment ref="F54" authorId="0" shapeId="0" xr:uid="{3E3AB3A3-0286-490A-B751-3B7FC8B24B02}">
      <text>
        <r>
          <rPr>
            <b/>
            <sz val="9"/>
            <color indexed="81"/>
            <rFont val="Tahoma"/>
            <family val="2"/>
          </rPr>
          <t>Roberto Azofeifa:</t>
        </r>
        <r>
          <rPr>
            <sz val="9"/>
            <color indexed="81"/>
            <rFont val="Tahoma"/>
            <family val="2"/>
          </rPr>
          <t xml:space="preserve">
Cuál es específicamente la responsabilidad suya?.
La o las actividades propias a la responsabilidad suya, serían las que se incluyan en el plan de trabajo.</t>
        </r>
      </text>
    </comment>
    <comment ref="F55" authorId="0" shapeId="0" xr:uid="{1D087177-751C-4AC9-A95D-166733A62CF0}">
      <text>
        <r>
          <rPr>
            <b/>
            <sz val="9"/>
            <color indexed="81"/>
            <rFont val="Tahoma"/>
            <family val="2"/>
          </rPr>
          <t>Roberto Azofeifa:</t>
        </r>
        <r>
          <rPr>
            <sz val="9"/>
            <color indexed="81"/>
            <rFont val="Tahoma"/>
            <family val="2"/>
          </rPr>
          <t xml:space="preserve">
Cuál es específicamente la responsabilidad suya?.
La o las actividades propias a la responsabilidad suya, serían las que se incluyan en el plan de trabajo.</t>
        </r>
      </text>
    </comment>
    <comment ref="R57" authorId="0" shapeId="0" xr:uid="{70B41922-0B73-45B3-ACC8-7A17E30BF7B5}">
      <text>
        <r>
          <rPr>
            <b/>
            <sz val="9"/>
            <color indexed="81"/>
            <rFont val="Tahoma"/>
            <family val="2"/>
          </rPr>
          <t>Roberto Azofeifa:</t>
        </r>
        <r>
          <rPr>
            <sz val="9"/>
            <color indexed="81"/>
            <rFont val="Tahoma"/>
            <family val="2"/>
          </rPr>
          <t xml:space="preserve">
No queda claro el rol específico que realizarás a favor de la actividad.</t>
        </r>
      </text>
    </comment>
    <comment ref="G58" authorId="0" shapeId="0" xr:uid="{78B4FD9B-02CC-456B-9959-C45929B2CF8D}">
      <text>
        <r>
          <rPr>
            <b/>
            <sz val="9"/>
            <color indexed="81"/>
            <rFont val="Tahoma"/>
            <family val="2"/>
          </rPr>
          <t>Roberto Azofeifa:</t>
        </r>
        <r>
          <rPr>
            <sz val="9"/>
            <color indexed="81"/>
            <rFont val="Tahoma"/>
            <family val="2"/>
          </rPr>
          <t xml:space="preserve">
Siendo que esta actividad está orientada hacia la generación de propuestas de desarrollo, considero que la unidad de medida debería ser documento de propuesta para el desarrollo sostenible de la actividad frijolera.</t>
        </r>
      </text>
    </comment>
    <comment ref="F62" authorId="0" shapeId="0" xr:uid="{70CA4AE1-4960-493A-8AEC-F0DF67EAD875}">
      <text>
        <r>
          <rPr>
            <b/>
            <sz val="9"/>
            <color indexed="81"/>
            <rFont val="Tahoma"/>
            <family val="2"/>
          </rPr>
          <t>Roberto Azofeifa:</t>
        </r>
        <r>
          <rPr>
            <sz val="9"/>
            <color indexed="81"/>
            <rFont val="Tahoma"/>
            <family val="2"/>
          </rPr>
          <t xml:space="preserve">
Cuál es el plazo programado para realizar esta revisión? Cuándo se espera el resultado?</t>
        </r>
      </text>
    </comment>
    <comment ref="R62" authorId="0" shapeId="0" xr:uid="{ADF04781-0DED-44EF-89FF-AA032F7D31FB}">
      <text>
        <r>
          <rPr>
            <b/>
            <sz val="9"/>
            <color indexed="81"/>
            <rFont val="Tahoma"/>
            <family val="2"/>
          </rPr>
          <t>Roberto Azofeifa:</t>
        </r>
        <r>
          <rPr>
            <sz val="9"/>
            <color indexed="81"/>
            <rFont val="Tahoma"/>
            <family val="2"/>
          </rPr>
          <t xml:space="preserve">
Entiendo que este es un tema que se ha estado trabajando por años. Para cuando se prevé su finalización.
Para el II Semestre del 2024 se puede contar con el borrador final del RTCR Arroz Pilado, en tanto que el de Granza se espera tenerlo para el I Semestre 2024.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Allan Alvarez Bustos</author>
  </authors>
  <commentList>
    <comment ref="S22" authorId="0" shapeId="0" xr:uid="{C89223AC-C4CB-4772-BAE7-68B8CFB066DA}">
      <text>
        <r>
          <rPr>
            <b/>
            <sz val="9"/>
            <color indexed="81"/>
            <rFont val="Tahoma"/>
            <family val="2"/>
          </rPr>
          <t>Allan Alvarez Bustos:</t>
        </r>
        <r>
          <rPr>
            <sz val="9"/>
            <color indexed="81"/>
            <rFont val="Tahoma"/>
            <family val="2"/>
          </rPr>
          <t xml:space="preserve">
Informe i trimrestre la region repoto 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tc={CECB7712-9F74-4C7F-A7B8-BFF71DF24E1C}</author>
    <author>tc={BF60E6E9-D331-4549-889A-A2455EF33008}</author>
    <author>tc={ABE7B9BF-EA8F-4F3F-9560-95183121D43E}</author>
    <author>Allan Alvarez Bustos</author>
  </authors>
  <commentList>
    <comment ref="O122" authorId="0" shapeId="0" xr:uid="{CECB7712-9F74-4C7F-A7B8-BFF71DF24E1C}">
      <text>
        <t>[Comentario encadenado]
Tu versión de Excel te permite leer este comentario encadenado; sin embargo, las ediciones que se apliquen se quitarán si el archivo se abre en una versión más reciente de Excel. Más información: https://go.microsoft.com/fwlink/?linkid=870924
Comentario:
    este se puede subir a 20 dado que se pueden incluir los proyectos de forma individual como los de organizaciones
Respuesta:
    Alban realizar los ajustes que considere necesarios.</t>
      </text>
    </comment>
    <comment ref="O125" authorId="1" shapeId="0" xr:uid="{BF60E6E9-D331-4549-889A-A2455EF33008}">
      <text>
        <t>[Comentario encadenado]
Tu versión de Excel te permite leer este comentario encadenado; sin embargo, las ediciones que se apliquen se quitarán si el archivo se abre en una versión más reciente de Excel. Más información: https://go.microsoft.com/fwlink/?linkid=870924
Comentario:
    ajustar a 147 por ajuste de las acciones en la modificación
Respuesta:
    Alban realizar los ajustes que considere necesarios.</t>
      </text>
    </comment>
    <comment ref="O128" authorId="2" shapeId="0" xr:uid="{ABE7B9BF-EA8F-4F3F-9560-95183121D43E}">
      <text>
        <t>[Comentario encadenado]
Tu versión de Excel te permite leer este comentario encadenado; sin embargo, las ediciones que se apliquen se quitarán si el archivo se abre en una versión más reciente de Excel. Más información: https://go.microsoft.com/fwlink/?linkid=870924
Comentario:
    Si se pudiera ajustar la meta a 443, dado que se han dado productores que no van a seguir, ejemplo no renovaron contrato de alquiler de la finca
Respuesta:
    Alban realizar los ajustes que considere necesarios.</t>
      </text>
    </comment>
    <comment ref="F163" authorId="3" shapeId="0" xr:uid="{C59C4603-50A4-4D15-AEAC-5CC504142F24}">
      <text>
        <r>
          <rPr>
            <b/>
            <sz val="9"/>
            <color indexed="81"/>
            <rFont val="Tahoma"/>
            <family val="2"/>
          </rPr>
          <t>Allan Alvarez Bustos:</t>
        </r>
        <r>
          <rPr>
            <sz val="9"/>
            <color indexed="81"/>
            <rFont val="Tahoma"/>
            <family val="2"/>
          </rPr>
          <t xml:space="preserve">
Cuales acciones?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Allan Alvarez Bustos</author>
  </authors>
  <commentList>
    <comment ref="O37" authorId="0" shapeId="0" xr:uid="{0CCEECFD-2DFA-497E-9980-1F1CE4EA810A}">
      <text>
        <r>
          <rPr>
            <b/>
            <sz val="9"/>
            <color indexed="81"/>
            <rFont val="Tahoma"/>
            <family val="2"/>
          </rPr>
          <t>Allan Alvarez Bustos:</t>
        </r>
        <r>
          <rPr>
            <sz val="9"/>
            <color indexed="81"/>
            <rFont val="Tahoma"/>
            <family val="2"/>
          </rPr>
          <t xml:space="preserve">
Revisar Meta, según fica del indicador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Allan Alvarez Bustos</author>
  </authors>
  <commentList>
    <comment ref="S15" authorId="0" shapeId="0" xr:uid="{D7722B49-96D8-4538-8952-60BAFB6BE0F5}">
      <text>
        <r>
          <rPr>
            <b/>
            <sz val="9"/>
            <color indexed="81"/>
            <rFont val="Tahoma"/>
            <family val="2"/>
          </rPr>
          <t>Allan Alvarez Bustos:</t>
        </r>
        <r>
          <rPr>
            <sz val="9"/>
            <color indexed="81"/>
            <rFont val="Tahoma"/>
            <family val="2"/>
          </rPr>
          <t xml:space="preserve">
No se informo en el primer trimestre
</t>
        </r>
      </text>
    </comment>
    <comment ref="S49" authorId="0" shapeId="0" xr:uid="{2C936114-75C3-4A78-8603-AB05A0C00D49}">
      <text>
        <r>
          <rPr>
            <b/>
            <sz val="9"/>
            <color indexed="81"/>
            <rFont val="Tahoma"/>
            <family val="2"/>
          </rPr>
          <t>Allan Alvarez Bustos:No se informo en el primer trimestre. Los 51 productores ya cumplen con los parametros de indicador?</t>
        </r>
      </text>
    </comment>
    <comment ref="S60" authorId="0" shapeId="0" xr:uid="{33E6B070-88F0-4654-B3D3-C6A6C37001D9}">
      <text>
        <r>
          <rPr>
            <b/>
            <sz val="9"/>
            <color indexed="81"/>
            <rFont val="Tahoma"/>
            <family val="2"/>
          </rPr>
          <t>Allan Alvarez Bustos:</t>
        </r>
        <r>
          <rPr>
            <sz val="9"/>
            <color indexed="81"/>
            <rFont val="Tahoma"/>
            <family val="2"/>
          </rPr>
          <t xml:space="preserve">
no se informo en el ifnorme del I trimestre. Los dos productores ya cumplen con los parametros?</t>
        </r>
      </text>
    </comment>
    <comment ref="S65" authorId="0" shapeId="0" xr:uid="{7291C36E-0DCB-4575-94B4-D4AF1313E7C0}">
      <text>
        <r>
          <rPr>
            <b/>
            <sz val="9"/>
            <color indexed="81"/>
            <rFont val="Tahoma"/>
            <family val="2"/>
          </rPr>
          <t>Allan Alvarez Bustos:</t>
        </r>
        <r>
          <rPr>
            <sz val="9"/>
            <color indexed="81"/>
            <rFont val="Tahoma"/>
            <family val="2"/>
          </rPr>
          <t xml:space="preserve">
No se informo en el informe del primer triemestre</t>
        </r>
      </text>
    </comment>
    <comment ref="S74" authorId="0" shapeId="0" xr:uid="{8C2D1465-C44C-44BD-B738-F7DCA87A0689}">
      <text>
        <r>
          <rPr>
            <b/>
            <sz val="9"/>
            <color indexed="81"/>
            <rFont val="Tahoma"/>
            <family val="2"/>
          </rPr>
          <t>Allan Alvarez Bustos:</t>
        </r>
        <r>
          <rPr>
            <sz val="9"/>
            <color indexed="81"/>
            <rFont val="Tahoma"/>
            <family val="2"/>
          </rPr>
          <t xml:space="preserve">
No se informo en el informe del primer trimestre. Revisar parametros.</t>
        </r>
      </text>
    </comment>
    <comment ref="S93" authorId="0" shapeId="0" xr:uid="{4D9582C7-3A17-4BDD-AB5C-3501F117D496}">
      <text>
        <r>
          <rPr>
            <b/>
            <sz val="9"/>
            <color indexed="81"/>
            <rFont val="Tahoma"/>
            <family val="2"/>
          </rPr>
          <t>Allan Alvarez Bustos:</t>
        </r>
        <r>
          <rPr>
            <sz val="9"/>
            <color indexed="81"/>
            <rFont val="Tahoma"/>
            <family val="2"/>
          </rPr>
          <t xml:space="preserve">
No se informo en el informe del primer trimestre. 3 fincas? Revisar dato.</t>
        </r>
      </text>
    </comment>
  </commentList>
</comments>
</file>

<file path=xl/sharedStrings.xml><?xml version="1.0" encoding="utf-8"?>
<sst xmlns="http://schemas.openxmlformats.org/spreadsheetml/2006/main" count="15761" uniqueCount="4252">
  <si>
    <t>MINISTERIO DE AGRICULTURA Y GANADERÍA (MAG)</t>
  </si>
  <si>
    <t>NIVEL POLÍTICO</t>
  </si>
  <si>
    <t>Unidad de Planificación Estrátegica</t>
  </si>
  <si>
    <t>Unidad de Control Interno y Calidad</t>
  </si>
  <si>
    <t xml:space="preserve">   Unidad de Planificación para el Desarrollo</t>
  </si>
  <si>
    <t xml:space="preserve">   Unidad de Análisis e información Estratégica</t>
  </si>
  <si>
    <t>DIRECCIONES</t>
  </si>
  <si>
    <t>DEPARTAMENTOS</t>
  </si>
  <si>
    <t>UNIDADES</t>
  </si>
  <si>
    <t>REGIONES DE DESARROLLO</t>
  </si>
  <si>
    <t>ÓRGANOS ADSCRITOS</t>
  </si>
  <si>
    <t>Niveles de Vinculación de los Instrumentos de Planificación</t>
  </si>
  <si>
    <t>Plan Nacional de Desarrollo y de Inversión Pública 2023-2026 (PNDIP)</t>
  </si>
  <si>
    <t>Intervención estratégica</t>
  </si>
  <si>
    <t>Objetivo</t>
  </si>
  <si>
    <t xml:space="preserve">No. de vinculación </t>
  </si>
  <si>
    <t>Indicador</t>
  </si>
  <si>
    <t>Metas</t>
  </si>
  <si>
    <t>Meta por Región de Desarrollo para el año 2023</t>
  </si>
  <si>
    <t>Responsables</t>
  </si>
  <si>
    <t>Programa de producción sostenible</t>
  </si>
  <si>
    <t xml:space="preserve">Desarrollar modelos de producción sostenibles, bajo el modelo de reducción en emisiones de gases de efecto invernadero en fincas ganaderas y agrícolas.		</t>
  </si>
  <si>
    <t>1.1</t>
  </si>
  <si>
    <t>Número de fincas implementando el modelo NAMA.</t>
  </si>
  <si>
    <r>
      <rPr>
        <sz val="11"/>
        <rFont val="Calibri (Cuerpo)"/>
      </rPr>
      <t>2023</t>
    </r>
    <r>
      <rPr>
        <sz val="11"/>
        <rFont val="Calibri"/>
        <family val="2"/>
        <scheme val="minor"/>
      </rPr>
      <t xml:space="preserve">: 408
2024: 408
2025: 408
</t>
    </r>
    <r>
      <rPr>
        <sz val="11"/>
        <rFont val="Calibri (Cuerpo)"/>
      </rPr>
      <t>2026: 408</t>
    </r>
  </si>
  <si>
    <t>Brunca: 58
Central Oriental: 60
Central Sur: 30
Central Occidental: 40
Chorotega: 57
Huetar Caribe: 30 
Huetar Norte: 70 
P. Central: 63</t>
  </si>
  <si>
    <t>Dirección DNEA
Directores Regiones de Desarrollo
Coordinar del NAMA ganadería y NAMA Café</t>
  </si>
  <si>
    <t>1.2</t>
  </si>
  <si>
    <t>Número de fincas con reconocimiento de producción sostenible.</t>
  </si>
  <si>
    <r>
      <rPr>
        <sz val="11"/>
        <rFont val="Calibri (Cuerpo)"/>
      </rPr>
      <t>2023</t>
    </r>
    <r>
      <rPr>
        <sz val="11"/>
        <rFont val="Calibri"/>
        <family val="2"/>
        <scheme val="minor"/>
      </rPr>
      <t xml:space="preserve">: 56
2024: 61
</t>
    </r>
    <r>
      <rPr>
        <sz val="11"/>
        <rFont val="Calibri (Cuerpo)"/>
      </rPr>
      <t>2025: 76</t>
    </r>
    <r>
      <rPr>
        <sz val="11"/>
        <rFont val="Calibri"/>
        <family val="2"/>
        <scheme val="minor"/>
      </rPr>
      <t xml:space="preserve">
2026: 76</t>
    </r>
  </si>
  <si>
    <t>Brunca: 5
Central Oriental: 3  
Central Sur: 3
Central Occidental: 3  
Chorotega: 12
Huetar Caribe: 3 
Huetar Norte: 24
P. Central: 3</t>
  </si>
  <si>
    <t xml:space="preserve">Dirección DNEA
Directores Regiones de Desarrollo
</t>
  </si>
  <si>
    <t>Direccionar, asesorar, coordinar y promocionar una producción agropecuaria que sea sostenible ambiental, económica y socialmente, generando sistemas de producción agropecuaria resilientes al cambio climático, mediante buenas prácticas, tecnologías agropecuarias sostenibles y un manejo integrado de los recursos suelo, hídrico, biodiversidad agrícola.</t>
  </si>
  <si>
    <t>1.3</t>
  </si>
  <si>
    <t xml:space="preserve">Número de productores que reciben asistencia técnica, para la transformación de los sistemas productivos. </t>
  </si>
  <si>
    <r>
      <rPr>
        <sz val="11"/>
        <rFont val="Calibri (Cuerpo)"/>
      </rPr>
      <t>2023</t>
    </r>
    <r>
      <rPr>
        <sz val="11"/>
        <rFont val="Calibri"/>
        <family val="2"/>
        <scheme val="minor"/>
      </rPr>
      <t xml:space="preserve">: 4 325
2024: 4 733
</t>
    </r>
    <r>
      <rPr>
        <sz val="11"/>
        <rFont val="Calibri (Cuerpo)"/>
      </rPr>
      <t>2025: 5 141
2026: 5 549</t>
    </r>
  </si>
  <si>
    <t>Brunca: 526
Central Oriental: 654
Central Sur: 164 
Central Occidental: 551 
Chorotega: 566
Huetar Caribe: 308
Huetar Norte: 660
P. Central: 896</t>
  </si>
  <si>
    <t>Dirección DNEA
Directores Regiones de Desarrollo</t>
  </si>
  <si>
    <t>Plan Sectorial 2023-2027</t>
  </si>
  <si>
    <t>Eje de Política 1: Modernización de las Instituciones del Sector Agropecuario</t>
  </si>
  <si>
    <t>Intervención Pública</t>
  </si>
  <si>
    <t>Objetivo de la intervención</t>
  </si>
  <si>
    <t xml:space="preserve">Meta del período y anual </t>
  </si>
  <si>
    <t>Estimación Presupuestaria (¢) fuente de financiamiento</t>
  </si>
  <si>
    <t>Institución Responsable/</t>
  </si>
  <si>
    <t>Riesgos</t>
  </si>
  <si>
    <t>Valor público de la intervención</t>
  </si>
  <si>
    <t>1.7 Modernización Institucional del servicio de extensión agropecuaria.</t>
  </si>
  <si>
    <t>1.7.1 Modernizar los servicios de extensión agropecuaria mediante una reorganización parcial que permita mayor eficiencia de los recursos institucionales y se potencie las labores sustantivas.</t>
  </si>
  <si>
    <t>1.7.1.1 Reorganización parcial de la DNEA implementada.</t>
  </si>
  <si>
    <t xml:space="preserve">
2023-2027:
Reorganización implementada.
1</t>
  </si>
  <si>
    <t>2023-2027: 4 000 000
Presupuesto Ordinario, 175-1</t>
  </si>
  <si>
    <t>Karla Mena MAG-Directora DNEA</t>
  </si>
  <si>
    <t>Operativo Legal Gobernanza Financiero</t>
  </si>
  <si>
    <t>Servicios de Extensión Agropecuaria eficiente y eficaz.</t>
  </si>
  <si>
    <t>1.9 Fortalecimiento y modernización del Sistema de Extensión Agropecuaria.</t>
  </si>
  <si>
    <t>1.9.1 Brindar un servicio de extensión integral para satisfacer las necesidades de la persona productora y mejorar la productividad de su sistema productivo.</t>
  </si>
  <si>
    <t>1.9.1.1 Propuesta elaborada e implementada del modelo integral de extensión agropecuaria.</t>
  </si>
  <si>
    <t xml:space="preserve">2023-2027: 1 modelo integral elaborado e implementado.
</t>
  </si>
  <si>
    <t>2023-2027: 36 000 000
Presupuesto ordinario, 175-1</t>
  </si>
  <si>
    <t>Operativo Gobernanza Financiero</t>
  </si>
  <si>
    <t>Servicios	de Extensión Agropecuaria eficiente y eficaz.</t>
  </si>
  <si>
    <t>1.11 Sistema de registro agropecuario, acuícola y pesquero</t>
  </si>
  <si>
    <t>1.11.1 Mejorar la extensión agropecuaria mediante herramientas tecnológicas que faciliten el acceso a los pequeños y medianos productores a los servicios.</t>
  </si>
  <si>
    <t>1.11.1.1 Expediente digital de la persona productora</t>
  </si>
  <si>
    <t>2023-2027: 1 sistema
2023: Diseño
2024: Implementación</t>
  </si>
  <si>
    <t>2023-2027: 54 000 000
Presupuesto ordinario, 175-1
2023: 27 000 000
2024: 27 000 000</t>
  </si>
  <si>
    <t>1.11.1.2 Cantidad de servicios de extensión en línea.</t>
  </si>
  <si>
    <t>2023-2027: 3
2023: NA
2024: 1
2025: 1
2026: 1
2027: N/A</t>
  </si>
  <si>
    <t>2023-2027: 126 000 000
Presupuesto ordinario, 175-1
2023: NA
2024: 42 000 000
2025: 42 000 000
2026: 42 000 000
2027: N/A</t>
  </si>
  <si>
    <t>1.18 Rediseño de los procesos para la obtención de nuevas autorizaciones de cáñamo y nuevas licencias de cannabis.</t>
  </si>
  <si>
    <t>1.18.1.1 Cantidad de etapas del sistema implementadas del VUI.</t>
  </si>
  <si>
    <t>Etapa 1: Capacitaciones</t>
  </si>
  <si>
    <t>MAG Max Valverde Villalobos (DNEA), Daniel Carrasco Sánchez (Asesoría Jurídica)</t>
  </si>
  <si>
    <t>2.1 Programa de desarrollo de capacidades para las personas productoras.</t>
  </si>
  <si>
    <t>2.1.1 Implementar un programa de formación del recurso humano en el marco de la Directriz No. 006-MAG-MEP que permita el desarrollo de capacidades de las personas productoras.</t>
  </si>
  <si>
    <t>2.1.1.1
Número de capacitaciones realizadas para personas productoras,
Línea base 0</t>
  </si>
  <si>
    <t>2023-2027: 1100
20238: Diseño del perfil y
maya curricular de los productores.
2024: 245
2025: 265
2026: 285
2027: 305</t>
  </si>
  <si>
    <t>2023-2027: 99 891 800
Presupuesto ordinario, 175-1
2023: 0
2024: 21 800 000
2025: 23 780 000
2026: 25 958 000
2027: 28 353 800</t>
  </si>
  <si>
    <t>MAG
Karla	Mena
MAG-Directora DNEA
Conac	4S
Lic. Robin Almendares Fernández,	Director Ejecutivo
INA	–	Núcleo Agropecuario
Efraín Muñoz Valverde</t>
  </si>
  <si>
    <t>Operativo Gobernanz a Financiero</t>
  </si>
  <si>
    <t>Capacitaciones y actualizaciones en	producción sostenible	y gestión empresarial</t>
  </si>
  <si>
    <t>2.2 Programa de desarrollo			de capacidades dirigido	a	los agentes			de extensión agropecuarios.</t>
  </si>
  <si>
    <t>2.2.1 Implementar un programa de formación del recurso humano en el marco de la Directriz No. 006-MAG-MEP que permita el desarrollo de capacidades de los agentes de extensión.</t>
  </si>
  <si>
    <t xml:space="preserve">2.2.1.1
Número de capacitaciones realizadas para agentes de extensión.
Línea base 0
</t>
  </si>
  <si>
    <t>2023-2027: 45
2023: 5
2024: 10
2025: 10
2026: 10
2027: 10</t>
  </si>
  <si>
    <t>2023-2027: 4 500 000
Presupuesto institucional
2023: 500 000
2023: 1 000 000
2023: 1 000 000
2023: 1 000 000
2023: 1 000 000</t>
  </si>
  <si>
    <t>MAG
Karla	Mena
MAG- Directora DNEA
INA	–	Núcleo Agropecuario
Efraín Muñoz Valverde</t>
  </si>
  <si>
    <t>Operativa Legal Gobernanz a Financiero</t>
  </si>
  <si>
    <t>Capacitaciones y	actualización en		sistemas productivos sostenibles	y gestión agroempresarial.</t>
  </si>
  <si>
    <t>2.6 Actualización de la normativa reglamentaria para el otorgamiento eficiente de exoneraciones, reducciones o beneficios tributarios al Sector Agropecuario.</t>
  </si>
  <si>
    <t>2.6.1 Fomentar la competitividad del Sector Agropecuario mediante un marco normativo actualizado que permita mayor eficiencia en el otorgamiento y control de beneficios fiscales.</t>
  </si>
  <si>
    <t>2.6.1.1 Reglamento publicado e implementado</t>
  </si>
  <si>
    <t>MAG, Asesoría Jurídica</t>
  </si>
  <si>
    <t>2.12 Negociación de un acuerdo comercial bilateral con la Unión Europea en materia de producción orgánica</t>
  </si>
  <si>
    <t>2.12.1 Facilitar el acceso de productos orgánico a la Unión Europea mediante el establecimiento de un acuerdo comercial bilateral</t>
  </si>
  <si>
    <t>2.12.1.1 Acuerdo comercial bilateral con la Unión Europea en materia de producción orgánica negociado.</t>
  </si>
  <si>
    <t>2023-2027: Acuerdo comercial negociado
e implementado
2023:	Fase  (negociación)	
2024:	Fase 1 (negociación)	
2025:	Fase2 (formalización)
2026:	Fase 3 (implementación)
2027:0</t>
  </si>
  <si>
    <t>2023-2027: 56 000 000
2023: 22 000 000,00
2024: 22 000 000,00
2025: 0
2026: 12 000 000,00
2027: 0</t>
  </si>
  <si>
    <t>MAG (DNEA)
SFE (ARAO)</t>
  </si>
  <si>
    <t>Operativo Financiero Político</t>
  </si>
  <si>
    <t>Acceso al segundo mercado	de productos orgánicos del país.</t>
  </si>
  <si>
    <t>2.13 Simplificación de la categoria espacial migratoria para la mano de obra del sector agropecuario.</t>
  </si>
  <si>
    <t>2.13.1 Simplificar el proceso	de regularización migratoria	de trabajadores para el sector agropecuario.</t>
  </si>
  <si>
    <t>2.13.1.1 Reglamento implementado</t>
  </si>
  <si>
    <t>2023-2027: 1
2023: 1
2024: NA
2025: NA
2026: NA
2027: NA</t>
  </si>
  <si>
    <t xml:space="preserve">2023-2027: 11 400 000
Presupuesto
institucional
2023: 11.400.000
</t>
  </si>
  <si>
    <t>MAG
Jose Claudio Fallas
Miguel	Solís Sánchez</t>
  </si>
  <si>
    <t>Operativo</t>
  </si>
  <si>
    <t xml:space="preserve">Dinamización de la
economía por medio
de la formalización
de la mano de obra
migrante.
</t>
  </si>
  <si>
    <t>3.7 Producción Sostenible</t>
  </si>
  <si>
    <t>3.7.1 Fortalecer los Sistemas de Producción Agropecuaria, por medio del reconocimiento de beneficios agroambientales (buenas prácticas agrícolas y pecuarias BPA y P y Producción Orgánica RBPO).</t>
  </si>
  <si>
    <t>3.7.1.1 Número de productores agropecuarios que reciben incentivos económicos por reconocimiento de beneficios agroambientales.
Línea base 626</t>
  </si>
  <si>
    <t>2023-2027: 3 850
2023: 700
2024: 750
2025: 800
2026: 800
2027: 800</t>
  </si>
  <si>
    <t>2023-2027:	3	073	750	000
Presupuesto ordinario, 175-1
2023: 614 750 000
2024: 614 750 000
2025: 614 750 000
2026: 614 750 000
2027: 614 750 000</t>
  </si>
  <si>
    <t>Recursos económicos para implementar prácticas	de producción sostenible.</t>
  </si>
  <si>
    <t>3.7.2 Implementar modelos de producción sostenibles, bajo el enfoque de NAMA y Plan Nacional de Adaptación en las cadenas de valor agropecuarias priorizadas</t>
  </si>
  <si>
    <t>3.7.2.1 Número de nuevos modelos de producción bajos en emisiones de gases de efecto invernadero implementados. (caña de azúcar, musáceas, arroz, entre otros).
Línea base 2</t>
  </si>
  <si>
    <t>2023-2027: 3
2023: NA
2024: 1
2025: 1
2026: 1
2027: NA</t>
  </si>
  <si>
    <t>2023-2027:	150 000	000
Presupuesto ordinario, 175-1
2023: NA
2024: 50 000 000
2025: 50 000 000
2026: 50 000 000
2027: NA</t>
  </si>
  <si>
    <t>Modelos	de asistencia técnica resilientes		al cambio climático</t>
  </si>
  <si>
    <t>3.7.3 Fomentar la construcción de biofábricas en las regiones de desarrollo de extensión agropecuaria para la gestión de capacidades de personas productoras y técnicos en tecnologías sostenibles para la adaptación a los efectos del Cambio Climático.</t>
  </si>
  <si>
    <t>3.7.3.1 Número de biofábricas desarrolladas.</t>
  </si>
  <si>
    <t>2023-2027:	16
biofábricas
2023: 16
2024: 0
2025: 0
2026: 0
2027: 0</t>
  </si>
  <si>
    <t>2023-2027:	142	625	000
Fundecooperación, con fondos de Adaptación ($250 000)
2023: 142 625 000
2024: NA
2025: NA
2026: NA
2027: NA</t>
  </si>
  <si>
    <t>Transferencia de conocimiento de tecnología que mejora la salud de los suelos, brinda inocuidad de los alimentos y minimiza costos	de producción</t>
  </si>
  <si>
    <t xml:space="preserve">3.7.4 Diseñar piloto de Mesa Técnica Agroclimática (MTA) y Sistema de Alerta Temprana (SAT). </t>
  </si>
  <si>
    <t>3.7.4.1 Sistema de alerta temprana con información agroclimática apropiada para el productor piloteado.</t>
  </si>
  <si>
    <t>Unidades de Medida DNEA</t>
  </si>
  <si>
    <t>Código</t>
  </si>
  <si>
    <t>Descripción</t>
  </si>
  <si>
    <t xml:space="preserve"> Cantidad de charlas  </t>
  </si>
  <si>
    <t xml:space="preserve"> Cantidad de datos asociados al requerimiento</t>
  </si>
  <si>
    <t xml:space="preserve"> Cantidad de informes presentados</t>
  </si>
  <si>
    <t xml:space="preserve"> Cantidad de informes sobre requerimientos</t>
  </si>
  <si>
    <t xml:space="preserve"> Cantidad de planes de trabajo</t>
  </si>
  <si>
    <t xml:space="preserve"> Cantidad de requerimientos atendidos</t>
  </si>
  <si>
    <t xml:space="preserve"> Cantidad de visitas</t>
  </si>
  <si>
    <t xml:space="preserve"> Número de campañas o planes de comunicación</t>
  </si>
  <si>
    <t xml:space="preserve"> Número de comunicados de prensa</t>
  </si>
  <si>
    <t xml:space="preserve"> Número de documentos actualizados  </t>
  </si>
  <si>
    <t xml:space="preserve"> Número de eventos o actividades</t>
  </si>
  <si>
    <t xml:space="preserve"> Número de Planes elaborados</t>
  </si>
  <si>
    <t xml:space="preserve"> Número de publicaciones                  </t>
  </si>
  <si>
    <t xml:space="preserve"> Número de registros  </t>
  </si>
  <si>
    <t xml:space="preserve"> Número de requerimientos presentados</t>
  </si>
  <si>
    <t xml:space="preserve"> Número de reuniones</t>
  </si>
  <si>
    <t>Cantidad de Asesorías en materia de proceso Archivísticos</t>
  </si>
  <si>
    <t>Cantidad de documentos Facilitados</t>
  </si>
  <si>
    <t xml:space="preserve">Cantidad de libros legalizados  </t>
  </si>
  <si>
    <t>Cantidad de trámites</t>
  </si>
  <si>
    <t>Número  de demostraciones de método</t>
  </si>
  <si>
    <t>Número Cantidad de requerimientos atendidos</t>
  </si>
  <si>
    <t>Número de boletines</t>
  </si>
  <si>
    <t>Número de Brochure</t>
  </si>
  <si>
    <t>Número de cajas con selección.</t>
  </si>
  <si>
    <t>Número de cajas con tratamiento archivistico</t>
  </si>
  <si>
    <t>Número de cajas instaladas y etiquetadas</t>
  </si>
  <si>
    <t>Número de censos</t>
  </si>
  <si>
    <t>Número de charlas</t>
  </si>
  <si>
    <t>Número de consultas</t>
  </si>
  <si>
    <t>Número de cursos</t>
  </si>
  <si>
    <t>Número de diagnósticos</t>
  </si>
  <si>
    <t>Número de días de campo</t>
  </si>
  <si>
    <t>Número de documentos</t>
  </si>
  <si>
    <t>Número de documentos descritos</t>
  </si>
  <si>
    <t>Número de encuestas</t>
  </si>
  <si>
    <t>Número de fincas</t>
  </si>
  <si>
    <t>Número de giras</t>
  </si>
  <si>
    <t>Número de Giras Realizadas cada Región Territorial</t>
  </si>
  <si>
    <t>Número de informes</t>
  </si>
  <si>
    <t>Número de listas de transferencia</t>
  </si>
  <si>
    <t>Número de mejoras solicitadas a TI</t>
  </si>
  <si>
    <t>Número de muestras</t>
  </si>
  <si>
    <t>Número de parcelas demostrativas</t>
  </si>
  <si>
    <t>Número de personas productoras</t>
  </si>
  <si>
    <t>Número de planes de finca</t>
  </si>
  <si>
    <t>Número de posteos</t>
  </si>
  <si>
    <t>Número de proyectos</t>
  </si>
  <si>
    <t xml:space="preserve">Número de publicaciones                 </t>
  </si>
  <si>
    <t xml:space="preserve">Número de registros </t>
  </si>
  <si>
    <t>Número de remates</t>
  </si>
  <si>
    <t>Número de reuniones</t>
  </si>
  <si>
    <t>Número de riesgos identificados</t>
  </si>
  <si>
    <t>Número de solicitudes</t>
  </si>
  <si>
    <t>Número de solicitudes de Eliminación</t>
  </si>
  <si>
    <t>Número de talleres</t>
  </si>
  <si>
    <t>Número de visitas a finca</t>
  </si>
  <si>
    <t>Número tablas elaboradas</t>
  </si>
  <si>
    <t>Número total de organizaciones productoras</t>
  </si>
  <si>
    <t xml:space="preserve">Medios de Verificación </t>
  </si>
  <si>
    <t>ID</t>
  </si>
  <si>
    <t xml:space="preserve">Descripción </t>
  </si>
  <si>
    <t>Bitácora</t>
  </si>
  <si>
    <t>Boleta de levantamiento de información</t>
  </si>
  <si>
    <t>Certificado</t>
  </si>
  <si>
    <t>Diagnostico y plan de finca</t>
  </si>
  <si>
    <t>Documento de proyecto</t>
  </si>
  <si>
    <t>Exonet</t>
  </si>
  <si>
    <t>Expediente administrativo de la Organización</t>
  </si>
  <si>
    <t>Expediente administrativo de productores</t>
  </si>
  <si>
    <t>Expediente administrativo del funcionario</t>
  </si>
  <si>
    <t>Expediente administrativo del Proyecto</t>
  </si>
  <si>
    <t>Gestor documental</t>
  </si>
  <si>
    <t>Hoja de Visita</t>
  </si>
  <si>
    <t xml:space="preserve">Informe </t>
  </si>
  <si>
    <t>Libro de actas</t>
  </si>
  <si>
    <t>Lista de asistencia</t>
  </si>
  <si>
    <t>Memorando de Entendimiento Oficializado</t>
  </si>
  <si>
    <t>Minuta de reunión</t>
  </si>
  <si>
    <t>Oficio</t>
  </si>
  <si>
    <t>Plan de Intervención</t>
  </si>
  <si>
    <t>Registro fotográfico</t>
  </si>
  <si>
    <t>SEVRIMAG</t>
  </si>
  <si>
    <t>SICOP</t>
  </si>
  <si>
    <t>SisDNEA</t>
  </si>
  <si>
    <t>Sistema de Gestión de Calidad</t>
  </si>
  <si>
    <t>Sistema de Presupuesto Institucional</t>
  </si>
  <si>
    <t>Sistema Delphos</t>
  </si>
  <si>
    <t>Synergy</t>
  </si>
  <si>
    <t>Video de actividades de la capacitación</t>
  </si>
  <si>
    <t>No. de Indicador</t>
  </si>
  <si>
    <t>Nombre del Indicador</t>
  </si>
  <si>
    <t>No hay vinculación</t>
  </si>
  <si>
    <t>I.01</t>
  </si>
  <si>
    <t>I.02</t>
  </si>
  <si>
    <t xml:space="preserve">Número de productores atendidos con sistemas de producción orgánica certificados o en transición. </t>
  </si>
  <si>
    <t>I.03</t>
  </si>
  <si>
    <t>Número de sistemas de producción que obtienen el galardón de bandera azul ecológica (BAE).</t>
  </si>
  <si>
    <t>I.04</t>
  </si>
  <si>
    <t>Número de organizaciones de productores que obtienen el galardón de bandera azul ecológica.</t>
  </si>
  <si>
    <t>I.05</t>
  </si>
  <si>
    <t>Número de fincas implementando el modelo NAMA Ganadería.</t>
  </si>
  <si>
    <t>I.06</t>
  </si>
  <si>
    <t>Toneladas métricas por año (t/año) de CO2 equivalente mitigado, aplicando el modelo NAMA.</t>
  </si>
  <si>
    <t>I.07</t>
  </si>
  <si>
    <t>Número de fincas de café implementado el modelo de adaptación al cambio climático y de reducción de emisiones de gases de efecto invernadero.</t>
  </si>
  <si>
    <t>I.08</t>
  </si>
  <si>
    <t>Número de fincas con reconocimiento de producción sostenible, otorgado por el MAG.</t>
  </si>
  <si>
    <t>I.09</t>
  </si>
  <si>
    <t>Número de productores agropecuarios que reciben incentivos económicos por reconocimiento de beneficios ambientales bajo las modalidades de RBAyP y RBAO.</t>
  </si>
  <si>
    <t>I.10</t>
  </si>
  <si>
    <t>Número de organizaciones apoyadas por el Ministerio de Agricultura y Ganadería con servicios de extensión agropecuaria.</t>
  </si>
  <si>
    <t>I.11</t>
  </si>
  <si>
    <t>Número de proyectos agropecuarios o de valor agregado desarrollados por organizaciones y financiados con recursos públicos (INDER, IMAS, INAMU, MAG) y/o privados, con apoyo técnico por parte del MAG.</t>
  </si>
  <si>
    <t>I.12</t>
  </si>
  <si>
    <t>Número de proyectos agropecuarios o de valor agregado desarrollados por personas productoras y financiados con recursos públicos (INDER, IMAS, INAMU, MAG) y/o privados, con seguimiento técnico por parte del MAG.</t>
  </si>
  <si>
    <t>I.13</t>
  </si>
  <si>
    <t>Número de productores ocasionales atendidos con servicios de extensión.</t>
  </si>
  <si>
    <t>I.14</t>
  </si>
  <si>
    <t xml:space="preserve">Número de fincas en seguimiento bajo el enfoque NAMA Ganadería. </t>
  </si>
  <si>
    <t>I.15</t>
  </si>
  <si>
    <t xml:space="preserve">Número total de fincas de café que han implementado el modelo de adaptación al cambio climático y de reducción de emisiones de gases de efecto invernadero (NAMA Café) y que se encuentra bajo seguimiento oficial. </t>
  </si>
  <si>
    <t>I.16</t>
  </si>
  <si>
    <t>Número de solicitudes  presentadas para la autorización del cultivo de cáñamo y  cánnabis.</t>
  </si>
  <si>
    <t>I.17</t>
  </si>
  <si>
    <t>Número de solicitudes aprobadas para el cultivo de Cáñamo industrial y Cannabis para uso medicinal.</t>
  </si>
  <si>
    <t>A.01</t>
  </si>
  <si>
    <t>Porcentaje de utilización de los recursos operativos presupuestarios asignados al sub programa 175-01.</t>
  </si>
  <si>
    <t>A.02</t>
  </si>
  <si>
    <t>Cantidad de trámites en gestión de recursos humanos, del sub programa 175-01.</t>
  </si>
  <si>
    <t>A.03</t>
  </si>
  <si>
    <t>Cantidad de trámites en gestión de compra y administración de bienes, insumos y servicios, del sub programa 175-01.</t>
  </si>
  <si>
    <t>A.04</t>
  </si>
  <si>
    <t>Cantidad de trámites en gestión de servicios de apoyo del sub programa 175-01.</t>
  </si>
  <si>
    <t>SISTEMA DE GESTION DE CALIDAD</t>
  </si>
  <si>
    <t>FORMULARIO 5F09-01</t>
  </si>
  <si>
    <t>Periodo:</t>
  </si>
  <si>
    <t>No. de Programa Presupuestario:</t>
  </si>
  <si>
    <t>Dirección:</t>
  </si>
  <si>
    <t>Despacho Ministerial</t>
  </si>
  <si>
    <t>Departamento/Unidad:</t>
  </si>
  <si>
    <t>Asesoría Jurídica</t>
  </si>
  <si>
    <r>
      <t xml:space="preserve">Vinculación o alineamiento de objetivos e intervenciones </t>
    </r>
    <r>
      <rPr>
        <b/>
        <vertAlign val="superscript"/>
        <sz val="7"/>
        <rFont val="Calibri"/>
        <family val="2"/>
        <scheme val="minor"/>
      </rPr>
      <t>1</t>
    </r>
  </si>
  <si>
    <t>Programación de las actividades operativas</t>
  </si>
  <si>
    <t>Seguimiento Trimestral (Ejecución)</t>
  </si>
  <si>
    <t>Total Anual realizado</t>
  </si>
  <si>
    <r>
      <t xml:space="preserve">ODS </t>
    </r>
    <r>
      <rPr>
        <b/>
        <vertAlign val="superscript"/>
        <sz val="7"/>
        <rFont val="Calibri"/>
        <family val="2"/>
        <scheme val="minor"/>
      </rPr>
      <t>2</t>
    </r>
  </si>
  <si>
    <r>
      <t xml:space="preserve">PS </t>
    </r>
    <r>
      <rPr>
        <b/>
        <vertAlign val="superscript"/>
        <sz val="7"/>
        <rFont val="Calibri"/>
        <family val="2"/>
        <scheme val="minor"/>
      </rPr>
      <t>3</t>
    </r>
  </si>
  <si>
    <r>
      <t xml:space="preserve">PEI </t>
    </r>
    <r>
      <rPr>
        <b/>
        <vertAlign val="superscript"/>
        <sz val="7"/>
        <rFont val="Calibri"/>
        <family val="2"/>
        <scheme val="minor"/>
      </rPr>
      <t>4</t>
    </r>
  </si>
  <si>
    <r>
      <t xml:space="preserve">POI </t>
    </r>
    <r>
      <rPr>
        <b/>
        <vertAlign val="superscript"/>
        <sz val="7"/>
        <rFont val="Calibri"/>
        <family val="2"/>
        <scheme val="minor"/>
      </rPr>
      <t>5</t>
    </r>
  </si>
  <si>
    <r>
      <t>Actividad</t>
    </r>
    <r>
      <rPr>
        <b/>
        <vertAlign val="superscript"/>
        <sz val="7"/>
        <rFont val="Calibri"/>
        <family val="2"/>
        <scheme val="minor"/>
      </rPr>
      <t xml:space="preserve"> 6</t>
    </r>
  </si>
  <si>
    <t>Meta programada por actividad para el periodo</t>
  </si>
  <si>
    <t>Presupuesto10</t>
  </si>
  <si>
    <r>
      <t xml:space="preserve">Responsable </t>
    </r>
    <r>
      <rPr>
        <b/>
        <vertAlign val="superscript"/>
        <sz val="7"/>
        <rFont val="Calibri"/>
        <family val="2"/>
        <scheme val="minor"/>
      </rPr>
      <t>10</t>
    </r>
  </si>
  <si>
    <r>
      <t xml:space="preserve">Observaciones/supuestos/ Limitaciones </t>
    </r>
    <r>
      <rPr>
        <b/>
        <vertAlign val="superscript"/>
        <sz val="7"/>
        <rFont val="Calibri"/>
        <family val="2"/>
        <scheme val="minor"/>
      </rPr>
      <t>11</t>
    </r>
  </si>
  <si>
    <t>I Trimestre</t>
  </si>
  <si>
    <t>II Trimestre</t>
  </si>
  <si>
    <t>III Trimestre</t>
  </si>
  <si>
    <t>IV Trimestre</t>
  </si>
  <si>
    <r>
      <t xml:space="preserve">Unidad de medida </t>
    </r>
    <r>
      <rPr>
        <b/>
        <vertAlign val="superscript"/>
        <sz val="7"/>
        <rFont val="Calibri"/>
        <family val="2"/>
        <scheme val="minor"/>
      </rPr>
      <t>7</t>
    </r>
  </si>
  <si>
    <r>
      <t xml:space="preserve">Medios de Verificación </t>
    </r>
    <r>
      <rPr>
        <b/>
        <vertAlign val="superscript"/>
        <sz val="7"/>
        <rFont val="Calibri"/>
        <family val="2"/>
        <scheme val="minor"/>
      </rPr>
      <t>8</t>
    </r>
  </si>
  <si>
    <r>
      <t xml:space="preserve">Meta por Trimestre </t>
    </r>
    <r>
      <rPr>
        <b/>
        <vertAlign val="superscript"/>
        <sz val="7"/>
        <rFont val="Calibri"/>
        <family val="2"/>
        <scheme val="minor"/>
      </rPr>
      <t>9</t>
    </r>
  </si>
  <si>
    <t>Meta anual</t>
  </si>
  <si>
    <t>Total ejecutado</t>
  </si>
  <si>
    <t>% cumplimiento</t>
  </si>
  <si>
    <t>Nivel de desempeño</t>
  </si>
  <si>
    <t>Observaciones sobre las acciones desarrolladas</t>
  </si>
  <si>
    <t>Total Anual ejecutado</t>
  </si>
  <si>
    <t>% cumplimiento Anual</t>
  </si>
  <si>
    <t>Nivel de desempeño Anual</t>
  </si>
  <si>
    <t>I SEM.</t>
  </si>
  <si>
    <t>II SEM.</t>
  </si>
  <si>
    <t>Total</t>
  </si>
  <si>
    <t xml:space="preserve">Elaboración, Revisión y tramite de normativa </t>
  </si>
  <si>
    <t>Mary Ching - Antonio Vanderluch y Gerardo Castro</t>
  </si>
  <si>
    <t>El trabajo se hace por demanda.</t>
  </si>
  <si>
    <t xml:space="preserve">Elaboración de normativa a solicitud del despacho Ministerial </t>
  </si>
  <si>
    <t>Mary Ching, Antonio Vanderluch y Gerardo Castro</t>
  </si>
  <si>
    <t>Se genera el borrador para visto bueno y es enviado a MEIC para informe positvo y posteriormente a firmas a Casa Presidencial, actualmente se hace físico.</t>
  </si>
  <si>
    <t xml:space="preserve">Revisión y tramite de normativa  gestionada por terceros ante el despacho Ministerial </t>
  </si>
  <si>
    <t xml:space="preserve">Este documento actualmente se tramita en físico ante Casa Presidencial </t>
  </si>
  <si>
    <t xml:space="preserve">Acuerdos Ministeriales del Poder Ejecutivo </t>
  </si>
  <si>
    <t>Se realiza ese tramite a solicitud del Ministro o de otras intituciones que requieren acuerdos miniesteriales o ejecutivos.</t>
  </si>
  <si>
    <t xml:space="preserve">Asesoría en procedimientos administrativos e investigativos </t>
  </si>
  <si>
    <t xml:space="preserve">En algunos casos se tramita para el Jerarca y en otros casos los abogados se constituyen como órganos directores. Es un proceso que se ejecuta por demanda, es encuentra sujeto a que ingresen las solicitudes de parte del Jerarca </t>
  </si>
  <si>
    <t>Se apoya en la labor de órgano decisos, se generan borradores de tramites y acto final para firma del Jerarca así como otros documentos de tramite en solicitados por los órganos directores.</t>
  </si>
  <si>
    <t xml:space="preserve">Desarrollo de procedimientos administrativos </t>
  </si>
  <si>
    <t>Todos los abogados de la Asesoría Juridica</t>
  </si>
  <si>
    <t>La Analista jurídica es designada como órgano director para realizar el procedimiento administrativo y lleva su expediente de forma confidencial hasta la finalización del procedimiento cuando entregará el expediente a Recursos Humanos.</t>
  </si>
  <si>
    <t>Asesoría en Procesos de Contratación Administrativa</t>
  </si>
  <si>
    <t>Gerardo Castro</t>
  </si>
  <si>
    <t xml:space="preserve">Se brinda apoyo a las Proveedurías Institucionales y a la DAF en relación a los procesos de contratación en todas sus etapas, para el MAG y sus organos desconcentrados siempre que lo requieran, de forma física y digital a través de SICOP. Hasta el proceso de cesión de facturas inclusive. </t>
  </si>
  <si>
    <t>Si bien no se incorporo programación para el 1 trimestre, se recibieron multiples solicitudes por parte de Senasa, SFE-, INTA, y MAG</t>
  </si>
  <si>
    <t>Análisis de licitaciones.</t>
  </si>
  <si>
    <t>Se realiza el análisis legal de las licitaciones abreviadas que promueve la administración en el SICOP.</t>
  </si>
  <si>
    <t>Resolución de recursos en materia de contratación administrativa</t>
  </si>
  <si>
    <t xml:space="preserve">Se elaboran los borradores de resoluciones a los recursos presentados en los procesos de contratación administrativa. </t>
  </si>
  <si>
    <t xml:space="preserve">Refrendo Interno </t>
  </si>
  <si>
    <t>Gerardo Castro- Mary Ching</t>
  </si>
  <si>
    <t>Se brinda refrendo interno a los contratos en licitaciones abreviadas o  por excepción de conformidad con la normativa</t>
  </si>
  <si>
    <t xml:space="preserve">Cesión de Facturas </t>
  </si>
  <si>
    <t>Las empresas contratistas sesionan facturas lo que requiere un análisis de contrato de cesión y la elaboración de una minuta.</t>
  </si>
  <si>
    <t xml:space="preserve">Revisión de contingentes </t>
  </si>
  <si>
    <t xml:space="preserve">Número de Documentos </t>
  </si>
  <si>
    <t xml:space="preserve">Gestor documental </t>
  </si>
  <si>
    <t xml:space="preserve">Se revisan los procesos judiciales y se  genera un informe para Contabilidad Nacional cada dos meses, el cual lleva el Ministerio de Hacienda como una base de datos que respalda posibles contingentes judiciales </t>
  </si>
  <si>
    <t xml:space="preserve">Elaboración de Resoluciones administrativas </t>
  </si>
  <si>
    <t>Gerardo Castro- Antonio Vanderluch- Mary Ching</t>
  </si>
  <si>
    <t>Se realizan  resoluciones por diferentes asuntos, para pagos y para resolver asuntos administrativos, algunas son firmadas por el Jerarca y otras por el Jerarca y el presidente de la República o incluso por el Director Administrativo Financiero. Con la reorganziacion de la Asesoría Juridica del Ministerio se elaboran además resoluciones adminsitrativas en apoyo al equipo técnico institucional por lo que estas despendiendo de su naturaleza pueden ser elaboradas o revisadas por  cualquiera de las dos Unidades de la Dirección Juridica.</t>
  </si>
  <si>
    <t xml:space="preserve">Elaboración de convenios </t>
  </si>
  <si>
    <t>Antonio Vanderluch</t>
  </si>
  <si>
    <t xml:space="preserve">Implica la realización de convenios acuerdos contratos. </t>
  </si>
  <si>
    <t xml:space="preserve">Atención de procesos judiciales </t>
  </si>
  <si>
    <t xml:space="preserve">Atención procesos judiciales, estos conllevan la atencion de recursos de amparo, acciones de inconstitucionalidad, defensa en procesos judiciales contra los organos desconcentrados. sobre este punto se espera que la PGR brinde respuesta de si se va encargar de la defensa pero hasta que no se tenga claridad sobre el tema la Dirección Juridica deberá atenderlos. </t>
  </si>
  <si>
    <t xml:space="preserve">Tramites legales registrables relacionados con bienes institucionales </t>
  </si>
  <si>
    <t>Informe emitidos</t>
  </si>
  <si>
    <t>Se va a continuar con la actualización de la información relacionadas con bienes institucionales.</t>
  </si>
  <si>
    <t xml:space="preserve">Emisión de criterio jurídicos </t>
  </si>
  <si>
    <t>Antonio Vandeluch- Gerardo Castro- Mary Ching</t>
  </si>
  <si>
    <t xml:space="preserve">Criterios solicitados por el Jerarca y las diferentes instancias administrativas del MAG y sus órganos desconcentrados que son brindados por todos los asesores Legales, por medio de oficios o correos electrónicos. </t>
  </si>
  <si>
    <t>Tramites legislativos</t>
  </si>
  <si>
    <t>Mary Chng- Antonio Vanderluch</t>
  </si>
  <si>
    <t xml:space="preserve">Se realiza ese tramite a solicitud del Ministro o Asamblea Legislativa </t>
  </si>
  <si>
    <r>
      <t xml:space="preserve">Actividades no programables </t>
    </r>
    <r>
      <rPr>
        <b/>
        <vertAlign val="superscript"/>
        <sz val="7"/>
        <rFont val="Calibri"/>
        <family val="2"/>
        <scheme val="minor"/>
      </rPr>
      <t>12</t>
    </r>
  </si>
  <si>
    <t xml:space="preserve">Participación en reuniones </t>
  </si>
  <si>
    <t>Se asiste a las reuniones que se solicitan de parte de todo el sector e inclusive con otros ministerios para desarrollar temas en común.</t>
  </si>
  <si>
    <t>Capacitaciones Impartidas</t>
  </si>
  <si>
    <t>Número de Capacitaciones</t>
  </si>
  <si>
    <t>Lista de Asistencia</t>
  </si>
  <si>
    <t>Se realizan capacitaciones a usuarios internos con la finalidad de que conozcan y se mantegan informados de la normativa que rige su actuar con el propósito de que ejecuten sus actividades dentro del marco de legalidad.</t>
  </si>
  <si>
    <t>Capacitaciones Recibidas</t>
  </si>
  <si>
    <t>Refrescamiento y Actualización en temas jurídicos por parte de los abogados de la Asesoría Jurídica.</t>
  </si>
  <si>
    <r>
      <rPr>
        <b/>
        <sz val="7"/>
        <color rgb="FF000000"/>
        <rFont val="Calibri"/>
        <family val="2"/>
        <scheme val="minor"/>
      </rPr>
      <t>Nombre del responsable:</t>
    </r>
    <r>
      <rPr>
        <sz val="7"/>
        <color rgb="FF000000"/>
        <rFont val="Calibri"/>
        <family val="2"/>
        <scheme val="minor"/>
      </rPr>
      <t xml:space="preserve"> </t>
    </r>
  </si>
  <si>
    <t>Mary Ching S.</t>
  </si>
  <si>
    <t>Número de oficio de remisión:</t>
  </si>
  <si>
    <t>Notas aclaratorias</t>
  </si>
  <si>
    <t>Se refiere a la vinculación a alineamiento de la actividad con los instrumentos de planificación institucional. A la hora de formular el PAO debe completarse cada una de las celdas.</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</si>
  <si>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t>
    </r>
    <r>
      <rPr>
        <sz val="7"/>
        <rFont val="Calibri"/>
        <family val="2"/>
        <scheme val="minor"/>
      </rPr>
      <t xml:space="preserve"> acceder</t>
    </r>
    <r>
      <rPr>
        <sz val="7"/>
        <color theme="1"/>
        <rFont val="Calibri"/>
        <family val="2"/>
        <scheme val="minor"/>
      </rPr>
      <t xml:space="preserve"> (link) al icono o foto del ODS correspondiente.</t>
    </r>
  </si>
  <si>
    <r>
      <t xml:space="preserve">Corresponde a la vinculación de la actividad con uno de los indicadores del </t>
    </r>
    <r>
      <rPr>
        <b/>
        <sz val="7"/>
        <color theme="1"/>
        <rFont val="Calibri"/>
        <family val="2"/>
        <scheme val="minor"/>
      </rPr>
      <t>Plan Sectorial (PS)</t>
    </r>
    <r>
      <rPr>
        <sz val="7"/>
        <color theme="1"/>
        <rFont val="Calibri"/>
        <family val="2"/>
        <scheme val="minor"/>
      </rPr>
      <t>. Para más detalle, ir a la hoja "Niveles de vinculación" y revisar el indicador correspondiente. En la hoja "Desglose de niveles de vinculación"encontrará mayor desglose de información.</t>
    </r>
  </si>
  <si>
    <r>
      <t xml:space="preserve">Corresponde a la vinculación de la actividad con uno de los indicadores del </t>
    </r>
    <r>
      <rPr>
        <b/>
        <sz val="7"/>
        <color theme="1"/>
        <rFont val="Calibri"/>
        <family val="2"/>
        <scheme val="minor"/>
      </rPr>
      <t>Plan Estratégico Institucional (PEI)</t>
    </r>
    <r>
      <rPr>
        <sz val="7"/>
        <color theme="1"/>
        <rFont val="Calibri"/>
        <family val="2"/>
        <scheme val="minor"/>
      </rPr>
      <t>. Para más detalle, ir a la hoja "Niveles de vinculación" y revisar el indicador correspondiente.En la hoja "Desglose de niveles de vinculación"encontrará mayor desglose de información.</t>
    </r>
  </si>
  <si>
    <r>
      <t xml:space="preserve">Corresponde a la vinculación con uno de los indicadores del </t>
    </r>
    <r>
      <rPr>
        <b/>
        <sz val="7"/>
        <color theme="1"/>
        <rFont val="Calibri"/>
        <family val="2"/>
        <scheme val="minor"/>
      </rPr>
      <t>Plan Operativo Institucional (POI)</t>
    </r>
    <r>
      <rPr>
        <sz val="7"/>
        <color theme="1"/>
        <rFont val="Calibri"/>
        <family val="2"/>
        <scheme val="minor"/>
      </rPr>
      <t>. Para más detalle, ir a la hoja "Niveles de vinculación" y revisar el indicador correspondiente. En la hoja "Desglose de niveles de vinculación"encontrará mayor desglose de información.</t>
    </r>
  </si>
  <si>
    <t xml:space="preserve">Solo se incluyen actividades que pueden ser medibles.  </t>
  </si>
  <si>
    <t xml:space="preserve">La unidad de medida permite cuantificar la producción de bienes y servicios generados en un periodo de tiempo dado. Permite su registro sistemático y corresponde a la forma en que se expresa el resultado de la aplicación del indicador. </t>
  </si>
  <si>
    <t>Es el instrumento (Informe, lista de asistencia, etc.) a través del cual se acredita el cumplimiento de la actividad es decir en el que se puede verificar la cuantificación de la unidad de medida.</t>
  </si>
  <si>
    <t>Se debe programar la meta trimestral a realizar con respecto a la actividad programada y a su unidad de medida.</t>
  </si>
  <si>
    <t>Se refiere al presupuesto que se asignará a cada actividad para el cumplimiento de la misma(Insumos, viáticos, combustible)</t>
  </si>
  <si>
    <t>El responsable es el funcionario, Unidad, Departamento que realizará la actividad.</t>
  </si>
  <si>
    <t>Este corresponde a un espacio opcional, donde se pueden anotar los supuestos para la programación de la actividad, las limitaciones para su cumplimiento o los riesgos que podrían afectar su ejecución.</t>
  </si>
  <si>
    <t xml:space="preserve">Las actividades no programables son aquellas acciones que se realizan durante el año, pero su cuantificación no se puede determinar en el momento de programación inicial. </t>
  </si>
  <si>
    <t>Unidad de Planificación Institucional</t>
  </si>
  <si>
    <r>
      <t xml:space="preserve">Vinculación o alineamiento de objetivos e intervenciones </t>
    </r>
    <r>
      <rPr>
        <b/>
        <vertAlign val="superscript"/>
        <sz val="7"/>
        <rFont val="Calibri (Cuerpo)"/>
      </rPr>
      <t>1</t>
    </r>
  </si>
  <si>
    <t>Seguimiento Semestral(Ejecución)</t>
  </si>
  <si>
    <r>
      <t xml:space="preserve">ODS </t>
    </r>
    <r>
      <rPr>
        <b/>
        <vertAlign val="superscript"/>
        <sz val="7"/>
        <rFont val="Calibri (Cuerpo)"/>
      </rPr>
      <t>2</t>
    </r>
  </si>
  <si>
    <r>
      <t xml:space="preserve">PS </t>
    </r>
    <r>
      <rPr>
        <b/>
        <vertAlign val="superscript"/>
        <sz val="7"/>
        <rFont val="Calibri (Cuerpo)"/>
      </rPr>
      <t>3</t>
    </r>
  </si>
  <si>
    <r>
      <t xml:space="preserve">PEI </t>
    </r>
    <r>
      <rPr>
        <b/>
        <vertAlign val="superscript"/>
        <sz val="7"/>
        <rFont val="Calibri (Cuerpo)"/>
      </rPr>
      <t>4</t>
    </r>
  </si>
  <si>
    <r>
      <t xml:space="preserve">POI </t>
    </r>
    <r>
      <rPr>
        <b/>
        <vertAlign val="superscript"/>
        <sz val="7"/>
        <rFont val="Calibri (Cuerpo)"/>
      </rPr>
      <t>5</t>
    </r>
  </si>
  <si>
    <r>
      <t xml:space="preserve">Responsable </t>
    </r>
    <r>
      <rPr>
        <b/>
        <vertAlign val="superscript"/>
        <sz val="7"/>
        <rFont val="Calibri (Cuerpo)"/>
      </rPr>
      <t>10</t>
    </r>
  </si>
  <si>
    <r>
      <t xml:space="preserve">Observaciones/supuestos/ Limitaciones </t>
    </r>
    <r>
      <rPr>
        <b/>
        <vertAlign val="superscript"/>
        <sz val="7"/>
        <rFont val="Calibri (Cuerpo)"/>
      </rPr>
      <t>11</t>
    </r>
  </si>
  <si>
    <t>I Semestre</t>
  </si>
  <si>
    <t>II Semestre</t>
  </si>
  <si>
    <r>
      <t xml:space="preserve">Unidad de medida </t>
    </r>
    <r>
      <rPr>
        <b/>
        <vertAlign val="superscript"/>
        <sz val="7"/>
        <rFont val="Calibri (Cuerpo)"/>
      </rPr>
      <t>7</t>
    </r>
  </si>
  <si>
    <r>
      <t xml:space="preserve">Medios de Verificación </t>
    </r>
    <r>
      <rPr>
        <b/>
        <vertAlign val="superscript"/>
        <sz val="7"/>
        <rFont val="Calibri (Cuerpo)"/>
      </rPr>
      <t>8</t>
    </r>
  </si>
  <si>
    <r>
      <t xml:space="preserve">Meta por Trimestre </t>
    </r>
    <r>
      <rPr>
        <b/>
        <vertAlign val="superscript"/>
        <sz val="7"/>
        <rFont val="Calibri (Cuerpo)"/>
      </rPr>
      <t>9</t>
    </r>
  </si>
  <si>
    <t>Información sobre la gestión Institucional (transparencia) en los procesos de planificación, gestión de proyectos, calidad y control interno</t>
  </si>
  <si>
    <t>Adrián Gómez Díaz</t>
  </si>
  <si>
    <t>Esta actividad integra toda la gestión de la UPI, para la formulación y presentación de los informes en cumplimiento de la Normativa interna y externa promulgada por los entes reguladores tales como la CGR, Ministerio de Hacienda y MIDEPLAN</t>
  </si>
  <si>
    <t>Informe de la Implementación de la Estrategia Integral de Transferencias a entidades privadas 2021-2025, correspondiente al año 2023</t>
  </si>
  <si>
    <t>Karen Thomas Rodríguez</t>
  </si>
  <si>
    <t>Este informe es parte de lo establecido en la sección de Seguimiento de la Estrategia Integral de Transferencias a Entidades Privadas 2021-2025</t>
  </si>
  <si>
    <t>Informe de seguimiento del Plan Estratégico Intitucional 2022-2027 del Servicio Fitosanitario del Estado (SFE)</t>
  </si>
  <si>
    <t>Erick Soto Arrieta</t>
  </si>
  <si>
    <t>NA</t>
  </si>
  <si>
    <t>Informe de seguimiento del Plan Estratégico Intitucional 2023-2027 del Ministerio de Agricultura y Ganadería (MAG-DNEA)</t>
  </si>
  <si>
    <t>Claudia Ruiz Díaz</t>
  </si>
  <si>
    <t>Esta actividad es en cumplimiento de lo establecido en el Procedimiento 5P02-01, Planificación y Seguimiento de la Gestión Institucional</t>
  </si>
  <si>
    <t>1.4</t>
  </si>
  <si>
    <r>
      <t xml:space="preserve">Informe de cumplimiento del Plan Estratégico Intitucional </t>
    </r>
    <r>
      <rPr>
        <sz val="6"/>
        <rFont val="Calibri"/>
        <family val="2"/>
        <scheme val="minor"/>
      </rPr>
      <t>2022-2028 del INTA</t>
    </r>
  </si>
  <si>
    <t>1.5</t>
  </si>
  <si>
    <r>
      <t xml:space="preserve">Informe de cumplimiento del Plan Estratégico Intitucional </t>
    </r>
    <r>
      <rPr>
        <sz val="6"/>
        <rFont val="Calibri"/>
        <family val="2"/>
        <scheme val="minor"/>
      </rPr>
      <t>del CONAC 4S</t>
    </r>
  </si>
  <si>
    <t>1.6</t>
  </si>
  <si>
    <t>Gestionar ante el Ministerio de Hacienda el tramite de modificación de La Ley de Presupuesto del año 2024</t>
  </si>
  <si>
    <t>Esta actividad requiere la coordinación con los Organos Desconcentrados para gestionar la modificación de los indicadores y las metas establecidas en la Ley de Presupeusto del año 2024</t>
  </si>
  <si>
    <t>1.7</t>
  </si>
  <si>
    <t>Informe trimestral de avance de metas y ejecución presupuestaria para la Dirección SFE</t>
  </si>
  <si>
    <t>Marianela Umanzor Vargas</t>
  </si>
  <si>
    <t>1.8</t>
  </si>
  <si>
    <t>Informe de seguimiento a la implementación de los objetivos del SGC del LRE-SFE</t>
  </si>
  <si>
    <t>Katia Murillo Alfaro</t>
  </si>
  <si>
    <t>1.9</t>
  </si>
  <si>
    <t>Informe de seguimiento al cumplimiento del programa de supervisión del LRE-SFE</t>
  </si>
  <si>
    <t>1.10</t>
  </si>
  <si>
    <t>Informe de seguimiento al cumplimiento de las acciones de tratamiento y oportunidades identificadas en la matriz de riesgos del LRE</t>
  </si>
  <si>
    <t>1.11</t>
  </si>
  <si>
    <t>Informe de seguimiento al cumplimiento del programa de capacitación de los funcionarios del LRE</t>
  </si>
  <si>
    <t>1.12</t>
  </si>
  <si>
    <t>Informe de seguimiento al cumplimiento de los hallazgos identificados en el LRE-SFE</t>
  </si>
  <si>
    <t>1.13</t>
  </si>
  <si>
    <t>Informe de seguimiento a las no conformidades y trabajos no conformes identificados en el trabajo diario del LRE-SFE</t>
  </si>
  <si>
    <t>1.14</t>
  </si>
  <si>
    <t>Informe de la revisión por la Dirección del SGC del LRE</t>
  </si>
  <si>
    <t>1.15</t>
  </si>
  <si>
    <t>Informe de los resultados de la calificación global del desempeño del SFE al cierre del año 2023</t>
  </si>
  <si>
    <t>Andrey Marenco Guevara</t>
  </si>
  <si>
    <t>1.16</t>
  </si>
  <si>
    <t>Informe anual del desempeño del Sistema de Gestión de la Calidad bajo la norma INTE/ISO 9001:2015 por parte de la Dirección del SFE</t>
  </si>
  <si>
    <t>Cantidad de actividades realizadas para gestionar la revisión anual del desempeño</t>
  </si>
  <si>
    <t>1.17</t>
  </si>
  <si>
    <t>Análisis de los resultados obtenidos en la evaluación de la satisfacción de los clientes por los servicios recibidos por el LRE</t>
  </si>
  <si>
    <t>1.18</t>
  </si>
  <si>
    <t>Realización de las supervisiones en las funciones: Implementación, mantenimiento y mejora del sistema de gestión y Dirigir o verificar las actividades del laboratorio, incluida la gestión del trabajo no conforme y la evaluación de la importancia de las desviaciones</t>
  </si>
  <si>
    <t>1.19</t>
  </si>
  <si>
    <t>Informe de ejecución anual del POI-2023 de la DNEA</t>
  </si>
  <si>
    <t>Informe presentado</t>
  </si>
  <si>
    <t>1.20</t>
  </si>
  <si>
    <t>Informe de ejecución anual del POI-2023 del INTA</t>
  </si>
  <si>
    <t>1.21</t>
  </si>
  <si>
    <t>Informe de ejecución anual del POI-2023 del SFE</t>
  </si>
  <si>
    <t>1.22</t>
  </si>
  <si>
    <t>Informe de ejecución anual del POI-2023 del SENASA</t>
  </si>
  <si>
    <t>1.23</t>
  </si>
  <si>
    <t>Informe Anual de cumplimiento del Plan Nacional de Desarrollo e Inversión Pública (PNDIP) DNEA 2023</t>
  </si>
  <si>
    <t>1.24</t>
  </si>
  <si>
    <t>Informe Anual de cumplimiento del Plan Nacional de Desarrollo e Inversión Pública (PNDIP) INTA 2023</t>
  </si>
  <si>
    <t>1.25</t>
  </si>
  <si>
    <t>Informe Anual de cumplimiento del Plan Nacional de Desarrollo e Inversión Pública (PNDIP) SFE 2023</t>
  </si>
  <si>
    <t>1.26</t>
  </si>
  <si>
    <t>Informe Anual de cumplimiento del Plan Nacional de Desarrollo e Inversión Pública (PNDIP) SENASA 2023</t>
  </si>
  <si>
    <t>1.27</t>
  </si>
  <si>
    <t>Informe Anual de cumplimiento del Plan Nacional de Desarrollo e Inversión Pública (PNDIP) CONAC 4S 2023</t>
  </si>
  <si>
    <t>1.28</t>
  </si>
  <si>
    <t>Informes trimestrales del cumplimiento del Plan Nacional de Desarrollo e Inversión Pública (PNDIP) de la DNEA del año 2024</t>
  </si>
  <si>
    <t>1.29</t>
  </si>
  <si>
    <t>Informes trimestrales del cumplimiento del Plan Nacional de Desarrollo e Inversión Pública (PNDIP) del INTA del año 2024</t>
  </si>
  <si>
    <t>1.30</t>
  </si>
  <si>
    <t>Informes trimestrales del cumplimiento del Plan Nacional de Desarrollo e Inversión Pública (PNDIP) del SFE del año 2024</t>
  </si>
  <si>
    <t>1.31</t>
  </si>
  <si>
    <t>Informes trimestrales del cumplimiento del Plan Nacional de Desarrollo e Inversión Pública (PNDIP) del SENASA para el 2024</t>
  </si>
  <si>
    <t>1.32</t>
  </si>
  <si>
    <t>Informes trimestrales del cumplimiento del Plan Nacional de Desarrollo e Inversión Pública (PNDIP) del CONAC 4S para el 2024</t>
  </si>
  <si>
    <t>1.33</t>
  </si>
  <si>
    <t>Informe de Evaluación Física y Financiera del Plan – Presupuesto de la DNEA</t>
  </si>
  <si>
    <t>1.34</t>
  </si>
  <si>
    <t>Informe de Evaluación Física y Financiera del Plan – Presupuesto del INTA</t>
  </si>
  <si>
    <t>1.35</t>
  </si>
  <si>
    <t>Informe de Evaluación Física y Financiera del Plan – Presupuesto del SFE</t>
  </si>
  <si>
    <t>Marianlela Umanzor Vargas</t>
  </si>
  <si>
    <t>1.36</t>
  </si>
  <si>
    <t>Informe de Evaluación Física y Financiera del Plan – Presupuesto del SENASA</t>
  </si>
  <si>
    <t>1.37</t>
  </si>
  <si>
    <t>Informe de Evaluación Física y Financiera del Plan – Presupuesto del CONAC 4S</t>
  </si>
  <si>
    <t>1.38</t>
  </si>
  <si>
    <t>Informe de seguimiento a las Intervenciones del Plan Sectorial  (Política Pública para el Sector Agropecuario Costarricense 2023-2032) de la DNEA</t>
  </si>
  <si>
    <t>1.39</t>
  </si>
  <si>
    <t>Informe de seguimiento a las Intervenciones del Plan Sectorial  (Política Pública para el Sector Agropecuario Costarricense 2023-2032) del INTA</t>
  </si>
  <si>
    <t>1.40</t>
  </si>
  <si>
    <t>Informe de seguimiento a las Intervenciones del Plan Sectorial  (Política Pública para el Sector Agropecuario Costarricense 2023-2032) del SFE</t>
  </si>
  <si>
    <t>1.41</t>
  </si>
  <si>
    <t>Informe de seguimiento a las Intervenciones del Plan Sectorial  (Política Pública para el Sector Agropecuario Costarricense 2023-2032) del SENASA</t>
  </si>
  <si>
    <t>1.42</t>
  </si>
  <si>
    <t>Informe de seguimiento a las Intervenciones del Plan Sectorial  (Política Pública para el Sector Agropecuario Costarricense 2023-2032) del CONAC 4S</t>
  </si>
  <si>
    <t>1.43</t>
  </si>
  <si>
    <t>Informe de cumplimiento del plan de acción a la Política Nacional de Producción y Consumo Sostenible 2022-2025 de la DNEA</t>
  </si>
  <si>
    <t>1.44</t>
  </si>
  <si>
    <t>Informe de cumplimiento del plan de acción a la Política Nacional de Producción y Consumo Sostenible 2022-2025 del INTA</t>
  </si>
  <si>
    <t>1.45</t>
  </si>
  <si>
    <t>Informe de cumplimiento del plan de acción a la Política Nacional de Producción y Consumo Sostenible 2022-2025 del SFE</t>
  </si>
  <si>
    <t>1.46</t>
  </si>
  <si>
    <t>Informe de cumplimiento del plan de acción a la Política Nacional de Producción y Consumo Sostenible 2022-2025 del SENASA</t>
  </si>
  <si>
    <t>1.47</t>
  </si>
  <si>
    <t>Informe de cumplimiento del plan de acción a la Política Nacional de Producción y Consumo Sostenible 2022-2025 del CONAC 4S</t>
  </si>
  <si>
    <t>1.48</t>
  </si>
  <si>
    <t>Informe del Plan de Seguridad Alimentaria y Nutricional de la DNEA</t>
  </si>
  <si>
    <t>1.49</t>
  </si>
  <si>
    <t>Informe del Plan de Seguridad Alimentaria y Nutricional del INTA</t>
  </si>
  <si>
    <t>1.50</t>
  </si>
  <si>
    <t>Informe del Plan de Seguridad Alimentaria y Nutricional del SFE</t>
  </si>
  <si>
    <t>1.51</t>
  </si>
  <si>
    <t>Informe del Plan de Seguridad Alimentaria y Nutricional del SENASA</t>
  </si>
  <si>
    <t>1.52</t>
  </si>
  <si>
    <t>Informe del Plan de Seguridad Alimentaria y Nutricional del CONAC 4S</t>
  </si>
  <si>
    <t>1.53</t>
  </si>
  <si>
    <t>Consulta Nacional 2023 sobre actividades científicas y tecnológicas (ACT) de la DNEA</t>
  </si>
  <si>
    <t>Este informe es solicitado por el MICITT, con respecto a la Consulta Nacional sobre Actividades Cientificas y Tecnológicas</t>
  </si>
  <si>
    <t>1.54</t>
  </si>
  <si>
    <t>Consulta Nacional 2023 sobre actividades científicas y tecnológicas (ACT) del INTA</t>
  </si>
  <si>
    <t>1.55</t>
  </si>
  <si>
    <t>Consulta Nacional 2023 sobre actividades científicas y tecnológicas (ACT) del SFE</t>
  </si>
  <si>
    <t>1.56</t>
  </si>
  <si>
    <t>Consulta Nacional 2023 sobre actividades científicas y tecnológicas (ACT) del SENASA</t>
  </si>
  <si>
    <t>1.57</t>
  </si>
  <si>
    <t>Seguimiento a la ejecución del Plan Anual Operativo (PAO) de la DNEA e Instancias Asesoras, MAG</t>
  </si>
  <si>
    <t>1.58</t>
  </si>
  <si>
    <t>Seguimiento a la ejecución del Plan Anual Operativo (PAO) del INTA</t>
  </si>
  <si>
    <t>1.59</t>
  </si>
  <si>
    <t>Seguimiento a la ejecución del Plan Anual Operativo (PAO) del SFE</t>
  </si>
  <si>
    <t>1.60</t>
  </si>
  <si>
    <t>Seguimiento a la ejecución del Plan Anual Operativo (PAO) del SENASA</t>
  </si>
  <si>
    <t>1.61</t>
  </si>
  <si>
    <t>Seguimiento a la ejecución del Plan Anual Operativo (PAO) del CONAC 4S</t>
  </si>
  <si>
    <t>1.62</t>
  </si>
  <si>
    <t>Formulación del Plan - Presupuesto del ejercicio económico 2025 (MAPP) de la DNEA</t>
  </si>
  <si>
    <t>1.63</t>
  </si>
  <si>
    <t>Formulación del Plan - Presupuesto del ejercicio económico 2025 (MAPP) del INTA</t>
  </si>
  <si>
    <t>1.64</t>
  </si>
  <si>
    <t>Formulación del Plan - Presupuesto del ejercicio económico 2025 (MAPP) del SFE</t>
  </si>
  <si>
    <t>1.65</t>
  </si>
  <si>
    <t>Formulación del Plan - Presupuesto del ejercicio económico 2025 (MAPP) del SENASA</t>
  </si>
  <si>
    <t>1.66</t>
  </si>
  <si>
    <t>Formulación del Plan - Presupuesto del ejercicio económico 2025 (MAPP) del CONAC 4S</t>
  </si>
  <si>
    <t>1.67</t>
  </si>
  <si>
    <t>Incorporación en el Sistema de Formulación Presupuestaria del Ministerio de Hacienda, los indicadores y las metas del ante proyecto de presuúesto del ejercicio económico 2025</t>
  </si>
  <si>
    <t>Claudia Ruiz Díaz, Marianela Umanzor Vargas y Adrián Gómez Díaz</t>
  </si>
  <si>
    <t>1.68</t>
  </si>
  <si>
    <t>Actualizaciones de los lineamientos para la formulación del Plan- Presupuesto del ejercicio económico 2025</t>
  </si>
  <si>
    <t>Número de lineamientos formulados o actualizados</t>
  </si>
  <si>
    <t>Oficio de notificación</t>
  </si>
  <si>
    <t>Adrián Gómez Díaz y Marianela Umanzor Vargas</t>
  </si>
  <si>
    <t>1.69</t>
  </si>
  <si>
    <t>Formulación de las orientaciones metodológicas y lineamientos para la planificación anual operativa (PAO) del ejercicio económico 2025</t>
  </si>
  <si>
    <t>1.70</t>
  </si>
  <si>
    <t>Formulación del Plan Anual Operativo (PAO) para el ejercicio económico 2025 de la DNEA</t>
  </si>
  <si>
    <t>1.71</t>
  </si>
  <si>
    <t>Formulación del Plan Anual Operativo (PAO) para el ejercicio económico 2025 del INTA</t>
  </si>
  <si>
    <t>1.72</t>
  </si>
  <si>
    <t>Formulación del Plan Anual Operativo (PAO) para el ejercicio económico 2025 del SFE</t>
  </si>
  <si>
    <t>1.73</t>
  </si>
  <si>
    <t>Formulación del Plan Anual Operativo (PAO) para el ejercicio económico 2025 del SENASA</t>
  </si>
  <si>
    <t>1.74</t>
  </si>
  <si>
    <t>Formulación del Plan Anual Operativo (PAO) para el ejercicio económico 2025 del CONAC 4S</t>
  </si>
  <si>
    <t>1.75</t>
  </si>
  <si>
    <t>Formulación del Plan Operativo Anual para el ejericio económico 2055 de la UPI</t>
  </si>
  <si>
    <t>Adrián Gómez Díaz, Marianela Umanzor Vargas, y Marta Chavez Perez</t>
  </si>
  <si>
    <t>Formular el Plan Anual Operativo de la Unidad de Planificación Institucional (PAO) para el ejercicio económico 2025</t>
  </si>
  <si>
    <t>1.76</t>
  </si>
  <si>
    <t>Informe sobre el ajuste y cumplimiento de la Estratégia de Gestión de Calidad Institucional 2023-2027</t>
  </si>
  <si>
    <t>Gilberto León Avecilla</t>
  </si>
  <si>
    <t>1.77</t>
  </si>
  <si>
    <t>Informe trimestral sobre el estado de la documentación del SFE</t>
  </si>
  <si>
    <t>1.78</t>
  </si>
  <si>
    <t>Informe trimestral sobre el estado de las Salidas No Conformes del SFE</t>
  </si>
  <si>
    <t>1.79</t>
  </si>
  <si>
    <t>Informe trimestral sobre el estado de las Solicitudes de Mejora de la Calidad (SAC, SAP, SOC)</t>
  </si>
  <si>
    <t>1.80</t>
  </si>
  <si>
    <t>Informes de Seguimiento II Semestre del año 2023 del SEVRIMAG.</t>
  </si>
  <si>
    <t>Marta Chaves Pérez</t>
  </si>
  <si>
    <t>1.81</t>
  </si>
  <si>
    <t>Informes de Seguimiento II Semestre del año anterior de Autoevaluación</t>
  </si>
  <si>
    <t>1.82</t>
  </si>
  <si>
    <t xml:space="preserve">Informes de Diagnóstico de Autoevaluación </t>
  </si>
  <si>
    <t xml:space="preserve">Marta Chaves Pérez, Silvia Ramírez, Kattia Vega </t>
  </si>
  <si>
    <t>1.83</t>
  </si>
  <si>
    <t>Informes de Diagnóstico  SEVRIMAG</t>
  </si>
  <si>
    <t>1.84</t>
  </si>
  <si>
    <t>Informe Seguimiento MACU</t>
  </si>
  <si>
    <t>Base de datos MACU</t>
  </si>
  <si>
    <t>1.85</t>
  </si>
  <si>
    <t>Informe Seguimiento MASEF</t>
  </si>
  <si>
    <t>Base de datos MASEF</t>
  </si>
  <si>
    <t>1.86</t>
  </si>
  <si>
    <t>Informe de Diagnóstico sobre la Valoración de Riesgos Institucional</t>
  </si>
  <si>
    <t>1.87</t>
  </si>
  <si>
    <t>Informe de cumplimiento de las recomendaciones establecidas en el informe MAG-AI-INF-03-2023</t>
  </si>
  <si>
    <t>Cumplir con las recomendaciones establecidas en el informe MAG-AI-INF-03-2023 denominado "Auditoría de Car´cter Especial sobre el proceso seguido por Extención Agropecuaria para la identificación u priorización de los servicios que se brindan a la población meta en función de los objetivos institucionales"</t>
  </si>
  <si>
    <t>Revisión y aprobación de los instrumentos de planificación consolidados</t>
  </si>
  <si>
    <t>Revisión y consolidación de los informes del PNDIP, POI, MAPP</t>
  </si>
  <si>
    <t>2.1</t>
  </si>
  <si>
    <t>Revisión de los informes de seguimiento a los planes de acción del PEI del SFE, INTA, MAG y CONAC</t>
  </si>
  <si>
    <t>2.2</t>
  </si>
  <si>
    <t>Revisión de los informes consolidades de la PNDIP, MAPP, POI, PAO, Plan de Seguridad Alimentaria y Nutricional, Política Nacional de Producción y Consumo Sostenible 2022-2025, del SFE, SENASA, MAG, INTA y CONAC 4S.</t>
  </si>
  <si>
    <t>Formulación del Plan Estratégico Institucional (PEI) del SENASA, para el perido 2025-2029</t>
  </si>
  <si>
    <t>Porcentaje del PEI formulado</t>
  </si>
  <si>
    <t>Se debe coordinar con las Dependencias del SENASA para la formulación del PEI</t>
  </si>
  <si>
    <t>3.1</t>
  </si>
  <si>
    <t>Coordinar la formulación del PEI del SENASA, para el periodo 2025-2029</t>
  </si>
  <si>
    <t>3.2</t>
  </si>
  <si>
    <t>Elaborar el documento del PEI del SENASA, para el periodo 2025-2029</t>
  </si>
  <si>
    <t xml:space="preserve">Ajustes del Sistema de Vinculación Plan Presupuesto (SIVIPLAN) </t>
  </si>
  <si>
    <t>Cantidad de modificaciones</t>
  </si>
  <si>
    <t>SIVIPLAN</t>
  </si>
  <si>
    <t>Marianela Umanzor Vargas y Adrián Gómez Díaz</t>
  </si>
  <si>
    <t>Se deberá coordinar con el Departamento de Informática la incoporración de los ajustes: informes consolidados, escalas, programaciones, contratos, vinculación y el modulo de evalaución del Desempeño</t>
  </si>
  <si>
    <t>Seguimiento y ejecución de la Planificación Operativa de la UPI y de las Unidades de Planificación Estratégica y Control Interno y Calidad</t>
  </si>
  <si>
    <t>Esta actividad corresponde al seguimeinto de las acciones que programa y ejecuta la Unidad de Planificación Institucional (UPI) para el ejercicio económico 2024</t>
  </si>
  <si>
    <t>5.1</t>
  </si>
  <si>
    <t>Reuniones de personal de la Unidad de Planificación Institucional (UPI)</t>
  </si>
  <si>
    <t>Cantidad de reuniones efectuadas de Personal de la UPI.</t>
  </si>
  <si>
    <t>Minutas de reunión</t>
  </si>
  <si>
    <t>Adrián Gómez Diaz</t>
  </si>
  <si>
    <t>Reuniones semestrales para analizar el accionar y seguimiento de los procesos, procedimientos y actividades de la UPI</t>
  </si>
  <si>
    <t>5.2</t>
  </si>
  <si>
    <t>Reuniones de coordinación con los funcionarios de la Unidad de Planificación Estratégica</t>
  </si>
  <si>
    <t>Munutas</t>
  </si>
  <si>
    <t>5.3</t>
  </si>
  <si>
    <t>Reuniones de coordinación con los funcionarios de la Unidad de Control Interno y Calidad</t>
  </si>
  <si>
    <t>5.4</t>
  </si>
  <si>
    <t>Evaluación del Desempeño de las Jefaturas de la Unidades de la UPI, así como de la secretaria de la Unidad</t>
  </si>
  <si>
    <t>Informes de evaluación de personal</t>
  </si>
  <si>
    <t>Expedientes de evaluación</t>
  </si>
  <si>
    <t>Realizar en el mes de febrero de 2024 la evaluación del del Personal de la UPI (Marta Chaves Pérez, Gilberto Léon A., Karen Thomas R., Paula Villegar R. y Claudia Ruiz Díaz)</t>
  </si>
  <si>
    <t>5.5</t>
  </si>
  <si>
    <t>Evaluación del Desempeña de las personas funcionarias de la Unidad de Planificación Estratégica</t>
  </si>
  <si>
    <t>Evalua al siguiente personal: Kattia Murillo A., Andrey Marneco G., Estela Meza M., Erick Soto y Silvia Ramirez M.,</t>
  </si>
  <si>
    <t>5.6</t>
  </si>
  <si>
    <t>Elaboración y Revisión de la determinación de expectativas de desempeño de las Jefaturas de las Unidades de la UPI, así como de la secretaria de la Unidad</t>
  </si>
  <si>
    <t>Formularios de determinación de expectativas de desempeño</t>
  </si>
  <si>
    <t>Realizar la determinación de Expectativas de las Jefaturas de las Unidades de la UPI para el año 2025, así como de la secretaria de la Unidad</t>
  </si>
  <si>
    <t>5.7</t>
  </si>
  <si>
    <t>Elaboración y Revisión de la determinación de expectativas de las personas funcionarias que conforman la Unidad de Planificación Estratégica</t>
  </si>
  <si>
    <t>Revisar y aprobar la Determinación de Expectativas de Desempeño de los fucnionaros, Karen T., Paula V., Erick S., Estela Meza y Claudia R.</t>
  </si>
  <si>
    <t>5.8</t>
  </si>
  <si>
    <t>Elaboración y Revisión de la determinación de expectativas de las personas funcionarias que conforman la Unidad de Control Interno y Calidad</t>
  </si>
  <si>
    <t xml:space="preserve">Revisión y aprobación de la determinación de expectativas de desempela de las funcionarias, Silvia Ramirez M, Andrey Marenco G., Gilberto L., Marianela A.,Katia M., y Kattia Vega </t>
  </si>
  <si>
    <t>5.9</t>
  </si>
  <si>
    <t>Seguimiento al PAO de los funcionarios de la Unidad de Planificación Estratégica</t>
  </si>
  <si>
    <t>5.10</t>
  </si>
  <si>
    <t>Seguimiento al PAO de los funcionarios de la Unidad de Control Interno y Calidad</t>
  </si>
  <si>
    <t>5.11</t>
  </si>
  <si>
    <t>Aprobación de las modificaciones del Plan Anual Operativo del año 2023 de la DNEA, Instancias Asesoras y la DAF</t>
  </si>
  <si>
    <t>Numero de solicitudes</t>
  </si>
  <si>
    <t>5.12</t>
  </si>
  <si>
    <t>Aprobación de ajustes en el SIVIPLAN de los PAOs y Planes de adquisiciones de los centros de costo y unidades del SFE</t>
  </si>
  <si>
    <t>5.13</t>
  </si>
  <si>
    <t>Aprobación de modificaciones a PAOs para que cada instancia del SFE pueda elaborar los informes</t>
  </si>
  <si>
    <t>Seguimiento a la ejecución presupuestaria de todas las instancias del SFE en coordinación con Dirección Ejecutiva</t>
  </si>
  <si>
    <t>Aprobación de las modificaciones presupuestarias internas y externas de las instnacias del SFE</t>
  </si>
  <si>
    <t>Revisión para su aprobación o devolución de las Solicitudes de contrataciones y ordenes de pedido del SICOP del SFE</t>
  </si>
  <si>
    <t>Cantidad de revisiones</t>
  </si>
  <si>
    <t>Estas revisiones dependen de la demanda que se gestiones por las Dependencias del SFE y se realizan en el SICOP</t>
  </si>
  <si>
    <t>Elaboración en coordinación con Unidad Financiera el Plan-Presupuesto institucional SFE</t>
  </si>
  <si>
    <t>Plan formulado</t>
  </si>
  <si>
    <t>Informe de formulación del Plan -Presupuesto del SFE</t>
  </si>
  <si>
    <t>Representación en Comisiones Institucionales y equipos de trabajo formalmente constituidos</t>
  </si>
  <si>
    <t>Adrián Gómez Díaz, Marianela Umanzor Vargas y Marta Chaves Pérez</t>
  </si>
  <si>
    <t xml:space="preserve">Participar de las reuniones de las diferentes Comisiones Institucionales en representación del Jerarca o por disposición de este. </t>
  </si>
  <si>
    <t>10.1</t>
  </si>
  <si>
    <t>Participación en reuniones del Foro de Planificadores</t>
  </si>
  <si>
    <t xml:space="preserve">Adrián Gómez Díaz y Claudia Ruiz Díaz </t>
  </si>
  <si>
    <t>El Foto de Planificadores de la DNEA  es una instancia funcional que coordina el proceso de planificación nacional y regional</t>
  </si>
  <si>
    <t>10.2</t>
  </si>
  <si>
    <t>Participación en reuniones de coordinación con los laboratorios del SFE, INTA y SENASA, así como con UPI, ECA, BPL-OCDE, entre otros</t>
  </si>
  <si>
    <t>10.3</t>
  </si>
  <si>
    <t>Comisión Gerencial de Control Interno</t>
  </si>
  <si>
    <t>Marta Chaves Pérez y Adrián Gómez Díaz</t>
  </si>
  <si>
    <t>Esta actividad dependerá de la convocatoria que se realice por parte de la Responsable de la Comisión Gerencial de Control Interno y de la conformación del Quorum</t>
  </si>
  <si>
    <t>10.4</t>
  </si>
  <si>
    <t>Junta Directiva del Ente Costarricense de Acreditación (ECA)</t>
  </si>
  <si>
    <t>Gilberto León Avecilla y Marianela Aguilar</t>
  </si>
  <si>
    <t>Esta actividad dependerá de la convocatoria que se realice por parte de la Secretaría de la Junta Directiva del ECA y de la conformación del Quorum</t>
  </si>
  <si>
    <t>10.5</t>
  </si>
  <si>
    <t>Comisión Institucional de Presupuesto del MAG</t>
  </si>
  <si>
    <t>Esta actividad dependerá de la convocatoria que se realice por parte de la Presidencia de la Comisión que está a cargo de la Dirección Administrativa - Financiara y de la conformación del Quorum</t>
  </si>
  <si>
    <t>10.6</t>
  </si>
  <si>
    <t>Subcomisión de Presupuesto del SFE</t>
  </si>
  <si>
    <t>10.7</t>
  </si>
  <si>
    <t>Red de Género SFE</t>
  </si>
  <si>
    <t>10.8</t>
  </si>
  <si>
    <t>Comisión de Valores Institucional</t>
  </si>
  <si>
    <t>Esta comisión depende del Departamento de Recursos Humanos. La convocatoria está bajo la responsabilidad del Gestión del Desarrollo</t>
  </si>
  <si>
    <t>10.9</t>
  </si>
  <si>
    <t>Comisión Técncia de Cuarentena (COTECUAR)</t>
  </si>
  <si>
    <t>10.10</t>
  </si>
  <si>
    <t>Reunión de Jefaturas Regionales del SFE</t>
  </si>
  <si>
    <t>10.11</t>
  </si>
  <si>
    <t>Comisión de Planificadores del Sector Agropecuario (COTECSA)</t>
  </si>
  <si>
    <t>Esta actividad depende de la convocatoria a reuniones que realice SEPSA.</t>
  </si>
  <si>
    <t>Gestionar la capacidad técnica (o la Idoneidad) de las organizaciones para administrar fondos de transferencia</t>
  </si>
  <si>
    <t>Revisión de requisitos, elaboración de lista de chequeo y conformación de expedientes de proyecto digital y actualización, para evaluar la capacidad técnica (proyecto)</t>
  </si>
  <si>
    <t>11.1</t>
  </si>
  <si>
    <t xml:space="preserve">Informe de aptitud técnica o de idoneidad para administrar y ejecutar recursos de Organizaciones que concursan por transferencias </t>
  </si>
  <si>
    <t>Para el año 2024 se estima la gestión de los proyectos de la: Corporación Hortícola Nacional. Además, se proyecta la asignación de 100 millones de colones por parte de la DNEA en 4 proyectos de 25 millones cada uno</t>
  </si>
  <si>
    <t>11.2</t>
  </si>
  <si>
    <t>Paula Villegas Rodríguez</t>
  </si>
  <si>
    <t>Para el año 2024 se estima la gestión de los proyectos de la: FEDECAC. Además, se proyecta la asignación de 100 millones de colones por parte de la DNEA en 4 proyectos de 25 millones cada uno</t>
  </si>
  <si>
    <t>Evaluación de la ejecución presupuestaria de los proyectos de transferencia a sujetos privados (organizaciones)</t>
  </si>
  <si>
    <t>Se parte del supuesto de que se revisan expedientes que requieran análisis de ejecución presupuestaria previo al cierre. Esta cantidad se incluye como un estimado con base en instrucción ministerial mediante oficio DM-MAG-1342-2023</t>
  </si>
  <si>
    <t>12.1</t>
  </si>
  <si>
    <t>Publicación de análisis de ejecución presupuestaria de proyecto de transferencias</t>
  </si>
  <si>
    <t>Cantidad de informes de análisis de ejecución presupuestaria emitidos</t>
  </si>
  <si>
    <t>12.2</t>
  </si>
  <si>
    <t>12.3</t>
  </si>
  <si>
    <t>Estela Meza Mora</t>
  </si>
  <si>
    <t>Resolución de cierre de proyectos de transferencia a sujetos privados (organizaciones)</t>
  </si>
  <si>
    <t>Número de resoluciones</t>
  </si>
  <si>
    <t>Esta cantidad de informes se incluye de acuerdo a solicitud ministerial mediante oficio DM-MAG-1342-2023</t>
  </si>
  <si>
    <t>13.1</t>
  </si>
  <si>
    <t>Publicación de informes de cierre de proyectos de transferencias</t>
  </si>
  <si>
    <t>Cantidad de informes de informes de cierre de proyectos emitidos</t>
  </si>
  <si>
    <t>13.2</t>
  </si>
  <si>
    <t>13.3</t>
  </si>
  <si>
    <t>13.4</t>
  </si>
  <si>
    <t>Erick Arrieta S.</t>
  </si>
  <si>
    <t>Digitalización de expedientes de proyectos de transferencia a sujetos privados (organizaciones)</t>
  </si>
  <si>
    <t>Número de expedientes digitalizados</t>
  </si>
  <si>
    <t>Alejandra Mora Ureña</t>
  </si>
  <si>
    <t>Digitalizar la información de los expedientes de los proyectos de transferencia y verificar la información oficial</t>
  </si>
  <si>
    <t>Registro de Proyectos en el Banco de Inversión Pública MIDEPLAN</t>
  </si>
  <si>
    <t>Cantidad de proyectos de inversión pública registrados en el BPIP</t>
  </si>
  <si>
    <t>Sistema Delphos MIDEPLAN</t>
  </si>
  <si>
    <t>Adrián Gómez Díaz  y Marianela Umanzor Vargas</t>
  </si>
  <si>
    <t>Esta actividad es para cumplir con el Lineamiento de Gasto de Capital y los Lineamientos de Inversión Pública de MIDEPLAN, que establece que se deben registrar los proyectos de inversión pública</t>
  </si>
  <si>
    <t>15.1</t>
  </si>
  <si>
    <t>Gestionar el registro de proyectos de inversión públia de MIDEPLAN</t>
  </si>
  <si>
    <t>Esta cantidad de proyectos de IP es una estimación, pues no hay certeza de la demanda que habrá durante el año</t>
  </si>
  <si>
    <t>15.2</t>
  </si>
  <si>
    <t>15.3</t>
  </si>
  <si>
    <t>Autorización de los proyectos registrados en el Banco de Proyectos de Inversión Pública (BPIP)</t>
  </si>
  <si>
    <t>Esta función corresponde al cumplimiento del rol de "Autorizador" en el sistema Delphos de Mideplan</t>
  </si>
  <si>
    <t>16.1</t>
  </si>
  <si>
    <t>Autorizar los proyectes de inversión pública del SFE registados en el Banco de Proyectos de Inversión Pública</t>
  </si>
  <si>
    <t>16.2</t>
  </si>
  <si>
    <t>Autorizar los proyectes de inversión pública del MAG reistados en el Banco de Proyectos de Inversión Pública</t>
  </si>
  <si>
    <t>Seguimiento de los proyectos de Inversión Pública registrados en el BPIP de MIDEPLAN</t>
  </si>
  <si>
    <t>Cantidad de informes de seguimiento de proyectos inversión pública</t>
  </si>
  <si>
    <r>
      <t xml:space="preserve">Para el año 2024 la UPI debe realizar el seguimiento de los siguientes proyectos de inversión pública: 
- </t>
    </r>
    <r>
      <rPr>
        <b/>
        <sz val="7"/>
        <rFont val="Calibri (Cuerpo)"/>
      </rPr>
      <t>003161</t>
    </r>
    <r>
      <rPr>
        <b/>
        <sz val="7"/>
        <rFont val="Calibri"/>
        <family val="2"/>
        <scheme val="minor"/>
      </rPr>
      <t xml:space="preserve"> Flotilla Vehicular
- </t>
    </r>
    <r>
      <rPr>
        <b/>
        <sz val="7"/>
        <rFont val="Calibri (Cuerpo)"/>
      </rPr>
      <t>Sin Código</t>
    </r>
    <r>
      <rPr>
        <b/>
        <sz val="7"/>
        <rFont val="Calibri"/>
        <family val="2"/>
        <scheme val="minor"/>
      </rPr>
      <t xml:space="preserve"> Mantenimiento preventico y correctivo voz y datos
- </t>
    </r>
    <r>
      <rPr>
        <b/>
        <sz val="7"/>
        <rFont val="Calibri (Cuerpo)"/>
      </rPr>
      <t>003020</t>
    </r>
    <r>
      <rPr>
        <b/>
        <sz val="7"/>
        <rFont val="Calibri"/>
        <family val="2"/>
        <scheme val="minor"/>
      </rPr>
      <t xml:space="preserve"> Reconocimiento de beneficios ambientales
- </t>
    </r>
    <r>
      <rPr>
        <b/>
        <sz val="7"/>
        <rFont val="Calibri (Cuerpo)"/>
      </rPr>
      <t>003329</t>
    </r>
    <r>
      <rPr>
        <b/>
        <sz val="7"/>
        <rFont val="Calibri"/>
        <family val="2"/>
        <scheme val="minor"/>
      </rPr>
      <t xml:space="preserve"> Compra de Licencias SEPSA
- </t>
    </r>
    <r>
      <rPr>
        <b/>
        <sz val="7"/>
        <rFont val="Calibri (Cuerpo)"/>
      </rPr>
      <t>003019</t>
    </r>
    <r>
      <rPr>
        <b/>
        <sz val="7"/>
        <rFont val="Calibri"/>
        <family val="2"/>
        <scheme val="minor"/>
      </rPr>
      <t xml:space="preserve"> Transferencias de recuros a Federaciones
- </t>
    </r>
    <r>
      <rPr>
        <b/>
        <sz val="7"/>
        <rFont val="Calibri (Cuerpo)"/>
      </rPr>
      <t>003377</t>
    </r>
    <r>
      <rPr>
        <b/>
        <sz val="7"/>
        <rFont val="Calibri"/>
        <family val="2"/>
        <scheme val="minor"/>
      </rPr>
      <t xml:space="preserve"> Mantenimiento del Centro de Innovación Agropecuaria
- </t>
    </r>
    <r>
      <rPr>
        <b/>
        <sz val="7"/>
        <rFont val="Calibri (Cuerpo)"/>
      </rPr>
      <t>003378</t>
    </r>
    <r>
      <rPr>
        <b/>
        <sz val="7"/>
        <rFont val="Calibri"/>
        <family val="2"/>
        <scheme val="minor"/>
      </rPr>
      <t xml:space="preserve"> Equipamiento menor Centro de Innovación Agropecuaria 
- </t>
    </r>
    <r>
      <rPr>
        <b/>
        <sz val="7"/>
        <rFont val="Calibri (Cuerpo)"/>
      </rPr>
      <t>003328</t>
    </r>
    <r>
      <rPr>
        <b/>
        <sz val="7"/>
        <rFont val="Calibri"/>
        <family val="2"/>
        <scheme val="minor"/>
      </rPr>
      <t xml:space="preserve"> Fortalecimiento y desarrollo agroempresarial
- </t>
    </r>
    <r>
      <rPr>
        <b/>
        <sz val="7"/>
        <rFont val="Calibri (Cuerpo)"/>
      </rPr>
      <t>003326</t>
    </r>
    <r>
      <rPr>
        <b/>
        <sz val="7"/>
        <rFont val="Calibri"/>
        <family val="2"/>
        <scheme val="minor"/>
      </rPr>
      <t xml:space="preserve"> Mantenimiento LANASEVE
- </t>
    </r>
    <r>
      <rPr>
        <b/>
        <sz val="7"/>
        <rFont val="Calibri (Cuerpo)"/>
      </rPr>
      <t>003330</t>
    </r>
    <r>
      <rPr>
        <b/>
        <sz val="7"/>
        <rFont val="Calibri"/>
        <family val="2"/>
        <scheme val="minor"/>
      </rPr>
      <t xml:space="preserve"> Mantenimiento Infraestructora Regional DNEA
- </t>
    </r>
    <r>
      <rPr>
        <b/>
        <sz val="7"/>
        <rFont val="Calibri (Cuerpo)"/>
      </rPr>
      <t>003333</t>
    </r>
    <r>
      <rPr>
        <b/>
        <sz val="7"/>
        <rFont val="Calibri"/>
        <family val="2"/>
        <scheme val="minor"/>
      </rPr>
      <t xml:space="preserve"> Biofábricas
- </t>
    </r>
    <r>
      <rPr>
        <b/>
        <sz val="7"/>
        <rFont val="Calibri (Cuerpo)"/>
      </rPr>
      <t>003327</t>
    </r>
    <r>
      <rPr>
        <b/>
        <sz val="7"/>
        <rFont val="Calibri"/>
        <family val="2"/>
        <scheme val="minor"/>
      </rPr>
      <t xml:space="preserve"> Brones
- </t>
    </r>
    <r>
      <rPr>
        <b/>
        <sz val="7"/>
        <rFont val="Calibri (Cuerpo)"/>
      </rPr>
      <t>003313</t>
    </r>
    <r>
      <rPr>
        <b/>
        <sz val="7"/>
        <rFont val="Calibri"/>
        <family val="2"/>
        <scheme val="minor"/>
      </rPr>
      <t xml:space="preserve"> Mantenimiento de equipos de los laboratorios
- </t>
    </r>
    <r>
      <rPr>
        <b/>
        <sz val="7"/>
        <rFont val="Calibri (Cuerpo)"/>
      </rPr>
      <t>003314</t>
    </r>
    <r>
      <rPr>
        <b/>
        <sz val="7"/>
        <rFont val="Calibri"/>
        <family val="2"/>
        <scheme val="minor"/>
      </rPr>
      <t xml:space="preserve"> Modernización de los laboratorios de CCA
-</t>
    </r>
    <r>
      <rPr>
        <b/>
        <sz val="7"/>
        <rFont val="Calibri (Cuerpo)"/>
      </rPr>
      <t xml:space="preserve"> 003331</t>
    </r>
    <r>
      <rPr>
        <b/>
        <sz val="7"/>
        <rFont val="Calibri"/>
        <family val="2"/>
        <scheme val="minor"/>
      </rPr>
      <t xml:space="preserve"> Inspección no intrusiva</t>
    </r>
  </si>
  <si>
    <t>17.1</t>
  </si>
  <si>
    <t>Seguimiento y actualización de Proyectos en Banco de Inversión Pública MIDEPLAN</t>
  </si>
  <si>
    <t>Cantidad de proyectos de inversión pública actualizados</t>
  </si>
  <si>
    <r>
      <t xml:space="preserve">Se realizarpa el seguimiento trimestral de proyectos:
- </t>
    </r>
    <r>
      <rPr>
        <sz val="6"/>
        <rFont val="Calibri (Cuerpo)"/>
      </rPr>
      <t>003161</t>
    </r>
    <r>
      <rPr>
        <sz val="6"/>
        <rFont val="Calibri"/>
        <family val="2"/>
        <scheme val="minor"/>
      </rPr>
      <t xml:space="preserve"> Flotilla Vehicular
- </t>
    </r>
    <r>
      <rPr>
        <sz val="6"/>
        <rFont val="Calibri (Cuerpo)"/>
      </rPr>
      <t>003020</t>
    </r>
    <r>
      <rPr>
        <sz val="6"/>
        <rFont val="Calibri"/>
        <family val="2"/>
        <scheme val="minor"/>
      </rPr>
      <t xml:space="preserve"> Reconocimiento de beneficios ambientales.
- </t>
    </r>
    <r>
      <rPr>
        <sz val="6"/>
        <rFont val="Calibri (Cuerpo)"/>
      </rPr>
      <t>003327</t>
    </r>
    <r>
      <rPr>
        <sz val="6"/>
        <rFont val="Calibri"/>
        <family val="2"/>
        <scheme val="minor"/>
      </rPr>
      <t xml:space="preserve"> Adquisición de drones 
- 003330 Mantenimiento DNEA 
- 003333 Red bioinsumos 
- 003378 Equipamiento INTA
- 003377 Mantenimiento INTA</t>
    </r>
  </si>
  <si>
    <t>17.2</t>
  </si>
  <si>
    <t>Se realizarpa el seguimiento trimestral de proyectos:
- Sin Código Mantenimiento preventico y correctivo voz y datos.
- 003329 Compra de Licencias SEPSA.
- 003019 Transferencias de recuros a Federaciones.
- 003328 Fortalecimiento y desarrollo agroempresarial.
- 003326 Mantenimiento LANASEVE.</t>
  </si>
  <si>
    <t>17.3</t>
  </si>
  <si>
    <t>Se realizarpa el seguimiento trimestral de proyectos:
- 003313 Mantenimiento de equipos de los laboratorios.
- 003314 Modernización de los laboratorios de CCA.
- 003331 Inspección no intrusiva.</t>
  </si>
  <si>
    <t>Autorizar los informes trimestrales del Banco de Proyectos de Inversión Pública de MIDEPLAN</t>
  </si>
  <si>
    <t>Se debe cumplir la Directriz No. 85 de MIDEPLAN que establece que cada tres meses de debe registrar y autorizar los informes de avance de los proyectos registardos en el BPIP</t>
  </si>
  <si>
    <t>18.1</t>
  </si>
  <si>
    <t>Autorización de los informes trimestrales de los proyectos del SFE registrados en el Banco de Proyectos de Inversión Pública de MIDEPLAN</t>
  </si>
  <si>
    <t>Autorizar en el sistema Dephos de Mideplan los informes trimestrles de los proyectos:
- 003313 Mantenimiento de equipos de los laboratorios.
- 003314 Modernización de los laboratorios de CCA.
- 003331 Inspección no intrusiva.</t>
  </si>
  <si>
    <t>18.2</t>
  </si>
  <si>
    <t>Autorización de los informes trimestrales de los proyectos del MAG registrados en el Banco de Proyectos de Inversión Pública de MIDEPLAN</t>
  </si>
  <si>
    <t>Autorizar en el sistema Dephos de Mideplan los informes trimestrles de los proyectos:
- 003020 Reconocimiento de beneficios ambientales.
- 003327 Adquisición de drones 
- 003330 Mantenimiento DNEA 
- 003333 Red bioinsumos 
- 003378 Equipamiento INTA
- 003377 Mantenimiento INTA
- Sin Código Mantenimiento preventico y correctivo voz y datos.
- 003019 Transferencias de recuros a Federaciones.
- 003328 Fortalecimiento y desarrollo agroempresarial.
- 003326 Mantenimiento LANASEVE.</t>
  </si>
  <si>
    <t>Actualización y seguimiento al Portafolio de proyectos  de inversión Pública  (PIP) del MAG y órganos adscritos, según lineamiento MIDEPLAN</t>
  </si>
  <si>
    <t>Base de datos (portafolio de proeyectos)</t>
  </si>
  <si>
    <t>Cumplir con el Lineamiento de Portafolio de Proyectos de Inversión Pública emitidos por MIDEPLAN</t>
  </si>
  <si>
    <t>Actualización, modificación o eliminación de documentos de los Sistemas de Gestión de Calidad del Ministerio de Agricultura y Ganadería (MAG)</t>
  </si>
  <si>
    <t>Adrián Gómez Díaz y Marta Chaves Pérez</t>
  </si>
  <si>
    <t>Actualizar el Sistema de Gestión del Ministerio de Agricultura y Ganadería</t>
  </si>
  <si>
    <t>20.1</t>
  </si>
  <si>
    <t>Revisión y propuesta de actualización de procedimiento 7P06-01 Idoneidad, así como de formularios asociados</t>
  </si>
  <si>
    <t>20.2</t>
  </si>
  <si>
    <t>Revisión y propuesta de actualización de los procedimientos 7P06-02 Proyectos, así como de formularios asociados</t>
  </si>
  <si>
    <t>Revisión de procedimientos con énfasis a actualizar procesos de devolución de recursos y actualización de formularios</t>
  </si>
  <si>
    <t>20.3</t>
  </si>
  <si>
    <t>Revisión y propuesta de actualización del  procedimiento 5P02-01 Planificación y Seguimiento de la Gestión Institucional, así como de formularios asociados</t>
  </si>
  <si>
    <t>20.4</t>
  </si>
  <si>
    <t>Modificación de versiones anteriores de documentos publicados en el Sistema de Gestión de la Calidad de laboratorios, inclusión de nuevos documentos o eliminación de los mismos.</t>
  </si>
  <si>
    <t>Esta actividad incluye los documentos de los Laboratirios del SFE, SENASA y del INTA</t>
  </si>
  <si>
    <t>20.5</t>
  </si>
  <si>
    <t>Actualización de Procesos y Procedimientos del Sistema de Control Interno</t>
  </si>
  <si>
    <t>Capacitaciones, talleres e inducciones de los procesos de la UPI</t>
  </si>
  <si>
    <t>Número de talleres efectuados</t>
  </si>
  <si>
    <t>Esta actividad impleca realizar actividdes formales e informales de capacitación de los diferentes procesos de la UPI</t>
  </si>
  <si>
    <t>21.1</t>
  </si>
  <si>
    <t>Charlas al personal de los laboratorios del MAG en materia de Sistemas de Gestión de la Calidad bajo la norma INTE-ISO/IEC 17025:2017</t>
  </si>
  <si>
    <t>21.2</t>
  </si>
  <si>
    <t>Actualización y formación de personal MAG en el Sistema de Gestión de Calidad</t>
  </si>
  <si>
    <t>21.3</t>
  </si>
  <si>
    <t>Realización de charlas con los enlaces de calidad para revisar y refrescar diversos temas relacionados con la Gestión de la Calidad del SFE</t>
  </si>
  <si>
    <t>21.4</t>
  </si>
  <si>
    <t>Impartir Cursos Virtuales de Control Interno</t>
  </si>
  <si>
    <t xml:space="preserve">Marta Chaves Pérez, Silvia Ramírez </t>
  </si>
  <si>
    <t>Esta actividad se programa según la demanda para la solicitud del curso</t>
  </si>
  <si>
    <t>21.5</t>
  </si>
  <si>
    <t>Impartir Cursos Virtuales de Autoevaluación</t>
  </si>
  <si>
    <t>Marta Chaves Pérez y Silvia Ramírez</t>
  </si>
  <si>
    <t>21.6</t>
  </si>
  <si>
    <t>Impartir Cursos Virtuales de  SEVRIMAG</t>
  </si>
  <si>
    <t xml:space="preserve">Marta Chaves Pérez y Silvia Ramírez </t>
  </si>
  <si>
    <t>21.7</t>
  </si>
  <si>
    <t>Realización de charlas con los enlaces de Control Interno  para revisar y refrescar diversos temas relacionados con la Gestión de Control Interno institucional</t>
  </si>
  <si>
    <t>Esta actividad se realizará con todas las jefaturas del MAG</t>
  </si>
  <si>
    <t>Auditorías Internas y Externas de los Sistema de Gestión de Calidad del Ministerio de Agricultura y Gnadería (MAG)</t>
  </si>
  <si>
    <t>Realizar auditorias internas y externas de los procesos institucionales</t>
  </si>
  <si>
    <t>22.1</t>
  </si>
  <si>
    <t>Elaboración y presentación ante el ECA de la solicitud  para la evaluación de seguimiento correspondiente a la auditoria externa del SGC del LRE</t>
  </si>
  <si>
    <t>Esta actividad implica además, la coordinación de las fechas y equipo evaluador de la auditoria externa del SGC del LRE</t>
  </si>
  <si>
    <t>22.2</t>
  </si>
  <si>
    <t>Realización de la auditoria interna del Sistema de Gestión de Calidad del LRE</t>
  </si>
  <si>
    <t>22.3</t>
  </si>
  <si>
    <t>Coordinación  y participación de la auditoría externa del ECA del Sistema de Gestión de Calidad del LRE</t>
  </si>
  <si>
    <t>22.4</t>
  </si>
  <si>
    <t>Elaboración del programa y calendario de auditorias del LRE</t>
  </si>
  <si>
    <t>22.5</t>
  </si>
  <si>
    <t>Elaboración de informe consolidado de Auditorías del periodo anterior del SFE</t>
  </si>
  <si>
    <t>22.6</t>
  </si>
  <si>
    <t>Elaboración del programa anual de Auditorías internas de Calidad 2024 del SFE</t>
  </si>
  <si>
    <t>Cantidad de programas elaborados</t>
  </si>
  <si>
    <t>22.7</t>
  </si>
  <si>
    <r>
      <t xml:space="preserve">Realización de Auditorías Internas de Calidad en Macroprocesos: 1. Certificación Fitosanitaria de Plantas y Productos Vegetales para Exportación, 2. </t>
    </r>
    <r>
      <rPr>
        <sz val="6"/>
        <rFont val="Calibri (Cuerpo)"/>
      </rPr>
      <t>Gestión de la Tecnología de la Información</t>
    </r>
    <r>
      <rPr>
        <sz val="6"/>
        <rFont val="Calibri"/>
        <family val="2"/>
        <scheme val="minor"/>
      </rPr>
      <t xml:space="preserve">, 3. </t>
    </r>
    <r>
      <rPr>
        <sz val="6"/>
        <rFont val="Calibri (Cuerpo)"/>
      </rPr>
      <t>Gestión de los Recursos Humanos</t>
    </r>
    <r>
      <rPr>
        <sz val="6"/>
        <rFont val="Calibri"/>
        <family val="2"/>
        <scheme val="minor"/>
      </rPr>
      <t xml:space="preserve"> y 4. Regulación y Normalización</t>
    </r>
  </si>
  <si>
    <t>Elaboración del registro que contiene la determinación de los Errores Máximos Permitidos (EMP) de los equipos e instrumentos que se encuentran bajo Control Metrológico en el LRE-SFE</t>
  </si>
  <si>
    <t>Esta actividad implica la asesoria por parte de la Gestoría de Calidad de los Laboratorios</t>
  </si>
  <si>
    <t>Elaboración del Plan de Control Metrológico (calibración y verificación) y el Plan de Mantenimiento para los equipos críticos del LRE</t>
  </si>
  <si>
    <t>Actualización de las evidencias de cumplimiento de los requisitos  de competencia por función del LRE-SFE, así como la actualización de las autorizaciones o autoridades requeridas según corresponda</t>
  </si>
  <si>
    <t>Plan de Mejora Regulatoria 2024 del Ministerio de Agricultura y Ganadería (MAG)</t>
  </si>
  <si>
    <t>N°  de revisiones de planes presentados</t>
  </si>
  <si>
    <t>Sistema INFOTRÁMITES MEIC</t>
  </si>
  <si>
    <t>Coordinar la revisión de los planes de mejora regulatoria del los Órganos Desconcentrado del MAG, La DNEA y la Oficina de Nacional  de Semillas</t>
  </si>
  <si>
    <t>26.1</t>
  </si>
  <si>
    <t xml:space="preserve">Acompañamiento en la elaboración y presentación a MEIC del Plan de Mejora Regulatoria 2025 de las 5 instnacias (SFE, SENASA, INTA, DNEA y ONS), revisión e inclusión al Sistema Infrotrámites del MEIC
</t>
  </si>
  <si>
    <t>Cantidad de informes revisados</t>
  </si>
  <si>
    <t xml:space="preserve">Sistema Trámites Costa Rica </t>
  </si>
  <si>
    <t>Se depende completamente de la generación de los informes en  tiempo y forma de los representantes de las 5 instancias para poder realizar la presentación</t>
  </si>
  <si>
    <t>26.2</t>
  </si>
  <si>
    <t>Seguimiento y revisión sobre la de los informes del Plan de Mejora Regulatoria del MAG 2024 (DNEA, SENASA, SFE, INTA y OFINASE)
e informes revisados)</t>
  </si>
  <si>
    <t>26.3</t>
  </si>
  <si>
    <t>Elaboración y presentación del Plan de Mejora Regulatoria 2025 del SFE</t>
  </si>
  <si>
    <t>26.4</t>
  </si>
  <si>
    <t>Elaboración y presentación del Plan de Mejora Regulatoria 2025 del SENASA</t>
  </si>
  <si>
    <t>Marianela Aguilar</t>
  </si>
  <si>
    <t>Posible complejidad de coordinación con Director SENASA y el Departamento de DTI que fue integrado en el MAG</t>
  </si>
  <si>
    <t>26.5</t>
  </si>
  <si>
    <t>Elaboración de informes de seguimiento de la ejecución del Plan de Mejora Regulatoria 2024 del SFE</t>
  </si>
  <si>
    <t>26.6</t>
  </si>
  <si>
    <t>Elaboración de informes de seguimiento de la ejecución del Plan de Mejora Regulatoria 2024 del SENASA</t>
  </si>
  <si>
    <t>Disponibilidad de los funcionarios involucrados en el  proyecto para la ejecución del mismo</t>
  </si>
  <si>
    <t>26.7</t>
  </si>
  <si>
    <t>Inclusión y actualización de trámites en el Catálogo Nacional de Trámites del SFE</t>
  </si>
  <si>
    <t>Sistema Trámites Costa Rica, trámites relacionados con Organismos Genéticamente Modificados del SFE</t>
  </si>
  <si>
    <t>Actualización del Sistema de Gestión de Calidad Institucional según la Norma ISO 9001</t>
  </si>
  <si>
    <t>Número de documentos modificados</t>
  </si>
  <si>
    <t>27.1</t>
  </si>
  <si>
    <t>Elaboración de la fichas de procesos del Sistema de Gestión de la Calidad del MAG-DNEA</t>
  </si>
  <si>
    <t>Se depende de las partes involucradas en los procesos para realizar las sesiones de trabajo y generar la propuesta de productos.</t>
  </si>
  <si>
    <t>27.2</t>
  </si>
  <si>
    <t>Actualización de las Fichas de procesos del Sistema de Gestión de Calidad del MAG-DNEA</t>
  </si>
  <si>
    <t>27.3</t>
  </si>
  <si>
    <t>Definición del formato estándar de fichas de procesos para el Sistema de Gestión de la Calidad del MAG</t>
  </si>
  <si>
    <t>Cantidad de formatos estándar definidos para ficha de proceso</t>
  </si>
  <si>
    <t>27.4</t>
  </si>
  <si>
    <t>Elaboración de la fichas de procesos del Sistema de Gestión de la Calidad MAG-SENASA</t>
  </si>
  <si>
    <t>Disponibilidad de los funcionarios involucrados en los procesos, para agendar esta tarea en sus planes de trabajo.</t>
  </si>
  <si>
    <t>27.5</t>
  </si>
  <si>
    <t>Actualización de las Fichas de procesos del Sistema de Gestión de Calidad MAG-SENASA</t>
  </si>
  <si>
    <t>27.6</t>
  </si>
  <si>
    <t>Elaboración de fichas de procesos del Sistema de Gestión de la Calidad del MAG-SFE</t>
  </si>
  <si>
    <t>27.7</t>
  </si>
  <si>
    <t>Actualización de fichas de proceso del Sistema de Gestión de la Calidad del MAG-SFE</t>
  </si>
  <si>
    <t>Diseño y desarrollo de la plataforma informática para el Sistema de Gestión de Calidad Institucional</t>
  </si>
  <si>
    <t xml:space="preserve"> Prototipo Plataforma Informática</t>
  </si>
  <si>
    <t>Prototipo de diseño</t>
  </si>
  <si>
    <t>28.1</t>
  </si>
  <si>
    <t xml:space="preserve">Diseño de la plataforma informática para el Sistema de Gestión de Calidad </t>
  </si>
  <si>
    <t xml:space="preserve">Marianela Aguilar, Gilberto León Avecilla, Andrey Marenco y Kattia Murillo A. </t>
  </si>
  <si>
    <t>Esta actividad depende del recuros de programación que facilite el Departanto de Informática del Ministerio de Agricultura y Ganadería</t>
  </si>
  <si>
    <t>28.2</t>
  </si>
  <si>
    <r>
      <t xml:space="preserve"> Desarrollo de la plataforma informática para el Sistema de Gestión de Calidad</t>
    </r>
    <r>
      <rPr>
        <sz val="6"/>
        <color theme="9"/>
        <rFont val="Calibri"/>
        <family val="2"/>
        <scheme val="minor"/>
      </rPr>
      <t xml:space="preserve"> </t>
    </r>
  </si>
  <si>
    <t>Diagnostico de la situación actual de los procesos a optimizar, para la aplicación de la reingeniería de procesos</t>
  </si>
  <si>
    <t>Marianela Aguilar y Gilberto León</t>
  </si>
  <si>
    <t>Procesos de DNEA-DAF -MAG</t>
  </si>
  <si>
    <t>Propuesta de mejora Diseño y desarrollo de la plataforma informática para el Sistema de Gestión de Calidad Institucional de los procesos a los cuales se le aplicó la reigenieria de procesos</t>
  </si>
  <si>
    <t>Implementación y seguimiento del plan de mejora (flujo optimizado) de los procecesos a los cuales se le aplicó la reingeniería de procesos</t>
  </si>
  <si>
    <t>Implementación del Sistema de Control Interno (SCI) Institucional</t>
  </si>
  <si>
    <t>Modelo de Madurez: Competente</t>
  </si>
  <si>
    <t>Informe del Modelo de Madurez de la CGR.</t>
  </si>
  <si>
    <t>32.1</t>
  </si>
  <si>
    <t>Creación del Instrumentos de Autoevaluación del SCI institucional</t>
  </si>
  <si>
    <t>Metodología de Autoevaluación creada</t>
  </si>
  <si>
    <t>El instrumento de autoevaluación del SCI debe ser aprobado por la Comisión Gerencial de Control Interno</t>
  </si>
  <si>
    <t>32.2</t>
  </si>
  <si>
    <t xml:space="preserve">Actualización del sistema de SEVRIMAG </t>
  </si>
  <si>
    <t>Sistema actualizado</t>
  </si>
  <si>
    <t>Realizar el ajuste y actualización semestral del SEVRIMAG para aplicar la Valoración de Riesgos Institucional</t>
  </si>
  <si>
    <t>32.3</t>
  </si>
  <si>
    <t>Actualización del sistema de  Autoevaluación</t>
  </si>
  <si>
    <t>SYNERGY</t>
  </si>
  <si>
    <t>Marta Chaves Pérez,Silvia Ramírez Moreira,  Kattia Vega</t>
  </si>
  <si>
    <t>Realizar el ajuste y actualización semestral del SYNERGY para aplicar la Autoevaluación del Sistema de Control Interno</t>
  </si>
  <si>
    <t>32.4</t>
  </si>
  <si>
    <t>Aplicación del Instrumento denominado Índice de Capacidad de Gestión de la Contraloría General de la República</t>
  </si>
  <si>
    <t>Cumplir con las disposiciones establecidas por el Ente Contralor</t>
  </si>
  <si>
    <t>32.5</t>
  </si>
  <si>
    <t>Unificar el Catálogo de riesgos institucional</t>
  </si>
  <si>
    <t>32.6</t>
  </si>
  <si>
    <t xml:space="preserve">Modificación Instructivo Metodológico SEVRIMAG </t>
  </si>
  <si>
    <t>32.7</t>
  </si>
  <si>
    <t>Depurar las Actividades de Control en el SEVRIMAG</t>
  </si>
  <si>
    <t>Cantidad de controles</t>
  </si>
  <si>
    <t>Marta Chaves Pérez, Silvia Ramírez Moreira, Kattia Vega Ballestero.</t>
  </si>
  <si>
    <t>32.8</t>
  </si>
  <si>
    <t>Aplicación de la Autoevaluación del Sistema de Control Interno (SCI) de la Unidad de Planificación Institucional</t>
  </si>
  <si>
    <t>Aplicación del instrumento de autoevaluación</t>
  </si>
  <si>
    <r>
      <rPr>
        <sz val="6"/>
        <color rgb="FF000000"/>
        <rFont val="Calibri (Cuerpo)"/>
      </rPr>
      <t>Adrián Gómez Díaz, Marianela Umanzor V., Estela Meza Mora, Andrey Marenco G., Silvia Ramirez S., Erick Arrieta Soto, Alejandra Mora, Gilberto León, Karen Thomas,  Paula Villegas y Kattia Vega</t>
    </r>
    <r>
      <rPr>
        <sz val="6"/>
        <rFont val="Calibri (Cuerpo)"/>
      </rPr>
      <t>, Kattia Murillo Alfaro,Marta Chaves, Claudia Ruíz Díaz</t>
    </r>
  </si>
  <si>
    <t>Esta actividad dependerá de la habilitación en el sistema Synergy de la Autoevaluación del SCI para el año 2024</t>
  </si>
  <si>
    <t>32.9</t>
  </si>
  <si>
    <t>Realizar la valoración de riesgos de los procesos de la Unidad de Planificación Institucional</t>
  </si>
  <si>
    <t>Aplicación del Instrumento de Valoración de riesgos</t>
  </si>
  <si>
    <t>Esta actividad se realizará en forma conjunta con el Equipo de trabajo de la UPI</t>
  </si>
  <si>
    <t>32.10</t>
  </si>
  <si>
    <t>Aplicar el Modelo de Madurez del Sistema de Control Interno de la Contraloría General de la República</t>
  </si>
  <si>
    <t>Grado de madurez del SCI</t>
  </si>
  <si>
    <t>Aplicar el instrumento del Modelo de Madurez de la Contraloría General de la República</t>
  </si>
  <si>
    <t>Validación de los Estudios de reorganizaciones parciales de las Dependencias del Ministerio de Agricultura y Ganadería, así como de los Organos Desconcentrados</t>
  </si>
  <si>
    <t xml:space="preserve">Marianela Aguilar, Adrián Gómez Díaz y Gilberto León Avecilla </t>
  </si>
  <si>
    <t>Para el año 2024 se programaron las siguientes reorganizaciones parciales, SENASA, DNEA a nivel Regional, DAF Departamento de Proveeduría, DAF Departamneto Financiero, DAF Departamento Servicios de Apoyo y La Contraloría de Servicios</t>
  </si>
  <si>
    <t>Estudios de cargas de trabajo a los procesos estratégicos y de apoyo del Ministerio de Agricultura y Ganadería (MAG)</t>
  </si>
  <si>
    <t>Determinar lo tiempos requieridos para ejecutar los procesos de gestión de proyectos y de Gestión integral de la Salud</t>
  </si>
  <si>
    <t>34.1</t>
  </si>
  <si>
    <t>Estudio de cargas de trabajo al proceso de proyectos de la Unidad de Planificación Institucional (UPI)</t>
  </si>
  <si>
    <t>Andrey Marenco G.</t>
  </si>
  <si>
    <t>Se requiere determinar la carga de trabajo en el proceso de Proyectos de la UPI</t>
  </si>
  <si>
    <t>34.2</t>
  </si>
  <si>
    <t>Estudio de cargas de trabajo del proceso de Gestión Integral de la Salud del Ministerio de Agricultura y Ganadería</t>
  </si>
  <si>
    <t>A solicitud del Despacho del Sr. Ministro se requiere realizar el estudio de cargas de trabajo al proceso de Gestión Integral de la Salud</t>
  </si>
  <si>
    <t>Apoyo logístico, técnico y administrativo</t>
  </si>
  <si>
    <t>Cantidad de documentos</t>
  </si>
  <si>
    <t xml:space="preserve">Archivo de gestión </t>
  </si>
  <si>
    <t>35.1</t>
  </si>
  <si>
    <t>Inventario anual de activos de la UPI</t>
  </si>
  <si>
    <t>Sistema SIBINET</t>
  </si>
  <si>
    <t>Incorporar en el sistema SIBINET la actualización de los activos de la UPI. Actualizados</t>
  </si>
  <si>
    <t>35.2</t>
  </si>
  <si>
    <t>Revisión e Impresión de las actas de las comisiones donde participa UPI</t>
  </si>
  <si>
    <t>cantidad de actas</t>
  </si>
  <si>
    <t>Actas de la CGCI y CIP</t>
  </si>
  <si>
    <t>35.3</t>
  </si>
  <si>
    <t>Revisión y actualización del archivo de gestión digital</t>
  </si>
  <si>
    <t>Archivo de gestión, Correo institucional, OneDrive</t>
  </si>
  <si>
    <r>
      <t xml:space="preserve">Actividades no programables </t>
    </r>
    <r>
      <rPr>
        <b/>
        <vertAlign val="superscript"/>
        <sz val="8"/>
        <rFont val="Calibri"/>
        <family val="2"/>
        <scheme val="minor"/>
      </rPr>
      <t>12</t>
    </r>
  </si>
  <si>
    <t>Reuniones de asesoría a las instancias ejecutoras, organizaciones y funcionarios del Ministerio en formulación, gestión, seguimiento de proyectos y de los requisitos idoneidad</t>
  </si>
  <si>
    <t>Cantidad de reuniones realizadas</t>
  </si>
  <si>
    <t>Karen Thomas Rodríguez, Paula Villegas Rodríguez y Estela Meza M.</t>
  </si>
  <si>
    <t>Realización de visita para seguimiento y verificación (Giras)</t>
  </si>
  <si>
    <t>Cantidad de proyectos visitados</t>
  </si>
  <si>
    <t>Atención de consultas relacionadas con Proyectos de Inversión Pública (PIP)</t>
  </si>
  <si>
    <t>Correo electrónico</t>
  </si>
  <si>
    <t>Participar en reuniones de la Unidad de Planificación Estratégica</t>
  </si>
  <si>
    <t>Marta Chaves, Kattia Murillo, Kattia Vega,Marianela Aguilar, Silvia Ramírez, Gilberto León, Andrey Marenco</t>
  </si>
  <si>
    <t>Marianela Umanzor Vargas, Karen Thomas Rodríguez, Paula Villegas Rodríguez, Claudia Ruiz Díaz, Erick Soto Arrieta y Estela Meza M.</t>
  </si>
  <si>
    <t>Elaboración de las minutas de reunión del Area de Planificación Estratégica</t>
  </si>
  <si>
    <t>Participación en reuniones de la Comisión de BPL-OCDE como representante del MAG</t>
  </si>
  <si>
    <t>Katia Murullo Alfaro</t>
  </si>
  <si>
    <t>Realización de inspecciones y auditorias para el proyecto de MUF (Fundación de Usos Menosres) del SFE</t>
  </si>
  <si>
    <t>Inclusión de trámites en el Catálogo Nacional de Trámites</t>
  </si>
  <si>
    <t>Sistema Trámites Costa Rica</t>
  </si>
  <si>
    <t>Disponibilidad de los funcionarios involucrados en los procesos, para agendar esta tarea en sus planes de trabajo</t>
  </si>
  <si>
    <t>Seguimiento a la Inclusión de trámites en el Catálogo Nacional de Trámites</t>
  </si>
  <si>
    <t>Actualización de trámites en el Catálogo Nacional de Trámites</t>
  </si>
  <si>
    <t>Seguimiento a la Actualización de trámites en el Catálogo Nacional de Trámites</t>
  </si>
  <si>
    <t>Seguimiento para la implementación de lo requerido en el Decreto N° 43665 Celeridad de trámites</t>
  </si>
  <si>
    <t>Seguimineto requerimiento de atención  de cuellos de botella de los trámites</t>
  </si>
  <si>
    <t>Revisión y actualización de los procedimientos y documentos derivados del Sistema de Gestión de Calidad</t>
  </si>
  <si>
    <t>Levantamiento de procedimientos y documentos derivados propios del Sistema de Gestión de Calidad MAG</t>
  </si>
  <si>
    <t>Participación en suplencia de la Jefatura en la Comisión de Teletrabajo</t>
  </si>
  <si>
    <t>Ejecución del Plan de Mejora de la Autoevaluación del Sistema de Control Interno</t>
  </si>
  <si>
    <r>
      <rPr>
        <sz val="6"/>
        <color rgb="FF000000"/>
        <rFont val="Calibri (Cuerpo)"/>
      </rPr>
      <t>Adrián Gómez Díaz, Marianela Umanzor V., Estela Meza Mora, Andrey Marenco G., Silvia Ramirez S., Erick Arrieta Soto, Alejandra Mora, Gilberto León, Karen Thomas,  Paula Villegas</t>
    </r>
    <r>
      <rPr>
        <sz val="6"/>
        <rFont val="Calibri (Cuerpo)"/>
      </rPr>
      <t>,Kattia Murillo, Kattia Vega Marta Chaves, Claudia Ruíz Díaz</t>
    </r>
  </si>
  <si>
    <t>Ejecución del Plan de Mitigación de riesgos (SEVRIMAG)</t>
  </si>
  <si>
    <t>Revisión  de Informes pendientes de seguimiento sobre  la implementación del Plan de Mejora Regulatoria periodos 2023 y anteriores(de las 3 DNEA OFINASE e INTA instancias sin considerar los justificados mediante oficio)</t>
  </si>
  <si>
    <t>Inclusión de documentos en el sistema de gestión de la calidad</t>
  </si>
  <si>
    <t>Modificación de documentos del sistema de gestión de la calidad</t>
  </si>
  <si>
    <t>Eliminación de documentos del sistema de gestión de la calidad</t>
  </si>
  <si>
    <t>Trámite de actualización del periodo de revisión bianual de los documentos del sistema de gestión de la calidad.</t>
  </si>
  <si>
    <t>Trámite de trazabilidad por cambio de nombre o de codificación de documentos del sistema de gestión de la calidad.</t>
  </si>
  <si>
    <t>Apertura de solicitudes de mejora de la calidad</t>
  </si>
  <si>
    <t>Cierre de solicitudes de mejora de la calidad</t>
  </si>
  <si>
    <t>Apertura de salidas no conformes</t>
  </si>
  <si>
    <t>Cierre de salidas no conformes</t>
  </si>
  <si>
    <t>Seguimiento a la implementación del decreto 43665 Celeridad de los trámites.</t>
  </si>
  <si>
    <t>Revisión y actualización de documentos propios del sistema de gestión de la calidad.</t>
  </si>
  <si>
    <t>Asesoramiento en la elaboración de proyectos normativos y sus formularios de costo-beneficio</t>
  </si>
  <si>
    <t>Giras de seguimiento y verificación de información en Unidades Operativas Regionales y Estaciones de Control del SFE</t>
  </si>
  <si>
    <t>Asesoria en la aplicación y seguimiento de Riesgos y Autoevaluación</t>
  </si>
  <si>
    <t>Marta Chaves Pérez, Silvia Ramírez Kattia Vega</t>
  </si>
  <si>
    <t>Asesoría a las jefaturas del SFE, CONAC y SENASA en el tema de evaluación de desempeño</t>
  </si>
  <si>
    <t xml:space="preserve">Tramitar los traslados de documentos del Despacho Ministerial </t>
  </si>
  <si>
    <t>Cantidad de traslados</t>
  </si>
  <si>
    <t>Borradores de oficio tramitados</t>
  </si>
  <si>
    <t>Esta actividad depende del traslado de documentos que gestione el Despacho Ministerial</t>
  </si>
  <si>
    <r>
      <t xml:space="preserve">Corresponde a la vinculación de la actividad con uno de los </t>
    </r>
    <r>
      <rPr>
        <b/>
        <sz val="7"/>
        <color theme="1"/>
        <rFont val="Calibri"/>
        <family val="2"/>
        <scheme val="minor"/>
      </rPr>
      <t>Objetivos de Desarrollo Sostenible (ODS)</t>
    </r>
    <r>
      <rPr>
        <sz val="7"/>
        <color theme="1"/>
        <rFont val="Calibri"/>
        <family val="2"/>
        <scheme val="minor"/>
      </rPr>
      <t>. Para más detalle, ir a la hoja "Niveles de vinculación" y</t>
    </r>
    <r>
      <rPr>
        <sz val="7"/>
        <rFont val="Calibri (Cuerpo)"/>
      </rPr>
      <t xml:space="preserve"> acceder</t>
    </r>
    <r>
      <rPr>
        <sz val="7"/>
        <color theme="1"/>
        <rFont val="Calibri"/>
        <family val="2"/>
        <scheme val="minor"/>
      </rPr>
      <t xml:space="preserve"> (link) al icono o foto del ODS correspondiente.</t>
    </r>
  </si>
  <si>
    <r>
      <t xml:space="preserve">Corresponde a la vinculación con uno de los indicadores del </t>
    </r>
    <r>
      <rPr>
        <b/>
        <sz val="7"/>
        <color theme="1"/>
        <rFont val="Calibri (Cuerpo)"/>
      </rPr>
      <t>Plan Operativo Institucional (POI)</t>
    </r>
    <r>
      <rPr>
        <sz val="7"/>
        <color theme="1"/>
        <rFont val="Calibri"/>
        <family val="2"/>
        <scheme val="minor"/>
      </rPr>
      <t>. Para más detalle, ir a la hoja "Niveles de vinculación" y revisar el indicador correspondiente. En la hoja "Desglose de niveles de vinculación"encontrará mayor desglose de información.</t>
    </r>
  </si>
  <si>
    <t xml:space="preserve">Despacho Ministerial </t>
  </si>
  <si>
    <t xml:space="preserve">Comunicación Institucional </t>
  </si>
  <si>
    <t>Monitoreo, análisis y revisión de la información difundida en medios de comunicación masiva</t>
  </si>
  <si>
    <t xml:space="preserve">Informes emitidos </t>
  </si>
  <si>
    <t xml:space="preserve"> Maritza Miranda; Pilar Jiménez, Andrea Alvarado, Adeligia Jiménez,  Rosa Brenes S. </t>
  </si>
  <si>
    <t xml:space="preserve">Acceso limitado a ciertos medios porque no se pagan suscripciones </t>
  </si>
  <si>
    <t>Monitoreos diarios</t>
  </si>
  <si>
    <t xml:space="preserve"> Pilar Jiménez; Andrea Alvarado</t>
  </si>
  <si>
    <t xml:space="preserve">El año es bisiesto, lo cual no se tomó en cuenta a la hora de la planificación inicial. </t>
  </si>
  <si>
    <t>Monitoreos mensuales</t>
  </si>
  <si>
    <t>Maritza Miranda; Andrea Alvarado</t>
  </si>
  <si>
    <t xml:space="preserve">Publicación se coordina con encargados de sitio Web. </t>
  </si>
  <si>
    <t>Reportes semestrales</t>
  </si>
  <si>
    <t xml:space="preserve">Reporte se basa en monitoreo diario, por lo que le afectan las mismas limitaciones. </t>
  </si>
  <si>
    <t xml:space="preserve">Se contempla la preparación de informes ampliados semestrales. </t>
  </si>
  <si>
    <t xml:space="preserve">Investigación, redacción y divulgación de comunicados de prensa y avisos a los públicos de interés por las distintas plataformas institucionales. </t>
  </si>
  <si>
    <t>Publicaciones realizadas</t>
  </si>
  <si>
    <t>Todo el equipo de la Unidad</t>
  </si>
  <si>
    <t xml:space="preserve">Se estima un número de comunicados. Sin embargo, la actividad depende de la demanda. </t>
  </si>
  <si>
    <t xml:space="preserve">La demanda supera la expectativa planteada en el primer trimestre </t>
  </si>
  <si>
    <t>Publicación de comunicados de prensa y avisos</t>
  </si>
  <si>
    <t>Intranet, SharePoint</t>
  </si>
  <si>
    <t>Todo el equipo</t>
  </si>
  <si>
    <t>Boletines enviados a públicos externos (BOLETINES DEL MAG-SFE-SENASA)</t>
  </si>
  <si>
    <t xml:space="preserve">Todo el equipo </t>
  </si>
  <si>
    <t>La demanda supera la expectativa planteada en el primer trimestre</t>
  </si>
  <si>
    <t xml:space="preserve">Atención de información de medios de comunicación (correos,boletines, whatsapp) </t>
  </si>
  <si>
    <t xml:space="preserve">Es una actividad que depende de la demanda de consultas. </t>
  </si>
  <si>
    <t xml:space="preserve">Organización de conferencias de prensa, FB Live, otras actividades divulgativas, protocolarias y giras. </t>
  </si>
  <si>
    <t xml:space="preserve">Depende de la demanda </t>
  </si>
  <si>
    <t>Organización de conferencias de prensa/Live/Otras actividades divulgativas</t>
  </si>
  <si>
    <t>Depende de la demanda de Despachos</t>
  </si>
  <si>
    <t>Apoyo y organización de actividades protocolarias</t>
  </si>
  <si>
    <t xml:space="preserve">Es una actividad que se desarrolla por demanda  y  para el primer trimestre del 2024 superó la expectativa planetada </t>
  </si>
  <si>
    <t xml:space="preserve">Administración de Plataformas digitales (RRSS, blog y sitios Web) </t>
  </si>
  <si>
    <t>Redes sociales intitucionales</t>
  </si>
  <si>
    <t>César Cordero; Susana Hütt, Juan Carlos Jiménez, Rosa Brenes; Flor Agüero, Pilar Jiménez, Andrea Alvarado</t>
  </si>
  <si>
    <t xml:space="preserve">Las estadísticas de las RRSS se convierten en un instrumento de medición. </t>
  </si>
  <si>
    <t>Es una actividad que se desarrolla por demanda y para el primer trimestre del 2024 superó la expectativa planetada</t>
  </si>
  <si>
    <t xml:space="preserve">Generación de contenidos </t>
  </si>
  <si>
    <t>Atención de usuarios y seguidores</t>
  </si>
  <si>
    <t>César Cordero; Susana Hütt, Juan Carlos Jiménez, Rosa Brenes; Flor Agüero, Pilar Jiménez; Andrea Alvarado</t>
  </si>
  <si>
    <t>Actualización de sitios Web institucionales</t>
  </si>
  <si>
    <t xml:space="preserve">Susana Hütt, Jéssika Lizano </t>
  </si>
  <si>
    <t xml:space="preserve">Actualizaciones realizadas </t>
  </si>
  <si>
    <t xml:space="preserve">Gerencia de RRSS institucionales: manuales, manejo y asesorias. </t>
  </si>
  <si>
    <t>César Cordero; Rosa Brenes; Juan Carlos Jiménez, Andrea Alvarado.</t>
  </si>
  <si>
    <t>Depende de la demanda de asesorías por parte de las dependencias de la instituciones</t>
  </si>
  <si>
    <t xml:space="preserve">Diseño y ejecución de planes de Comunicación Interinstitucionales </t>
  </si>
  <si>
    <t xml:space="preserve">César Cordero; Rosa Brenes S; Adeligia Jiménez; Maritza Miranda M. </t>
  </si>
  <si>
    <t>Depende de la demanda</t>
  </si>
  <si>
    <t xml:space="preserve">Divulgación de mensajes de interes al personal institucional </t>
  </si>
  <si>
    <t>Adeligia Jiménez; Maritza Miranda; Susana Hütt, Flor Agüero, Pilar Jiménez y Andrea Alvarado</t>
  </si>
  <si>
    <t xml:space="preserve">Según demanda </t>
  </si>
  <si>
    <t xml:space="preserve">Gestión de la marca institucional (revisión y aprobación de materiales, facilitación de logo y plantillas, entre otros) </t>
  </si>
  <si>
    <t>César Cordero, Rosa Brenes S., Susana Hütt; Juan Carlos Jiménez; Andrea Alvarado, Flor Agüero, Adeligia Jiménez y Pilar Jiménez</t>
  </si>
  <si>
    <t>Atención se da según consultas o asesorías solicitadas</t>
  </si>
  <si>
    <t xml:space="preserve">Producción de materiales audiovisuales </t>
  </si>
  <si>
    <t>Susana Hütt, Juan Carlos Jiménez, Alejandro Gámez, Andrea Alvarado y César Cordero</t>
  </si>
  <si>
    <t xml:space="preserve">Dependen de la demanda </t>
  </si>
  <si>
    <t xml:space="preserve">Producción de vídeos </t>
  </si>
  <si>
    <t xml:space="preserve">Susana Hütt, Juan Carlos Jiménez, Alejandro Gámez, Andrea Alvarado y César Cordero </t>
  </si>
  <si>
    <t xml:space="preserve">Diseño Gráfico y diagramación </t>
  </si>
  <si>
    <t xml:space="preserve">Susana Hütt, Juan Carlos Jiménez, Alejandro Gámez,  Andrea Alvarado  y César Cordero </t>
  </si>
  <si>
    <t>Revisión y actualización de la ficha de proceso, procedimiento de Gestión de la Comunicación Institucional</t>
  </si>
  <si>
    <t>Se atienden las convocatorias de los encargados de dichas revisiones: Gestión de Calidad</t>
  </si>
  <si>
    <t>Revisión y replanteamiento del macroproceso de Comunicación en coordinación con UPI</t>
  </si>
  <si>
    <t>Realización de la Autoevaluación del Sistema de Control Interno de la Unidad de Prensa (Plan de Mejora).</t>
  </si>
  <si>
    <t xml:space="preserve">Se ajusta a la programación establecia de Control Inerno </t>
  </si>
  <si>
    <t>Control Interno reacomodo el cronograma y esta revisión se realizará a fin del periodo.</t>
  </si>
  <si>
    <t>Realizar el proceso de valoración de riesgos de la Unidad, (Plan de Mitigación).</t>
  </si>
  <si>
    <t>Todo el equipo / Rosa Brenes; Adeligia Jiménez</t>
  </si>
  <si>
    <t>La valoración de riesgos se hace en equipo y el seguimiento la jefatura y el enlace de CI</t>
  </si>
  <si>
    <t xml:space="preserve">Participación en comisiones institucionales </t>
  </si>
  <si>
    <t xml:space="preserve">Rosa Brenes S. y Pilar Jiménez, Susana Hütt </t>
  </si>
  <si>
    <t xml:space="preserve">Prensa es parte de la Comisión de Valores  y Acceso a Información. </t>
  </si>
  <si>
    <t xml:space="preserve">Comisión de Valores </t>
  </si>
  <si>
    <t xml:space="preserve">Rosa Brenes S. y Pilar Jiménez </t>
  </si>
  <si>
    <t xml:space="preserve">Se contemplan reuniones ordinarias establecidas de la comisión institucional y de la nacional. </t>
  </si>
  <si>
    <t>GTO  Fusarium Raza 4</t>
  </si>
  <si>
    <t>Susana Hütt</t>
  </si>
  <si>
    <t xml:space="preserve">Los encargados de convocar la reunión de la comisión cancelaron la programada para el primer trimestre indicando que por temas de agenda debía ser reprogramada para una nueva fecha que se indicará posteriormente </t>
  </si>
  <si>
    <t>Monitoreo de temas específicos</t>
  </si>
  <si>
    <t>Maritza Miranda; Rosa Brenes S.; Pilar Jiménez; Andrea Alvarado</t>
  </si>
  <si>
    <t>A demanda</t>
  </si>
  <si>
    <t>Elaboración del registro fotográfico de las actividades del jerarca</t>
  </si>
  <si>
    <t xml:space="preserve">Registro fotográfico </t>
  </si>
  <si>
    <t xml:space="preserve">César Cordero; Adeligia Jiménez, Susana Hütt </t>
  </si>
  <si>
    <t xml:space="preserve">El archivo fotográfico por Administración se entrega cada cuatro años al Archivo Nacional. </t>
  </si>
  <si>
    <t>Atención de evento o situación de crisis</t>
  </si>
  <si>
    <t xml:space="preserve">Jefatura </t>
  </si>
  <si>
    <t xml:space="preserve">A demanda </t>
  </si>
  <si>
    <t>SEPSA</t>
  </si>
  <si>
    <t>Participación en la Secretaría Técnica Consejo Nacional Sectorial Agropecuario (CAN)</t>
  </si>
  <si>
    <t>Director (a) Sepsa</t>
  </si>
  <si>
    <t>Por temas de agenda del señor Ministro, la segunda sesión programada se trasladó al mes de abril.</t>
  </si>
  <si>
    <t>Participación en la Secretaría Técnica Comité Técnico Sectorial Agropecuario (COTECSA)</t>
  </si>
  <si>
    <t>Por motivo de agenda, la segunda sesión se trasladó al mes de abril.</t>
  </si>
  <si>
    <t>Participación en las sesiones de los Comités Sectoriales Regionales Agropecuarios (CSRA)</t>
  </si>
  <si>
    <t>Lorena Jiménez, Alicia Sánchez y Lizeth Jaén</t>
  </si>
  <si>
    <t>Apoyo logístico en los mecanismos de coordinación sectorial CAN y Cotecsa</t>
  </si>
  <si>
    <t>Director (a) Sepsa y María Fernanda Coto</t>
  </si>
  <si>
    <t>Por motivos de agenda las segundas sesiones de CAN y Cotecsa se trasladaron al mes de abril.</t>
  </si>
  <si>
    <t>Participación en la Secretaría Técnica del Foro Nacional Mixto</t>
  </si>
  <si>
    <t>Director (a) Sepsa, María Fernanda Coto y Lorena Jiménez</t>
  </si>
  <si>
    <t>Elaboración del Informe anual de cumplimiento de metas PNDIP 2023 y balance acumulado 2019-2023</t>
  </si>
  <si>
    <t>Lizeth Jaén</t>
  </si>
  <si>
    <t>Elaboración del Informe de Verificación de metas PNDIP 2023</t>
  </si>
  <si>
    <t>Elaboración del Informe de Gasto Público Sectorial 2023</t>
  </si>
  <si>
    <t>Elaboración del Informe de Gestión Sectorial 2023</t>
  </si>
  <si>
    <t>Hannier Ramírez y Dennis Monge</t>
  </si>
  <si>
    <t>Elaboración del Informe de labores  de Sepsa 2023</t>
  </si>
  <si>
    <t>Elaboración de los dictámenes de vinculación de las Matrices de Articulación Plan Presupuesto (MAPP) 2025</t>
  </si>
  <si>
    <t>Lizeth Jaén y Lorena Jiménez</t>
  </si>
  <si>
    <t>Elaboración del Informe semestral de avance en el cumplimiento de metas PNDIP 2024</t>
  </si>
  <si>
    <t>Informe de seguimiento de la Política de Producción y Consumo Sostenible 2023</t>
  </si>
  <si>
    <t>Alicia Sánchez</t>
  </si>
  <si>
    <t>Elaboración de informes de seguimiento de igualdad de género del Sector Agropecuario</t>
  </si>
  <si>
    <t>Hannier Ramírez y María Fernanda Coto</t>
  </si>
  <si>
    <t>Informe de seguimiento de la Política de Igualdad de Género para el desarrollo inclusivo en el Sector Agropecuario Pesquero y Rural 2023</t>
  </si>
  <si>
    <t>Seguimiento de compromisos con Organismos Multilaterales  y Regionales</t>
  </si>
  <si>
    <t>Director (a) Sepsa y Francini Araya</t>
  </si>
  <si>
    <t>Elaboración del informe del "Sondeo de precios de insumos agropecuarios"</t>
  </si>
  <si>
    <t>Dennis Monge</t>
  </si>
  <si>
    <t>Elaboración del informe de comportamiento del crédito para las actividades agropecuarias al cierre de 2023</t>
  </si>
  <si>
    <t>Elaboración del Boletín Estadístico Agropecuario N°34 (BEA-34), 2020-2023</t>
  </si>
  <si>
    <t>Actualización de las bases de datos  que contienen estadísticas relacionadas con el Sector Agropecuario</t>
  </si>
  <si>
    <t>Dennis Monge, Grettel Fernández y Francini Araya</t>
  </si>
  <si>
    <t>Elaboración del Boletín ENOS para la divulgación de información en Cambio Climático.</t>
  </si>
  <si>
    <t>Lenin Hernández, Lorena Jiménez</t>
  </si>
  <si>
    <t>Modernización InfoAgro, segunda  etapa (Plan Sectorial 1.14.1.1)</t>
  </si>
  <si>
    <t>Director (a) Sepsa, Rocío Soto y Dennis Monge</t>
  </si>
  <si>
    <t>Mejoramiento de las estadísticas agropecuarias</t>
  </si>
  <si>
    <t>Grettel Fernández</t>
  </si>
  <si>
    <t>Apoyo logístico técnico y administrativo</t>
  </si>
  <si>
    <t>María Fernanda Coto, Rocío Soto y Paul  Aguilar</t>
  </si>
  <si>
    <t>Atención de disposiciones emitidas por la Contraloría General de la República</t>
  </si>
  <si>
    <t>Grettel Fernández ,Lorena Jiménez y Alicia Sánchez</t>
  </si>
  <si>
    <t>Actualización de modelos de costos de producción</t>
  </si>
  <si>
    <t>Dennis Monge y Francini Araya</t>
  </si>
  <si>
    <t>Elaboración de la Propuesta metodológica del Programa de encadenamientos (Plan Sectorial 4.6.1.1)</t>
  </si>
  <si>
    <t>Director (a) Sepsa, Lenin Hernández, Rocío Soto, Dennis Monge</t>
  </si>
  <si>
    <t>Implementación de proyecto piloto del Programa de encadenamientos (Plan Sectorial 4.6.1.1)</t>
  </si>
  <si>
    <t>Implementación del Programa de inteligencia de mercados agropecuarios y pesqueros (Plan Sectorial 4.1.1.1)</t>
  </si>
  <si>
    <t>Director (a) Sepsa y Dennis Monge</t>
  </si>
  <si>
    <t xml:space="preserve">Atención de solicitudes de información de jerarcas, organismos nacionales e internacionales y usuarios </t>
  </si>
  <si>
    <t>Erick Jara Tenorio</t>
  </si>
  <si>
    <t>Despacho Ministro</t>
  </si>
  <si>
    <t>Auditoría Interna</t>
  </si>
  <si>
    <r>
      <t xml:space="preserve">Vinculación o alineamiento de objetivos e intervenciones </t>
    </r>
    <r>
      <rPr>
        <b/>
        <vertAlign val="superscript"/>
        <sz val="7"/>
        <rFont val="HendersonSansW00-BasicBold"/>
      </rPr>
      <t>1</t>
    </r>
  </si>
  <si>
    <r>
      <t xml:space="preserve">ODS </t>
    </r>
    <r>
      <rPr>
        <b/>
        <vertAlign val="superscript"/>
        <sz val="7"/>
        <rFont val="HendersonSansW00-BasicLight"/>
      </rPr>
      <t>2</t>
    </r>
  </si>
  <si>
    <r>
      <t xml:space="preserve">PS </t>
    </r>
    <r>
      <rPr>
        <b/>
        <vertAlign val="superscript"/>
        <sz val="7"/>
        <rFont val="HendersonSansW00-BasicLight"/>
      </rPr>
      <t>3</t>
    </r>
  </si>
  <si>
    <r>
      <t xml:space="preserve">PEI </t>
    </r>
    <r>
      <rPr>
        <b/>
        <vertAlign val="superscript"/>
        <sz val="7"/>
        <rFont val="HendersonSansW00-BasicLight"/>
      </rPr>
      <t>4</t>
    </r>
  </si>
  <si>
    <r>
      <t xml:space="preserve">POI </t>
    </r>
    <r>
      <rPr>
        <b/>
        <vertAlign val="superscript"/>
        <sz val="7"/>
        <rFont val="HendersonSansW00-BasicLight"/>
      </rPr>
      <t>5</t>
    </r>
  </si>
  <si>
    <r>
      <t>Actividad</t>
    </r>
    <r>
      <rPr>
        <b/>
        <vertAlign val="superscript"/>
        <sz val="7"/>
        <rFont val="HendersonSansW00-BasicBold"/>
      </rPr>
      <t xml:space="preserve"> 6</t>
    </r>
  </si>
  <si>
    <r>
      <t xml:space="preserve">Responsable </t>
    </r>
    <r>
      <rPr>
        <b/>
        <vertAlign val="superscript"/>
        <sz val="7"/>
        <rFont val="HendersonSansW00-BasicBold"/>
      </rPr>
      <t>10</t>
    </r>
  </si>
  <si>
    <r>
      <t xml:space="preserve">Observaciones/supuestos/ Limitaciones </t>
    </r>
    <r>
      <rPr>
        <b/>
        <vertAlign val="superscript"/>
        <sz val="7"/>
        <rFont val="HendersonSansW00-BasicBold"/>
      </rPr>
      <t>11</t>
    </r>
  </si>
  <si>
    <r>
      <t xml:space="preserve">Unidad de medida </t>
    </r>
    <r>
      <rPr>
        <b/>
        <vertAlign val="superscript"/>
        <sz val="7"/>
        <rFont val="HendersonSansW00-BasicBold"/>
      </rPr>
      <t>7</t>
    </r>
  </si>
  <si>
    <r>
      <t xml:space="preserve">Medios de Verificación </t>
    </r>
    <r>
      <rPr>
        <b/>
        <vertAlign val="superscript"/>
        <sz val="7"/>
        <rFont val="HendersonSansW00-BasicBold"/>
      </rPr>
      <t>8</t>
    </r>
  </si>
  <si>
    <r>
      <t xml:space="preserve">Meta por Trimestre </t>
    </r>
    <r>
      <rPr>
        <b/>
        <vertAlign val="superscript"/>
        <sz val="7"/>
        <rFont val="HendersonSansW00-BasicLight"/>
      </rPr>
      <t>9</t>
    </r>
  </si>
  <si>
    <t>Ejecución de la Auditoría de Carácter Especial sobre la planificación operativa del Ministerio.</t>
  </si>
  <si>
    <t>Luis Camacho Calvo</t>
  </si>
  <si>
    <t>Se programa  de conformidad al oficio DM-MAG-1189-2023 de fecha 26 de octubre de 2023.</t>
  </si>
  <si>
    <t>Conclusión y comunicación de resultados de la  Auditoría de Carácter Especial sobre la planificación de la estructura tecnológica en el Ministerio de Agricultura y Ganadería.</t>
  </si>
  <si>
    <t>Por definir</t>
  </si>
  <si>
    <t>El funcionario responsable del estudio, presenta en fecha 28/11/2023 carta de renuncia para acogerse a su derecho de pensión a partir del 01 de enero de 2024. Por lo cual, la conclusión del estudio queda supeditada al nombramiento de la nueva persona funcionaria. Además, la auditoría viene con cargo al PAO-2023.</t>
  </si>
  <si>
    <t xml:space="preserve">Conclusión y comunicación de resultados de la Auditoría de carácter especial sobre la gestión ejecutada por el MAG con relación a  la actividad agropecuaria orgánica. </t>
  </si>
  <si>
    <t>La auditoría viene con cargo al PAO-2023.</t>
  </si>
  <si>
    <t>El porcentaje de avance al primer trimestre de 2024 corresponde al 90%, por atrasos en reformulación de hallazgos.</t>
  </si>
  <si>
    <t>Ejecución de la Auditoría de carácter especial sobre la evaluación de exenciones tributarias para la actividad agropecuaria.</t>
  </si>
  <si>
    <t>José Rafael Campos Soto</t>
  </si>
  <si>
    <t>Ejecución de la Auditoría de Carácter Especial sobre la gestión de la planificación  y ejecución  de recursos por medio del Fondo Fijo Caja Chica.</t>
  </si>
  <si>
    <t>Se origina en la planificación para el periodo 2024, de conformidad al requerimiento normativo,</t>
  </si>
  <si>
    <t>Ejecución de la Auditoría de carácter especial sobre la gestión de la capacitación brindada a los funcionarios del Ministerio.</t>
  </si>
  <si>
    <t>La auditoría se estaría asignando a la persona funcionaria que reemplazará al funcionario que presentó en fecha 28/11/2023 carta de renuncia para acogerse a su derecho de pensión a partir del 01 de enero de 2024. Asimismo, se programa  de conformidad al oficio DM-MAG-1189-2023 de fecha 26 de octubre de 2023.</t>
  </si>
  <si>
    <t>Ejecución del informe de desempeño en concordancia a la ejecución del PTA-2023 de la AI-MAG; asimismo, sobre el estado de las recomendaciones y disposiciones (con corte al 31/12/2023).</t>
  </si>
  <si>
    <t>Bertha Sánchez López</t>
  </si>
  <si>
    <t>Se origina en la planificación para el periodo 2024, de conformidad al requerimiento normativo de la CGR.</t>
  </si>
  <si>
    <t>Informe N.º MAG-AI-ID-INF-01-2024 comunicado a la autoridad superior con oficio AI-023-2024 de fecha 04/03/2024.</t>
  </si>
  <si>
    <t>Ejecución de la autoevaluación de la calidad de la función de la AI-MAG correspondiente al periodo 2023.</t>
  </si>
  <si>
    <t>Seguimiento, ajuste al Plan de Trabajo Anual de la Auditoría Interna correspondiente al periodo 2024 en el Sistema de Planes de Trabajo de las Auditorías Internas (PAI) de la CGR.</t>
  </si>
  <si>
    <t>Sistema de Planes de Trabajo de las Auditorías Internas (PAI) de la CGR</t>
  </si>
  <si>
    <t>Brenda Pineda Rodríguez
Bertha Sánchez López</t>
  </si>
  <si>
    <t>Formulación y comunicación del Plan de Trabajo Anual de la Auditoría Interna para el periodo 2025.</t>
  </si>
  <si>
    <t>Formulación, comunicación del Plan Anual Operativo de la Auditoría Interna del periodo 2025.</t>
  </si>
  <si>
    <t>Se origina en la planificación para el periodo 2024, de conformidad al requerimiento Planificación Institucional.</t>
  </si>
  <si>
    <t xml:space="preserve">Informe del seguimiento anual del Plan Anual Operativo de la Auditoría Interna (POI-2023). </t>
  </si>
  <si>
    <t>Informe comunicado a la Unidad de Planificación Institucional con oficio AI-004-2024 de fecha 19/01/2024.</t>
  </si>
  <si>
    <t xml:space="preserve">Informe del seguimiento semestral del Plan Operativo de la Auditoría Interna (POI-2024). </t>
  </si>
  <si>
    <t>El seguimiento fue planificado de forma semestral; sin embargo, por requerimiento de la UPI el seguimiento del PAO en el 2024 será con una periodicidad trimestral.</t>
  </si>
  <si>
    <t>Ejecución del ejercicio de la autoevaluación del Sistema de control Interno.</t>
  </si>
  <si>
    <t>Número de oficios</t>
  </si>
  <si>
    <t>Brenda Pineda Rodríguez
Fernanda Castro Gómez
Bertha Sánchez López
Elvira Navarro Sandí
José Rafael Campos
Luis Camacho Calvo</t>
  </si>
  <si>
    <t>Se origina en la planificación para el periodo 2024, esta actividad dependerá de la habilitación en el sistema Sinergy de la Autoevaluación del SCI para el año 2023.</t>
  </si>
  <si>
    <t>Ejecución del ejercicio de identificación de factores de riesgo y actualización del SEVRIMAG.</t>
  </si>
  <si>
    <t>Se origina en la planificación para el periodo 2024, esta actividad dependerá de la habilitación en el sistema SEVRIMAG del SCI para el año 2024.</t>
  </si>
  <si>
    <t>Establecimiento, control y ejecución del plan de capacitación de la Auditoría Interna.</t>
  </si>
  <si>
    <t>Brenda Pineda Rodríguez</t>
  </si>
  <si>
    <t>Se origina en la planificación para el periodo 2024, requerimiento anual del DGIRH.</t>
  </si>
  <si>
    <t>Ejecución de reuniones con el personal de la AI-MAG.</t>
  </si>
  <si>
    <t>Se origina en la planificación para el periodo 2024, reuniones trimestrales para analizar el accionar y seguimiento de los procesos, procedimientos y actividades de la AI-MAG.</t>
  </si>
  <si>
    <t>Ejecución de la evaluación del desempeño correspondiente al periodo 2023.</t>
  </si>
  <si>
    <t>Realizar en el mes de febrero de 2023 la evaluación del personal de la AI-MAG.</t>
  </si>
  <si>
    <t>Se comunica a DGIRH la ejecución de la evaluación con oficio AI-029-2024 de fecha 04/03/2024, con los adjuntos pertinentes.</t>
  </si>
  <si>
    <t>Determinación de Expectativas de desempeño correspondiente al periodo 2025.</t>
  </si>
  <si>
    <t>Realizar la determinación de Expectativas del personal de la AI-MAG.</t>
  </si>
  <si>
    <t>Preparar informe semestral sobre la implementación de la disposición 4.5 del informe DFOE-SOS-IF-00003-2021.</t>
  </si>
  <si>
    <t>Informar a la CGR sobre el estado de avance en la implementación de la disposición 4.5 del Informe DFOE-SOS-IF-00003-2021.</t>
  </si>
  <si>
    <t>El seguimiento fue planificado para el segundo semestre del periodo 2024; no obstante, por requerimiento de la CGR con oficio DFOE-SEM-0051 (oficio 00288), se realiza el seguimiento en el primer semestre de 2024 mediante oficio AI-007-2024 de fecha 30 de enero de 2024 y oficio AI-017-2024 de fecha 20 de febrero de 2024. Por otra parte, no se programa más seguimientos ya que con oficio DFOE-SEM-0402 (02537-2024), la CGR comunica la finalización del proceso de seguimiento de la disposición 4.5 del informe N.º DFOE-SOS-IF-00003-2021, emitido por la Contraloría General de la República.</t>
  </si>
  <si>
    <t>Comunicar sobre la gestión de la AI-MAG (Transparencia)</t>
  </si>
  <si>
    <t>Se origina de los resultados obtenidos de la planificación para el periodo 2024 con periodicidad semestral.</t>
  </si>
  <si>
    <t>En fecha 7 de febrero de 2024 se remite a la Unidad de Comunicación la información pertinente para que sea publicada, mismas sobre los productos ejecutados en el segundo semestre del periodo 2023.</t>
  </si>
  <si>
    <t>Revisión y actualización del procedimiento 8P05-01, Estudios de Auditoría; asimismo, los formularios del mismo.</t>
  </si>
  <si>
    <t>Fernanda Castro Gómez</t>
  </si>
  <si>
    <t>Se origina en la planificación para el periodo 2024, cumplimiento de la disposición 4,5 del informe DFOE-SOS-IF-00003-2021.</t>
  </si>
  <si>
    <t>Actualización del procedimiento 8P05-02, Atención de presuntos hechos irregulares</t>
  </si>
  <si>
    <r>
      <t xml:space="preserve">Actividades no programables </t>
    </r>
    <r>
      <rPr>
        <b/>
        <vertAlign val="superscript"/>
        <sz val="8"/>
        <rFont val="HendersonSansW00-BasicLight"/>
      </rPr>
      <t>12</t>
    </r>
  </si>
  <si>
    <t>Seguimiento de recomendaciones emitidas por la AI y disposiciones que emitan la CGR, Despachos de CPA`s y otros órganos de control y fiscalización externo.</t>
  </si>
  <si>
    <t>Archivo de gestión</t>
  </si>
  <si>
    <t>Fernanda Castro Gómez
Bertha Sánchez López
Elvira Navarro Sandí
José Rafael Campos
Luis Camacho Calvo</t>
  </si>
  <si>
    <t>Se origina en la planificación para el periodo 2024, vinculada al de las recomendaciones establecidas en los informes de la AI-MAG y órganos externos de fiscalización; asimismo, las disposiciones trasladadas a la AI-MAG para su seguimiento. No cuantificado, según demanda.</t>
  </si>
  <si>
    <t>Implementación y seguimiento de las oportunidades de mejora establecidas en el Plan de Mejora producto de la Evaluación de calidad de la AI-MAG.</t>
  </si>
  <si>
    <t>No cuantificado, según fecha propuesta para la oportunidad de mejora establecida.</t>
  </si>
  <si>
    <t>Ejecución de Servicios Preventivos de Asesoría.</t>
  </si>
  <si>
    <t>Se origina en la planificación para el periodo 2024, cumplimiento normativo. No cuantificado, según demanda.</t>
  </si>
  <si>
    <t>Comunicación del servicio preventivo AS-001-2024 de fecha 16/02/2024 con oficio AI-016-2024.</t>
  </si>
  <si>
    <t>Ejecución de Servicios Preventivos de Advertencia.</t>
  </si>
  <si>
    <t>Se origina en la planificación para el periodo 2024, cumplimiento normativo. No cuantificado, según toma de conocimiento de la AI-MAG sobre tema irregular.</t>
  </si>
  <si>
    <t>Ejecución de Servicio preventivo de autorización de libros de contabilidad, de actas y otros, que deben llevarse en la institución.</t>
  </si>
  <si>
    <t>Cantidad de libros legalizados</t>
  </si>
  <si>
    <t>Atención de presuntos hechos irregualres (recepción de denuncia, validación de criterios, análisis inicial, investigación y relación de hechos).</t>
  </si>
  <si>
    <t>Elvira Navarro Sandí</t>
  </si>
  <si>
    <t>Es importante enfatizar el carácter confidencial de las investigaciones en trámite, principalmente en cuanto a la protección de la identidad del denunciante en concordancia al Artículo 6º de la Ley General de Control Interno, Ley N.º 8292 y el Artículo 8º de la Ley sobre el Enriquecimiento Ilícito en la Función Pública, Ley N.º 8422.</t>
  </si>
  <si>
    <t>Atención de reuniones en temas de competencia de la AI-MAG.</t>
  </si>
  <si>
    <t>Durante el año se participa en múltiples reuniones asesorando en temas de competencia de la AI-MAG.</t>
  </si>
  <si>
    <t>Reunión trimestral con la Autoridad Superior, documentada mediante Minuta N.°02-2024 de fecha 01/02/2024.</t>
  </si>
  <si>
    <t>Atención de traslados de oficios (DM-MAG) del Despacho Ministerial.</t>
  </si>
  <si>
    <t>Ejecución del Plan de Mitigación de riesgos (SEVRIMAG).</t>
  </si>
  <si>
    <t>Esta actividad depende de la planificación de las acciones establecidas en el Plan de Mitigación de Riesgos del año 2024.</t>
  </si>
  <si>
    <t>Ejecución del Plan de Mejora de la Autoevaluación del Sistema de Control Interno del año 2024 de la AI-MAG.</t>
  </si>
  <si>
    <t>Sinergy</t>
  </si>
  <si>
    <t>Esta actividad depende de la planificación de acciones establecidas en el Plan de Mejora del año 2024.</t>
  </si>
  <si>
    <t xml:space="preserve">Registro e ingreso de correspondencia en los diferentes sistemas destinados para dicha actividad. </t>
  </si>
  <si>
    <t>Número de oficios enviados y recibidos registrados e ingresados en los sistemas.</t>
  </si>
  <si>
    <t>Base de datos de correspondencia</t>
  </si>
  <si>
    <t>Secretaria</t>
  </si>
  <si>
    <t>La actividad se realiza para tener un mejor control y respaldo de la información recibida y enviada.</t>
  </si>
  <si>
    <t>Cantidad de oficios ingresados por medio del Sistema Informático denominado: "Gestión de la documentación" del N.º 001 al 060 de periodo 2024</t>
  </si>
  <si>
    <t>Registro y control de los productos comunicados por la AI-MAG a la AA.</t>
  </si>
  <si>
    <t>La actividad se realiza para tener un mejor control y respaldo de los productos que genera la AI-MAG, misma comunicada a la AA.</t>
  </si>
  <si>
    <t>Transferencia Interna de series documentales al Archivo Central.</t>
  </si>
  <si>
    <t>No de listas de Transferencia</t>
  </si>
  <si>
    <t>Documentos transferidos según lista.</t>
  </si>
  <si>
    <t>De conformidad a la tabla de plazos establecida par los documentos.</t>
  </si>
  <si>
    <t>Colaboración en temas administrativos a la jefatura y a los compañeros de los distintos procesos (solicitudes de información, realización de borradores de oficios, colaboración con la logísticas de algunos temas, entre otros).</t>
  </si>
  <si>
    <t>Número de documentos elaborados como apoyo a la Jefatura, así como de los procesos.</t>
  </si>
  <si>
    <t>SharePoint 365</t>
  </si>
  <si>
    <t>La actividad se realiza según requerimientos del equipo de la Auditoría Interna.</t>
  </si>
  <si>
    <t>Colaboración en el proceso de servicios preventivos.</t>
  </si>
  <si>
    <t>Capacitaciones para el personal de la auditoria. Impartida por empresas privadas o públicas.</t>
  </si>
  <si>
    <t>Taller de Archivo y desestimación de denuncias y relaciones de hechos.</t>
  </si>
  <si>
    <r>
      <rPr>
        <b/>
        <sz val="7"/>
        <color rgb="FF000000"/>
        <rFont val="HendersonSansW00-BasicLight"/>
      </rPr>
      <t>Nombre del responsable:</t>
    </r>
    <r>
      <rPr>
        <sz val="7"/>
        <color rgb="FF000000"/>
        <rFont val="HendersonSansW00-BasicLight"/>
      </rPr>
      <t xml:space="preserve"> </t>
    </r>
  </si>
  <si>
    <r>
      <t xml:space="preserve">Corresponde a la vinculación de la actividad con uno de los </t>
    </r>
    <r>
      <rPr>
        <b/>
        <sz val="7"/>
        <color theme="1"/>
        <rFont val="HendersonSansW00-BasicLight"/>
      </rPr>
      <t>Objetivos de Desarrollo Sostenible (ODS)</t>
    </r>
    <r>
      <rPr>
        <sz val="7"/>
        <color theme="1"/>
        <rFont val="HendersonSansW00-BasicLight"/>
      </rPr>
      <t>. Para más detalle, ir a la hoja "Niveles de vinculación" y</t>
    </r>
    <r>
      <rPr>
        <sz val="7"/>
        <rFont val="HendersonSansW00-BasicLight"/>
      </rPr>
      <t xml:space="preserve"> acceder</t>
    </r>
    <r>
      <rPr>
        <sz val="7"/>
        <color theme="1"/>
        <rFont val="HendersonSansW00-BasicLight"/>
      </rPr>
      <t xml:space="preserve"> (link) al icono o foto del ODS correspondiente.</t>
    </r>
  </si>
  <si>
    <r>
      <t xml:space="preserve">Corresponde a la vinculación de la actividad con uno de los indicadores del </t>
    </r>
    <r>
      <rPr>
        <b/>
        <sz val="7"/>
        <color theme="1"/>
        <rFont val="HendersonSansW00-BasicLight"/>
      </rPr>
      <t>Plan Sectorial (PS)</t>
    </r>
    <r>
      <rPr>
        <sz val="7"/>
        <color theme="1"/>
        <rFont val="HendersonSansW00-BasicLight"/>
      </rPr>
      <t>. Para más detalle, ir a la hoja "Niveles de vinculación" y revisar el indicador correspondiente. En la hoja "Desglose de niveles de vinculación"encontrará mayor desglose de información.</t>
    </r>
  </si>
  <si>
    <r>
      <t xml:space="preserve">Corresponde a la vinculación de la actividad con uno de los indicadores del </t>
    </r>
    <r>
      <rPr>
        <b/>
        <sz val="7"/>
        <color theme="1"/>
        <rFont val="HendersonSansW00-BasicLight"/>
      </rPr>
      <t>Plan Estratégico Institucional (PEI)</t>
    </r>
    <r>
      <rPr>
        <sz val="7"/>
        <color theme="1"/>
        <rFont val="HendersonSansW00-BasicLight"/>
      </rPr>
      <t>. Para más detalle, ir a la hoja "Niveles de vinculación" y revisar el indicador correspondiente.En la hoja "Desglose de niveles de vinculación"encontrará mayor desglose de información.</t>
    </r>
  </si>
  <si>
    <r>
      <t xml:space="preserve">Corresponde a la vinculación con uno de los indicadores del </t>
    </r>
    <r>
      <rPr>
        <b/>
        <sz val="7"/>
        <color theme="1"/>
        <rFont val="HendersonSansW00-BasicLight"/>
      </rPr>
      <t>Plan Operativo Institucional (POI)</t>
    </r>
    <r>
      <rPr>
        <sz val="7"/>
        <color theme="1"/>
        <rFont val="HendersonSansW00-BasicLight"/>
      </rPr>
      <t>. Para más detalle, ir a la hoja "Niveles de vinculación" y revisar el indicador correspondiente. En la hoja "Desglose de niveles de vinculación"encontrará mayor desglose de información.</t>
    </r>
  </si>
  <si>
    <t>Cooperación Internacional</t>
  </si>
  <si>
    <t>Atender las solicitudes de oferta y demanda de cooperación internacional (modalidades, tipos de modalidades, mecanismos e información general).</t>
  </si>
  <si>
    <t>Base de datos de solicitudes de cooperación</t>
  </si>
  <si>
    <t xml:space="preserve">Adriana Lobo Castellón 
Ingrid Badilla Fallas
Carmen Oviedo Bonilla  </t>
  </si>
  <si>
    <t>La cantidad de estas comunicaciones  están sujetas a  las oportunidades que surjan en el marco de la cooperación internacional, que surgen a partir de la Clasificación de país como de Renta Media Alta y miembro de OCDE.</t>
  </si>
  <si>
    <t>En el primer trimestre se han atendido demandas y ofertas, más allá de lo programado, esto de acuerdo a las solicitudes de cooperación recibidas.</t>
  </si>
  <si>
    <t xml:space="preserve">Coordinar y/o participar en reuniones con fuentes de cooperación bilateral y multilateral e instituciones rectoras de la cooperación internacional. </t>
  </si>
  <si>
    <t>Registro de Reuniones</t>
  </si>
  <si>
    <t>La participación y/o coordinación está sujeta a  las oportunidades que surjan en el marco de la cooperación internacional.</t>
  </si>
  <si>
    <t xml:space="preserve">Las reuniones se han atendido de acuerdo a los proyectos en ejecución, las acciones de seguimiento y/o nuevas solicitudes gestionadas. </t>
  </si>
  <si>
    <t xml:space="preserve">Apoyar y asesorar en la negociación y formulación de las solicitudes de demanda y/o oferta de un proyecto, programa, acciones puntuales o adhesiones a iniciativas gestionados por otras instituciones nacionales, en materia de cooperación internacional técnica y financiera no reembolsable. </t>
  </si>
  <si>
    <t>Limitaciones para cumplir con el requisito del socio principal o un cooperante atinente; de apoyo de la contraparte técnica; de tiempo para presentar una propuesta y presupuestarias para atender costos compartidos.</t>
  </si>
  <si>
    <t xml:space="preserve">Se han atendido propuestas en desarrollo y nuevas, de acuerdo al trabajo que se viene realizando. </t>
  </si>
  <si>
    <t xml:space="preserve">Ante las diferentes instancias rectoras del tema dentro del gobierno o entes cooperantes bilaterales y multilaterales, así como otros. </t>
  </si>
  <si>
    <t>Formalización de nuevos proyectos de cooperación internacional técnica y financiera no reembolsable, para su presentación y aprobación ante Mideplan y MREC.</t>
  </si>
  <si>
    <t xml:space="preserve">No aprobación de la propuesta por parte del ente cooperante, por calificación de CR como país de renta media. </t>
  </si>
  <si>
    <t>De acuerdo a las oportunidades que han surgido en este primer trimestre y el acompañamiento de parte nuestra, se han formalizado esos proyectos.</t>
  </si>
  <si>
    <t xml:space="preserve">Aprobación de nuevos proyectos de cooperación internacional técnica y financiera no reembolsable, ante los entes rectores de la cooperación internacional.  </t>
  </si>
  <si>
    <t>Seguimiento y acompañamiento en la ejecución de los proyectos de cooperación internacional técnica y financiera no reembolsable.</t>
  </si>
  <si>
    <t>Matriz de Proyectos de Cooperación Internacional</t>
  </si>
  <si>
    <t xml:space="preserve">Limitaciones para la obtención de la información solicitada a la contraparte técnica institucional o desconocimiento sobre la ejecución de proyectos en otras instancias institucionales. </t>
  </si>
  <si>
    <t>Se da un seguimiento a los proyectos en desarrollo durante este primer trimestre, lo cual se refleja en el número indicado.</t>
  </si>
  <si>
    <t>Generar  o coadyuvar en la elaboración de los informes requeridos por instituciones rectoras de la cooperación internacional o autoridades de la institución.</t>
  </si>
  <si>
    <t>Limitaciones para obtener la información en tiempo y forma necesaria para  la elaboración o presentación de estos informes.</t>
  </si>
  <si>
    <t>Se generan dos informes a partir del requerimiento de información de las autoridades respectivas.</t>
  </si>
  <si>
    <t>En relación con el estado de los proyectos, programas o acciones puntuales de cooperación internacional en negociación, en ejecución o ejecutados.</t>
  </si>
  <si>
    <t>Investigar o gestionar propuestas o acciones puntuales ante instituciones rectoras o entes cooperantes internacionales, sobre temas de interés institucional para la búsqueda de cooperación internacional técnica y financiera no reembolsable.</t>
  </si>
  <si>
    <t>Limitaciones para la búsqueda de oportunidades de cooperación internacional al ser Costa Rica un país considerado de Renta Media Alta, además por ser un país miembro de la OCDE.</t>
  </si>
  <si>
    <t xml:space="preserve">Se desarrollan solicitudes de para atender las necesidades planteadas por las autoridades, así como acciones que surgen en reuniones de seguimiento con entes cooperantes. </t>
  </si>
  <si>
    <t xml:space="preserve">Coadyuvar o gestionar la negociación y coordinación entre los diferentes actores que participan en la elaboración y firma de convenios, cartas y memorandos de entendimiento u otros instrumentos jurídicos internacionales.
</t>
  </si>
  <si>
    <t>Esta actividad está sujeta a las decisiones que tomen las autoridades de la institución, insittuciones homólogas o ente cooperante para la suscripción de instrumentos de cooperación internacional.</t>
  </si>
  <si>
    <t xml:space="preserve">De la cantidad indicada, tenemos un acuerdo ya firmado y 3 en proceso de gestión, los cuales van a depender de las negociaciones finales para su formalización. </t>
  </si>
  <si>
    <t>Dar seguimiento a los convenios, cartas y memorandos de entendimiento u otros instrumentos jurídicos internacionales suscritos por la institución, en coordinación con instancia correspondiente y mantenerlos actualizados en la base de datos.</t>
  </si>
  <si>
    <t xml:space="preserve">Base de datos de instrumentos jurídicos internacionales </t>
  </si>
  <si>
    <t>Depende de la disponibilidad de los documentos de convenios, así como de la información que puedan facilitar los responsables de la ejecución de  los convenios.</t>
  </si>
  <si>
    <t>Realizar el Plan de Mejora del Sistema de Control Interno</t>
  </si>
  <si>
    <t xml:space="preserve">Problemas técnicos en la plataforma de control interno del MAG. </t>
  </si>
  <si>
    <t>Realizar el Plan de Mitigación de Riesgos.</t>
  </si>
  <si>
    <t xml:space="preserve">Problemas técnicos en la plataforma de riesgos del MAG. </t>
  </si>
  <si>
    <t>Seguimiento y actualización a los planes mitigación de riesgos de los Sistema de Control Interno.</t>
  </si>
  <si>
    <t>Seguimiento y actualización a los planes de mejora de los Sistema de Control Interno.</t>
  </si>
  <si>
    <t xml:space="preserve">Actualización de la ficha del proceso de Gestión de Asuntos Internacionales.
</t>
  </si>
  <si>
    <t>No contar con la asesoría o acompañamiento de gestión de calidad en el tiempo oportuno.</t>
  </si>
  <si>
    <t>Actualización del procedimientos 7P02-01, Gestión de Asuntos Internacionales.</t>
  </si>
  <si>
    <t>Actualización del procedimientos 7P06-05, Gestión de Asuntos Internacionales, Proyectos Agropecuarios Implementados con Recursos de Cooperación Internacional mediante Administración no Estatal.</t>
  </si>
  <si>
    <t>Actualización del procedimientos 7P06-03, Negociación para la ejecución de los proyectos financiados con recursos de cooperación intrnacional mediante presupuesto institucional.</t>
  </si>
  <si>
    <t>Contraloría de Servicios</t>
  </si>
  <si>
    <t>Elaboración del informe final del sobre requerimiento</t>
  </si>
  <si>
    <t>Expediente administrativo de inconformidades</t>
  </si>
  <si>
    <t>Marco Vinicio Cuevas Calvo</t>
  </si>
  <si>
    <t>Depende de la demanda trimestral</t>
  </si>
  <si>
    <t>Elaborar el Plan de Trabajo 2024 de la Contraloría de Servicios</t>
  </si>
  <si>
    <t>Esta actividad se establece en la Ley de las Contralorías de Servicio Ley No. 9158.</t>
  </si>
  <si>
    <t>Elaborar el Informe del cumplimiento del Plan de Trabajo 2024 de la Contraloría de Servicios</t>
  </si>
  <si>
    <t>Accesibilidad al sistema</t>
  </si>
  <si>
    <t>Actualización de la ficha de proceso y procedimiento de Contraloría</t>
  </si>
  <si>
    <t>En coordinación con el Gestor de Calidad</t>
  </si>
  <si>
    <t>Elaboración del Plan de Mitigación de Riesgos (SEVRIMAG)</t>
  </si>
  <si>
    <t>En coordinación con el Gestor de Control Interno</t>
  </si>
  <si>
    <t>Elaborar el Plan de Mejora del Sistema de Control Interno (Autoevaluación)</t>
  </si>
  <si>
    <t>Informe de percepción de los servicios prestados por el MAG.</t>
  </si>
  <si>
    <t>Depende del envió oportuno de la información por parte de las Direcciones de Desarrollo de la DNEA.</t>
  </si>
  <si>
    <t>Charlas sobre la aplicación del procedimiento 5P05-01, Atención a los requerimientos y/o Valoraciones presentadas ante la Contraloría de Servicios del MAG</t>
  </si>
  <si>
    <t>Depende de la disponibilidad de conexión de internet.</t>
  </si>
  <si>
    <t>Solicitudes de información de ciudadanos</t>
  </si>
  <si>
    <t>Depende del volumen de solicitudes recibidas</t>
  </si>
  <si>
    <t>CS-021-2023</t>
  </si>
  <si>
    <t>Adminsitrativa Financiera</t>
  </si>
  <si>
    <t>Gestión Institucional de Recursos Humanos</t>
  </si>
  <si>
    <t>Elaboración de intervenciones estrategicas del Plan Estratégico Institucional-PEI</t>
  </si>
  <si>
    <t>Cantidad de Intervenciones</t>
  </si>
  <si>
    <t>Documento</t>
  </si>
  <si>
    <t>Rolando Sánchez Corrales y Andrea Mayorga González</t>
  </si>
  <si>
    <t>Elaboración y seguimiento Plan Anual Operativo 2023 - 2024</t>
  </si>
  <si>
    <t>Matriz Proceso GPRH-AGRH</t>
  </si>
  <si>
    <t xml:space="preserve">Informe de Gestión de la Planificación del Recurso Humano (Servicio Civil) </t>
  </si>
  <si>
    <t>Seguimiento Sistema Expediente de Personal</t>
  </si>
  <si>
    <t>Actualización apartados GIRH página web y Share Point</t>
  </si>
  <si>
    <t xml:space="preserve">Plan Institucional de Capacitación </t>
  </si>
  <si>
    <t>Coordiadora GD, enlaces de capacitación y analistas de recursos humanos</t>
  </si>
  <si>
    <t>Gestión de la Evaluación del Desempeño</t>
  </si>
  <si>
    <t>Informes Trimestrales de actividades de Capacitación para remitir a CECADES</t>
  </si>
  <si>
    <t>Coordinación reuniones con las enlaces de capacitación</t>
  </si>
  <si>
    <t>Inducción para los puestos directivos</t>
  </si>
  <si>
    <t>Nivel de Empleo</t>
  </si>
  <si>
    <t>Coordinadora GE</t>
  </si>
  <si>
    <t>Informe normas de ejecución</t>
  </si>
  <si>
    <t>Cumplimiento de Obligaciones ante la CGR</t>
  </si>
  <si>
    <t>Coordinador GRHS y Analistas GRHS</t>
  </si>
  <si>
    <t>Seguimiento de Auditorías de Entes Fiscalizadores</t>
  </si>
  <si>
    <t>Identificación, Evaluación y Seguimiento de Riesgos</t>
  </si>
  <si>
    <t>Autoevaluación</t>
  </si>
  <si>
    <t>Control de actividades MASEF</t>
  </si>
  <si>
    <t>Índice de Capacidad de Gestión</t>
  </si>
  <si>
    <t>Informe Normas Internacionales de Contabilidad Sector Público</t>
  </si>
  <si>
    <t>Administración de los Expedientes</t>
  </si>
  <si>
    <t>Olga Luquez Segura, Alejandra Segura Chaves</t>
  </si>
  <si>
    <t>Formulación de Planilla</t>
  </si>
  <si>
    <t>Olga Luquez Segura, Gabriela Vargas Bonilla, Isabel Morales Chacón, Magally Venegas Gómez, Alejandra Segura Chaves</t>
  </si>
  <si>
    <t>Administración de Presupuesto para Relación de puestos</t>
  </si>
  <si>
    <t>Olga Luquez Segura, Gabriela Vargas Bonilla, Magally Venegas Gómez</t>
  </si>
  <si>
    <t>Actualización del Procedimiento en el Sistema de Gestión de Calidad</t>
  </si>
  <si>
    <t>Olga Luquez Segura, Isabel Morales Chacón</t>
  </si>
  <si>
    <t>Planilla Jornales INTA</t>
  </si>
  <si>
    <t>Olga Luquez Segura, Gabriela Vargas Bonilla</t>
  </si>
  <si>
    <t>Elaboración de afiches, temáticas de salud</t>
  </si>
  <si>
    <t>Vladimir Hernández Fonseca, Kathia Gamboa Sandí, Heilyn Campos Ramírez, Jorge Mora Marín, Diana López Mora</t>
  </si>
  <si>
    <t>Charla de Temáticas de Salud</t>
  </si>
  <si>
    <t>Giras Direcciones Regionales</t>
  </si>
  <si>
    <t>Vladimir Hernández Fonseca, Kathia Gamboa Sandí</t>
  </si>
  <si>
    <t>Estudios de Clima Organizacional</t>
  </si>
  <si>
    <t>Diana López Mora</t>
  </si>
  <si>
    <t>Trámites formales de la administración integral de la salud</t>
  </si>
  <si>
    <t>Vladimir Hernández Fonseca, Kathia Gamboa Sandí, Jorge Mora Marín</t>
  </si>
  <si>
    <t>Coordinación con Empresa de Manejo Porfesional de Desechos  MPD-Recolección de Desechos Bioinfecciosos</t>
  </si>
  <si>
    <t>Rolando Sánchez Corrales, y Heilyn Campos Ramírez</t>
  </si>
  <si>
    <t>Gestión de Actividades de Capacitación Externa</t>
  </si>
  <si>
    <t>Gestiones de educación formal</t>
  </si>
  <si>
    <t xml:space="preserve">Reconocimiento de Certificados </t>
  </si>
  <si>
    <t>Reclutamiento de Personal</t>
  </si>
  <si>
    <t>Selección de Personal</t>
  </si>
  <si>
    <t>Administración del Sistema de Vacaciones</t>
  </si>
  <si>
    <t>Aplicación de obligaciones de la persona funcionaria</t>
  </si>
  <si>
    <t>Elaboración y seguimiento de traslados horizontales</t>
  </si>
  <si>
    <t>Teletrabajo Institucional</t>
  </si>
  <si>
    <t>Permisos con Goce de Salario</t>
  </si>
  <si>
    <t>Administración de Expedientes</t>
  </si>
  <si>
    <t>Estudios para reconocimientos de incentivos salariales</t>
  </si>
  <si>
    <t>Adminsitración de Presupuesto para Relación de puestos</t>
  </si>
  <si>
    <t>Atención de Reclamos Administrativos y Prestaciones Legales</t>
  </si>
  <si>
    <t>Atención de solicitudes de AI, Juzgados, PGR, CGR o cualquier ente regulador</t>
  </si>
  <si>
    <t>Coordinación capacitaciones en RCP</t>
  </si>
  <si>
    <t>Promoción del No Fumado</t>
  </si>
  <si>
    <t>Coordinación servicios médicos, ASEMAG-DAF-Gestión de la Salud</t>
  </si>
  <si>
    <t>Estudios de clasificación de puestos</t>
  </si>
  <si>
    <t>Justificación de plazas ante la STAP</t>
  </si>
  <si>
    <t>Rolando Sánchez Corrales</t>
  </si>
  <si>
    <t>DAF-GIRH-OF-953-2023</t>
  </si>
  <si>
    <t>175-01</t>
  </si>
  <si>
    <t>DNEA</t>
  </si>
  <si>
    <t>A.1</t>
  </si>
  <si>
    <t>Gestión, control y seguimiento de la Ejecución Presupuestaria Subprograma    175-01</t>
  </si>
  <si>
    <t>Alba Montenegro M.</t>
  </si>
  <si>
    <t>La meta estan definidas en %;  Tipo de cambio del dolár, recortes presupuestarios, modificaciones al presupuesto.</t>
  </si>
  <si>
    <t>A.2</t>
  </si>
  <si>
    <t>Gestión y seguimiento solicitudes que se generan en los centros de asignación presupuestaria en materia de recursos humanos para el desarrollo de las labores a nivel regional y nacional del Subprograma 175-01</t>
  </si>
  <si>
    <t>Tiempos de respuesta por parte de las áreas de Recursos Humanos</t>
  </si>
  <si>
    <t>A.3</t>
  </si>
  <si>
    <t>Gestionar las solicitudes que se generan en los centros de asignación presupuestaria en materia de contratación administrativa para el desarrollo de las labores a nivel regional y nacional que se realizan en el Subprograma 175-01</t>
  </si>
  <si>
    <t>Recortes presupuestarios, modificaciones al presupuesto, la no participación de oferentes, rechazo de ordenes de pedido, tiempos respuesta de los compañeros de la Unidad Ejecutadora y la Proveeduría.</t>
  </si>
  <si>
    <t>A.4</t>
  </si>
  <si>
    <t>Gestionar las solicitudes que se generan en los centros de asignación presupuestaria en materia de servicios de apoyo para el desarrollo de las labores a nivel regional y Nacional en el Subprogrma 175-01</t>
  </si>
  <si>
    <t xml:space="preserve">Recortes presupuestarios, modificaciones al presupuesto, </t>
  </si>
  <si>
    <t xml:space="preserve">Seguimiento a los Planes de Mejora Regulatoria </t>
  </si>
  <si>
    <t>No recibir la información de la persona a cargo del trámite, para generar los informes.</t>
  </si>
  <si>
    <t>AC-13</t>
  </si>
  <si>
    <t xml:space="preserve">3.7.2.1 </t>
  </si>
  <si>
    <t>Seguimiento al reporte sistema del MRV (Sistema de Información de la dirección Nacional de extensión Agropecuaria (SDNEA))</t>
  </si>
  <si>
    <t>Jorge Segura Guzmán</t>
  </si>
  <si>
    <t xml:space="preserve">Condicionado a la disponibilidad de información por parte de las Agencias de extensión agropecuaria de regiones </t>
  </si>
  <si>
    <t xml:space="preserve">Elaboración de informe técnico del NAMA Ganadería </t>
  </si>
  <si>
    <t>Condicionada a la entrega del producto de parte de la consultoría</t>
  </si>
  <si>
    <t>Seguimiento en Campo NAMA Ganadería</t>
  </si>
  <si>
    <t>Condicionado a Proyecto de Trazabilidad</t>
  </si>
  <si>
    <t>Sesiones técnicas para extensionistas del MAG en NAMA Ganadería</t>
  </si>
  <si>
    <t>Número de sesiones</t>
  </si>
  <si>
    <t>Condicionado a la disponibilidad de las Agencias de extensión agropecuaria</t>
  </si>
  <si>
    <t>Seguimiento de Normas INTECO Carne y Leche y/o Sello sectorial</t>
  </si>
  <si>
    <t>Condicionado al seguimiento del proceso</t>
  </si>
  <si>
    <t>Seguimiento proyectos de cooperación internacional (IKI, Proyecto Fondo verde del clima, Recsoil, BID, NAMA Facility, DESIRA, SCALA, PROGREEN, TRASFORMA, INTEGRA)</t>
  </si>
  <si>
    <t>Condicionado a la gestión de cooperación</t>
  </si>
  <si>
    <t>Seguimiento y desarrollo de políticas públicas</t>
  </si>
  <si>
    <t xml:space="preserve">Ejcución efectiva del plan de accion de la Politica publica </t>
  </si>
  <si>
    <t>Análisis y recomendación técnica de solicitudes para exoneración de maquinaria, equipo, insumos y materias primas.</t>
  </si>
  <si>
    <t xml:space="preserve">Fabiola Chaves Rodríguez -Analista( Con Incapacidad por maternidad hasta  febrero 24  y Diego Quesada González-Encargado </t>
  </si>
  <si>
    <t>Base legal  Ley 7293 art 5 - Ley 9635 art 11 3d</t>
  </si>
  <si>
    <t>Orientar y capacitar a usuarios internos y externos sobre el procedimiento para el acceso a los beneficios de exoneración de maquinaria, equipo, insumos y materias primas</t>
  </si>
  <si>
    <t xml:space="preserve">Visita a campo para seguimiento sobre uso y destino de la  maquinaria y equipo  exonerados  al amparo de la Ley 7293  art 5 </t>
  </si>
  <si>
    <t xml:space="preserve">Base legal  Ley 7293 art 5 </t>
  </si>
  <si>
    <t xml:space="preserve">2.10.1.1 </t>
  </si>
  <si>
    <t>Coordinación de actividades del Programa Café</t>
  </si>
  <si>
    <t xml:space="preserve">Gabriela Carmona </t>
  </si>
  <si>
    <t>Cumplimiento condicionado a disponibilidad de coordinadores regionales.</t>
  </si>
  <si>
    <t>Seguimiento al cumplimiento del indicador de número de Fincas NAMA Café en el Plan Nacional de Desarrollo</t>
  </si>
  <si>
    <t>Cumplimiento condicionado a los reportes realizados por las AEA</t>
  </si>
  <si>
    <t>Seguimiento a proyectos de cooperación con enfoque  en café sostenible</t>
  </si>
  <si>
    <t>Los alcances pueden estar sujetos a la disponibilidad de los socios o representantes de las otras instituciones (ICAFE, MINAE, Cooperantes)</t>
  </si>
  <si>
    <t>Apoyo en Plataformas y actividades relacionadas con acción climática según designación de la jefatura</t>
  </si>
  <si>
    <t>Según designación de jefaturas</t>
  </si>
  <si>
    <t>Coordinación de actividades del Eje de Sostenibilidad y Acción Climática</t>
  </si>
  <si>
    <t>M Chacón</t>
  </si>
  <si>
    <t>Mesa AFOLU</t>
  </si>
  <si>
    <t>Seguimiento de NAMA Caña, arroz y musáceas</t>
  </si>
  <si>
    <t>Cooperación Técnica BID</t>
  </si>
  <si>
    <t>Seguimiento al diseño del Plan Nacional de Adaptación al Cambio Climático (PASAR)</t>
  </si>
  <si>
    <t>3.7.4.1</t>
  </si>
  <si>
    <t>Seguimiento a la implementación de las Mesas Agroclimáticas y Sistema de Alerta Temprana</t>
  </si>
  <si>
    <t xml:space="preserve">  Seguimiento al diseño de la NAP Piña</t>
  </si>
  <si>
    <t xml:space="preserve">3.7.3.1 </t>
  </si>
  <si>
    <t xml:space="preserve">  Seguimiento a la Estrategia Nacional de Bioinsumos</t>
  </si>
  <si>
    <t>Cooperación Técnca AFD</t>
  </si>
  <si>
    <t>Clasificación y selección de organizaciones que ofrecen productos y/o servicios finales en Ferias Comerciales</t>
  </si>
  <si>
    <t>Margoth Ortiz Monge y responsables regionales</t>
  </si>
  <si>
    <t>Depende del comportamiento de las empresas agropecuarias en el momento que se realizan las selecciones, de la solicitud de apoyo en las instituciones que realizan las Ferias Comerciales, del presupuesto institucional de las organizaciones que realizan las Ferias Comerciales, de las condiciones del sector agropecuario y de las directrices y políticas institucionales</t>
  </si>
  <si>
    <t>Convenio MAG-MEP: coordinación, planeación y apoyo técnico</t>
  </si>
  <si>
    <t>Margoth Ortiz Monge, inicialmente ante los responsables del MEP, como contraparte del Convenio, centralizando las acciones regionales  con la ejecucion.  Las Direcciones Regionales son las ejecutoras directas (AEA), DNEA centraliza las informaciones y coordina acciones reflejadas en las regiones y a nivel central con el MEP.  Colegios Técnicos Profesionaels  con especialidad agropecuaria y agroindustria en conjunto con las AEA</t>
  </si>
  <si>
    <t>Dependientede las acciones regionales para su ejecución, de la Comisión MAG-MEP, de las demandas del MEP, presupuesto, equipo técnico operativo y de asesoría a nivel regional y nacional, la distribución por trimestre, según la capacidad de la región de Desarrollo</t>
  </si>
  <si>
    <t xml:space="preserve">Asesoría en apoyo a los emprendimientos de estudiantes como cooperativas escolares, emprendimientos de egresados, encubadoras de negocios y estudiantes de los CTP </t>
  </si>
  <si>
    <t>Dependiente de las acciones regionales para su ejecución, de la Comisión MAG-MEP, de las demandas del MEP, presupuesto, equipo técnico operativo y de asesoría a nivel regional y nacional, la distribución por trimestre, según la capacidad de la región de Desarrollo,  según la circunstancias y peticiones de los emprendimientos (cantidad y tiempo) por parte del MEP</t>
  </si>
  <si>
    <t>Recibir y responder nuevas inscripciones (expectativa es 10% adicional con respecto a año anterior)</t>
  </si>
  <si>
    <t>Número de Comités Locales inscritos</t>
  </si>
  <si>
    <t>Registro de inscripciones</t>
  </si>
  <si>
    <t>R. Azofeifa
M. Flores</t>
  </si>
  <si>
    <t>El logro de la meta dependerá de la decisión de personas físicas y jurídicas activas en el sector agropecuario, por participar en la categoría Agropecuaria del PBAE.
Para el año 2024 se está considerando la inscripción realizada entre octubre y noviembre 2023, debido a que por solicitud de las regiones, para facilite la programación y el trabajo, se modificó el periodo de inscripción el cual históricamente había sido entre enero y marzo.
La meta corresponde al 10% del número de Comités Locales galardonados en el período 2022, galardones que fueron entregados entre agosto y setiembre del 2023.</t>
  </si>
  <si>
    <t>Actualizar del registro (estadísticas) del proceso de Bandera Azul Ecológica categoría agropecuaria</t>
  </si>
  <si>
    <t>Registro actualizado</t>
  </si>
  <si>
    <t>Registro digital</t>
  </si>
  <si>
    <t>M. Flores</t>
  </si>
  <si>
    <t xml:space="preserve">El logro de la meta dependerá de la decisión de personas físicas y jurídicas activas en el sector agropecuario, por participar en la categoría Agropecuaria del PBAE.
Para el año 2024 se está considerando la inscripción realizada entre octubre y noviembre </t>
  </si>
  <si>
    <r>
      <t xml:space="preserve">Asesorar la realización del proceso de desarrollo del plan de trabajo y elaboración de informes por Comité Local participante, principalmente mediante </t>
    </r>
    <r>
      <rPr>
        <u/>
        <sz val="7"/>
        <color rgb="FF000000"/>
        <rFont val="Calibri (Cuerpo)"/>
      </rPr>
      <t>asesorías en campo</t>
    </r>
  </si>
  <si>
    <t>Asesorias</t>
  </si>
  <si>
    <t xml:space="preserve">La actividad se coordina y realiza con la respectiva persona Coordinadora Regional </t>
  </si>
  <si>
    <t>Asesorar la realización del proceso de desarrollo del plan de trabajo y elaboración de informes por Comité Local participante, mediante actividades virtuales para el personal técnico</t>
  </si>
  <si>
    <t>Reuniones con el personal técnico</t>
  </si>
  <si>
    <t>R. Azofeifa</t>
  </si>
  <si>
    <t>Asesorar la realización del proceso de desarrollo del plan de trabajo y elaboración de informes por Comité Local participante, principalmente mediante asesorías en campo</t>
  </si>
  <si>
    <t>Reuniones con productores</t>
  </si>
  <si>
    <t>Evaluar resultados sobre mejoras y/o cambios en los sistemas productivos y organizaciones con distinciones, sellos y galardones</t>
  </si>
  <si>
    <t>Matriz de evaluación</t>
  </si>
  <si>
    <t>R Azofeifa
M Flores</t>
  </si>
  <si>
    <t>Se evaluan los Comités Locales que presentan informe del año 2023. El supuesto es que presentarán informe los 721 Comités Locales ganadores de la BAE del año 2022 además de los 60 nuevos programados para ingresar en 20223.</t>
  </si>
  <si>
    <t>Participar en sesiones de Comisión Nacional PBAE</t>
  </si>
  <si>
    <t>Cantidad de reuniones</t>
  </si>
  <si>
    <t>Las sesiones de Comisión las programa el Director del PBAE.</t>
  </si>
  <si>
    <t>Realizar premiación de Comités Locales ganadores de Bandera Azul Ecológica</t>
  </si>
  <si>
    <t>Eventos de premiación</t>
  </si>
  <si>
    <t>Registro de eventos</t>
  </si>
  <si>
    <t>Los eventos para entrega de la BAE se programan por parte de cada Dirección Regional</t>
  </si>
  <si>
    <t>Tramitar solicitudes de incorporación del logo de categoría BAE Agropecuaria en la propuesta comercial (empaque de productos y medios de difusión de los Comités Locales)</t>
  </si>
  <si>
    <t>Registro de solicitudes</t>
  </si>
  <si>
    <t>La solicitud la realiza la persona coordinadora de cada Comité Local.</t>
  </si>
  <si>
    <t>Promover el acceso a tecnologías mediante el acompañamiento en parcelas experimentales tanto de investigación como validación de variedades promisorias de frijol.</t>
  </si>
  <si>
    <t>J, Valerin</t>
  </si>
  <si>
    <t>Las actividades de campo son programadas por parte del INTA, con quien se coordinan las acciones de promoción que permiten involucrar a los extensionistas y favorecer su actualización técnica, bien mediante días de campo, charlas u otro mecanismo que permita esta actualización. Depende del compromiso que asuman las AEA MAG.</t>
  </si>
  <si>
    <t>Identificar, colectar y promover el uso de germoplasmas criollos de frijol en la Península de Nicoya con el fin de favorecer su preservación.</t>
  </si>
  <si>
    <t>Proyecto liderado por el INTA en coordinación con la DNEA e implementado en las áreas de influencia de las AEA Paquera-Jicaral y Cóbano del MAG. La colecta de materiales para su eventual reproducción depende del INTA y se apoya en el proceso de identificación y colecta en campo involucrando en el trabajo a las AEA MAG corespondientes. Otras etapas a partir del proceso productivo como es la comercialización, dependerá del avance de la propuesta y el interés regional.
Esta actividad incluye la planificación de una Feria de Semillas a realizarse en Nicoya y en Cóbano.</t>
  </si>
  <si>
    <t>Promover el acceso a tecnologías mediante el acompañamiento en parcelas experimentales tanto de investigación como validación de variedades promisorias de maíz.</t>
  </si>
  <si>
    <t>Las actividades de campo son programadas por parte del INTA. Con el INTA se coordinan las acciones de promoción que permiten involucrar a los extensionistas y favorecer su actualización técnica, bien mediante días de campo, charlas u otro mecanismo que permita esta actualización. Depende del compromiso que asuman las AEA MAG.</t>
  </si>
  <si>
    <t>Participación en la elaboración del Plan de Inversión en coordinación con AEA Matina con el propósito de producir y comercializar arroz en la Región Huetar Caribe.</t>
  </si>
  <si>
    <t>Proyecto liderado por el AEA Matina con apoyo de DNEA-Programa de Granos Básicos e INTA. Se ha de elaborar y presentar una propuesta ante INDER que se complementaria con otra propuesta para presentarse ante Adapta2+ entre MAG DNEA-INTA. Es deseable incorporar a productores del cantón de Pococí.</t>
  </si>
  <si>
    <t>Promover el uso de semillas de calidad en el cultivo de arroz para la promoción de la agricultura adaptativa y resiliente al clima, con valor comercial  en apoyo a la agricultura familiar.</t>
  </si>
  <si>
    <t>Número de eventos o actividades</t>
  </si>
  <si>
    <t>Las acciones propuestas se realizarán de manera coordinada con el INTA-logística, acompañamiento de campo, coordinación con extensionistas, divulgación de resultados, entre otros. Se proponen varias acciones dentro de esta actividad:
1.establecimiento de parcelas demostrativas y de validación en cada una de las regiones productoras de arroz en el país (5 en total), para materiales acriollados y en proceso de validación. Esta actividad puede o no realizarse en CTP Agropecuario de poder llegarse a un acuerdo con la Institución académica y la AEA MAG correspondiente.
2.Lo anterior puede conducir a la generación de circuitos comerciales que permitan la colocación del grano en el comercio-ejemplo, la estrategia TUMODELO.
3.Participación en Feria de Semilla en Nicoya y Cóbano.
4.Elaboración de plan de inversión para presentarse ante Adapta2+.
5.Seguimiento de actividades en CTP Matapalo.
6.Apoyo en territorios indígenas no abarcados aún-Grano de Oro, Canton de Mora y Puriscal, entre otros.
7.Charlas a extensionistas del MAG, técnicos y productores en las zonas productoras.
8.Seguimiento en zonas donde se entrego semilla entre junio y octubre 2023-siembras 2024.</t>
  </si>
  <si>
    <t>Coordinar sesiones del PITTA Frijol para el análisis y propuesta de soluciones que favorezcan el desarrollo sostenible del sector productor de frijol.</t>
  </si>
  <si>
    <t>Facilitación por el Coordinador del Programa de Granos Básicos de la DNEA-MAG. Ejecución condicionada a conformación de quorúm. Sesiones de carácter mensual.</t>
  </si>
  <si>
    <t>Participar en las sesiones del PITTA Maíz para el análisis y propuesta de soluciones que favorezcan el desarrollo sostenible del sector productor maicero.</t>
  </si>
  <si>
    <t>Ejecución condicionada a conformación de quorúm. Sesiones de carácter mensual de las cuales se participa.</t>
  </si>
  <si>
    <t>Realizar inventario de granos básicos para actualización del inventario nacional-Comisión Interinstitucional Revisora del Desabasto Nacional.</t>
  </si>
  <si>
    <t>Los inventarios se realizan de manera coordinada con el CNP de manera trimestral. No obstante, la periodicidad puede variar de ser necesario un mayor monitoreo.</t>
  </si>
  <si>
    <t>Actualizar archivos estadísticos de producción nacional e importación de granos básicos.</t>
  </si>
  <si>
    <t>Se actualizan los archivos al cierre de cada mes con la información provista por el SFE. Información de apoyo para el Despacho del Sr Viceministro en cuanto sea requerida.</t>
  </si>
  <si>
    <t xml:space="preserve">2.6.1.1 </t>
  </si>
  <si>
    <t>Coordinar el proceso de revisión RTCR Arroz Granza y RTCR Arroz Pilado.</t>
  </si>
  <si>
    <t>Se está en proceso de revisión final del borrador propuesto para el RTCR Arroz Granza. El RTCR Arroz Pilado está en proceso de toma de muestras para la elaboración de la Tabla de Gradación, que llevaría hasta el mes de junio 2024.</t>
  </si>
  <si>
    <t>Realizar visitas a las zonas productoras de granos básicos en seguimiento al desarrollo de dichas actividades productivas.</t>
  </si>
  <si>
    <t>Se realizan visitas de seguimiento en coordinación con las AEA correspondientes, para verificar en campo la evolución de los cultivares-cosecha veranera e inverniz.</t>
  </si>
  <si>
    <t>Promver el acceso a tecnologias para el uso eficiente de los recursos criticos, agua, suelo y energia.</t>
  </si>
  <si>
    <t>A Olaso</t>
  </si>
  <si>
    <t xml:space="preserve">Las acciones de implementación se podrán realizar en el tanto actores públicos y privados asuman compromisos para concretar esfuerzos. </t>
  </si>
  <si>
    <t>Asesorar familias productoras y tecnicos de ctiricos, papaya y pejibaye en buenas prácticas para la gestion integral de residuos.</t>
  </si>
  <si>
    <t>Disponer el apoyo de los compañeros de las regiones y aporte de presupuesto para asistir a las fincas</t>
  </si>
  <si>
    <t xml:space="preserve">Realizar sesiones de intercambio técnico y la coordinación de acciones para el fomento de buenas prácticas en la producción de cítricos, papaya y pejibaye. </t>
  </si>
  <si>
    <t>Coordinar la producción de materiales de comunicación (boletines, videos, programas radiales) en beneficio de los sectores de citricos, papaya y pejibaye.</t>
  </si>
  <si>
    <t>La producción del material de comunicación  quedará condicionado a la oportunidad  de contar con recursos económicos  para atender logística.</t>
  </si>
  <si>
    <t>Participar en sesiones de equipos tecnicos de Cítricos, papaya y bpejibaye para el análisis y propuesta de soluciones que favorezcan el desarrollo sostenible de las actividades productivas.</t>
  </si>
  <si>
    <t>Numero de reuniones</t>
  </si>
  <si>
    <t>Depende de la asistencia y el interés de las instituciones  que participen los funcionarios y agricultores a estas reuniones</t>
  </si>
  <si>
    <t>Asesorar al personal técnico institucional en la aplicación de prácticas agroambientales para el manejo de las actividades en cítricos, papaya y pejibaye.</t>
  </si>
  <si>
    <t>Las actividades de asesoramiento se prodrán realizar en coordinación con las regiones involucradas, además quedará condicionado a la oportunidad  de contar con recursos económicos  para atender logística.</t>
  </si>
  <si>
    <t>Facilitar la actualización de diagnostico sobre el estado nacional de las actividades productivas de cítricos, papaya y pejibaye.</t>
  </si>
  <si>
    <t xml:space="preserve">Se requiere que las regiones realicen el levantamiento de la información y que personal de Unidad de Informática apoye en procesar e interpretar la información. </t>
  </si>
  <si>
    <t>Realizar asesoría técnica a organizaciones que desarrollan proyectos productivos de cítricos, papaya y pejibaye.</t>
  </si>
  <si>
    <t>Atender consultas técnicas ocasionales de familias productoras, organizaciones de prouctores y técnicos involucrados en las actividades de citricos, papaya y pejibaye.</t>
  </si>
  <si>
    <t>Que no exista las necesidades por parte de los productores o no se disponga con presupuesto para asisitir.</t>
  </si>
  <si>
    <t>Coordinar la operación del Comité Interinstitucional Permanente</t>
  </si>
  <si>
    <t>Sesiones</t>
  </si>
  <si>
    <t>Acta de sesiones de CIP</t>
  </si>
  <si>
    <t>Realizar reuniones de actualización sobre la aplicación del decreto 35368</t>
  </si>
  <si>
    <t>Reuniones</t>
  </si>
  <si>
    <t xml:space="preserve">R Azofeifa </t>
  </si>
  <si>
    <t>Realizar campaña informativa sobre la aplicación del decreto 35369</t>
  </si>
  <si>
    <t>Campaña</t>
  </si>
  <si>
    <t>Informativos publicados</t>
  </si>
  <si>
    <t>Realizar informe nacional sobre permisos de quemas agrícolas controladas durante el ciclo agrícola de junio 2023 a mayo 2024</t>
  </si>
  <si>
    <t>Informe</t>
  </si>
  <si>
    <t>Informe publicado</t>
  </si>
  <si>
    <t>3.7.1.1</t>
  </si>
  <si>
    <t>Asesorar a técnicos y productores interesados en el proyecto para el desarrollo del procedimiento 7P01-01, 2.4.7.2</t>
  </si>
  <si>
    <t>Reunión</t>
  </si>
  <si>
    <t>Informe de resunión</t>
  </si>
  <si>
    <t>El plan de trabajo en cuanto a esta temática, parte de la asumción de que se dispondrá de recursos en presupuesto 2024 para el incentivo.
Se parte de que se han realizado los pasos desde 2.4.7.2.1.1 al 2.4.7.2.1.4</t>
  </si>
  <si>
    <t>Analizar y dictaminar proyectos presentados por organizaciones de productores</t>
  </si>
  <si>
    <t>Proyecto</t>
  </si>
  <si>
    <t xml:space="preserve">Informe o dictamen presentado </t>
  </si>
  <si>
    <t xml:space="preserve">Se parte de que ya se realizo el paso 2.4.7.2.2.5,  2.4.7.2.2.6  y 2.4.7.2.2.7 del procedimiento 7P01-01
</t>
  </si>
  <si>
    <t>Realizar lista de chequeo del cumplimiento de datos relevantes para el otorgamiento de Reconocimiento por Incentivos Ambientales (RBA)</t>
  </si>
  <si>
    <t>Lista de chequeo de cumplimiento de requisitos</t>
  </si>
  <si>
    <t>Expediente administrativo de proyectos</t>
  </si>
  <si>
    <t>Considerando un escenario en el cual se presentan 4 proyectos con un total de 200 productores, cuyo incentivo promedio individual es de 1000 US$</t>
  </si>
  <si>
    <t>Realizar la verificación técnica de la aplicación de reconocimiento de beneficios ambientales incluyendo comprobaciones de campo</t>
  </si>
  <si>
    <t>Verificación de campo</t>
  </si>
  <si>
    <t>Se parte de que ya se realizó la actividad 2.4.7.1 y 2.4.7.2</t>
  </si>
  <si>
    <t>Analizar el informe de realización de las inversiones</t>
  </si>
  <si>
    <t>Dictamen</t>
  </si>
  <si>
    <t>Dictaminar y trámitar el pago de incentivo de RBA</t>
  </si>
  <si>
    <t>R Azofeifa</t>
  </si>
  <si>
    <t>Participar en las sesiones de la Comisión Nacional sobre incendios forestales</t>
  </si>
  <si>
    <t>Las sesiones son convocadas por el Coordinador designado por MINAE</t>
  </si>
  <si>
    <t>Participar en reuniones de comité estrátegico de TU MODELO</t>
  </si>
  <si>
    <t>Participar en reuniones de Grupo Técnico Regional de Desarrollo Rural y Agricultura Familiar</t>
  </si>
  <si>
    <t>Gestionar reuniones para cambios y mejoras en el programa de computo de registros de solicitudes de Quemas Agrícolas Controladas</t>
  </si>
  <si>
    <t>Realizar campañas informativas sobre prevención de incendios forestales</t>
  </si>
  <si>
    <t>Administrativa Financiera</t>
  </si>
  <si>
    <t>Revisión y coordinación del presupuesto institucional</t>
  </si>
  <si>
    <t>Falta de presupuesto, falta de personal.</t>
  </si>
  <si>
    <t>Participación en comisiones Intitucionales (Comisión de Valores)</t>
  </si>
  <si>
    <t>Participación en comisiones Intitucionales (Comisión de Presupuesto)</t>
  </si>
  <si>
    <t>Participación en comisiones Intitucionales (Comisión Gerencial de Control Interno)</t>
  </si>
  <si>
    <t>Participación en el Equipo de Datos Abierto y Acceso a la Información (Datos Abiertos)</t>
  </si>
  <si>
    <t>Seguimiento y control de las acciones departamentales, unidades o procesos de apoyo a la Dirección</t>
  </si>
  <si>
    <t>Coordinación Interinstitucional de ingreso de personal Migrante para recolección de cosechas</t>
  </si>
  <si>
    <t>Control de ingreso y egreso de personal Migrante para la recolección de cosechas</t>
  </si>
  <si>
    <t>Número de registros</t>
  </si>
  <si>
    <t>Administración de la correspondencia (generación, seguimiento, administración entre otros)</t>
  </si>
  <si>
    <t>María José Madrigal</t>
  </si>
  <si>
    <t>Depende del volumen de ingreso y generación de oficios y documentos en la DAF</t>
  </si>
  <si>
    <t xml:space="preserve">Acompañamiento y Seguimiento de las acciones de la Dirección </t>
  </si>
  <si>
    <t>Administración de servicios complementarios a los vehículos</t>
  </si>
  <si>
    <t>Sitema Vehicular, Sistema de GPS</t>
  </si>
  <si>
    <t>Jenny Cervantes</t>
  </si>
  <si>
    <t>Sistema habilitado para reportes de un vehiculo en un taller, pero no es retroalimentato por los Administradores de Regiones</t>
  </si>
  <si>
    <t>Asignación y Logistica salida de vehiculos</t>
  </si>
  <si>
    <t>Sistema Vehicular</t>
  </si>
  <si>
    <t>Sergio Acuña</t>
  </si>
  <si>
    <t>Servicio contra demanda, depende de la cantidad de giras que sean programados durante el año</t>
  </si>
  <si>
    <t>Gestión marchamos de vehículos</t>
  </si>
  <si>
    <t>Listado de cancelacion de marchamos del INS</t>
  </si>
  <si>
    <t>Luis Martinez</t>
  </si>
  <si>
    <t>Listas de marchamos desactualizadas</t>
  </si>
  <si>
    <t>Monitoreo de dispositivos GPS para flotilla vehicular</t>
  </si>
  <si>
    <t>Sistema de GPS</t>
  </si>
  <si>
    <t>Recepción y trámite de facturas para servicios públicos (ICE, AYA, CNFL, Municipalidad  de San Jose , Correos de Costa Rica. , con una estimacion trimestral de 575, lo anterior tomando en cuenta que pueden variar  segun demanda.</t>
  </si>
  <si>
    <t>Matrices y Grupos de Facturas</t>
  </si>
  <si>
    <t>Luis Carlos Chavarría</t>
  </si>
  <si>
    <t>Recepción y trámite de facturas para servicios públicos ( ICE, AYA, Telecomunicaciones, Municipalidades, Correos de Costa Rica) de Regiones de Desarrollo: Central Occidental, Central Oriental, Central Sur, Chorotega</t>
  </si>
  <si>
    <t>Aval interno para la reparación vehicular</t>
  </si>
  <si>
    <t>Registro de reparaciones</t>
  </si>
  <si>
    <t>Gerardo Hidalgo</t>
  </si>
  <si>
    <t>Falta de presupuesto</t>
  </si>
  <si>
    <t>Gestión para el trámite de reparación mecanica  de vehiculos por contratación</t>
  </si>
  <si>
    <t>Base de datos</t>
  </si>
  <si>
    <t>Luis Martinez ,Gerardo Hidalgo Fernandez</t>
  </si>
  <si>
    <t>Esta actividad puede variar, esto debido a que es según demanda, según las necesidades del Programa 169 . Ademas depende de la disposicion de presupuesto para el pago de las polizas y deducibles en caso de accodentes.</t>
  </si>
  <si>
    <t>Gestión para el trámite de reparación   de vehiculos por medio de poliza INS</t>
  </si>
  <si>
    <t>Expedientes</t>
  </si>
  <si>
    <t>Esta actividad puede variar, esto debido a que es según demanda según las necesidades del Programa 169</t>
  </si>
  <si>
    <t>Gestión de la correspondencia interna</t>
  </si>
  <si>
    <t>Bitacora de correspondencia enviada y recibida</t>
  </si>
  <si>
    <t xml:space="preserve">Raúl Murillo </t>
  </si>
  <si>
    <t>Esta actividad puede variar, esto debido a que es según demanda según las necesitas del Ministerio de Agricultura y Ganaderia</t>
  </si>
  <si>
    <t>Gestión de la correspondencia externa y retiro de medicamentos</t>
  </si>
  <si>
    <t>Bitacora de correspondencia y retiro de medicamentos</t>
  </si>
  <si>
    <t>Luis Oviedo</t>
  </si>
  <si>
    <t>La falta de gestion por parte del area de Salud, para la emision del documento inicial para el retiro de medicamentos.</t>
  </si>
  <si>
    <t>Administración de solicitud de tarjetas para compras Institucionales</t>
  </si>
  <si>
    <t xml:space="preserve">informes de  los montos consumidos en tarjetas por mes </t>
  </si>
  <si>
    <t xml:space="preserve">Los montos destinados para los pagos de los servicos con el BCR, varian ya que son conforme la demanda </t>
  </si>
  <si>
    <t>Registro de entradas y salidas de personas a la institución</t>
  </si>
  <si>
    <t>Registro de personas que ingresan y salen de la Institución</t>
  </si>
  <si>
    <t>Kattia Milena Chincilla</t>
  </si>
  <si>
    <t>Registro de llamadas</t>
  </si>
  <si>
    <t>Registro y traslado de llamadas entrantes a la Institucion</t>
  </si>
  <si>
    <t>Registro de correspondencia Externa e Interna</t>
  </si>
  <si>
    <t>Recibo de correspondencia interna y externa</t>
  </si>
  <si>
    <t>Gestrionar el Contrato Servicio de limpieza</t>
  </si>
  <si>
    <t>No de mantenimiento realizados</t>
  </si>
  <si>
    <t xml:space="preserve">Ordenes de pedido en SICOP, tanto para la contratacion de limpieza </t>
  </si>
  <si>
    <t xml:space="preserve">Jenny Cervantes </t>
  </si>
  <si>
    <t>Se realiza la supervision de la contratacion de limpieza en coordinacion con la empresa que brinda el servicio</t>
  </si>
  <si>
    <t>Gestionar tramites de telefonía móvil</t>
  </si>
  <si>
    <t xml:space="preserve">Contratos de los servicios de telefonia </t>
  </si>
  <si>
    <t>Luis Martinez Padilla</t>
  </si>
  <si>
    <t>Esta actividad puede variar, esto demanda.</t>
  </si>
  <si>
    <t>Identificacion de riegos en Sevrimag y autoevaluación</t>
  </si>
  <si>
    <t>Sistema SEVRIMAG y SINERGY</t>
  </si>
  <si>
    <t>Carolina Baltodano</t>
  </si>
  <si>
    <t>Se realiza en el mes de Junio , es decir en el segundo trimestre</t>
  </si>
  <si>
    <t>Conducción y operación equipos y vehiculos para el trasnporte de materiales y personas (Giras)</t>
  </si>
  <si>
    <t>Boletas Salida /Sistema de Expediente Vehicular</t>
  </si>
  <si>
    <t>Marlon Fallas, Miguel Vindas, Luis Oviedo, Glen Guerrero</t>
  </si>
  <si>
    <t>Falta de contenido económico en partidas de combustible o viáticos</t>
  </si>
  <si>
    <t>Lavado de vehiculos institucionales</t>
  </si>
  <si>
    <t>Hoja de Control de Limpeza de vehiculos</t>
  </si>
  <si>
    <t>Hugo Sánchez, Mario Marín.</t>
  </si>
  <si>
    <t xml:space="preserve">Falta de suministros de limpieza </t>
  </si>
  <si>
    <t>Limpieza de zonas verdes en las Regiones de Desarrollo</t>
  </si>
  <si>
    <t>Hoja de Control de Limpeza de zonas verdes</t>
  </si>
  <si>
    <t>Falta de suministros de limpieza, contenido económico en partidas de combustible o viáticos</t>
  </si>
  <si>
    <t>Contratos de Servicios de Navegación Satelital NAVSTA GPS Y ANC RENTING, así como los servicios de Fumigación de la instalaciones del MAG</t>
  </si>
  <si>
    <t>Cantidad de servicios contratados</t>
  </si>
  <si>
    <t>Se realiza la supervision de la contratacion de Navegación Satelital NAVSTA GPS Y ANC RENTING, así como del servicio de fumugación  en coordinacion con la empresa que brinda el servicio</t>
  </si>
  <si>
    <t>Trámite para cancelación pólizas: riesgo civil, incendio, inclusión vehículo y accidentes colectivos</t>
  </si>
  <si>
    <t>Falta de presupuesto.</t>
  </si>
  <si>
    <t>Compras de Convenio Marco (Compra de papel, articulos de limpiaza, quimicos, papel higienico)</t>
  </si>
  <si>
    <t>Númeto de trámites de compra</t>
  </si>
  <si>
    <t>Jenny Cervantes / Sergio Acuña</t>
  </si>
  <si>
    <t>Gestionar el mantenimiento preventivo de edificaciones de equipo y sistemas instalados</t>
  </si>
  <si>
    <t>Solicitudes de ordenes de Pedido</t>
  </si>
  <si>
    <t xml:space="preserve">LUIS MATA FERRETO / EMMANUEL SEGURA VALVERDE </t>
  </si>
  <si>
    <t>Solicitudes por demanda, se establecen de acuerdo a la cantidad que ingresa al departamento</t>
  </si>
  <si>
    <t>Gestionar el mantenimiento del edificio de oficinas centrales</t>
  </si>
  <si>
    <t>No. de intervenciones  de mantenimiento de edificios</t>
  </si>
  <si>
    <t>Se establecen con la cantidad de ordenes de pedido no por cantidad de trabajos realizados</t>
  </si>
  <si>
    <t>Gestionar Mantenimiento del ascensor</t>
  </si>
  <si>
    <t>No. de intervenciones  de mantenimiento de Ascensor</t>
  </si>
  <si>
    <t>LUIS MATA FERRETO / EMMANUEL SEGURA VALVERDE</t>
  </si>
  <si>
    <t>Gestionar el Mantenimiento de la planta eléctrica</t>
  </si>
  <si>
    <t>No. de intervenciones  de mantenimiento de Planta eléctrica</t>
  </si>
  <si>
    <t>No fue contemplado en el presupuesto 2024, se encuentra a la espera de modificación presupuestaria</t>
  </si>
  <si>
    <t>Gestionar Mantenimiento de aires acondicionados del edificio central</t>
  </si>
  <si>
    <t>No. de intervenciones  de mantenimiento de aire acondicionado</t>
  </si>
  <si>
    <t>Gestionar Limpieza y desinfección de tanques de agua potable y pruebas de calidad de agua potable</t>
  </si>
  <si>
    <t>No. de intervenciones  de mantenimiento de tanque de agua potable</t>
  </si>
  <si>
    <t>Soporte técnico en oficinas centrales y regiones mediante visitas</t>
  </si>
  <si>
    <t xml:space="preserve">No. de solicitudes atendidas  </t>
  </si>
  <si>
    <t>Informes de visitas</t>
  </si>
  <si>
    <t>Gestionar la Reparación de banquinas en edificio de oficinas centrales de MAG</t>
  </si>
  <si>
    <t>No. de de banquinas intervenidas</t>
  </si>
  <si>
    <t>Informe Tecnico</t>
  </si>
  <si>
    <t>Gestionar la solicitud de  Pintura externa del edificio de oficinas centrales del MAG</t>
  </si>
  <si>
    <t>Metros cuadrados</t>
  </si>
  <si>
    <t>solicitudes de ordenes de Pedido</t>
  </si>
  <si>
    <t>Gestionar la Contratación de servicio de mantenimiento de inhibidor de rayos en el edificio de oficinas centrales</t>
  </si>
  <si>
    <t xml:space="preserve"> Contrataciones administrativas realizadas</t>
  </si>
  <si>
    <t>Actualización de la ficha de proceso y el procedimiento de inmobiliaria</t>
  </si>
  <si>
    <t>No. de documentos incorporados al sitema de gestión.</t>
  </si>
  <si>
    <t>Intranet en sistema de Gestión MAG</t>
  </si>
  <si>
    <t>No. de riesgos identificados-- No de acciones a implentar</t>
  </si>
  <si>
    <t>Cambios en la programación de control interno</t>
  </si>
  <si>
    <t>Organización documentación</t>
  </si>
  <si>
    <t>N° de cajas instaladas y etiquetadas</t>
  </si>
  <si>
    <t>Cajas con documentos originales ordenadas</t>
  </si>
  <si>
    <t>Luis Alfonso Chacon</t>
  </si>
  <si>
    <t>Recurso Humano limitado</t>
  </si>
  <si>
    <t xml:space="preserve">Levantamiento y renovación de tablas de retención documental </t>
  </si>
  <si>
    <t>N° tablas elaboradas</t>
  </si>
  <si>
    <t>Tablas aprobadas en Comité. Libro de Actas</t>
  </si>
  <si>
    <t>Depende del Comité Institucional de Valoración de Documentos</t>
  </si>
  <si>
    <t>Indexación de información de documentos inventariados en el repositorio de consulta.</t>
  </si>
  <si>
    <t>No. De documentos descritos</t>
  </si>
  <si>
    <t>Registros en base de datos repositorio</t>
  </si>
  <si>
    <t>Recurso humano limitado</t>
  </si>
  <si>
    <t>Reorganización documental del Depósito</t>
  </si>
  <si>
    <t>No de cajas con selección.</t>
  </si>
  <si>
    <t>Series documentales identificadas x caja</t>
  </si>
  <si>
    <t>Luis Alfonso Chacon/Christian</t>
  </si>
  <si>
    <t>Series con valor científico Cultural, según informes de Selección.</t>
  </si>
  <si>
    <t xml:space="preserve">Selección documental </t>
  </si>
  <si>
    <t>No. de cajas con tratamiento archivistico</t>
  </si>
  <si>
    <t>Cajas del fondo tratado</t>
  </si>
  <si>
    <t>Luis Alfonso Chacon/Cristian Sánchez</t>
  </si>
  <si>
    <t>Retiro de material corrocibo y copias de los fondos transferidos</t>
  </si>
  <si>
    <t>Recepción de transferencia documentales de oficinas</t>
  </si>
  <si>
    <t>No. de listas de transferencia</t>
  </si>
  <si>
    <t>Metros lineales de documentos transferidos</t>
  </si>
  <si>
    <t>Luis Alfonso Chacón</t>
  </si>
  <si>
    <t>Según calentario de transferencia y oficina Productora</t>
  </si>
  <si>
    <t xml:space="preserve"> Eliminación de series que cumplieron su plazo de retención</t>
  </si>
  <si>
    <t>No de solicitudes de Eliminación</t>
  </si>
  <si>
    <t>Metros lineales de documentos tranferidos</t>
  </si>
  <si>
    <t>De acuerdo a las solicitudes que se presenten.</t>
  </si>
  <si>
    <t xml:space="preserve">Asesorías para la Transferencia Interna de series documentales </t>
  </si>
  <si>
    <t>Asesoría en materia de proceso Archivisticos</t>
  </si>
  <si>
    <t>Atención telefónica o teams sobre los procesos archivísticos</t>
  </si>
  <si>
    <t>Según las necesidades de las oficinas.</t>
  </si>
  <si>
    <t>Atención a usuarios en Sala, Telefónico y por correo</t>
  </si>
  <si>
    <t>Cantidad de documenos Facilitados</t>
  </si>
  <si>
    <t>Cantidad de registros solicitados según control</t>
  </si>
  <si>
    <t>luis Alfonso</t>
  </si>
  <si>
    <t>Asesor en procesos técnicos archivísticos</t>
  </si>
  <si>
    <t>Reuniones de Instrucción</t>
  </si>
  <si>
    <t>Según la cantidad de consultas</t>
  </si>
  <si>
    <t>Supervición de Archivos de Gestión</t>
  </si>
  <si>
    <t>Número de Giras Realizadas cada Region Territorial</t>
  </si>
  <si>
    <t>Cantidad de Minutas de Supervición</t>
  </si>
  <si>
    <t>Según la aprobación de jefatura superior.</t>
  </si>
  <si>
    <t>Diseño y seguimiento al Sistema de Gestión Documental</t>
  </si>
  <si>
    <t>Registros en sistema de TI</t>
  </si>
  <si>
    <t>Según la capacidad de TI</t>
  </si>
  <si>
    <t>Realizar el proceso de valoración de riesgos del Archivo Intitucional.</t>
  </si>
  <si>
    <t>Con la guía de Control Interno</t>
  </si>
  <si>
    <t>Realizar la autoevalaución del Sistema de Control Interno.</t>
  </si>
  <si>
    <t>Gestionar el remate de los vehículos oficiales en desuso</t>
  </si>
  <si>
    <t>Nùmero de remates</t>
  </si>
  <si>
    <t>Gestión soñicitada por medio del oficio DAF-047-2023.</t>
  </si>
  <si>
    <t>Gestión de documentos para las facturas generadas por Sistema integral de compras públicas, de las empresas con contratos por servicios, seguimiento de los pagos realizados. (Alquiler de vehículo para el Despacho Ministerial, ANC Renting, Empresa de Limpieza, Charmander, Servicio de Monitorio GPS Navegación Satelital NAVSTA, y empresa encargada de las Fumigaciones)</t>
  </si>
  <si>
    <t>Matriz de contrataciones</t>
  </si>
  <si>
    <t>Carolina Baltodano Morales</t>
  </si>
  <si>
    <t>Este trámite depende del presupuesto.</t>
  </si>
  <si>
    <t>Actualización de los Procedimientos en la Gestión de la Calidad</t>
  </si>
  <si>
    <t>Cantidad de procesos actualizados</t>
  </si>
  <si>
    <t>Procesos actualizados</t>
  </si>
  <si>
    <t>Seguimiento al Plan Operativo</t>
  </si>
  <si>
    <t>Elaboración de Informes</t>
  </si>
  <si>
    <t>Informe semestral en el sistema</t>
  </si>
  <si>
    <t>Atención a Informes de Ente Rector.</t>
  </si>
  <si>
    <t>Informe Anual de Desarrollo Archivistico</t>
  </si>
  <si>
    <t>Informe presentado al ente rector</t>
  </si>
  <si>
    <t>Representación del Ministerio ante la Comisión Nacional de Selección y Eliminación de documentos</t>
  </si>
  <si>
    <t>Sesión de Asamblea  cada mes</t>
  </si>
  <si>
    <t>Agendas de Sesión Mensuales</t>
  </si>
  <si>
    <t>Presidir el Comité Institucional de Selección y Eliminación de documentos.</t>
  </si>
  <si>
    <t>Cantidad de Reuniónes del Comité</t>
  </si>
  <si>
    <t>Actas de cada sesión celebrada.</t>
  </si>
  <si>
    <t>Gestión de trámite de pago facturas de periodos anteriores vía resolución Administrativa</t>
  </si>
  <si>
    <t>Cantidad de trámites enviados</t>
  </si>
  <si>
    <t>Excel con estado de trámites</t>
  </si>
  <si>
    <t>Se tramitan las facturas según demanda, cantidad puede variar, este trámite depende del presupuesto porque si hay un recorte del mismo, los trámites de pago en periodos normales, se ven afectados al no pagarse, es así como nacen la gestión de pago por vía resolución administrativa, porque hay que tramitar facturas por periodos anteriores, esto constituye un doble esfuerzo y gasto de recursos, no obstante, son de necesidad, las facturas por servicios deben cancelarse para continuar recibiendo los servicios.</t>
  </si>
  <si>
    <t>Municipalidad Acosta, y CNFL</t>
  </si>
  <si>
    <t>Gestión de medidas de Seguridad Oficinas Centrales: Vigilancia uso del carné de funcionarios, salida de equipo de oficina, vigilancia de situaciones anómalas por cámaras de seguridad</t>
  </si>
  <si>
    <t>Cantidad de Anomalías informadas trámites enviados</t>
  </si>
  <si>
    <t>Informes semestrales</t>
  </si>
  <si>
    <t>Jesica Vanesa Araya Ugalde</t>
  </si>
  <si>
    <t>Contratación directa de servicios en el Diario Oficial La Gaceta</t>
  </si>
  <si>
    <t>Numero de Decretos publicados</t>
  </si>
  <si>
    <t>Viceministro Administrativo</t>
  </si>
  <si>
    <t>Esta actividad es no programable ya que es según demanda y no se dispone de información para su programación.</t>
  </si>
  <si>
    <t>kkhkgks</t>
  </si>
  <si>
    <t>Dirección Administrativa Financiera</t>
  </si>
  <si>
    <t>Proveeduría Institucional</t>
  </si>
  <si>
    <t>Creación de procedimiento de Contratación SICOP</t>
  </si>
  <si>
    <t>Xinia Herrera Sequeira</t>
  </si>
  <si>
    <t>Creación de orden de pedido</t>
  </si>
  <si>
    <t>Acto de firmeza de resolución de adjudicación</t>
  </si>
  <si>
    <t>Contrato aprobado o notificado</t>
  </si>
  <si>
    <t>Analista Contrataciones 1</t>
  </si>
  <si>
    <t>Puesto Vacante durante el i Trimestre</t>
  </si>
  <si>
    <t>Analista Contrataciones 2</t>
  </si>
  <si>
    <t>Asignación de Creación de procedimiento de Contratación SICOP</t>
  </si>
  <si>
    <t>Coordinador de Contrataciones</t>
  </si>
  <si>
    <t>Asignar y coordinar la creación de orden de pedido</t>
  </si>
  <si>
    <t>Aprobar acto de fireza de resolución de adjudicación</t>
  </si>
  <si>
    <t>Aprobación de contrato aprobado o notificado</t>
  </si>
  <si>
    <t>Tramites de Garantias</t>
  </si>
  <si>
    <t>Actualización de los procedimientos de contratación</t>
  </si>
  <si>
    <t>Actualiza la plataforma SEVRIMAG para la unidad</t>
  </si>
  <si>
    <t>Número de riesgos y actividad de autoevaluación progamadas</t>
  </si>
  <si>
    <t xml:space="preserve">Asignación y seguimiento  de solicitudes de orden de pedido para revisión </t>
  </si>
  <si>
    <t>Maria Fernanda Cascante Aguilar</t>
  </si>
  <si>
    <t>Depende de la planificación y oranizacion de dependencias solicitantes</t>
  </si>
  <si>
    <t xml:space="preserve">Revisión, asesoramineto en anexos carteles y lo referente materia de contratación </t>
  </si>
  <si>
    <t>Recomendar y coodinar  para definición en anexos pliego de condiciones criterios sustentable</t>
  </si>
  <si>
    <t xml:space="preserve">Depende de  cantidad de solicitudes </t>
  </si>
  <si>
    <t>Coordinación y seguimiento de verificación de solicitudes de contratación</t>
  </si>
  <si>
    <t xml:space="preserve">Depende asignación de funcionario en plaza </t>
  </si>
  <si>
    <t xml:space="preserve">No se ha realizado nombramiento </t>
  </si>
  <si>
    <t>Recibir y atender las solicitudes competentes del administrador de institución SICOP.</t>
  </si>
  <si>
    <t>Se recibio más solicitudes de lo programado</t>
  </si>
  <si>
    <t>Coordinación de publicación  del Plan de adquisiciones y sus modificaciones</t>
  </si>
  <si>
    <t>Verificación de contenido de expediente</t>
  </si>
  <si>
    <t xml:space="preserve">Coordinar la modificación y actualización  de procesos de gestión de la Unidad </t>
  </si>
  <si>
    <t>Emitir consolido las proyecciones de consumo de dependencias.</t>
  </si>
  <si>
    <t>Se programa para el mes de mayo la revisión y actualizacion de la ´plataforma</t>
  </si>
  <si>
    <t>Control y seguimiento de la vigencia de los contratos</t>
  </si>
  <si>
    <t>José Vega Astua</t>
  </si>
  <si>
    <t xml:space="preserve"> Colaborar en emisión de plantillas de criterio sustentable</t>
  </si>
  <si>
    <t xml:space="preserve">La Coordinación asigna menos </t>
  </si>
  <si>
    <t>Registro y actualización de controles en el  sistema SICOP</t>
  </si>
  <si>
    <t>Revisión y seguimiento de tramites ordenes de pedido</t>
  </si>
  <si>
    <t>Revisar y registrar del programa de adquisiciones y modificaciones del MAG</t>
  </si>
  <si>
    <t>Revisión Solicitud SICOP tramite concursos</t>
  </si>
  <si>
    <t>Analista</t>
  </si>
  <si>
    <t>Revisión de orden de pedido solicitadas y verificación en plantilla de revisión.</t>
  </si>
  <si>
    <t>Consolida las proyecciones de consumo de dependencias</t>
  </si>
  <si>
    <t>Seguimiento de solicitudes asignadas</t>
  </si>
  <si>
    <t>Verificación de contenido expediente</t>
  </si>
  <si>
    <t>Registro del programa de adquisiciones y modificaciones de programa o dependencia del MAG</t>
  </si>
  <si>
    <t>Modificación y actualización de procesos de gestión de la Unidad de acuerdo instrucciones Jefatura</t>
  </si>
  <si>
    <t>Ejecución de Altas de activos asignados</t>
  </si>
  <si>
    <t>Altas de activos / actas realizadas</t>
  </si>
  <si>
    <t>Control de bienes institucionales</t>
  </si>
  <si>
    <t>Joselyn Leon Jimenez</t>
  </si>
  <si>
    <t>No se realizaron compra de activos</t>
  </si>
  <si>
    <t>Ejecución de Baja de Activos Asignados</t>
  </si>
  <si>
    <t>Bajas de activos/ bajas realizadas</t>
  </si>
  <si>
    <t>Han ingresado muy pocas solicitudes de bajas</t>
  </si>
  <si>
    <t>Ejecución de Traslados de activos Asignados</t>
  </si>
  <si>
    <t>traslados de activos / traslados realizados</t>
  </si>
  <si>
    <t>Conciliaciones Normas Internacionales de Contabilidad Nacional - SUMINISTROS</t>
  </si>
  <si>
    <t>Conciliaciones requeridas/ conciliaciones tramitadas</t>
  </si>
  <si>
    <t xml:space="preserve">Informes a Contabilidad Nacional </t>
  </si>
  <si>
    <t>Conciliaciones Normas Internacionales de Contabilidad Nacional -SIGAF CONTRA SIBINET</t>
  </si>
  <si>
    <t>Marco Gamboa Monge</t>
  </si>
  <si>
    <t>Tatiana Arroyo Carvajal</t>
  </si>
  <si>
    <t>Inclusión códigos Sicop</t>
  </si>
  <si>
    <t>Soilcitud de codigos/ codigos tramitados</t>
  </si>
  <si>
    <t>Sicop/ catalago de bienes y servicios</t>
  </si>
  <si>
    <t>No se realizaron compra de activos que requieran codigos nuevos</t>
  </si>
  <si>
    <t>Recepción de bienes y suministros</t>
  </si>
  <si>
    <t>Facturas ingresadas / facturas tramitadas</t>
  </si>
  <si>
    <t>Control de Facturas</t>
  </si>
  <si>
    <t>Yamil Cambronero Sanchez</t>
  </si>
  <si>
    <t>Asignación y  revisión de Altas de activos MAG</t>
  </si>
  <si>
    <t>Alexandra Alvarez Arredondo</t>
  </si>
  <si>
    <t>Asignación y  revisión de Baja de Activos MAG</t>
  </si>
  <si>
    <t>Ejecución de Traslados de activos Asignados MAG</t>
  </si>
  <si>
    <t>Revisión de Recepción de bienes y suministros del MAG</t>
  </si>
  <si>
    <t>Revisión de ejecución de Inclusiones de códigos Sicop</t>
  </si>
  <si>
    <t xml:space="preserve">Revisión de  ejecución de Conciliaciones Normas Internacionales de Contabilidad Nacional -suministros y Sigaf contra Sibinet </t>
  </si>
  <si>
    <t xml:space="preserve">Elaboración y distribución de los oficios generados en la jefatura.
</t>
  </si>
  <si>
    <t>Brenda Acosta Vargas</t>
  </si>
  <si>
    <t xml:space="preserve">Remisión de traslado al archivo central de expedientes de contratación </t>
  </si>
  <si>
    <t xml:space="preserve"> registro y archivo de todos los oficios generados del departamento</t>
  </si>
  <si>
    <t xml:space="preserve">Elaboración de resoluciones por cobro de multa o clausula penal
</t>
  </si>
  <si>
    <t>No se han generado solicitudes de aplicación de  multas</t>
  </si>
  <si>
    <t>Recepción de documentación entrante y archivo del departamento.</t>
  </si>
  <si>
    <t>Actualización del proceso y procedimientos de gestión de contratación administrativa</t>
  </si>
  <si>
    <t>José Claudio Fallas Cortés</t>
  </si>
  <si>
    <t>Aprobación de actividades teletrabajables</t>
  </si>
  <si>
    <t>Reunión con coordinadores de áreas</t>
  </si>
  <si>
    <t>Aprobaciones en SICOP</t>
  </si>
  <si>
    <t>DAF-DP-048-2023</t>
  </si>
  <si>
    <t>DAF</t>
  </si>
  <si>
    <t>Financiero</t>
  </si>
  <si>
    <r>
      <t xml:space="preserve">Responsable </t>
    </r>
    <r>
      <rPr>
        <vertAlign val="superscript"/>
        <sz val="7"/>
        <rFont val="Calibri (Cuerpo)"/>
      </rPr>
      <t>10</t>
    </r>
  </si>
  <si>
    <t>Elaboración, defensa y aprobación del proyecto de presupuesto del ejercicio 2024</t>
  </si>
  <si>
    <t>Presupuesto 2024</t>
  </si>
  <si>
    <t>Ante proyecto de presupuesto 2024</t>
  </si>
  <si>
    <t>Grace Díaz  Roxana Sánchez, Rocío Ramírez</t>
  </si>
  <si>
    <t>Actividad se desarrolla entre I y II Trimestre</t>
  </si>
  <si>
    <t>Coordinación y emisión de directrices internas</t>
  </si>
  <si>
    <t>Directrices emitida</t>
  </si>
  <si>
    <t>Expediente de formulación 2024</t>
  </si>
  <si>
    <t>Grace Díaz</t>
  </si>
  <si>
    <t>Recopilación, análisis y consolidación de la información</t>
  </si>
  <si>
    <t>Anteproyectos de cada programa y subprograma</t>
  </si>
  <si>
    <t>Archivo electrónico</t>
  </si>
  <si>
    <t>Grace Díaz y  Roxana Sánchez</t>
  </si>
  <si>
    <t>Actividad se desarrollo posterior al I trimestre</t>
  </si>
  <si>
    <t>Inclusión del presupuesto en el sistema de formulación</t>
  </si>
  <si>
    <t>Presupuesto 2024 inculido</t>
  </si>
  <si>
    <t>Sistema de MH</t>
  </si>
  <si>
    <t>Roxana Sánchez</t>
  </si>
  <si>
    <t>Programación financiera (Asignación de cuota)</t>
  </si>
  <si>
    <t>Programación financiera 2024</t>
  </si>
  <si>
    <t>Oficio al MH</t>
  </si>
  <si>
    <t>Alexander Porras Anabelle Solórzano</t>
  </si>
  <si>
    <t>Depende de la Ley de presupuesto, el apoyo de instancias internas a la programación podría retrasar el cumplimiento en la realización de la actividad</t>
  </si>
  <si>
    <t>Traslado de partidas presupuestarias</t>
  </si>
  <si>
    <t>Directrices emitidas</t>
  </si>
  <si>
    <t>Apronación Decreto Ejecutivo</t>
  </si>
  <si>
    <t>Maricela Lizano, Anabelle Solórzano, Roxana Sánchez</t>
  </si>
  <si>
    <t> </t>
  </si>
  <si>
    <t>Elaboración de informes para seguimiento de ejecución presupuestaria</t>
  </si>
  <si>
    <t>Cantidad de informes de ejecución presupuestaria</t>
  </si>
  <si>
    <t xml:space="preserve">Expediente digital presupuesto </t>
  </si>
  <si>
    <t xml:space="preserve">Alexander Porras   </t>
  </si>
  <si>
    <t>Solicitud para apertura de reservas</t>
  </si>
  <si>
    <t>Cantidad de solicitar de apertura de reserva</t>
  </si>
  <si>
    <t>Roxana Sánchez, Anabelle Solórzano, Maricela Lizano, Alexander Porras</t>
  </si>
  <si>
    <t>Subpartidas que antes se gestionaban mediante reserva ahora se realizan por órdenes de pedido</t>
  </si>
  <si>
    <t>Asignación de recursos presupuestarios para pago</t>
  </si>
  <si>
    <t>Cantidad de Informes Solicitud Recursos Económicos</t>
  </si>
  <si>
    <t>Grace Díaz/Fiorella Jiménez</t>
  </si>
  <si>
    <t xml:space="preserve">Omisiones en las especificaciones de  justificación sobre  las necesidades de cuota para el giro de los recursos económicos para la propuesta pago Institucional
</t>
  </si>
  <si>
    <t>En los rubros por concepto de propuestas institucionales de viáticos, caja unica, subvenciones y organismos internacionales en ocasiones no hay documentos para cancelar</t>
  </si>
  <si>
    <t>Cancelación de compromisos adquiridos por el MAG</t>
  </si>
  <si>
    <t>Cantidad de cancelaciones</t>
  </si>
  <si>
    <t>Sistema SIGAF</t>
  </si>
  <si>
    <t>Silvia Morera, Oscar Víquez, Cassandra Jiménez, Ricardo Garita, Andrés Arce, Nuria Solís, Xinia Cubillo, Fiorella Jiménez, Grace Díaz</t>
  </si>
  <si>
    <t>No asignación de cuota para propuesta de pago Institucional por parte del Ministerio de Hacienda, Documentos de ejecución presupuestaria incorrectos o incompletos, No apertura de reserva o insuficiente</t>
  </si>
  <si>
    <t>Verificación de requisitos para el visado  y registro del gasto</t>
  </si>
  <si>
    <t>Cantidad de docuemtnos de visado y registro de gastos</t>
  </si>
  <si>
    <t>Programación y preparación y trámite para cancelación de propuestas de pago</t>
  </si>
  <si>
    <t>Cantidad de propuestas de pago</t>
  </si>
  <si>
    <t>Pago e informe de compromisos adquiridos</t>
  </si>
  <si>
    <t>Cantidad de pagos de informes de compromisos adquiridos</t>
  </si>
  <si>
    <t xml:space="preserve">Programación e identificación de riesgos y actividades para autoevaluación </t>
  </si>
  <si>
    <t>Número de programaciones anuales de  riegos y actividades de autoevaluación en los sistemas</t>
  </si>
  <si>
    <t>Sistema SEVRIMAG / Autoevaluación</t>
  </si>
  <si>
    <t>Personal del Departamento Financiero</t>
  </si>
  <si>
    <t>Programado para otro trimestre</t>
  </si>
  <si>
    <t>Revisión de la ficha del proceso Financiero</t>
  </si>
  <si>
    <t>Cantidad de fichas de procesos revisadas</t>
  </si>
  <si>
    <t>Expediente de formulación 2023</t>
  </si>
  <si>
    <t>Revisión de  los Procedimientos Financieros</t>
  </si>
  <si>
    <t xml:space="preserve">N° de procedimientos actualizados </t>
  </si>
  <si>
    <t>Minutas de Trabajo / Sistema de Bitácoras</t>
  </si>
  <si>
    <t>Participación en la Comisión Institucional de Presupuesto</t>
  </si>
  <si>
    <t>Número de sesiones de la SIP</t>
  </si>
  <si>
    <t>Actas de la Comisión</t>
  </si>
  <si>
    <t xml:space="preserve">Análisis y elaboración de informe de capacidad Financiera  para administrar y ejecutar recursos de transferencia </t>
  </si>
  <si>
    <t>N°  de informes de capacidad financiera</t>
  </si>
  <si>
    <t>Expediente del proyecto</t>
  </si>
  <si>
    <t>Grace Díaz, Alexander Porras, Maricela Lizano, Anabelle Solórzano, Roxana Sánchez</t>
  </si>
  <si>
    <t>Como lo establece el indicador, este proceso queda sujeto a la demanda y presentación de proyectos por parte de las Direcciones de Desarrollo.</t>
  </si>
  <si>
    <t>No se han presentado casos para análisis</t>
  </si>
  <si>
    <t>Traslado de cuota presupuestaria</t>
  </si>
  <si>
    <t>Cantidad de cuotas presupuestarias trasladadas`</t>
  </si>
  <si>
    <t>Maricela Lizano, Anabelle Solórzano, Roxana Sánchez, Alexander Porras</t>
  </si>
  <si>
    <t>Verificación y registro de contenido presupuestario en sistema SPI de solicitudes de ordenes de pedido</t>
  </si>
  <si>
    <t>Cantidad de órdenes de inicio</t>
  </si>
  <si>
    <t>Boletas Ordenes de inicio</t>
  </si>
  <si>
    <t>Muriel Alvarez, DiCarlo Sandoval, Rocío Ramírez, Rolando Bolaños</t>
  </si>
  <si>
    <t>Apertura de reservas</t>
  </si>
  <si>
    <t>Cantidad de solicitudes de reservas</t>
  </si>
  <si>
    <t>Boletas de solicitudes de reservas</t>
  </si>
  <si>
    <t>Reajuste de precios</t>
  </si>
  <si>
    <t>Cantidad de reajustes de precios</t>
  </si>
  <si>
    <t>Documentos de reajustes de precios</t>
  </si>
  <si>
    <t xml:space="preserve">Ejecución de acciones de mitigación SEVRIMAG </t>
  </si>
  <si>
    <t xml:space="preserve">Número de actividades de mitigación realizadas </t>
  </si>
  <si>
    <t>Sistema SEVRIMAG</t>
  </si>
  <si>
    <t xml:space="preserve">Ejecución de acciones pendientes Autoevaluación </t>
  </si>
  <si>
    <t xml:space="preserve">Número de actividades de mejora realizadas </t>
  </si>
  <si>
    <t>Sistema  Autoevaluación</t>
  </si>
  <si>
    <t>Sesiones de trabajo para actualización de los procesos,  procedimientos del Sistema de Gestión MAG o apoyo en asesoría sobre temas de Calidad, SG entre otros</t>
  </si>
  <si>
    <t>Número de sesiones de trabajo</t>
  </si>
  <si>
    <t>Recepción y análisis de documentos que respaldan las gestiones de pago viáticos, combustible, servicios publicos, CCSS,  caja chica y otros</t>
  </si>
  <si>
    <t>Gestión de pago de facturas de proveedores de  contratacion publica.</t>
  </si>
  <si>
    <t>Departamento Tecnologías de Información</t>
  </si>
  <si>
    <t>01-Gestionar los contratos continuos vigentes de la Unidad de TI en SICOP(modificaciones, órdenes de pedido, prórrogas)</t>
  </si>
  <si>
    <t>gestión trimestral de contratos</t>
  </si>
  <si>
    <t>Sistema de Bitácoras</t>
  </si>
  <si>
    <t>Cesar Antonio Morera Madrigal,Joaquin Cortes Carrera,Maria Murillo Murillo,Mario Carballo Carballo,Zaida Vargas Sanchez,Estephany Miranda Araya,Henry Carrillo Carrillo,Juan Luis Vargas Cambronero,Luis Angulo,Jesus Castro,Jeymer Mora,</t>
  </si>
  <si>
    <t xml:space="preserve">Falta de recursos económicos para la ejecución, aunado al proceso de reorganización de TI en los cuales es posible que se deba rescindir los contratos de las instituciones, además de la sobre carga de labores por los procesos de migración de la infraestructura y servicios </t>
  </si>
  <si>
    <t>02-Atención de las solicitudes de soporte técnico referentes a problemas relacionados con todas las áreas de TI.</t>
  </si>
  <si>
    <t>atención de reportes</t>
  </si>
  <si>
    <t>Sistema Asistencia TI</t>
  </si>
  <si>
    <t>Alonso Salguero,Beatriz Emelina Manzanares Torres,Cesar Antonio Morera Madrigal,Cesar Elizondo Masis,Franklin Quesada Chaves,Joaquin Cortes Carrera,Kenyi Iver Brade Monge,Lucia Mendez Vado,Margie Hernandez Carvajal,Maria Murillo Murillo,Mario Carballo Carballo,Rolando Camacho Rojas,Thania Camacho Jimenez,Zaida Vargas Sanchez,Carlos Saenz Delgado,Dixson Antonio Alvarez Valverde,Estephany Miranda Araya,Henry Carrillo Carrillo,Jose Alfredo Solis Araya,Juan Luis Vargas Cambronero,Oscar Flores,Will Sanchez,Gerardo Ignacio Quesada Alvarado,Juan Pablo Picado Segura,Andy Jiménez,Félix Sandoval Sandoval,Luis Angulo,Marcela Umaña,Silvia Villalobos,Didier Suárez,Jesus Castro,Jeymer Mora,Marvin Rivera Sosa,</t>
  </si>
  <si>
    <t>Sobre carga de labores por los procesos de migración de la infraestructura y servicios derivados del proceso de unificacíon de TI</t>
  </si>
  <si>
    <t>03-Tramites en SICOP para compras institucionales(licencias, equipos y servicios)</t>
  </si>
  <si>
    <t>Cantidad de trámites de SICOP</t>
  </si>
  <si>
    <t>Registros en SICOP</t>
  </si>
  <si>
    <t>Beatriz Emelina Manzanares Torres,Cesar Antonio Morera Madrigal,Kenyi Iver Brade Monge,Rolando Camacho Rojas,Thania Camacho Jimenez,Estephany Miranda Araya,Henry Carrillo Carrillo,Juan Luis Vargas Cambronero,Luis Angulo,Didier Suárez,Jeymer Mora,</t>
  </si>
  <si>
    <t>04-Reuniones para coordinar proyectos en diferentes áreas</t>
  </si>
  <si>
    <t>Alonso Salguero,Beatriz Emelina Manzanares Torres,Cesar Antonio Morera Madrigal,Franklin Quesada Chaves,Kenyi Iver Brade Monge,Rolando Camacho Rojas,Thania Camacho Jimenez,Carlos Saenz Delgado,Dixson Antonio Alvarez Valverde,Estephany Miranda Araya,Henry Carrillo Carrillo,Jose Alfredo Solis Araya,Juan Luis Vargas Cambronero,Gerardo Ignacio Quesada Alvarado,Juan Pablo Picado Segura,Andy Jiménez,Luis Angulo,Silvia Villalobos,Didier Suárez,Jeymer Mora,</t>
  </si>
  <si>
    <t>05-Asistencia a cursos (cursos virtuales o presenciales)</t>
  </si>
  <si>
    <t>Cantidad de cursos recibidos</t>
  </si>
  <si>
    <t>Alonso Salguero,Beatriz Emelina Manzanares Torres,Cesar Elizondo Masis,Thania Camacho Jimenez,Carlos Saenz Delgado,Dixson Antonio Alvarez Valverde,Juan Pablo Picado Segura,</t>
  </si>
  <si>
    <t>06.1-Desarrollo de sistemas/subsitios sharepoint. Etapa de requerimientos</t>
  </si>
  <si>
    <t>Etapa de requerimientos finalizada</t>
  </si>
  <si>
    <t>Documentación de la etapa</t>
  </si>
  <si>
    <t>Alonso Salguero,Beatriz Emelina Manzanares Torres,Dixson Antonio Alvarez Valverde,Estephany Miranda Araya,Henry Carrillo Carrillo,Jose Alfredo Solis Araya,Andy Jiménez,Marcela Umaña,Silvia Villalobos,</t>
  </si>
  <si>
    <t>06.2-Desarrollo de sistemas. Etapa de Diseño de pantallas</t>
  </si>
  <si>
    <t>Etapa de diseño finalizada</t>
  </si>
  <si>
    <t>Jose Alfredo Solis Araya,</t>
  </si>
  <si>
    <t>06.3-Desarrollo de sistemas. Etapa de programación</t>
  </si>
  <si>
    <t>Etapa de programación finalizada</t>
  </si>
  <si>
    <t>Thania Camacho Jimenez,Dixson Antonio Alvarez Valverde,Jose Alfredo Solis Araya,Luis Angulo,</t>
  </si>
  <si>
    <t>06.4 -Desarrollo de sistemas. Etapa de diseño y programación de BD</t>
  </si>
  <si>
    <t>Etapa diseño y programación de BD finalizada</t>
  </si>
  <si>
    <t>Henry Carrillo Carrillo,Jose Alfredo Solis Araya,Gerardo Ignacio Quesada Alvarado,Juan Pablo Picado Segura,Andy Jiménez,</t>
  </si>
  <si>
    <t>06.5 -Desarrollo de sistemas. Etapa de pruebas</t>
  </si>
  <si>
    <t>Etapa de pruebas finalizada</t>
  </si>
  <si>
    <t>Beatriz Emelina Manzanares Torres,Thania Camacho Jimenez,Dixson Antonio Alvarez Valverde,Estephany Miranda Araya,Jose Alfredo Solis Araya,Andy Jiménez,Félix Sandoval Sandoval,Luis Angulo,Marcela Umaña,</t>
  </si>
  <si>
    <t>06.6 -Desarrollo de sistemas/subsitios sharepoint.- Etapa de implementación</t>
  </si>
  <si>
    <t>Etapa de implementación finalizada</t>
  </si>
  <si>
    <t>06.7- Subsitios Sharepoint-Diseño y pruebas</t>
  </si>
  <si>
    <t>etapa finalizada de diseño y pruebas</t>
  </si>
  <si>
    <t>Documento de finalización de etapa</t>
  </si>
  <si>
    <t>Alonso Salguero,Beatriz Emelina Manzanares Torres,Thania Camacho Jimenez,</t>
  </si>
  <si>
    <t>07-Modificación o mejoras a los sistemas de información/intranet ya existentes.</t>
  </si>
  <si>
    <t>cantidad de sistemas modificados</t>
  </si>
  <si>
    <t>Alonso Salguero,Beatriz Emelina Manzanares Torres,Cesar Elizondo Masis,Kenyi Iver Brade Monge,Rolando Camacho Rojas,Thania Camacho Jimenez,Dixson Antonio Alvarez Valverde,Andy Jiménez,Félix Sandoval Sandoval,Luis Angulo,Marcela Umaña,Silvia Villalobos,</t>
  </si>
  <si>
    <t>08-Modificación o mejoras a los base de datos ya existentes.</t>
  </si>
  <si>
    <t>cantidad de bases de datos modificadas</t>
  </si>
  <si>
    <t>Estephany Miranda Araya,Henry Carrillo Carrillo,Gerardo Ignacio Quesada Alvarado,Juan Pablo Picado Segura,</t>
  </si>
  <si>
    <t>09-Seguimiento trimestral a la ejecución presupuestaria y PAO de la Unidad de TI</t>
  </si>
  <si>
    <t>Seguimientos trimestrales</t>
  </si>
  <si>
    <t>Cesar Antonio Morera Madrigal,Rolando Camacho Rojas,Carlos Saenz Delgado,Juan Luis Vargas Cambronero,Gerardo Ignacio Quesada Alvarado,Luis Angulo,Didier Suárez,</t>
  </si>
  <si>
    <t>11- Registro y seguimiento a los trámites administrativos (informes, oficios, calidad, auditorías, etc).</t>
  </si>
  <si>
    <t>Cantidad de seguimientos</t>
  </si>
  <si>
    <t>Cesar Antonio Morera Madrigal,Cesar Elizondo Masis,Zaida Vargas Sanchez,Carlos Saenz Delgado,Henry Carrillo Carrillo,Juan Luis Vargas Cambronero,Oscar Flores,Gerardo Ignacio Quesada Alvarado,Juan Pablo Picado Segura,Luis Angulo,Didier Suárez,Jesus Castro,Jeymer Mora,Marvin Rivera Sosa,</t>
  </si>
  <si>
    <t>12-Administración de la plataforma tecnológica (Infraestructura, Bases de datos, redes, seguridad, servidores, sistemas)</t>
  </si>
  <si>
    <t>Cantidad de tareas de administración mensual</t>
  </si>
  <si>
    <t>Alonso Salguero,Beatriz Emelina Manzanares Torres,Cesar Elizondo Masis,Franklin Quesada Chaves,Joaquin Cortes Carrera,Kenyi Iver Brade Monge,Lucia Mendez Vado,Margie Hernandez Carvajal,Maria Murillo Murillo,Mario Carballo Carballo,Rolando Camacho Rojas,Thania Camacho Jimenez,Henry Carrillo Carrillo,Oscar Flores,Will Sanchez,Gerardo Ignacio Quesada Alvarado,Juan Pablo Picado Segura,Jesus Castro,Jeymer Mora,Marvin Rivera Sosa,</t>
  </si>
  <si>
    <t>14-Analizar migración de plataformas</t>
  </si>
  <si>
    <t>Análisis realizados</t>
  </si>
  <si>
    <t>Documento del análisis</t>
  </si>
  <si>
    <t>Cesar Antonio Morera Madrigal,Lucia Mendez Vado,Margie Hernandez Carvajal,Maria Murillo Murillo,Rolando Camacho Rojas,Thania Camacho Jimenez,Henry Carrillo Carrillo,Juan Luis Vargas Cambronero,Gerardo Ignacio Quesada Alvarado,Luis Angulo,Didier Suárez,Jesus Castro,Marvin Rivera Sosa,</t>
  </si>
  <si>
    <t>15-Implementación de las plataformas</t>
  </si>
  <si>
    <t>Implementación finalizada</t>
  </si>
  <si>
    <t>Documento de implementación</t>
  </si>
  <si>
    <t>Franklin Quesada Chaves,Thania Camacho Jimenez,Didier Suárez,</t>
  </si>
  <si>
    <t>16- Inducción y retroalimentación al personal de la Institución en aplicativos y temas tecnológicos.</t>
  </si>
  <si>
    <t>Cantidad de inducciones</t>
  </si>
  <si>
    <t>Cesar Elizondo Masis,Rolando Camacho Rojas,</t>
  </si>
  <si>
    <t>17- Desarrollo de proyectos en tecnologías de información.</t>
  </si>
  <si>
    <t>Cantidad de proyectos</t>
  </si>
  <si>
    <t>Beatriz Emelina Manzanares Torres,Rolando Camacho Rojas,</t>
  </si>
  <si>
    <t>18- Colaboración en el desarrollo e implementación de proyectos de otras instancias.</t>
  </si>
  <si>
    <t>Cantidad de colaboraciones</t>
  </si>
  <si>
    <t>Kenyi Iver Brade Monge,Rolando Camacho Rojas,Gerardo Ignacio Quesada Alvarado,</t>
  </si>
  <si>
    <t>19-Participación en comisiones o en sustitución del titular</t>
  </si>
  <si>
    <t>Cantidad de reuniones asistidas</t>
  </si>
  <si>
    <t>Beatriz Emelina Manzanares Torres,Cesar Antonio Morera Madrigal,Thania Camacho Jimenez,</t>
  </si>
  <si>
    <t>20- Gestionar la información de equipo de cómputo en los sistemas</t>
  </si>
  <si>
    <t>Cantidad de movimientos</t>
  </si>
  <si>
    <t>Sistema de Bitácora</t>
  </si>
  <si>
    <t>Zaida Vargas Sanchez,Carlos Saenz Delgado,</t>
  </si>
  <si>
    <t>21-Generar material de información y comunicación institucional</t>
  </si>
  <si>
    <t>Cantidad de material generado</t>
  </si>
  <si>
    <t>Kenyi Iver Brade Monge,Lucia Mendez Vado,Margie Hernandez Carvajal,Carlos Saenz Delgado,</t>
  </si>
  <si>
    <t>22-Taller para el Análisis de la Valoración de Riesgos del Departamento</t>
  </si>
  <si>
    <t>taller finalizado</t>
  </si>
  <si>
    <t>minuta de reunión</t>
  </si>
  <si>
    <t>Cesar Antonio Morera Madrigal</t>
  </si>
  <si>
    <t>23-Autoevaluación del sistema de control interno del Departamento</t>
  </si>
  <si>
    <t>Generación de la autoevaluación</t>
  </si>
  <si>
    <t>Sistema de autoevaluación</t>
  </si>
  <si>
    <t>10-Apoyar a instituciones en proyectos compartidos de sistemas (OIRSA, PROCOMER)</t>
  </si>
  <si>
    <t>Cantidad de sesiones asistidas</t>
  </si>
  <si>
    <t>Henry Carrillo Carrillo,</t>
  </si>
  <si>
    <t>10-Atender y resolver las consultas planteadas por superiores, compañeros de trabajo y usuarios tanto internos como externos.</t>
  </si>
  <si>
    <t>Consultas Resueltas</t>
  </si>
  <si>
    <t>Gerardo Ignacio Quesada Alvarado,</t>
  </si>
  <si>
    <t>Cantidad de sesiones realizadas</t>
  </si>
  <si>
    <t>Estephany Miranda Araya,</t>
  </si>
  <si>
    <t>13- Reuniones para integración de infraestructura de Bases de Datos</t>
  </si>
  <si>
    <t>Cantidad de Reuniones</t>
  </si>
  <si>
    <t>13. Reunión para presentación de sistemas de SENASA y análisis de  migración</t>
  </si>
  <si>
    <t>Cantidad de sesiones</t>
  </si>
  <si>
    <t>13-Reuniones para presentación de la arquitectura de base de datos de SENASA y planeación de proceso de migración a infraestructura MAG</t>
  </si>
  <si>
    <t>Apoyar a instituciones en proyectos compartidos informáticos con el SFE (Factura Electrónica, OPTEC, SILAB, Hacienda Digital, OIRSA, PROCOMER)</t>
  </si>
  <si>
    <t>Luis Angulo,</t>
  </si>
  <si>
    <t>Asistir a reuniones interinstitucionales Sector Agropecuarios</t>
  </si>
  <si>
    <t>Cesar Elizondo Masis,</t>
  </si>
  <si>
    <t>Elaboración de comunicados masivos sobre Politicas de seguridad y temas importantes relacionados con la seguridad en la red</t>
  </si>
  <si>
    <t>Cantidad de comunicados</t>
  </si>
  <si>
    <t>Didier Suárez,</t>
  </si>
  <si>
    <t>Elaboración de comunicados sobre políticas e información relevante</t>
  </si>
  <si>
    <t>cantidad de comunicados</t>
  </si>
  <si>
    <t>Juan Luis Vargas Cambronero,</t>
  </si>
  <si>
    <t>emergencias o urgencias por diversas situaciones</t>
  </si>
  <si>
    <t>cantidad de situaciones</t>
  </si>
  <si>
    <t>Carlos Saenz Delgado,</t>
  </si>
  <si>
    <t>Organizar, planificar y dirigir los proyectos y estrategias organizacionales relacionadas con el área de Infraestructura de redes</t>
  </si>
  <si>
    <t>cantidad proyectos</t>
  </si>
  <si>
    <t>Organizar, Planificar y Dirigir los proyectos y estrategias organizacionales relacionadas con la Unidad de sistemas de Información</t>
  </si>
  <si>
    <t>cantidad de proyectos</t>
  </si>
  <si>
    <t>Realizar Giras de Mantenimiento a equipos de comunicaciones y sistemas de Red Local.</t>
  </si>
  <si>
    <t>Cantidad de Giras realizadas</t>
  </si>
  <si>
    <t>Jesus Castro,</t>
  </si>
  <si>
    <t>cantidad de giras</t>
  </si>
  <si>
    <t>Oscar Flores,</t>
  </si>
  <si>
    <t>Realizar Giras de Mantenimiento a equipos y sistemas de Red, además atender necesidades de implementación, configuración de equipos de comunicaciones del SFE.</t>
  </si>
  <si>
    <t>Cantidad de giras realizadas</t>
  </si>
  <si>
    <t>Marvin Rivera Sosa,</t>
  </si>
  <si>
    <t>Reuniones con instituciones del sector</t>
  </si>
  <si>
    <t>Cesar Antonio Morera Madrigal,</t>
  </si>
  <si>
    <t>Reuniones con las áreas de infraestructura para la integración de los servicios</t>
  </si>
  <si>
    <t>Sistema Bitácoras</t>
  </si>
  <si>
    <t>Rolando Camacho Rojas,</t>
  </si>
  <si>
    <t>Reuniones para el seguimiento de la Gestión de Riesgos y Autoevaluación</t>
  </si>
  <si>
    <t>Canttidad de Reuniones</t>
  </si>
  <si>
    <t>Reuniones para integración de plataforma de correo electrónico institucional MAG</t>
  </si>
  <si>
    <t>cantidad de reuniones</t>
  </si>
  <si>
    <t>Thania Camacho Jimenez,</t>
  </si>
  <si>
    <t>Reuniones para la integración de los sistemas de información</t>
  </si>
  <si>
    <t>Reuniones realizadas</t>
  </si>
  <si>
    <t>Will Sanchez,</t>
  </si>
  <si>
    <t xml:space="preserve">DNEA- INFORME DEL III TRIMESTRE  PAO 2024
</t>
  </si>
  <si>
    <t>De Acuerdo a lo Programado</t>
  </si>
  <si>
    <t>Atraso Leve</t>
  </si>
  <si>
    <t>En Riesgo de Incumplimiento</t>
  </si>
  <si>
    <t xml:space="preserve">Región
</t>
  </si>
  <si>
    <t>De acuerdo a lo programado (&gt;=90%)</t>
  </si>
  <si>
    <t>Atraso leve
(&gt;=50,0%)</t>
  </si>
  <si>
    <t>En riesgo de incumplimiento (&lt;49,9%)</t>
  </si>
  <si>
    <t xml:space="preserve">Total de actividades     III TRIMESTRE </t>
  </si>
  <si>
    <t xml:space="preserve">% Ejecución              III TRIMESTRE </t>
  </si>
  <si>
    <t xml:space="preserve">Clasificación </t>
  </si>
  <si>
    <t>Caribe</t>
  </si>
  <si>
    <t>Huetar Norte</t>
  </si>
  <si>
    <t>Central Sur</t>
  </si>
  <si>
    <t>Chorotega</t>
  </si>
  <si>
    <t>Brunca</t>
  </si>
  <si>
    <t>Oriental</t>
  </si>
  <si>
    <t>Occidental</t>
  </si>
  <si>
    <t>Pacifico Central</t>
  </si>
  <si>
    <t>175-1</t>
  </si>
  <si>
    <t>Huetar Caribe</t>
  </si>
  <si>
    <r>
      <t xml:space="preserve">Vinculación o alineamiento de objetivos e intervenciones </t>
    </r>
    <r>
      <rPr>
        <b/>
        <vertAlign val="superscript"/>
        <sz val="9"/>
        <rFont val="Calibri"/>
        <family val="2"/>
        <scheme val="minor"/>
      </rPr>
      <t>1</t>
    </r>
  </si>
  <si>
    <r>
      <t xml:space="preserve">ODS </t>
    </r>
    <r>
      <rPr>
        <b/>
        <vertAlign val="superscript"/>
        <sz val="9"/>
        <rFont val="Calibri"/>
        <family val="2"/>
        <scheme val="minor"/>
      </rPr>
      <t>2</t>
    </r>
  </si>
  <si>
    <r>
      <t xml:space="preserve">PS </t>
    </r>
    <r>
      <rPr>
        <b/>
        <vertAlign val="superscript"/>
        <sz val="9"/>
        <rFont val="Calibri"/>
        <family val="2"/>
        <scheme val="minor"/>
      </rPr>
      <t>3</t>
    </r>
  </si>
  <si>
    <r>
      <t xml:space="preserve">PEI </t>
    </r>
    <r>
      <rPr>
        <b/>
        <vertAlign val="superscript"/>
        <sz val="9"/>
        <rFont val="Calibri"/>
        <family val="2"/>
        <scheme val="minor"/>
      </rPr>
      <t>4</t>
    </r>
  </si>
  <si>
    <r>
      <t xml:space="preserve">POI </t>
    </r>
    <r>
      <rPr>
        <b/>
        <vertAlign val="superscript"/>
        <sz val="9"/>
        <rFont val="Calibri"/>
        <family val="2"/>
        <scheme val="minor"/>
      </rPr>
      <t>5</t>
    </r>
  </si>
  <si>
    <r>
      <t>Actividad</t>
    </r>
    <r>
      <rPr>
        <b/>
        <vertAlign val="superscript"/>
        <sz val="9"/>
        <rFont val="Calibri"/>
        <family val="2"/>
        <scheme val="minor"/>
      </rPr>
      <t xml:space="preserve"> 6</t>
    </r>
  </si>
  <si>
    <r>
      <t xml:space="preserve">Responsable </t>
    </r>
    <r>
      <rPr>
        <b/>
        <vertAlign val="superscript"/>
        <sz val="9"/>
        <rFont val="Calibri"/>
        <family val="2"/>
        <scheme val="minor"/>
      </rPr>
      <t>10</t>
    </r>
  </si>
  <si>
    <r>
      <t xml:space="preserve">Observaciones/supuestos/ Limitaciones </t>
    </r>
    <r>
      <rPr>
        <b/>
        <vertAlign val="superscript"/>
        <sz val="9"/>
        <rFont val="Calibri"/>
        <family val="2"/>
        <scheme val="minor"/>
      </rPr>
      <t>11</t>
    </r>
  </si>
  <si>
    <r>
      <t xml:space="preserve">Unidad de medida </t>
    </r>
    <r>
      <rPr>
        <b/>
        <vertAlign val="superscript"/>
        <sz val="9"/>
        <rFont val="Calibri"/>
        <family val="2"/>
        <scheme val="minor"/>
      </rPr>
      <t>7</t>
    </r>
  </si>
  <si>
    <r>
      <t xml:space="preserve">Medios de Verificación </t>
    </r>
    <r>
      <rPr>
        <b/>
        <vertAlign val="superscript"/>
        <sz val="9"/>
        <rFont val="Calibri"/>
        <family val="2"/>
        <scheme val="minor"/>
      </rPr>
      <t>8</t>
    </r>
  </si>
  <si>
    <r>
      <t xml:space="preserve">Meta por Trimestre </t>
    </r>
    <r>
      <rPr>
        <b/>
        <vertAlign val="superscript"/>
        <sz val="9"/>
        <rFont val="Calibri"/>
        <family val="2"/>
        <scheme val="minor"/>
      </rPr>
      <t>9</t>
    </r>
  </si>
  <si>
    <t>AEA CAHUITA  AEA LIMÓN AEA MATINA AEA SIQUIRRES AEA GUÁCIMO AEA POCOCÍ</t>
  </si>
  <si>
    <t>Identificación de productores PS</t>
  </si>
  <si>
    <t xml:space="preserve">Se identificaron 140 productores de  los cuales 120 fueron los elegidos para recibir la asistencia técnica debido a los faltantes de personal </t>
  </si>
  <si>
    <t xml:space="preserve">Elaboración y/o actualización de diagnóstico y plan de finca de la unidad productiva u otras herramientas complementarias </t>
  </si>
  <si>
    <t>Servicios de extensión para el manejo sostenible de los sistemas de producción agropecuario.</t>
  </si>
  <si>
    <t>Debido que los servicios de extensión son por demanada se supera la meta programada</t>
  </si>
  <si>
    <t>Algunos productores requieren más asistencia técnica por eso se supera más del 100%</t>
  </si>
  <si>
    <t xml:space="preserve"> Gestión de actividades de capacitación para productores </t>
  </si>
  <si>
    <t xml:space="preserve">Se lograron concretar varias capacitaciones con le INA, Corfoga, MAG, entre otras, que no se habián contemplado en la programación </t>
  </si>
  <si>
    <t xml:space="preserve">se lograron concretar varias actividades, con otras instituciones y por demanda se gestionaron más de lo programado. </t>
  </si>
  <si>
    <t xml:space="preserve">Por demanda de los productores se realizaron más actividades de capacitación </t>
  </si>
  <si>
    <t>Elaboración de información escrita, televisiva o radio</t>
  </si>
  <si>
    <t>AEA CAHUITA, GUÁCIMO, POCOCÍ</t>
  </si>
  <si>
    <t xml:space="preserve">por salida del personal no se pudo concretar esta acción </t>
  </si>
  <si>
    <t xml:space="preserve"> Plan de Seguimiento para medir resultados a corto o mediano plazo. (Cadena de resultados)</t>
  </si>
  <si>
    <t>No se completó el 100% por salida de personal en Pococí,  Guácimo, Limón e incapacidad de funcionario de Matina</t>
  </si>
  <si>
    <t>se cuentan con 5 productores en la SisDNEA que cumplen con los parametros establecidos</t>
  </si>
  <si>
    <t>este año se ha notado una baja en el programa de agricultura orgánica, varios productores se han retirado.</t>
  </si>
  <si>
    <t>Servicios de extensión para la obtención ´para el proceso de certificación en produción orgánica</t>
  </si>
  <si>
    <t xml:space="preserve"> Gestión de actividades de capacitación para productores con el MAG </t>
  </si>
  <si>
    <t>Algunos planes de trabajo de los productores han requirido más visitas</t>
  </si>
  <si>
    <t>Renovación de certificados ARAO</t>
  </si>
  <si>
    <t>AEA SIQUIRRES AEA CAHUITA AEA MATINA AEA POCOCÍ AEA GUACIMO</t>
  </si>
  <si>
    <t>Esta gestión depende del interés de los productores en realizar la renovación</t>
  </si>
  <si>
    <t>Número personas productoras y organizaciones que obtienen el galardón de bandera azul ecológica (BAE).</t>
  </si>
  <si>
    <t>De parte de la DNEA ya se notifico que tenemos 49 familias productoras galardonadas, las cuales ya se realizo su debida notificación e se les invito al evento para entregar las banderas</t>
  </si>
  <si>
    <t xml:space="preserve">hay un error no puedo editarlo son 49 se adjunto la lista, Don Roberto Azofeifa tambien la tiene.  no son 75 banderas. </t>
  </si>
  <si>
    <t>Elaboración y/o actualización de diagnóstico y plan de finca de la unidad productiva u otras herramientas complementarias (NAMA, BAE)</t>
  </si>
  <si>
    <t>Servicios de extensión para la obtención de galardones y certificaciones de Bandera Azul</t>
  </si>
  <si>
    <t>se han adelantado capacitaciones</t>
  </si>
  <si>
    <t xml:space="preserve">a demanda del productor se realoizan más  activiadades de capacitación sobre todo con los proyectos de la biofabricas dadas por la DNEA   </t>
  </si>
  <si>
    <t>Entrega de banderas azules 2024</t>
  </si>
  <si>
    <t>AEA CAHUITA AEA MATINA AEA SIQUIRRES AEA GUÁCIMO AEA POCOCÍ</t>
  </si>
  <si>
    <t>Elaboración y/o actualización de diagnóstico y plan de finca de la unidad productiva u otras herramientas complementarias (NAMA)</t>
  </si>
  <si>
    <t xml:space="preserve">Esta actividad quedo errada con la version  primera de informe donde todavia no  habian separado por indicadores  son 30 diagnosticos nama se estan sumando nama segumiento </t>
  </si>
  <si>
    <t xml:space="preserve">a demanda del productor se realoizan más de tres visitas </t>
  </si>
  <si>
    <t>AEA CAHUITA   AEA MATINA AEA SIQUIRRES AEA GUÁCIMO AEA POCOCÍ</t>
  </si>
  <si>
    <t xml:space="preserve">por la salida del coordinador  pecuario y la salida de varios funcionarios las actividades de capacitación han bajado durante este trimestre. </t>
  </si>
  <si>
    <t>No se completó el 100% por salida de personal en Pococí, Guácimo, Limón e incapacidad de funcionario de Matina</t>
  </si>
  <si>
    <t>Algunas fincas se retiraron del proyecto</t>
  </si>
  <si>
    <t>Registro de medición de emisiones CO2 equivalente</t>
  </si>
  <si>
    <t>AEA CAHUITA</t>
  </si>
  <si>
    <t xml:space="preserve">Se adelanto el cumplimiento de dicho indicador. </t>
  </si>
  <si>
    <t xml:space="preserve">Entrega de Reconocimiento  de Producción sostenible a fincas  que cumplen con los parámetros establecidos </t>
  </si>
  <si>
    <t>Herramienta medición del nivel empresarial y organizacional para empresas y/u organizaciones del sector agropecuario, pesquero y rural.</t>
  </si>
  <si>
    <t xml:space="preserve">Elaboración y/o actualización de plan de intervención con  base en los resultados de la aplicación de la herramienta </t>
  </si>
  <si>
    <t xml:space="preserve"> Reportar el avance del plan de intervención al final de cada año. Debe ser ingresado al sistema de la DNEA (SisDNEA)</t>
  </si>
  <si>
    <t>Gestión de actividades de capacitación en coordinación con la UEA</t>
  </si>
  <si>
    <t>Gestión de actividades de capacitación en coordinación con otras instituciones y empresas privadas.</t>
  </si>
  <si>
    <t>AEA POCOCÍ</t>
  </si>
  <si>
    <t xml:space="preserve"> Número de proyectos agropecuarios desarrollados por personas productoras y organizaciones financiados con recursos públicos (INDER, IMAS, INAMU, MAG) y/o privados, con apoyo técnico por parte del MAG. </t>
  </si>
  <si>
    <t>AEA SIQUIRRES AEA LIMON AEA MATINA AEA POCOCÍ</t>
  </si>
  <si>
    <t>Asoplatal con fondos del MAG</t>
  </si>
  <si>
    <t xml:space="preserve"> Número de proyectos formulados con apoyo técnico por parte de MAG, previo a la asignación de recursos. </t>
  </si>
  <si>
    <t xml:space="preserve">Solo se tiene un proyectista en la región, la otra plaza fue trasladada a otra institucón </t>
  </si>
  <si>
    <t xml:space="preserve"> Número de proyectos con seguimiento técnico por parte del MAG. </t>
  </si>
  <si>
    <t>Por  la falta de personal  es imposible atender y dar seguimiento a todos lo proyectos, se priorizan otras actividades del POA</t>
  </si>
  <si>
    <t>Por la salida de personal, al no tener un coordinador pecuario, retiro de productores del programa es dificil lograr esta meta al 100</t>
  </si>
  <si>
    <t>Por la salida de personal, al no tener un coordinador pecuario, retiro de productores del programa es dificil lograr esta meta al 101</t>
  </si>
  <si>
    <t>Por la salida de personal, al no tener un coordinador pecuario, retiro de productores del programa es dificil lograr esta meta al 102</t>
  </si>
  <si>
    <t>Cantidad de animales bovinos con el dispositivo de Identificación Individual Oficial (DIIO).</t>
  </si>
  <si>
    <t>Cantidad de animales bovinos.</t>
  </si>
  <si>
    <t>Trazar Agro</t>
  </si>
  <si>
    <t>El proceso se inició a mediados de octubre, coincidió con la entrega de insumos de la CNE</t>
  </si>
  <si>
    <t>Reporte actualizado de productores atendidos 2024</t>
  </si>
  <si>
    <t>Reporte actualizado de actividades grupales 2024</t>
  </si>
  <si>
    <t>Labores de técnicas de oficina (logística, planeación, informes, actas, base de datos e incorporación en sistemas informáticos)</t>
  </si>
  <si>
    <t>Comités Locales del Sector Agropecuario ampliado, articulados y operando, según decreto 32488-MAG, numero de reuniones de los COSELES realizadas</t>
  </si>
  <si>
    <t>Seguimiento a sistemas de Control Interno (SEVRI)</t>
  </si>
  <si>
    <t>Este año las sesiones de trabajo con Marta Chavez fue un taller anual</t>
  </si>
  <si>
    <t xml:space="preserve"> Seguimiento a sistemas de Control Interno ( Autoevaluación)</t>
  </si>
  <si>
    <t xml:space="preserve">Coordinación para la producción de publicaciones en redes sociales, boletines, videos, programas radiales producidos en la Agencia </t>
  </si>
  <si>
    <t>Reuniones de personal de agencia.</t>
  </si>
  <si>
    <t>Reuniones de la Dirección regional.</t>
  </si>
  <si>
    <t xml:space="preserve">Cantidad de productores atendidos en Oficina </t>
  </si>
  <si>
    <t>Número Informes trimestrales y anual de rendición de cuentas del POI/ PAO</t>
  </si>
  <si>
    <t xml:space="preserve">Planificación </t>
  </si>
  <si>
    <t>Coordinar acciones con los niveles nacionales (UPI, DNEA, SEPSA) para generar el POI, Informe Semestral y Anual de labores</t>
  </si>
  <si>
    <t>Reuniones de Coordinación con Dirección Regional y AEA para confección del informe y del POI según los lineamientos nacionales</t>
  </si>
  <si>
    <t>Enlace de coordinación, para los Talleres de trabajo dentro del sistema de Control Interno y seguimiento a nivel Regional (Sevrimag y autoevaluación)</t>
  </si>
  <si>
    <t xml:space="preserve">minutas </t>
  </si>
  <si>
    <t>por disposición de Control interno solo se iba realizar un taller anual</t>
  </si>
  <si>
    <t xml:space="preserve"> Apoyo de coordinación, para los Talleres de trabajo dentro del sistema de Control Interno y seguimiento a nivel Regional (Sevrimag y autoevaluación)</t>
  </si>
  <si>
    <t>lista de asistencia</t>
  </si>
  <si>
    <t>Elaboración del Anteproyecto a Organizaciones</t>
  </si>
  <si>
    <t>documentos</t>
  </si>
  <si>
    <t>unidad de proyectos</t>
  </si>
  <si>
    <t>Formulación y Elaboración de Documento de Proyecto</t>
  </si>
  <si>
    <t>Replanteamientos o reformulaciones de documentos de proyectos.</t>
  </si>
  <si>
    <t xml:space="preserve">Porcentaje de utilización de los recursos operativos presupuestarios asignados al sub programa 175-01.  </t>
  </si>
  <si>
    <t>Unidad administrativa</t>
  </si>
  <si>
    <t>Cantidad de trámites en gestión de compra y administración de bienes, insumos y servicios, del sub programa 175-01</t>
  </si>
  <si>
    <t xml:space="preserve">Gestion de control interno institucional </t>
  </si>
  <si>
    <t xml:space="preserve">la convocatoria de parte de control interno fue anual,  donde explicaron que por motivos fuera de nuestro control ya no se realizaran dos sesiones si no solamente una. </t>
  </si>
  <si>
    <t>Apoyo a las agencias de extensión</t>
  </si>
  <si>
    <t>Visitas a Finca o agencias con los técnicos AEA´s</t>
  </si>
  <si>
    <t>Hojas de visita</t>
  </si>
  <si>
    <t>Unidad de extensión agropecuaria</t>
  </si>
  <si>
    <t xml:space="preserve"> AEA´s han solicitado mayor apoyo a la UEA  ya que por  la falta de personal y cubrir incapacidades existentes, han aumentado las visitas a las agencias. </t>
  </si>
  <si>
    <t>Por la ausencia del Funcionario Juan Diego Cordero Castro, las metas se vieron afectadas, ya que estas le correspondiam, segín las señaladas en sus expectativas de desempeño, este tuvo su salida del MAG desde el 31 de mayo del presente año.</t>
  </si>
  <si>
    <t>Número de Informes semestrales</t>
  </si>
  <si>
    <t>Apoyo cadenas de resultados</t>
  </si>
  <si>
    <t>Número de Informes de cadenas de resultados</t>
  </si>
  <si>
    <t>Mediante oficio No. RDHC-UEA-013-2024, se expone la razón por la que no se pudo completar los 12 informes la compañra Jannette Aguilar Salon.</t>
  </si>
  <si>
    <t>Visitas a las agencias con los técnicos AEA´s</t>
  </si>
  <si>
    <t>Visitas a Finca con los técnicos AEA´s</t>
  </si>
  <si>
    <t>Actualización de Información del SDNEA y de la base de datos regional.</t>
  </si>
  <si>
    <t>Actividades de gestión de la UEA</t>
  </si>
  <si>
    <t>Número de visitas en el Seguimiento a indicadores especiales</t>
  </si>
  <si>
    <t>Hojas de visita, Listas de asistencia</t>
  </si>
  <si>
    <t>Número de Informes</t>
  </si>
  <si>
    <t>se realizaran en el ultimo trimestre</t>
  </si>
  <si>
    <t>Coordinar los procesos de producción sostenible. 
(MUSACEAS, AO-BAE, PRÁCTICAS SOSTENIBLES,PALMACEAS).</t>
  </si>
  <si>
    <t>Listas de asistencia, Minutas</t>
  </si>
  <si>
    <t>Numéro de Perfiles de proyectos</t>
  </si>
  <si>
    <t>Número de Charlas, DM, Giras, Talleres, días de campo a productores.</t>
  </si>
  <si>
    <t>Número de Charlas, DM, Giras, Talleres, días de campo a técnicos.</t>
  </si>
  <si>
    <t>se realizara en el ultimo trimestre</t>
  </si>
  <si>
    <t>Número de publicacionesy sobrevuelos</t>
  </si>
  <si>
    <t>Brochure, videos, estadística, Dron</t>
  </si>
  <si>
    <t>Gestión de capacitación</t>
  </si>
  <si>
    <t>Número de capacitaciones realizadas y recibidas</t>
  </si>
  <si>
    <t>Gestión de coordinación</t>
  </si>
  <si>
    <t>Número de Reuniones e informes de Seguimiento y evaluación</t>
  </si>
  <si>
    <t>Número de Reuniones del Comité técnico regional</t>
  </si>
  <si>
    <t>Minutas, Lista de asistencia</t>
  </si>
  <si>
    <t>Número de  Reuniones con la Unidad de Extensión Agropecuaria HC.</t>
  </si>
  <si>
    <t>Número de Reuniones con la Dirección Regional Huetar Caribe</t>
  </si>
  <si>
    <t>Número de Talleres de control interno y autoevaluación</t>
  </si>
  <si>
    <t>Número de Reuniones de comisiones inter e intrainstitucional</t>
  </si>
  <si>
    <t xml:space="preserve">Número de informes en Información y Comunicación </t>
  </si>
  <si>
    <t xml:space="preserve"> Ejecución y seguimiento a proyectos</t>
  </si>
  <si>
    <t>Visitas al proyecto con los técnicos AEA´s</t>
  </si>
  <si>
    <t> Realizar las gestiones y emitir información de acuerdo con los objetivos institucionales</t>
  </si>
  <si>
    <t xml:space="preserve">Documentos </t>
  </si>
  <si>
    <t>lineamientos directrices, decretos, informes</t>
  </si>
  <si>
    <t>Director (A)</t>
  </si>
  <si>
    <t>Reuniones con Jerarcas</t>
  </si>
  <si>
    <t xml:space="preserve">es por convocatoria </t>
  </si>
  <si>
    <t>Sesiones del Sector agropecuario Regional</t>
  </si>
  <si>
    <t xml:space="preserve">se estuvo un mes incapacitada por lo que ese mes no se realizo reunión del sector. </t>
  </si>
  <si>
    <t>La sesión que no se realizó fue en setiembre por periodo de incapacidad médica de la Directora</t>
  </si>
  <si>
    <t>Sesiones de CIR social</t>
  </si>
  <si>
    <t>Minutas</t>
  </si>
  <si>
    <t>Por estar un mes incapacitada no se participó en una reunión y el resto es por convocatoria que realiza el IMAS</t>
  </si>
  <si>
    <t>Sesiones de AREDES</t>
  </si>
  <si>
    <t xml:space="preserve">Se convocaron dos reuniones extraordinarias debido a la construcción del plan de trabajo y por la visita de la Ministra de Planificación. </t>
  </si>
  <si>
    <t>Sesiones de Comité Regional Emergencias</t>
  </si>
  <si>
    <t>Convocatoria depende de CNE</t>
  </si>
  <si>
    <t>Seguimiento a las acciones de las agencias</t>
  </si>
  <si>
    <t>Atención a productores y organizaciones</t>
  </si>
  <si>
    <t xml:space="preserve">visitas a fincas / reuniones </t>
  </si>
  <si>
    <t>En el IV trimestre no se pudo realizar visitas a proyectos, debido a la organización para la entrega de insumos con la CNE</t>
  </si>
  <si>
    <t>Visitas de seguimiento a proyectos</t>
  </si>
  <si>
    <t>Reuniones de personal</t>
  </si>
  <si>
    <t xml:space="preserve">Numero de reuniones </t>
  </si>
  <si>
    <t>Sesiones COTER</t>
  </si>
  <si>
    <t>se han realizado reuniones extraordinaria</t>
  </si>
  <si>
    <t>Realizar las gestiones requeridas para la asignación y ejecución presupuestaria</t>
  </si>
  <si>
    <t>Informes</t>
  </si>
  <si>
    <t>Elaborar las expectativas y evaluación de desempeño respectivas</t>
  </si>
  <si>
    <t xml:space="preserve">documentos </t>
  </si>
  <si>
    <t>Pendiente definir las expectativas de desempeo 2025 con el sistema SIVIPLAN</t>
  </si>
  <si>
    <t>ACTIVIDADES NO CUANTIFICABLES</t>
  </si>
  <si>
    <t> Permisos para quemas agropecuarias según el Decreto 35368-MAG-S-MINAET.</t>
  </si>
  <si>
    <t xml:space="preserve"> Inscribir a los productores agropecuarios en el sistema PYMPA y otorgar las certificaciones respectivas, para la Declaración de Bienes Inmuebles ante las municipalidades, tramites de créditos etc..</t>
  </si>
  <si>
    <t>Coordinación de acciones entre dependencias del MAG (INTA, SENASA, SFE)</t>
  </si>
  <si>
    <t> Participación en los comités locales de emergencia según Decreto 26216-MOPT y sus reglamentos y acuerdos 58-2004 de la CNE.</t>
  </si>
  <si>
    <t xml:space="preserve">Planes de desarrollo y reuniones de las Comisiones Cantonales de Coordinación Interinstitucionales (CCCI) según lo establece el Decreto 36004-PLAN en apoyo a las comunidades solidarias, seguras y saludables </t>
  </si>
  <si>
    <t>Participación en los Consejos de Desarrollo Territorial según la Ley 9036 (INDER), para alineamiento de proyectos</t>
  </si>
  <si>
    <t xml:space="preserve"> Monitoreo de la Mosca de Establo (Stomoxys calcitrans) (También se contabiliza en Equipo Regional Pecuario)</t>
  </si>
  <si>
    <t>Monitoreo de la mosca mediterránea</t>
  </si>
  <si>
    <t xml:space="preserve">Monitoreo de Gusano Barrenador </t>
  </si>
  <si>
    <r>
      <t xml:space="preserve"> </t>
    </r>
    <r>
      <rPr>
        <sz val="9"/>
        <color rgb="FF000000"/>
        <rFont val="Calibri"/>
        <family val="2"/>
        <scheme val="minor"/>
      </rPr>
      <t>Ejecución de planes de acción para el desarrollo de proyectos de rehabilitación agropecuaria y tecnologías por impacto de desastres naturales</t>
    </r>
  </si>
  <si>
    <t>Del 12 de noviembre al 19 de diciembre inclusive se esta ejecutando el plan de dotación de insumos por atención al decreto N° 43131.</t>
  </si>
  <si>
    <r>
      <t xml:space="preserve"> </t>
    </r>
    <r>
      <rPr>
        <sz val="9"/>
        <color rgb="FF000000"/>
        <rFont val="Calibri"/>
        <family val="2"/>
        <scheme val="minor"/>
      </rPr>
      <t>Distribución de insumos para atención de daños y pérdidas</t>
    </r>
  </si>
  <si>
    <t>Capacitación en prevención y gestión del riesgo</t>
  </si>
  <si>
    <r>
      <t xml:space="preserve"> </t>
    </r>
    <r>
      <rPr>
        <sz val="9"/>
        <color rgb="FF000000"/>
        <rFont val="Calibri"/>
        <family val="2"/>
        <scheme val="minor"/>
      </rPr>
      <t>Ejecución de las agendas de prevención, gestión del riesgo y climática para la rehabilitación y adaptación a desastres naturales</t>
    </r>
  </si>
  <si>
    <t>Proceso de seguimiento en la ejecución de proyectos de rehabilitación agropecuaria y tecnologías por impacto de desastres naturales</t>
  </si>
  <si>
    <t>Número de proyectos aprobados FOMUJER 2024</t>
  </si>
  <si>
    <t>Número registros realizados FOMUJER 2024</t>
  </si>
  <si>
    <t>Plan de manejo de residuos para fincas agropecuarias</t>
  </si>
  <si>
    <t>Charlas de control de picudo negro (no programable)</t>
  </si>
  <si>
    <t>lista de asitencia</t>
  </si>
  <si>
    <t>UEA</t>
  </si>
  <si>
    <r>
      <rPr>
        <b/>
        <sz val="9"/>
        <color rgb="FF000000"/>
        <rFont val="Calibri"/>
        <family val="2"/>
        <scheme val="minor"/>
      </rPr>
      <t>Nombre del responsable:</t>
    </r>
    <r>
      <rPr>
        <sz val="9"/>
        <color rgb="FF000000"/>
        <rFont val="Calibri"/>
        <family val="2"/>
        <scheme val="minor"/>
      </rPr>
      <t xml:space="preserve"> </t>
    </r>
  </si>
  <si>
    <r>
      <t xml:space="preserve">Corresponde a la vinculación de la actividad con uno de los </t>
    </r>
    <r>
      <rPr>
        <b/>
        <sz val="9"/>
        <color theme="1"/>
        <rFont val="Calibri"/>
        <family val="2"/>
        <scheme val="minor"/>
      </rPr>
      <t>Objetivos de Desarrollo Sostenible (ODS)</t>
    </r>
    <r>
      <rPr>
        <sz val="9"/>
        <color theme="1"/>
        <rFont val="Calibri"/>
        <family val="2"/>
        <scheme val="minor"/>
      </rPr>
      <t>. Para más detalle, ir a la hoja "Niveles de vinculación" y</t>
    </r>
    <r>
      <rPr>
        <sz val="9"/>
        <rFont val="Calibri"/>
        <family val="2"/>
        <scheme val="minor"/>
      </rPr>
      <t xml:space="preserve"> acceder</t>
    </r>
    <r>
      <rPr>
        <sz val="9"/>
        <color theme="1"/>
        <rFont val="Calibri"/>
        <family val="2"/>
        <scheme val="minor"/>
      </rPr>
      <t xml:space="preserve"> (link) al icono o foto del ODS correspondiente.</t>
    </r>
  </si>
  <si>
    <r>
      <t xml:space="preserve">Corresponde a la vinculación de la actividad con uno de los indicadores del </t>
    </r>
    <r>
      <rPr>
        <b/>
        <sz val="9"/>
        <color theme="1"/>
        <rFont val="Calibri"/>
        <family val="2"/>
        <scheme val="minor"/>
      </rPr>
      <t>Plan Sectorial (PS)</t>
    </r>
    <r>
      <rPr>
        <sz val="9"/>
        <color theme="1"/>
        <rFont val="Calibri"/>
        <family val="2"/>
        <scheme val="minor"/>
      </rPr>
      <t>. Para más detalle, ir a la hoja "Niveles de vinculación" y revisar el indicador correspondiente. En la hoja "Desglose de niveles de vinculación"encontrará mayor desglose de información.</t>
    </r>
  </si>
  <si>
    <r>
      <t xml:space="preserve">Corresponde a la vinculación de la actividad con uno de los indicadores del </t>
    </r>
    <r>
      <rPr>
        <b/>
        <sz val="9"/>
        <color theme="1"/>
        <rFont val="Calibri"/>
        <family val="2"/>
        <scheme val="minor"/>
      </rPr>
      <t>Plan Estratégico Institucional (PEI)</t>
    </r>
    <r>
      <rPr>
        <sz val="9"/>
        <color theme="1"/>
        <rFont val="Calibri"/>
        <family val="2"/>
        <scheme val="minor"/>
      </rPr>
      <t>. Para más detalle, ir a la hoja "Niveles de vinculación" y revisar el indicador correspondiente.En la hoja "Desglose de niveles de vinculación"encontrará mayor desglose de información.</t>
    </r>
  </si>
  <si>
    <r>
      <t xml:space="preserve">Corresponde a la vinculación con uno de los indicadores del </t>
    </r>
    <r>
      <rPr>
        <b/>
        <sz val="9"/>
        <color theme="1"/>
        <rFont val="Calibri"/>
        <family val="2"/>
        <scheme val="minor"/>
      </rPr>
      <t>Plan Operativo Institucional (POI)</t>
    </r>
    <r>
      <rPr>
        <sz val="9"/>
        <color theme="1"/>
        <rFont val="Calibri"/>
        <family val="2"/>
        <scheme val="minor"/>
      </rPr>
      <t>. Para más detalle, ir a la hoja "Niveles de vinculación" y revisar el indicador correspondiente. En la hoja "Desglose de niveles de vinculación"encontrará mayor desglose de información.</t>
    </r>
  </si>
  <si>
    <t xml:space="preserve">Huetar Norte </t>
  </si>
  <si>
    <r>
      <t xml:space="preserve">Vinculación o alineamiento de objetivos e intervenciones </t>
    </r>
    <r>
      <rPr>
        <b/>
        <vertAlign val="superscript"/>
        <sz val="10"/>
        <rFont val="Calibri"/>
        <family val="2"/>
        <scheme val="minor"/>
      </rPr>
      <t>1</t>
    </r>
  </si>
  <si>
    <r>
      <t xml:space="preserve">ODS </t>
    </r>
    <r>
      <rPr>
        <b/>
        <vertAlign val="superscript"/>
        <sz val="10"/>
        <rFont val="Calibri"/>
        <family val="2"/>
        <scheme val="minor"/>
      </rPr>
      <t>2</t>
    </r>
  </si>
  <si>
    <r>
      <t xml:space="preserve">PS </t>
    </r>
    <r>
      <rPr>
        <b/>
        <vertAlign val="superscript"/>
        <sz val="10"/>
        <rFont val="Calibri"/>
        <family val="2"/>
        <scheme val="minor"/>
      </rPr>
      <t>3</t>
    </r>
  </si>
  <si>
    <r>
      <t xml:space="preserve">PEI </t>
    </r>
    <r>
      <rPr>
        <b/>
        <vertAlign val="superscript"/>
        <sz val="10"/>
        <rFont val="Calibri"/>
        <family val="2"/>
        <scheme val="minor"/>
      </rPr>
      <t>4</t>
    </r>
  </si>
  <si>
    <r>
      <t xml:space="preserve">POI </t>
    </r>
    <r>
      <rPr>
        <b/>
        <vertAlign val="superscript"/>
        <sz val="10"/>
        <rFont val="Calibri"/>
        <family val="2"/>
        <scheme val="minor"/>
      </rPr>
      <t>5</t>
    </r>
  </si>
  <si>
    <r>
      <t>Actividad</t>
    </r>
    <r>
      <rPr>
        <b/>
        <vertAlign val="superscript"/>
        <sz val="10"/>
        <rFont val="Calibri"/>
        <family val="2"/>
        <scheme val="minor"/>
      </rPr>
      <t xml:space="preserve"> 6</t>
    </r>
  </si>
  <si>
    <r>
      <t xml:space="preserve">Responsable </t>
    </r>
    <r>
      <rPr>
        <b/>
        <vertAlign val="superscript"/>
        <sz val="10"/>
        <rFont val="Calibri"/>
        <family val="2"/>
        <scheme val="minor"/>
      </rPr>
      <t>10</t>
    </r>
  </si>
  <si>
    <r>
      <t xml:space="preserve">Observaciones/supuestos/ Limitaciones </t>
    </r>
    <r>
      <rPr>
        <b/>
        <vertAlign val="superscript"/>
        <sz val="10"/>
        <rFont val="Calibri"/>
        <family val="2"/>
        <scheme val="minor"/>
      </rPr>
      <t>11</t>
    </r>
  </si>
  <si>
    <r>
      <t xml:space="preserve">Unidad de medida </t>
    </r>
    <r>
      <rPr>
        <b/>
        <vertAlign val="superscript"/>
        <sz val="10"/>
        <rFont val="Calibri"/>
        <family val="2"/>
        <scheme val="minor"/>
      </rPr>
      <t>7</t>
    </r>
  </si>
  <si>
    <r>
      <t xml:space="preserve">Medios de Verificación </t>
    </r>
    <r>
      <rPr>
        <b/>
        <vertAlign val="superscript"/>
        <sz val="10"/>
        <rFont val="Calibri"/>
        <family val="2"/>
        <scheme val="minor"/>
      </rPr>
      <t>8</t>
    </r>
  </si>
  <si>
    <r>
      <t xml:space="preserve">Meta por Trimestre </t>
    </r>
    <r>
      <rPr>
        <b/>
        <vertAlign val="superscript"/>
        <sz val="10"/>
        <rFont val="Calibri"/>
        <family val="2"/>
        <scheme val="minor"/>
      </rPr>
      <t>9</t>
    </r>
  </si>
  <si>
    <t>Numero de productores</t>
  </si>
  <si>
    <t>Sistema de la DNEA y archivos regioneles</t>
  </si>
  <si>
    <t xml:space="preserve">Funcionarios de las Agencias de Extensión de la Región </t>
  </si>
  <si>
    <t>Para el primer trimestre se reporto en cero, dado que no se han cumplido con los parametros establecidos para este indicador. pero si se cuentan con diagnosticos y planes de finca actualizados, los cuales estan en el sistema de la DNEA</t>
  </si>
  <si>
    <t>No se logro la meta de acuerdo a los parametros establecidos para el presente indicador</t>
  </si>
  <si>
    <t>Identificación de productores (META)</t>
  </si>
  <si>
    <t xml:space="preserve">Se refiere a la lista de productores contacto que se trabajaran en la región y en cada una de las agencais </t>
  </si>
  <si>
    <t>Los planes de finca se realizaron, segun consta en el sistema de la DNEA, pero no todos cumplen con los parametros para alcanzar la meta</t>
  </si>
  <si>
    <t>Elaboración y/o actualización de diagnóstico y plan de finca de la unidad prodcutiva u otras herramientas complememntarias (NAMA, BAE)</t>
  </si>
  <si>
    <t>Se ha tenido diversos problemas para poder llegar a los productores, vehiculos con problemas, falta de cubrir plazas entre otros</t>
  </si>
  <si>
    <t>A la fecha, no se cuenta con la verificación de una de las AEA, la cual es relevante en esta actividad</t>
  </si>
  <si>
    <t>Algunas fincas se les dio mas prioridad con las visitas y en otras se fallo para el cumplimiento de los parametros del indicador.</t>
  </si>
  <si>
    <t>La demanda por parte de los productores ha sido mayor a lo que se programao, debido al interes de los analisis de suelos para realizar las fertilizaciones de una manera mas cientifica y en busca del ahorro</t>
  </si>
  <si>
    <t>Se ha contado con patrocinadores para la realización de este tipo de eventos y poder llejar con una mayor facilidad a los productores</t>
  </si>
  <si>
    <t>La demanda por partte de los iteresados fue mayor y se realizo el esfuerzo para realizar lo eventos y cubrir las peticiones</t>
  </si>
  <si>
    <t>El desarrollo con las biofabricas ha tenido una mayor demanda por lo productores interesados en la elaboración de bioinsumos</t>
  </si>
  <si>
    <t xml:space="preserve">Para este trimestre solo se dejo para alcanzar la meta y se cubrio en los trimestres anteriores </t>
  </si>
  <si>
    <t>Se ha podrido contar con apoyo para la realización de talleres y del interes de productores en los temas desarrolaldos</t>
  </si>
  <si>
    <t>Ya se habia cumlido la meta de la actividad en los trimestres anteriores</t>
  </si>
  <si>
    <t>Se realizo en otros trimiestre, pero tambien influyo la demanda de los productores interesados</t>
  </si>
  <si>
    <t>La demostracion de metodo es de manera individual y dependera de los recursos disponibles y que no se den cambios de prioridades institucionales</t>
  </si>
  <si>
    <t>Se dio prioridad a los talleres y a las charlas para el desarrollo de los bioinsumos, con un gran interes de los participantes</t>
  </si>
  <si>
    <t>La meta de la actividad se vio afectada por la demanda de las personas interesadas en los temas</t>
  </si>
  <si>
    <t>La demostracion de metodo es de manera grupal y dependera de los recursos disponibles y que no se den cambios de prioridades institucionales</t>
  </si>
  <si>
    <t>Productores han requerido de el desarrollo de esta tecnica para ampliar sus conocimientos y habilidades</t>
  </si>
  <si>
    <t>Se cumplio en los otros trimestres</t>
  </si>
  <si>
    <t>Se refiere a los documentos elaborados para alcanzar las publicaciones y dependera de los recursos disponibles y que no se den cambios de prioridades institucionales</t>
  </si>
  <si>
    <t>Se conto con la facilidad de los medios digitales en la divulgacion de las actividades realizadas en la región por lo que ha tenido gran acogida</t>
  </si>
  <si>
    <t>Se dio relevancia en otros trimestres con las publicaciones sobre todo para el control de plagas y enfermedades que se persentas por las incidencias climaticas</t>
  </si>
  <si>
    <t>Se refiere a los documentos elaborados mediante boletines de comunicación y dependera de los recursos disponibles y que no se den cambios de prioridades institucionales</t>
  </si>
  <si>
    <t>Ante la necesidad de minimizar los efectos de las afectaciones de ENOS y de que se cuenta con dos biofabricas, se realizaron 3 boletines más para la difución de informacion y de tecnicas para los productores involucrados en temas de producción sostenible</t>
  </si>
  <si>
    <t>Demanda de los productores en conocer sobre temas de su interes y de las condiciones del clima</t>
  </si>
  <si>
    <t>Gestión de actividades de capacitacion en contribucion con otras instituciones y empresas privadas</t>
  </si>
  <si>
    <t>Esta actividad es para protyectos qu esten vinculados, y no se ha contado con la demanda y el tiempo para la realización de los proyctos vinculantes</t>
  </si>
  <si>
    <t>Se realizaron esfuerzos y se recupero la meta del año</t>
  </si>
  <si>
    <t>Esta sujeto a la disponibilidad de cooperantes apoyen las iniciativas de las agencias</t>
  </si>
  <si>
    <t>Al ser poca cantidad y se pudo realizar para cumplir con la meta de la actividd de manera anual</t>
  </si>
  <si>
    <t>El numero de productores debe estar respaldado por los que cuenten con la certificación o el registro del SFE al día. Ademas del interes de los productores en mantenerse con las condiciones indicadas</t>
  </si>
  <si>
    <t>Los productores interesados han disminuido debido a que para la obtencion de la certificación deben se asumir el costo de la certificación, el mismo es considerable y han tomado la desición de no continuar con el proceso</t>
  </si>
  <si>
    <t>Productores se han desmotivado por el costo de la certificación yel precio de venta de su producción no es rentable para sus actividades</t>
  </si>
  <si>
    <t>Servicios de Extensión para el manejo sostenible de los sistemas de producción agropecuaria.</t>
  </si>
  <si>
    <t>Se pudieron de realizar las visitas y reponer lo que estaba pendeinte de otros trimestres</t>
  </si>
  <si>
    <t>No se conto con los medio y recursos necesario para el desarrollo de la actividad, ademas de las limitaciones de teimpo para la atencion de otras actividades</t>
  </si>
  <si>
    <t>Las acciones en produccion organica se han visto afectasa por los interesados por tener que asimier el costo de las certificaciones</t>
  </si>
  <si>
    <t>No se conto con los medio y recursos necesario para el desarrollo de la actividad, ademas de las limitaciones de teimpo para la atención de otras actividades</t>
  </si>
  <si>
    <t>Siempre se apoya a los productores con las actividades y se realizaron con lo establecido para el trimestre</t>
  </si>
  <si>
    <t>En el periodo se conto con apoyo, por lo que las actividades que se desarrollaron dieron material para la realizacion de las publicaciones de lo que se ha hecho</t>
  </si>
  <si>
    <t xml:space="preserve">Poco interes en la realizacion de la actividad orgánica por que no esta siendo rentable para las familias participantes </t>
  </si>
  <si>
    <t>Se jecuto en otro trimestre y se alcanzo la meta anual</t>
  </si>
  <si>
    <t>Las acciones en produccion organica se han visto afectasa por los interesados por tener que asumir el costo de las certificaciones</t>
  </si>
  <si>
    <t>Se da una mayor demanda por parte de los interesados para atender temas de interes para las partes y la busqueda de soluciones</t>
  </si>
  <si>
    <t>Se da una mayor demanda por parte de los interesados para atender temas de interes para las partes y la busqueda de soluciones en los trimestres anteriores, por lo que ya se habia cumplido con la meta</t>
  </si>
  <si>
    <t>La mayoria de los informe para la obtención del galardon se entregan en el mes de abril y depende del comite de cda una de las unidades productivas lo presenten en tempo y forma para que sea aprobado como corresponde</t>
  </si>
  <si>
    <t xml:space="preserve">De acuerdo a los parametros, se informara a partir de que se cuente con la información suministrada por parte de Roberto Azofeifa a la región </t>
  </si>
  <si>
    <t>Se logro contar con 98 BAE</t>
  </si>
  <si>
    <t>Se consideran las que cumplienron con los parametros del indicador</t>
  </si>
  <si>
    <t>Tal como consta el el sistema de la DNEA hay 119 planes de finca en el sistema, aunque no todos cumplieron con los parametros del indicador</t>
  </si>
  <si>
    <t>Se refiere a la inscripciones del programa de BAE, y dependera de las solicitudes que lleguen a las agencias</t>
  </si>
  <si>
    <t xml:space="preserve">No se conto con los insumos requeridos para el desarrollo de la actividad y además de la atencion de otras prioridades en la región </t>
  </si>
  <si>
    <t>La demanda por los interesados en el proceso de BAE fue mayor para esta actividad</t>
  </si>
  <si>
    <t>Productores interesados solicitaron el apoyo de capacitacion por este metodo para contar con mas claridad como hacer las cosas en sus fincas</t>
  </si>
  <si>
    <t>La meta se vio afectada desde inicio de año y no se recupero</t>
  </si>
  <si>
    <t>A solicitud de los productores se desarrollo otra charla para dar a conocer sobre el programa</t>
  </si>
  <si>
    <t>Se contava con una expectaiva de realizar proyectos para bebneficiar a los productores participantes pero eno ha sido posible contar con el apoyo</t>
  </si>
  <si>
    <t>Se ejecuto en otro trimestre y la meta anual se sobrepasa</t>
  </si>
  <si>
    <t>Numero de productores o fincas</t>
  </si>
  <si>
    <t xml:space="preserve">Dependera de que cada unidad productiva cumpla con los parametros establecidos para el indicador y de la disponibilidad de recursos para apoyar el desarrollo de las acciones que se requieran para aportar en el indicador </t>
  </si>
  <si>
    <t>Se repusieron ls planes de finca que hacian falta del primer trimietre</t>
  </si>
  <si>
    <t>Se contabilizan los planes de finca que si cumplieron con los parametros del indicador</t>
  </si>
  <si>
    <t xml:space="preserve">Se aumento el numero de visitas a finca apra avanzar con el porgrama </t>
  </si>
  <si>
    <t>En este trimestre se dio la aplicacion de la herramienta de agroclimatica, por lo que por diversas razones aumento el numero para verificacr y recolecctar información que no contempla el plan de finca</t>
  </si>
  <si>
    <t>Productores beneficiarios solicitaron el apoyo para los muestreos, ya que estan ligados a los planes de fertilizacion de las fincas</t>
  </si>
  <si>
    <t>Interes de los productores en el uso de esta medio para contar con un mayor aprovechamiento de los recursos que invierte en la fertilizacion de su finca</t>
  </si>
  <si>
    <t>Se dio prioridada a otras actividades del programa</t>
  </si>
  <si>
    <t>Se dio prioridad a otroas actividades de intres regional, y a la limitante de recusos e instrumentos para desarrollar las tecnicas propuestas</t>
  </si>
  <si>
    <t>Le meta se vio afectada en los primeros trimestres y no se pudo recuperar</t>
  </si>
  <si>
    <t>Se dio para abarcar temas de interes del programa con apoyo de entes externos que estan apoyando</t>
  </si>
  <si>
    <t>No se pudo ejecutar por la atencion de otras prioridades</t>
  </si>
  <si>
    <t>Se repuso el que quedo pendiente del trimestre anterior</t>
  </si>
  <si>
    <t>Se esperaba el apoyo del proyecto TRANSFORMA, el cual a la fecha no se ha recibido las instrucciones para la propuesta a desarrollar</t>
  </si>
  <si>
    <t>Esta ligada a la anterio actividad, por lo que no se pudo ejecutar</t>
  </si>
  <si>
    <t>Se ha dado prioridad a la difusión de información sobre el Gusano Barrenador y el tema de Trazabilidad bovina, para informar a los productores en estos aspectos.</t>
  </si>
  <si>
    <t>En este indicador es por demanda, al igual que la actividad</t>
  </si>
  <si>
    <t>TM CO2 al año</t>
  </si>
  <si>
    <t>El informe semestral y anual, se realizara basado en los datos contenidos en el modulo de MRV, desde nivel central.</t>
  </si>
  <si>
    <t xml:space="preserve">El reporte de este indicador lo saca Jorge Segura </t>
  </si>
  <si>
    <t>Se refiere a la lista de productores contacto que se trabajaran en la región y en cada una de las agencais y que se les lleva registros del MRV</t>
  </si>
  <si>
    <t>La identificacion se realizo desde el I trimetres, por lo que afecta el porcentaje de estre trimestre</t>
  </si>
  <si>
    <t>Se refiere a la lista de productores contacto que se trabajaran en la región y en cada una de las agencias en el tema de las mediciones para el MRV y cuentan con el respectivo registro, pero la meta es de 10331 TM de CO2</t>
  </si>
  <si>
    <t>Al cirre de este informe se carece de la información de una de las AEA, que aporta a la actividad</t>
  </si>
  <si>
    <t>Para este trimestre se incorporaron los datos de las fincas de interes</t>
  </si>
  <si>
    <t>La diferencia es por el numero de visitas realizadas a las fincas que son MRV, sobre todo para la recoleccion de la información que alimenta el sistema de la DNEA en el apartado de MRV, asi como en la recoleccion de muestreos</t>
  </si>
  <si>
    <t>Aquí se trabaja en varias muestras, y en una sola visita se pueden incluir varias de recolecciones de información para el MRV</t>
  </si>
  <si>
    <t>Se ha dado prioridad a la toma de muestras para poder contar con la información para el cierre del año, dado que es indispensable para la cunatificacion de la meta de este indicador</t>
  </si>
  <si>
    <t>Mayor participacion de los productores interesados en la toma de muestras, se les ha instruido como proceder para la obtencion de las mismas y poder enviar a laboratorio</t>
  </si>
  <si>
    <t>No se contro con los medios y los recursos necdesarios para la realizacion del dia de campo. Ademas de otras prioridades que se han tenido que atender por instrucciones superiores</t>
  </si>
  <si>
    <t>Las actividades han estado ligadas a la difución del tema de Gusano Barrenador y de la Trazabilidad Bovina para informar a los productores</t>
  </si>
  <si>
    <t>Se ha trabajado en fortalecer capacidades a traves del proyecto Transforma, del cual se han realizado acciones pero no han sido suficientes y poco el avance</t>
  </si>
  <si>
    <t>No se ha recibido reatroalimentacion de la información apartdada y esta pendiente la reunión</t>
  </si>
  <si>
    <t>La información de este indicador se puede verificar en: Hojas de Visita o listado de asistencia, incluidas en SisDNEA, expediente físico e Intranet.</t>
  </si>
  <si>
    <t>Aunque se atienden solicitudes, este indicador es reportado por oficinas centrales, aqui se presta el apoyo para el tramite de los beneficios</t>
  </si>
  <si>
    <t>No se cuenta con el apoyo de las instancias vinculadas, por lo que ha afectado la labor que se venia realizando y por ende en la afectación de la meta de la actividad</t>
  </si>
  <si>
    <t xml:space="preserve">Dependera si las personas productoras lo solicitan para el respaldo del trabajo de sus sistemas productivos </t>
  </si>
  <si>
    <t>No se ha contado con recursos para apoyar la toma de muestras y su debido envio al laboratorio, dado que ya no se cuenta con el mismo interes de las partes involucradas</t>
  </si>
  <si>
    <t>Se refiere a contar con el certificado de Tu Modelo, el cual sale del sistema de la DNEA</t>
  </si>
  <si>
    <t>Se repuso una actividad que quedo pendiente del I trimestre</t>
  </si>
  <si>
    <t xml:space="preserve">Este indicador se reporta desde el nivel central. Las Direcciones de Desarrollo debe coordinar con el departamento de Producción Orgánica y Agroambiental. </t>
  </si>
  <si>
    <t>Aunque esto depende de la demanda por parte de las personas productoras se considero este numero de posibles beneficiarios de este recursos</t>
  </si>
  <si>
    <t>Reportar el avance del plan de trabajo al final de cada año. Debe ser ingresado al sistema de la DNEA (SisDNEA).</t>
  </si>
  <si>
    <t>Se trato de ajustar para el cumplimiento de las acciones, pero por la demanda de la actividad se desarrollaron de más</t>
  </si>
  <si>
    <t>Identificación de organizaciones (META)</t>
  </si>
  <si>
    <t>Numero de organizaciones que se han contemplado para la aplicación de la herramienta de analisis de las organizaciones</t>
  </si>
  <si>
    <t xml:space="preserve">A pesar de los esfuerzos no se logra alcanzar la meta de este trimestre por la atencion de otras prioridades </t>
  </si>
  <si>
    <t>Aplicar la herramienta medición del nivel empresarial y organizacional para empresas y/u organizaciones del sector agropecuario, pesquero y rural.</t>
  </si>
  <si>
    <t>Organizaciones que cuentan con la aplicación de la herramienta y que estan respaldados en el sistema de la DNEA</t>
  </si>
  <si>
    <t>No se han podido desarrollar porque la reunión con la organizacion no se concordaron agendas</t>
  </si>
  <si>
    <t>Una de las organizaciones mostro el interes y trabajo en la realizacion de su plan antes de los esperado</t>
  </si>
  <si>
    <t>Se puede complementar con las listas de asistencia a las organizaciones para el abordaje de los temas de interes</t>
  </si>
  <si>
    <t>Incluye los informes intermedios o de avance con la organización</t>
  </si>
  <si>
    <t>Se ha dado la necesidad de realizar mas reuniones de las programadas para ver asuntos pendientes entre las partes</t>
  </si>
  <si>
    <t>Del intres de las organizaciones han solicitado el apoyo, por lo que se realizaron mas reuniones con los interesados</t>
  </si>
  <si>
    <t>Se refiere a las diversas aseosias que puede darse con las organizaciones en apoyo a los planes de intervencion</t>
  </si>
  <si>
    <t xml:space="preserve">Informes de fina de años para los avances del plan de intervención </t>
  </si>
  <si>
    <t xml:space="preserve">Servicios de extensión agropecuaria para el acompañamiento y fortalecimiento organizacional </t>
  </si>
  <si>
    <t>Visitas de seguimiento o de acciones para la coordinacion con otras instituciones para solventar temas del plan de intervención</t>
  </si>
  <si>
    <t>La diferencia fue por las visitas realizadas a las organizaciones, que solicitaron apoyo o de la coordinacion de acciones que requieren para su fortalecimiento</t>
  </si>
  <si>
    <t>Se ha dado la necesidad de realizar mas visitas de las programadas para ver asuntos pendientes entre las partes</t>
  </si>
  <si>
    <t>Número de proyectos agropecuarios desarrollados por personas productoras y organizaciones financiados con recursos públicos (INDER, IMAS, INAMU, MAG) y/o privados, con apoyo técnico por parte del MAG.</t>
  </si>
  <si>
    <t xml:space="preserve">Se contabilizan solamente los proyectos financiados o que reciben los recursos durante el 2024. Los mismos depende de la fuente de financiamiento que aporte los recursos y que las condiciones se den dentro del año de interes </t>
  </si>
  <si>
    <t>Tener en consideración los parametros del indicador y ademas se unifica a partir de la primera midificación en el mes de mayo del 2024</t>
  </si>
  <si>
    <t xml:space="preserve">La meta no se alcanzo debido a que los cooperantes no dieron los aportes a tiempo o al cirres del presente informe </t>
  </si>
  <si>
    <t>Identificación, Formulación y Seguimiento de proyectos</t>
  </si>
  <si>
    <t>Se han presentado mas solicitudes y algunas de ellas para solventar lo pendientes del I trimestre</t>
  </si>
  <si>
    <t>Aparecio otra instancia que apoya proyectos por lo que se ha estado trabajando en ello</t>
  </si>
  <si>
    <t>Ya se habian relizados las acciones respectivas</t>
  </si>
  <si>
    <t>Dadas las necesidades de los interesadoqa se dio una mayor demanda de actividades para solventas las acciones</t>
  </si>
  <si>
    <t>La demanda e interes de las partes ha requerido de la realización de mas actividades para solventar dudad y poder avanzar</t>
  </si>
  <si>
    <t>Ya se hbaian relizados las acciones respectivas</t>
  </si>
  <si>
    <t>Siempre hay interes de las personas prodctoras por accesar los recuros de las diferentes intancias</t>
  </si>
  <si>
    <t>Hojas de visita o minutas</t>
  </si>
  <si>
    <t>Visitas de seguimiento o de acciones para la coordinacion con otras instituciones para solventar temas del proyecto</t>
  </si>
  <si>
    <t>Para poder explicar y dar detalles se da la necesidad de llevar a cabo mas actividades para solventar las inquietudes</t>
  </si>
  <si>
    <t>Visitas de seguimiento para los avances y recoleccion de información par los documentos e informes institucionales</t>
  </si>
  <si>
    <t>Número de proyectos formulados con apoyo técnico por parte de MAG, previo a la asignación de recursos.</t>
  </si>
  <si>
    <t>Documento, informe, SisDNEA, INTRANET, Archivo técnico</t>
  </si>
  <si>
    <t>Se contabilizan solamente los proyectos  a los cuales se les da apoyo tecnico, previo a la asignación de recursos. y se trabajan en el proceso de la formulación</t>
  </si>
  <si>
    <t>Es un nuevo indicador que se incorporo en la I Modificación en el mes de mayo del 2024.</t>
  </si>
  <si>
    <t xml:space="preserve"> Identificación de proyectos (META) </t>
  </si>
  <si>
    <t>Numero de asesorías</t>
  </si>
  <si>
    <t>Lista de asistencia,  Minutas de reunión, INTRANET, Archivo técnico , Actas</t>
  </si>
  <si>
    <t xml:space="preserve">Se incluyen dado el ajuste de los indicadores comunicado por la DNEA via correo y utilizando la version del 9 de mayo </t>
  </si>
  <si>
    <t>Se ha dado un intres por las partes de participar en proyectos, por lo qu la expectativa se supero</t>
  </si>
  <si>
    <t xml:space="preserve"> Identificación, Formulación y Seguimiento de proyectos </t>
  </si>
  <si>
    <t>Documento, SisDNEA, INTRANET, Archivo técnico</t>
  </si>
  <si>
    <t>Número de proyectos con seguimiento técnico por parte del MAG.</t>
  </si>
  <si>
    <t>Se contabilizan los proyectos con seguimiento técnico por parte del MAG durante el año 2024. el cual se incorporo a partir del mes de mayo del 2024</t>
  </si>
  <si>
    <t xml:space="preserve">Solo se logro 61 perosonbas con seguimiento de proyectos, dado que los cooperantes no salieron a tiempo o no se les otrorgo como se habia pensado </t>
  </si>
  <si>
    <t xml:space="preserve">Número visitas </t>
  </si>
  <si>
    <t>Hoja de visita, SisDNEA, INTRANET, Archivo técnico</t>
  </si>
  <si>
    <t>Este indicador es acumulativo, lo que permite es visualizar el total de fincas que se han implementado el modelo NAMA Ganadería en el periodo 2019 - 2022, y que se mantiene con seguimiento técnico (se les continua dando el respectivo seguimiento técnico para mantener las practicas NAMA o para aumenta las mismas, por parte de las Agencias de Extensión Agropecuaria).</t>
  </si>
  <si>
    <t>Para el primer trimestre se reporto en cero, dado que no se han cumplido con los parametros establecidos para este indicador. pero si se cuentan con diagnosticos y planes de finca actualizados, los cuales estan en el sistema de la DNEA. Este es el dato reportado</t>
  </si>
  <si>
    <t>Solo 391 fincas loraron lo lo establecido en los parametros del indicador, pero en el sietema 421 cuentas con su plan de finca, dado que hay productores que renunciaron o se tuvieron que sacar por diversas circustancias</t>
  </si>
  <si>
    <t>Se ha repuesto los que quedaron pendientes del I Trimestre</t>
  </si>
  <si>
    <t>No se logro dado que se ha tenido que atender el tema de Trazabilidad Bovina</t>
  </si>
  <si>
    <t>Mayor interes de los productores participantes en contar con mejores condiciones en sus fincas con los muestreos de suelo para la aplicacion mas racional de los insumos en su finca</t>
  </si>
  <si>
    <t xml:space="preserve">Se tiene limitaciones con los equipos e instrumentos para realizar las demostraciones en finca, ademas de otras prioridades de la región </t>
  </si>
  <si>
    <t>Se han atendido otras acciones por lo que no se pudo desarrollar la actividad planeada en la meta</t>
  </si>
  <si>
    <t>No se ha contado con los recursos y medioa para la realizacion de un día de campo, el cual requiere de toda una logistica en una finca que reuna las condiciones para tal fin</t>
  </si>
  <si>
    <t>Se pudo adelantar en el I semestre de año dado que ya proyecto la atencion de Trazabilidad</t>
  </si>
  <si>
    <t>Se incremento el numero de charlas para abarcar los tenas, como medida de prevención ante las situaciones de clima que se dieron a inicios de año</t>
  </si>
  <si>
    <t>Se han dado charlas para la divulgacion del tema del Gusano Barrenador y de la entrada en vigencia de la Trazabilidad Bovina</t>
  </si>
  <si>
    <t>Se han intensificado los boletines dado el problema del gusano barrenador, para que los productores esten consientes y preparados ante esta plaga</t>
  </si>
  <si>
    <t>Esta actividad se proyamo con el apoyo de instancias externas que no se pudieron realizar por diversas situaciones entre los involucrados</t>
  </si>
  <si>
    <t xml:space="preserve"> Cantidad de animales bovinos con el dispositivo de Identificación Individual Oficial (DIIO). </t>
  </si>
  <si>
    <t>Plataforma Trazar-Agro</t>
  </si>
  <si>
    <t>Esta actividad inicia a partir del 25 de julio con la entrada en vigencia del decreto de Trazabilidad Bovina, del cual hace falta de los insumos y de la capacitación para la claridad de como se trabaja esta actividad.</t>
  </si>
  <si>
    <t>Indicador nuevo, el cual se incorpora en mayo del 2024, pero todavia hay pendientes como la capacitación al personal, los diferentes insumos o equipos para el desarrollo de este indicador</t>
  </si>
  <si>
    <t xml:space="preserve">Esto ha dependido de la demanda de los interesados y los productores no han estado anuentes a cumplir con el tema de trazabilidad bovina </t>
  </si>
  <si>
    <t>Unidad Administrativa</t>
  </si>
  <si>
    <t xml:space="preserve">La Unidad Administrativa de la Región no ha aportado en tiempo y forma la información de este indicador </t>
  </si>
  <si>
    <t xml:space="preserve">Gestión  y seguimiento en los procesos  de reclutamiento y selección de personal, licencias,  incapacidades, reubicaciones, reasignaciones  y movimientos de personal. </t>
  </si>
  <si>
    <t xml:space="preserve">Realizar la valoración de necesidades de la Región para la adquisición de bienes, insumos o servicios que se deben adquirir  a través de contratación administrativas o de compras a través de convenio Marco </t>
  </si>
  <si>
    <t xml:space="preserve">Coordinación, gestión y  seguimiento, de pagos  de servicios públicos ante el departamento de Servicios de Apoyo </t>
  </si>
  <si>
    <t xml:space="preserve"> Reuniones del Comite Sector Agropecuario Regional </t>
  </si>
  <si>
    <t>Acta o minuta de reunión</t>
  </si>
  <si>
    <t xml:space="preserve">Director Regional </t>
  </si>
  <si>
    <t>No se pudo realizar la de mayo dado que el dia propuesto fue feriado y la de junio por la capacitacion de trazabilidad bovina</t>
  </si>
  <si>
    <t xml:space="preserve">Las convocatorias se han realizado, pero no se ha contado con el quorum para la realización de las mismas </t>
  </si>
  <si>
    <t>A nivel anual no se pudieron realizar sesiones del CSRA, por falta de quorum o bien porque se tuvieron que suspender por la atencion de otras prioridades solicitadas a la región</t>
  </si>
  <si>
    <t xml:space="preserve"> Reuniones de directores regionales </t>
  </si>
  <si>
    <t xml:space="preserve">Solicitudes de reuniones extraordinarias por diversas prioridades de la institución </t>
  </si>
  <si>
    <t xml:space="preserve"> Reuniones con jerarcas </t>
  </si>
  <si>
    <t xml:space="preserve"> Seguimiento a las Agencias de Extensión mediante visitas </t>
  </si>
  <si>
    <t>Por temas de la atencion a otras obligaciones no fue posible realizar las visitas programadas</t>
  </si>
  <si>
    <t xml:space="preserve"> Atención a productores y organizaciones </t>
  </si>
  <si>
    <t xml:space="preserve"> Gestiones de seguimiento a proyectos </t>
  </si>
  <si>
    <t>Numero de documentos</t>
  </si>
  <si>
    <t>El seguimiento de poryectos ha sido limitado, dado que no se cuenta con el personal y se realizan esfuerzos para colaborar con le ejcución de los mismos y del empeño que tengan los interesados</t>
  </si>
  <si>
    <t xml:space="preserve"> Acciones de seguimiento a procesos estratégicos  con organizaciones de productores </t>
  </si>
  <si>
    <t xml:space="preserve"> Sesiones de seguimiento con pequeños equipos técnicos de colaboradores </t>
  </si>
  <si>
    <t xml:space="preserve"> Reuniones de personal o EREA </t>
  </si>
  <si>
    <t>Se realizo una sesión extraordinaria para ver el tema de Control Interno con las jefaturas de las AEA</t>
  </si>
  <si>
    <t xml:space="preserve"> Aplicación de las evaluaciones de desempeño </t>
  </si>
  <si>
    <t xml:space="preserve"> Elaboración y/o revisión y aprobación de documentos diversos de valor gerencial, técnico y administrativo. </t>
  </si>
  <si>
    <t xml:space="preserve"> Seguimiento a la tramitología de ley para los procesos relacionados con la dotación del recurso humano necesario. </t>
  </si>
  <si>
    <t xml:space="preserve">  Seguimiento a la indentificación de requerimientos técnicos y ejecución de actividades de capacitación al personal. </t>
  </si>
  <si>
    <t xml:space="preserve"> Seguimiento y coordinación con el personal del proceso administrativo, para la gestión administrativa financiera. </t>
  </si>
  <si>
    <t xml:space="preserve"> Elaboración, revisión y aprobación de los informes de gestión establecidos.  </t>
  </si>
  <si>
    <t xml:space="preserve"> Coordinar con los niveles nacionales (UPI, DNEA, SEPSA) para generar el PAO, Informe Semestral y Anual de labores </t>
  </si>
  <si>
    <t>Planificador Regional</t>
  </si>
  <si>
    <t xml:space="preserve"> Asesorar a las AEA regionales en conceptos de formulación del PAO de unidades, procesos y departamentos </t>
  </si>
  <si>
    <t xml:space="preserve"> Apoyo y seguimiento a la elaboración del PAO Agencias y procesos regionales  de acuerdo a los lineamientos recibidos  </t>
  </si>
  <si>
    <t>Reuniones con las agencias y su personal para elaboara o dar seguimiento de las acciones del PAO</t>
  </si>
  <si>
    <t xml:space="preserve"> Participación de las reuniones con el Foro de planificadores y la UPI sobre los lineamientos para el PAO e informes </t>
  </si>
  <si>
    <t xml:space="preserve"> Revisión de y seguimiento a la  ejecución del  PAO Agencias y procesos regionales y modificaciones del PAO para la elaboración del PAO regional  </t>
  </si>
  <si>
    <t>Se refiere a las 13 AEA que envien ajustes del PAO y de las unidades de la dirección</t>
  </si>
  <si>
    <t xml:space="preserve"> Apoyo y seguimiento POI Agencias (Archivos técnicos) </t>
  </si>
  <si>
    <t xml:space="preserve"> Apoyo y seguimiento Informes y programaciones  </t>
  </si>
  <si>
    <t>Por la atención de otras acciones solicitadas por la dirección, no se pudo realizar las visitas de seguimiento a las AEA que faltaron y agendas que no hubo coincidencia para dicho abordaje</t>
  </si>
  <si>
    <t xml:space="preserve"> Creación de instrumentos de captura de informaión de labores operativas que sean practicas y que aporten a la operatividad de las AEA (Programación e informe semanal) </t>
  </si>
  <si>
    <t xml:space="preserve"> Asesorar a las AEA regionales y unidades, procesos y departamentos en conceptos de Cadenas de Resultados </t>
  </si>
  <si>
    <t xml:space="preserve"> Crear el formato de  toma de información para la Agencias y procesos con base en los requerimientos de información nacionales  </t>
  </si>
  <si>
    <t xml:space="preserve"> Compilación y analisis de información de las Agencias para la creación del I y II Informe semestral  y trimestrales, con base en los requerimientos nacionales  </t>
  </si>
  <si>
    <t xml:space="preserve"> Apoyo y seguimiento I Informe Semestral de las AEA </t>
  </si>
  <si>
    <t xml:space="preserve"> Participación en comisiones nacionales de planificación </t>
  </si>
  <si>
    <t>Trabajos extraordinarios de revisión o de ajuste al catalogo de indicadores</t>
  </si>
  <si>
    <t xml:space="preserve">No se dio convocatoria para trabajar temas de intres para todos el la planificación </t>
  </si>
  <si>
    <t xml:space="preserve"> Reuniones instancias de coordinación sectorial , como la participacion en el CIR Ambiente u otro a solicitud de la dirección</t>
  </si>
  <si>
    <t>Participacion de actividades del CIR Ambiente u otros de caracter sectorial a solicitud de la Dirección</t>
  </si>
  <si>
    <t>La combocatoria no depende directamente y no se fue combocado como se tiene probistoa a las reuniones de manera mensual</t>
  </si>
  <si>
    <t xml:space="preserve"> Apoyo y seguimiento a agenda sectorial , asi como la elaboracion de oficios o transcripciones de acuerdos</t>
  </si>
  <si>
    <t>Hubo una solicitud de SEPSA, la cual se cancelo y no se ejecuto, como parte del apoyo al CSRA</t>
  </si>
  <si>
    <t xml:space="preserve"> Elaboración y apoyo en la redacción de actas  </t>
  </si>
  <si>
    <t>Elaboración de las agendas y actas del CSRA</t>
  </si>
  <si>
    <t xml:space="preserve">Fueron convocada, pero en un caso no se reunio el quorum requerido para sesionar </t>
  </si>
  <si>
    <t xml:space="preserve"> Elaboración de informes, matrices o documentos solicitados respecto a instancias de coordinación sectorial  </t>
  </si>
  <si>
    <t>Elaboracion de documentos e informes que se les solicitan al CSRA para el debido traslado a las diferentes instancias, EJ: Cuestionario AREDE</t>
  </si>
  <si>
    <t>Solo dos sesiones, de las cuales se desarrollaron con los apoyos requeridos</t>
  </si>
  <si>
    <t>ACITIVIDADES NO CUANTIFICABLES</t>
  </si>
  <si>
    <t>No se programa dado que este es parte del indicador 13, el cual es por demanda de servicios por parte de las personas productoras</t>
  </si>
  <si>
    <t xml:space="preserve">De acuerdo al reporte de las agencias 1104 productores atendidos de manera ocasional </t>
  </si>
  <si>
    <t>Emisión de permisos para quemas agropecuarias</t>
  </si>
  <si>
    <t>al año se estan realizando mas o memos unos 300 permisos de quemas, por lo que con esta base se hace la estimación para este periodo</t>
  </si>
  <si>
    <t>El otorgamiento de los permisos de quemas es un asunto de demanda de los personas interesadas, aunque se programo con la expectativa de realizar cierta cantidad las solicitudes fueron mayores a lo esperado</t>
  </si>
  <si>
    <t xml:space="preserve">Son los datos acumulados al I semestre y tomados del sistema de la DNEA, con corte al 15 de junio </t>
  </si>
  <si>
    <t>En el sistema de la DENEA consultado el 16-12-24 hay 332 permisos</t>
  </si>
  <si>
    <t>Inscripción de productores agropecuarios en el sistema PYMPA y otorgar certificaciones</t>
  </si>
  <si>
    <t>se estima que los certificaciones de PYMPA pueden ser de unas 5600 al año por lo que tomamos esta referencia para la estimación, pero que es un aspecto que depende de la demanda de las personas productoras su gestión ante las AEA de la región</t>
  </si>
  <si>
    <t>El otorgamiento de los PYMPAS es un asunto de demanda de las personas interesadas, las solicitudes fueron mayores a lo que se planificio. El intres de los productores es por los beneficios que respalda dicho certificado como lo es la exoneracion de gases en la revisión técnica vehícular de DEKRA y la diferencia en el pago del IVA en la conpra de insumos agropecuarios que otorga el REA</t>
  </si>
  <si>
    <t xml:space="preserve">Este es el dato del Sistema de la DNEA, consultado al día de hoy 16-12-24 </t>
  </si>
  <si>
    <t>Coordinar y apoyar en las instancias de articulación interinstitucional</t>
  </si>
  <si>
    <t xml:space="preserve">Se refiere a la participacion de reuniones tales como: CSRA, COSEL, CcCI, CME, CDT, entre otras tanto internas como externas, respaldas por actas, minutas, listas de asistencia entre otros </t>
  </si>
  <si>
    <t>Para esta actividad involucra la participacion en reuniones de coordinacion interinstitucional, tales como: CSRA, COSELES, CCCI, CME, CDT, CIR y otras mas. Tambien se incluyen reuniones de coordinación con otras instancias del MAG, como lo ha sido la comisión de piña por lo problemas de mosca del establo que han tenido una alta incidencia en la región. Reuniones para coordinacion de acciones del gusano barrenador, las cuales tienen un impacto en la región y por ende se han tenido que realizar mas de las progamadas.</t>
  </si>
  <si>
    <t>Dato incluye las seiones de EREA, CSRA, COSEL ente otros</t>
  </si>
  <si>
    <t>Al igual que el anterior pero son sesiones de trabajo, se incluyen tanto internas como externas. Ej. Las sesiones de trabajo para ver y analizar temas de Control Interno</t>
  </si>
  <si>
    <t>Al igual que la anterior, para que el personal cuente con los criterios y conocimientos se han realizado actividades para capacitar a los funcionarios sobre el actual o reconocimiento de l gunano barrenador, mosca del establo como es la interpretacion de los mapas de alerta temprana, uso del drone, y la fabricacion de bioinsumos</t>
  </si>
  <si>
    <t>Apoyo a inspecciones para el cumplimiento de aforos en coordinación con el Ministerio de Salud</t>
  </si>
  <si>
    <t>Este aspecto es muy puntual y lo atienden solo 3 agencias de la región con las visitas a los lugares para dar la recomendación de si cumplen con los requisitos en las epocas de cosecha.</t>
  </si>
  <si>
    <t xml:space="preserve"> Participación en capacitaciones formales por parte de funcionarios institucionales</t>
  </si>
  <si>
    <t xml:space="preserve">Participacion en capacitaciones debidamente con el respaldo de la debida autorización </t>
  </si>
  <si>
    <t>Intercambio de experiencias/sesiones técnicas de trabajo entre personas funcionarias</t>
  </si>
  <si>
    <t>Se refiere a las sesiones de traslado de conocimiento tecnico entre los fucnionarios de la institución en temas de interes. Tales como: visitas de inspecciones a fincas por temas de mosca del establo, mapas de alerta temprana, etc.</t>
  </si>
  <si>
    <t>Se cuenta con un nuevo funcionario que asumio las labores de reconocimiento de las incidencias demosca del establo y por ende la recoleccion de información para la elaboracion de los mapas de alerta temprama</t>
  </si>
  <si>
    <t>Levantamiento de información</t>
  </si>
  <si>
    <t>Corresponde al levantamiento y analisis de información para la sistematización de datos y toma de decisiones(censos, emergencias (Formulario N°8 y N° 9 de CNE), solicitudes de oficinas centrales con base en prioridades institucionales, programas y proyectos).</t>
  </si>
  <si>
    <t>En el ultimo trimestre se estan incluyendo las afectaciones del cantón de Sarapiquí, aunque no hay decreto de emergencia</t>
  </si>
  <si>
    <t>Actividades secretariales de apoyo al personal</t>
  </si>
  <si>
    <t>Convocatorias a productores a actividades de extensión</t>
  </si>
  <si>
    <t>Secretarias u oficinistas de 4 agencias de extensión</t>
  </si>
  <si>
    <t>Se refiere al apoyo en la logistica y de comunicación con las personas productoras para que asistan a las sesiones de capacitación</t>
  </si>
  <si>
    <t>El incremento fue posible a que se logro apoyo de otras instancais para la realizacion de actividades para reforzar temas de las afectaciones de ENOS y su mitigación, mejora y conservacion de forajes, manejo de las gusaneras (Gunaso barrenador) entre otras para mejorar las capacidades de los productores en sus sistemas productivos</t>
  </si>
  <si>
    <t>Controlar y ejecutar la preparación, trámite, registro y archivo de documentos de la Agencia; actualizar, suministrar información y mantener archivos, físicos y digitales actualizados, de forma que se facilite su control y acceso</t>
  </si>
  <si>
    <t>Labores desarrolladas por el personal como secretarias u oficinistas, que tiene a cargo esta labor</t>
  </si>
  <si>
    <t>Recibo, registro, distribución y archivo de correspondencia; mantener controles correspondientes, así como redactar correspondencia</t>
  </si>
  <si>
    <t xml:space="preserve">Atención al público, recaudación y otras actividades de carácter asistencial en el ámbito administrativo; esto con el fin de contribuir al logro de los objetivos institucionales y los requerimientos de los usuarios internos y externos </t>
  </si>
  <si>
    <t>La bitacora se refiere al registro de visitantes que son atendidos por el personal de primera atención y que se encuentran todos los dias de oficina</t>
  </si>
  <si>
    <t>Aunque se realizo una estimación el acercamiento o demanda por parte de los productores ha sido mayor, por lo que se acercan a solicitar información, como lo ha sido el tema del gusano barrenador y las denuncias sobre las afectaciones de la mosca del establo</t>
  </si>
  <si>
    <t>Mantener ordenados y actualizados los sistemas, procesos y procedimientos relativos a la gestión de archivo administrativo o específicos</t>
  </si>
  <si>
    <t>Se cuenta con dos agencias que no contaban con secretarias y no se tenia una estadistica de la documentacion que se debe respaldar, al realizar registros en este año se da un comportamiento que no se tenia dimensionado y que se debe ajustar a las condiciones que no se tenian contempladas</t>
  </si>
  <si>
    <r>
      <rPr>
        <b/>
        <sz val="10"/>
        <color rgb="FF000000"/>
        <rFont val="Calibri"/>
        <family val="2"/>
        <scheme val="minor"/>
      </rPr>
      <t>Nombre del responsable:</t>
    </r>
    <r>
      <rPr>
        <sz val="10"/>
        <color rgb="FF000000"/>
        <rFont val="Calibri"/>
        <family val="2"/>
        <scheme val="minor"/>
      </rPr>
      <t xml:space="preserve"> </t>
    </r>
  </si>
  <si>
    <t>Ing. Norman Mora Segura</t>
  </si>
  <si>
    <t>RDAHN-163-2023</t>
  </si>
  <si>
    <r>
      <t xml:space="preserve">Corresponde a la vinculación de la actividad con uno de los </t>
    </r>
    <r>
      <rPr>
        <b/>
        <sz val="10"/>
        <color theme="1"/>
        <rFont val="Calibri"/>
        <family val="2"/>
        <scheme val="minor"/>
      </rPr>
      <t>Objetivos de Desarrollo Sostenible (ODS)</t>
    </r>
    <r>
      <rPr>
        <sz val="10"/>
        <color theme="1"/>
        <rFont val="Calibri"/>
        <family val="2"/>
        <scheme val="minor"/>
      </rPr>
      <t>. Para más detalle, ir a la hoja "Niveles de vinculación" y</t>
    </r>
    <r>
      <rPr>
        <sz val="10"/>
        <rFont val="Calibri"/>
        <family val="2"/>
        <scheme val="minor"/>
      </rPr>
      <t xml:space="preserve"> acceder</t>
    </r>
    <r>
      <rPr>
        <sz val="10"/>
        <color theme="1"/>
        <rFont val="Calibri"/>
        <family val="2"/>
        <scheme val="minor"/>
      </rPr>
      <t xml:space="preserve"> (link) al icono o foto del ODS correspondiente.</t>
    </r>
  </si>
  <si>
    <r>
      <t xml:space="preserve">Corresponde a la vinculación de la actividad con uno de los indicadores del </t>
    </r>
    <r>
      <rPr>
        <b/>
        <sz val="10"/>
        <color theme="1"/>
        <rFont val="Calibri"/>
        <family val="2"/>
        <scheme val="minor"/>
      </rPr>
      <t>Plan Sectorial (PS)</t>
    </r>
    <r>
      <rPr>
        <sz val="10"/>
        <color theme="1"/>
        <rFont val="Calibri"/>
        <family val="2"/>
        <scheme val="minor"/>
      </rPr>
      <t>. Para más detalle, ir a la hoja "Niveles de vinculación" y revisar el indicador correspondiente. En la hoja "Desglose de niveles de vinculación"encontrará mayor desglose de información.</t>
    </r>
  </si>
  <si>
    <r>
      <t xml:space="preserve">Corresponde a la vinculación de la actividad con uno de los indicadores del </t>
    </r>
    <r>
      <rPr>
        <b/>
        <sz val="10"/>
        <color theme="1"/>
        <rFont val="Calibri"/>
        <family val="2"/>
        <scheme val="minor"/>
      </rPr>
      <t>Plan Estratégico Institucional (PEI)</t>
    </r>
    <r>
      <rPr>
        <sz val="10"/>
        <color theme="1"/>
        <rFont val="Calibri"/>
        <family val="2"/>
        <scheme val="minor"/>
      </rPr>
      <t>. Para más detalle, ir a la hoja "Niveles de vinculación" y revisar el indicador correspondiente.En la hoja "Desglose de niveles de vinculación"encontrará mayor desglose de información.</t>
    </r>
  </si>
  <si>
    <r>
      <t xml:space="preserve">Corresponde a la vinculación con uno de los indicadores del </t>
    </r>
    <r>
      <rPr>
        <b/>
        <sz val="10"/>
        <color theme="1"/>
        <rFont val="Calibri"/>
        <family val="2"/>
        <scheme val="minor"/>
      </rPr>
      <t>Plan Operativo Institucional (POI)</t>
    </r>
    <r>
      <rPr>
        <sz val="10"/>
        <color theme="1"/>
        <rFont val="Calibri"/>
        <family val="2"/>
        <scheme val="minor"/>
      </rPr>
      <t>. Para más detalle, ir a la hoja "Niveles de vinculación" y revisar el indicador correspondiente. En la hoja "Desglose de niveles de vinculación"encontrará mayor desglose de información.</t>
    </r>
  </si>
  <si>
    <t>175-9</t>
  </si>
  <si>
    <t>Región de Desarrollo Central Sur</t>
  </si>
  <si>
    <t>2.10.1.1</t>
  </si>
  <si>
    <t>Número de productores que reciben asistencia técnica, para la transformación de los sistemas productivos.</t>
  </si>
  <si>
    <t>AEA Acosta, Aserrí, Carara, La Gloria, Mora, Puriscal, Santa Ana y Turrubares</t>
  </si>
  <si>
    <t>Meta anual. Sujeto a disposiciones superiores. Se comtemplan la sumatoria del resto de indicadores</t>
  </si>
  <si>
    <t>A la fecha se avanzó en el cumplimiento de productores con los 3 servicios de extensión</t>
  </si>
  <si>
    <t>Número de diagnósticos y planes de finca</t>
  </si>
  <si>
    <t>AEA Aserrí, Acosta, Carara, Mora, La Gloria, Puriscal, Santa Ana y Turrubares</t>
  </si>
  <si>
    <t xml:space="preserve">Corresponde a los productores de Producción sostenible que no responden a un indicador especifico </t>
  </si>
  <si>
    <t>Se avanzó en el cumplimiento anual respecto a planes de finca en el sistema DNEA</t>
  </si>
  <si>
    <t>Hoja de visita</t>
  </si>
  <si>
    <t>Número de capacitaciones</t>
  </si>
  <si>
    <t>Número de programas de radio o TV</t>
  </si>
  <si>
    <t>Massmedia</t>
  </si>
  <si>
    <t>En coordinación con Información y comunicación</t>
  </si>
  <si>
    <t xml:space="preserve"> Gestión de actividades de capacitación en coordinación con otras instituciones y empresas privadas. </t>
  </si>
  <si>
    <t>Número de productores atendidos con sistemas de producción orgánica certificados o en transición</t>
  </si>
  <si>
    <t>AEA Acosta, Aserrí, La Gloria, Mora, Puriscal, Santa Ana, Turrubares, enlace regional agricultura orgánica</t>
  </si>
  <si>
    <t xml:space="preserve">Corresponde a la meta anual </t>
  </si>
  <si>
    <t>Esta linea esta bloqueda, según informe el cumplimiento es de 11 productores</t>
  </si>
  <si>
    <t xml:space="preserve"> Elaboración y/o actualización de diagnóstico y plan de finca de la unidad productiva u otras herramientas complementarias (NAMA, BAE) </t>
  </si>
  <si>
    <t>AEA Acosta, Aserrí, La Gloria, Mora, Puriscal, Santa Ana y Turrubares</t>
  </si>
  <si>
    <t>Existió mayor demanda respecto a solicitudes de los productores</t>
  </si>
  <si>
    <t>2.1.1.1</t>
  </si>
  <si>
    <t>AEA Puriscal</t>
  </si>
  <si>
    <t xml:space="preserve"> Servicios de Extensión para el manejo sostenible de los sistemas de producción agropecuaria. </t>
  </si>
  <si>
    <t>Con apoyo del enlace regional de agricultura orgánica</t>
  </si>
  <si>
    <t>Esta linea esta bloqueda, se cumplió al 100%</t>
  </si>
  <si>
    <t>Número de visitas</t>
  </si>
  <si>
    <t>Se completaron las visitas a fincas pendientes del primer semestre</t>
  </si>
  <si>
    <t>Número de productores y organizaciones que obtienen el galardón de bandera azul ecológica (BAE).</t>
  </si>
  <si>
    <t>AEA Acosta, Aserrí, Carara, La Gloria, Mora, Puriscal, Santa Ana,Turrubares y enlace regional de producción sostenible</t>
  </si>
  <si>
    <t>Ya se tiene programadas las entregas de BAE</t>
  </si>
  <si>
    <t xml:space="preserve"> Número de diagnósticos y planes de finca </t>
  </si>
  <si>
    <t xml:space="preserve"> SisDNEA </t>
  </si>
  <si>
    <t>A pesar de todavía no cumplir la totalildad de servicios de extensión, se avanza en planes de finca en el sistema DNEA</t>
  </si>
  <si>
    <t xml:space="preserve"> Número de informes </t>
  </si>
  <si>
    <t xml:space="preserve"> Informe </t>
  </si>
  <si>
    <t>La demanda respecto al servicio de BAE aumento</t>
  </si>
  <si>
    <t xml:space="preserve"> Número de visitas a finca </t>
  </si>
  <si>
    <t xml:space="preserve"> Hoja de Visita </t>
  </si>
  <si>
    <t xml:space="preserve">Número de productores </t>
  </si>
  <si>
    <t>AEA Acosta, Aserrí, Carara, La Gloria, Mora, Puriscal, Turrubares y enlace regional de Ganadería</t>
  </si>
  <si>
    <t xml:space="preserve"> Elaboración y/o actualización de diagnóstico y plan de finca de la unidad prodcutiva u otras herramientas complememntarias (NAMA, BAE) </t>
  </si>
  <si>
    <t xml:space="preserve">AEA Acosta, Aserrí, Carara, La Gloria, Mora, Puriscal, Turrubares </t>
  </si>
  <si>
    <t>El rubro de Ganadería aumenta la demanda por parte del productor</t>
  </si>
  <si>
    <t>Se reporta en San José</t>
  </si>
  <si>
    <t xml:space="preserve">Número de muestreos </t>
  </si>
  <si>
    <t>Debido a que no había equipo en el trimestre pasado quedaron pendientes muestras para este trimestre</t>
  </si>
  <si>
    <t>Aumentó la demanda</t>
  </si>
  <si>
    <t>Número de registros (MRV)</t>
  </si>
  <si>
    <t>Registro(MRV) SisDNEA</t>
  </si>
  <si>
    <t xml:space="preserve">AEA Acosta, Aserrí, Mora, Puriscal, Santa Ana, Turrubares </t>
  </si>
  <si>
    <t>Por un tema de no cumplir la totalidad de parametros el reporte real para el II trimestre es de 1 productor</t>
  </si>
  <si>
    <t xml:space="preserve"> Elaboración y/o actualización de diagnóstico y plan de finca de la unidad productiva u otras herramientas complememntarias (NAMA, BAE) </t>
  </si>
  <si>
    <t xml:space="preserve"> Número de documentos </t>
  </si>
  <si>
    <t>AEA Acosta, Aserrí, Mora, Puriscal, Santa Ana, Turrubares  y enlace regional de producción sostenible</t>
  </si>
  <si>
    <t>Corresponde a la herramienta NAMA Café</t>
  </si>
  <si>
    <t xml:space="preserve"> Número de registros   </t>
  </si>
  <si>
    <t xml:space="preserve"> Hoja de visita </t>
  </si>
  <si>
    <t>Se avanzó en las visitas a finca y servicios de extensión</t>
  </si>
  <si>
    <t xml:space="preserve"> Número de fincas con reconocimiento de producción sostenible, otorgado por el MAG. </t>
  </si>
  <si>
    <t>Se cumple la meta con 3 fincas osea el 100%</t>
  </si>
  <si>
    <t xml:space="preserve">Número de documentos </t>
  </si>
  <si>
    <t>AEA Acosta, Aserrí, Mora, Puriscal, Santa Ana, Turrubares</t>
  </si>
  <si>
    <t>Aplicación herramienta TuModelo</t>
  </si>
  <si>
    <t>3,7,1,1</t>
  </si>
  <si>
    <t>Se reporta a nivel nacional</t>
  </si>
  <si>
    <t>3,7,1,2</t>
  </si>
  <si>
    <t>3,7,1,3</t>
  </si>
  <si>
    <t>Esta linea esta bloqueda, se cumple al 100%</t>
  </si>
  <si>
    <t xml:space="preserve"> Número de organizaciones apoyadas por el Ministerio de Agricultura y Ganadería con servicios de extensión agropecuaria. </t>
  </si>
  <si>
    <t xml:space="preserve"> Número de organizaciones </t>
  </si>
  <si>
    <t>AEA Acosta, Aserrí, Carara, La Gloria, Mora, Puriscal, Santa Ana, Turrubares  y unidad de emprendimiento rural</t>
  </si>
  <si>
    <t>25 organizaciones cumplidas</t>
  </si>
  <si>
    <t xml:space="preserve"> Aplicar la herramienta medición del nivel empresarial y organizacional para empresas y/u organizaciones del sector agropecuario, pesquero y rural. </t>
  </si>
  <si>
    <t>Número de diágnostico (HMGE) en el SisDNEA</t>
  </si>
  <si>
    <t>25 organizaciones con la herramienta aplicada</t>
  </si>
  <si>
    <t xml:space="preserve"> Elaboración y/o actualización de plan de intervención con  base en los resultados de la aplicación de la herramienta  </t>
  </si>
  <si>
    <t>Número de planes de intervención SisDNEA</t>
  </si>
  <si>
    <t>Plan de intervención (HMGE) SisDNEA</t>
  </si>
  <si>
    <t xml:space="preserve"> Servicios de extensión agropecuaria para el acompañamiento y fortalecimiento organizacional  </t>
  </si>
  <si>
    <t>Número de Asesorías</t>
  </si>
  <si>
    <t>BLOQUEDA</t>
  </si>
  <si>
    <t xml:space="preserve"> Número de proyectos formulados con apoyo técnico por parte de MAG. </t>
  </si>
  <si>
    <t xml:space="preserve">Lista de proyectos </t>
  </si>
  <si>
    <t xml:space="preserve">AEA Carara, Acosta Aserrí, La Gloria, Mora, Puriscal, Santa Ana, Turrubares  y equipo de apoyo regional </t>
  </si>
  <si>
    <t>Dependera de la demanda y disponibilidad de fondos económicos</t>
  </si>
  <si>
    <t xml:space="preserve">Se han formulados muchos proyectos en función de la disponiblidad de recursos </t>
  </si>
  <si>
    <t xml:space="preserve"> Número de proyectos agropecuarios o de valor agregado desarrollados por personas productoras y organizaciones,  financiados con recursos públicos (INDER, IMAS, INAMU, MAG, FUNDECOOPERACÍON) y/o privados, con apoyo técnico por parte del MAG. </t>
  </si>
  <si>
    <t>Número de productores</t>
  </si>
  <si>
    <t>Lista de productores</t>
  </si>
  <si>
    <t xml:space="preserve">Muchos de los proyctos financiados fueron presentadoe en las instituciones en el 2023.  Ya que se depende de la disponibilidad de recursos </t>
  </si>
  <si>
    <t xml:space="preserve"> Número de proyectos con seguimiento  técnico por parte de MAG. </t>
  </si>
  <si>
    <t xml:space="preserve">Muchos de los proyectos financiados fueron presentados en las instituciones en el 2023.  Ya que se depende de la disponibilidad de recursos </t>
  </si>
  <si>
    <t>I.10, I.1 y I.12</t>
  </si>
  <si>
    <t xml:space="preserve">Número de reuniones </t>
  </si>
  <si>
    <t>Esta actividad responde a lo indicadores 10,11 y 12 y enmarca asesorias, consultas, apoyos, gestiones entre otras actividades de acompañamiento</t>
  </si>
  <si>
    <t>Se realizó apoyo en la elaboración de los perfiles de proyectos lo implicó mayor demanda de tiempo</t>
  </si>
  <si>
    <t xml:space="preserve"> Número de productores ocasionales atendidos con servicios de extensión agropecuaria </t>
  </si>
  <si>
    <t>Indicador por demanda</t>
  </si>
  <si>
    <t xml:space="preserve"> Número de fincas en seguimiento bajo el enfoque NAMA Ganadería.  </t>
  </si>
  <si>
    <t xml:space="preserve">Se realizará una revisión más especifica de las fincas </t>
  </si>
  <si>
    <t>Lo correcto es 82 productores</t>
  </si>
  <si>
    <t xml:space="preserve"> Número total de fincas de café que han implementado el modelo de adaptación al cambio climático y de reducción de emisiones de gases de efecto invernadero (NAMA Café) y que se encuentra bajo seguimiento oficial.  </t>
  </si>
  <si>
    <t>En el II trimestre solo se aprobó el reporte de 1 productor. Se debe corregir</t>
  </si>
  <si>
    <t>Se habian hecho las gestiones para aumentar la meta, ya que 4 de las agencias tiene area de influencia de vocación cafetalera</t>
  </si>
  <si>
    <t>Herramienta complementaria NAMA Café</t>
  </si>
  <si>
    <t>Encuesta MRV</t>
  </si>
  <si>
    <t xml:space="preserve"> Cantidad de animales bovinos con el dispositivo de Identificación Individual Oficial (DIIO) </t>
  </si>
  <si>
    <t xml:space="preserve"> Número de animales </t>
  </si>
  <si>
    <t xml:space="preserve"> Plataforma Trazar-Agro </t>
  </si>
  <si>
    <t>Corresponde a la meta anual</t>
  </si>
  <si>
    <t>I.18</t>
  </si>
  <si>
    <t>1881 fincas según datos del viceministro, sin embargo es importante mencionar que por finca se podria aumentar el # de visitas. Riesgo de incumplimiento sujeto a disponiblidad de recursos</t>
  </si>
  <si>
    <t xml:space="preserve"> Realizar las gestiones y emitir información de acuerdo a los objetivos institucionales </t>
  </si>
  <si>
    <t xml:space="preserve"> Número de gestiones </t>
  </si>
  <si>
    <t>Documentos, listas de asistencia, bitácora, archivo</t>
  </si>
  <si>
    <t>Iván Quesada Monge</t>
  </si>
  <si>
    <t xml:space="preserve"> Reuniones de directores </t>
  </si>
  <si>
    <t xml:space="preserve"> Número de reuniones </t>
  </si>
  <si>
    <t xml:space="preserve"> Lista de asistencia </t>
  </si>
  <si>
    <t xml:space="preserve"> Reuniones con Jerarcas </t>
  </si>
  <si>
    <t xml:space="preserve"> Sesiones del Sector agropecuario Regional </t>
  </si>
  <si>
    <t xml:space="preserve"> Seguimiento a las acciones de las agencias </t>
  </si>
  <si>
    <t xml:space="preserve"> Visitas de seguimiento a proyectos </t>
  </si>
  <si>
    <t xml:space="preserve"> Realizar las gestiones administrativas y financieras que se requieran para el cumplimiento de acciones regionales </t>
  </si>
  <si>
    <t xml:space="preserve"> Seguimiento a las labores de los colaboradores </t>
  </si>
  <si>
    <t xml:space="preserve"> Reuniones de personal  </t>
  </si>
  <si>
    <t xml:space="preserve"> Sesiones COTER </t>
  </si>
  <si>
    <t xml:space="preserve"> Elaboración de informes, reglamentos, instructivos y demás información importante </t>
  </si>
  <si>
    <t xml:space="preserve"> Documentos  </t>
  </si>
  <si>
    <t xml:space="preserve"> Elaboración y envio de directrices </t>
  </si>
  <si>
    <t xml:space="preserve"> Realizar las gestiones pertinentes para aportar al desarrollo y mejorar las condiciones laborales de los funcionarios </t>
  </si>
  <si>
    <t xml:space="preserve"> Realizar las gestiones requeridas para la asignación y ejecución presupuestaria </t>
  </si>
  <si>
    <t xml:space="preserve"> Elaborar las expectativas y evaluación de desempeño respectivas </t>
  </si>
  <si>
    <t xml:space="preserve"> Coordinación y representación del programa Nacional de Cacao </t>
  </si>
  <si>
    <t>Rocío Fallas</t>
  </si>
  <si>
    <t>Corresponden a acciones designadas Programa Nacional de Cacao</t>
  </si>
  <si>
    <t xml:space="preserve">     Visitas de seguimiento técnico y administrativo a las parcelas demostrativas de cacao </t>
  </si>
  <si>
    <t xml:space="preserve"> Número de visitas </t>
  </si>
  <si>
    <t xml:space="preserve">     Realizar la recolección, transcripción en Excel y corroboración de datos generados en las parcelas </t>
  </si>
  <si>
    <t xml:space="preserve"> Número de bases de datos </t>
  </si>
  <si>
    <t xml:space="preserve"> Bases de datos </t>
  </si>
  <si>
    <t xml:space="preserve">     Publicación y elaboración  de informes </t>
  </si>
  <si>
    <t xml:space="preserve"> Número de documentos  </t>
  </si>
  <si>
    <t xml:space="preserve"> Informe  </t>
  </si>
  <si>
    <t xml:space="preserve">     Gestiones administrativas: trámites de compra de insumos, servicios, pagos de mano de obra y viáticos. </t>
  </si>
  <si>
    <t xml:space="preserve"> N° de gestiones </t>
  </si>
  <si>
    <t xml:space="preserve"> Oficio </t>
  </si>
  <si>
    <t xml:space="preserve">     Participación en reuniones, sesiones de trabajo, representaciones, actividades </t>
  </si>
  <si>
    <t>N° de actividades</t>
  </si>
  <si>
    <t xml:space="preserve"> Coordinar los procesos macro de extensión y brindar apoyo técnico a las agencias de extensión regionales, control y seguimiento </t>
  </si>
  <si>
    <t>Planificación Regional y extensión</t>
  </si>
  <si>
    <t xml:space="preserve"> Servicios de extensión, asesoría e información </t>
  </si>
  <si>
    <t xml:space="preserve"> N° de actividades </t>
  </si>
  <si>
    <t xml:space="preserve"> Lista de asistencia/Hoja de visita </t>
  </si>
  <si>
    <t xml:space="preserve"> Asesorar y apoyar a la Dirección en el desarrollo de los siguientes temas de trabajo: Planificación Institucional, Control Interno, gestión de proyectos y gestión de calidad institucional </t>
  </si>
  <si>
    <t xml:space="preserve"> Minuta de reunión </t>
  </si>
  <si>
    <t>Planificación Regional</t>
  </si>
  <si>
    <t xml:space="preserve"> Coordinar y asesorar al Director y extensionistas en la implementación de los instrumentos de Control Interno y planificación </t>
  </si>
  <si>
    <t xml:space="preserve"> Desarrollar y promover estrategias y metodologías que tiendan a fortalecer el abordaje y un enfoque integral y sistémico de la Extensión Agropecuaria en los diferentes niveles de gestión </t>
  </si>
  <si>
    <t>Sesiones de planificación, seguimiento y acompañamiento</t>
  </si>
  <si>
    <t xml:space="preserve"> Desarrollar metodologías y lineamientos técnico-normativas pertinentes para ponerlos en ejecución bajo los diferentes mecanismos del proceso de planificación, con equipo de extensionistas </t>
  </si>
  <si>
    <t xml:space="preserve"> Elaboración y seguimiento de PAO Regional </t>
  </si>
  <si>
    <t xml:space="preserve"> Documentos, listas de asistencia, bitácora, archivo </t>
  </si>
  <si>
    <t xml:space="preserve"> Elaboración de informes de gestión  </t>
  </si>
  <si>
    <t xml:space="preserve"> Asesoría y acompañamiento a proyectos y personas productoras </t>
  </si>
  <si>
    <t>Enlace de mujer productora</t>
  </si>
  <si>
    <t xml:space="preserve"> Desarrollar el programa de divulgación de información y capacitación </t>
  </si>
  <si>
    <t xml:space="preserve"> N° de producciones </t>
  </si>
  <si>
    <t xml:space="preserve"> Programas  </t>
  </si>
  <si>
    <t>Información y comunicación</t>
  </si>
  <si>
    <t xml:space="preserve"> Fortalecer los procesos de asesoría y asistencia técnica a las organizaciones y emprendimientos </t>
  </si>
  <si>
    <t xml:space="preserve"> Hoja de Visita/SisDENA, lista de asistencia </t>
  </si>
  <si>
    <t xml:space="preserve"> Gestión para el cumplimiento de los planes de inversión según  decretos de emergencia </t>
  </si>
  <si>
    <t xml:space="preserve"> Gestionar las solicitudes que se generan en los centros de asignación presupuestaria en materia de contratación administrativa para el desarrollo de las labores a nivel regional y nacional que se realizan en el Subprograma 175-01 </t>
  </si>
  <si>
    <t>Administrativo</t>
  </si>
  <si>
    <t xml:space="preserve"> Gestionar las solicitudes que se generan en los centros de asignación presupuestaria en materia de servicios de apoyo para el desarrollo de las labores a nivel regional y Nacional en el Subprogrma 175-01 </t>
  </si>
  <si>
    <t xml:space="preserve"> Gestión y seguimiento solicitudes que se generan en los centros de asignación presupuestaria en materia de recursos humanos para el desarrollo de las labores a nivel regional y nacional del Subprograma 175-01 </t>
  </si>
  <si>
    <t xml:space="preserve"> Expediente administrativo del funcionario </t>
  </si>
  <si>
    <t xml:space="preserve"> Gestión, control y seguimiento de la Ejecución Presupuestaria Subprograma    175-01 </t>
  </si>
  <si>
    <t xml:space="preserve"> Sistema de Presupuesto Institucional </t>
  </si>
  <si>
    <t>Porcentaje de ejecución</t>
  </si>
  <si>
    <t>Todo el personal</t>
  </si>
  <si>
    <t>Por demanda</t>
  </si>
  <si>
    <t>2.2.1.1</t>
  </si>
  <si>
    <t>N° de sesiones</t>
  </si>
  <si>
    <t>Gestión del proceso de atención de emergencias climáticas o de salud. (Elaboración de planes de intervención)</t>
  </si>
  <si>
    <t>Mantener actualizado el Sistema de Respaldo Documental con Archivos técnicos que respaldan la labor de la AEA</t>
  </si>
  <si>
    <t>Elaboración de actas, oficios, notas, boletas, expedientes, entre otra documentación importante</t>
  </si>
  <si>
    <t>Atención al público (llamadas, correos, apoyo a extensionistas, entre otros)</t>
  </si>
  <si>
    <t>N° de atenciones</t>
  </si>
  <si>
    <t>Apoyos diversos(solicitudes de árboles, elaboración de boletas de requerimientos)</t>
  </si>
  <si>
    <t>Coordinar, evaluar o supervisar procesos de producción sostenible en campo</t>
  </si>
  <si>
    <t>Labores de técnicas de oficina (logística, planeación, informes, actas e incorporación en sistemas informáticos ).</t>
  </si>
  <si>
    <t>Actividades administrativas(RTV, mantenimiento vehicular, etc)</t>
  </si>
  <si>
    <t>N° de gestiones</t>
  </si>
  <si>
    <t>Proceso de control interno y autoevaluación</t>
  </si>
  <si>
    <t xml:space="preserve"> N° de acciones </t>
  </si>
  <si>
    <t>SEVRIMAG y Autoevaluación</t>
  </si>
  <si>
    <t xml:space="preserve">Proceso </t>
  </si>
  <si>
    <t>Elaboración de caracterizaciones de agencias</t>
  </si>
  <si>
    <t xml:space="preserve">Documento  </t>
  </si>
  <si>
    <t>Agencias</t>
  </si>
  <si>
    <r>
      <t xml:space="preserve">Vinculación o alineamiento de objetivos e intervenciones </t>
    </r>
    <r>
      <rPr>
        <b/>
        <vertAlign val="superscript"/>
        <sz val="9"/>
        <rFont val="Calibri (Cuerpo)"/>
      </rPr>
      <t>1</t>
    </r>
  </si>
  <si>
    <r>
      <t xml:space="preserve">ODS </t>
    </r>
    <r>
      <rPr>
        <b/>
        <vertAlign val="superscript"/>
        <sz val="9"/>
        <rFont val="Calibri (Cuerpo)"/>
      </rPr>
      <t>2</t>
    </r>
  </si>
  <si>
    <r>
      <t xml:space="preserve">PS </t>
    </r>
    <r>
      <rPr>
        <b/>
        <vertAlign val="superscript"/>
        <sz val="9"/>
        <rFont val="Calibri (Cuerpo)"/>
      </rPr>
      <t>3</t>
    </r>
  </si>
  <si>
    <r>
      <t xml:space="preserve">PEI </t>
    </r>
    <r>
      <rPr>
        <b/>
        <vertAlign val="superscript"/>
        <sz val="9"/>
        <rFont val="Calibri (Cuerpo)"/>
      </rPr>
      <t>4</t>
    </r>
  </si>
  <si>
    <r>
      <t xml:space="preserve">POI </t>
    </r>
    <r>
      <rPr>
        <b/>
        <vertAlign val="superscript"/>
        <sz val="9"/>
        <rFont val="Calibri (Cuerpo)"/>
      </rPr>
      <t>5</t>
    </r>
  </si>
  <si>
    <r>
      <t xml:space="preserve">Responsable </t>
    </r>
    <r>
      <rPr>
        <b/>
        <vertAlign val="superscript"/>
        <sz val="9"/>
        <rFont val="Calibri (Cuerpo)"/>
      </rPr>
      <t>10</t>
    </r>
  </si>
  <si>
    <r>
      <t xml:space="preserve">Observaciones/supuestos/ Limitaciones </t>
    </r>
    <r>
      <rPr>
        <b/>
        <vertAlign val="superscript"/>
        <sz val="9"/>
        <rFont val="Calibri (Cuerpo)"/>
      </rPr>
      <t>11</t>
    </r>
  </si>
  <si>
    <r>
      <rPr>
        <b/>
        <sz val="9"/>
        <color rgb="FF000000"/>
        <rFont val="Calibri"/>
        <family val="2"/>
        <scheme val="minor"/>
      </rPr>
      <t xml:space="preserve">Unidad de medida </t>
    </r>
    <r>
      <rPr>
        <b/>
        <vertAlign val="superscript"/>
        <sz val="9"/>
        <color rgb="FF000000"/>
        <rFont val="Calibri"/>
        <family val="2"/>
      </rPr>
      <t>7</t>
    </r>
  </si>
  <si>
    <r>
      <t xml:space="preserve">Medios de Verificación </t>
    </r>
    <r>
      <rPr>
        <b/>
        <vertAlign val="superscript"/>
        <sz val="9"/>
        <rFont val="Calibri (Cuerpo)"/>
      </rPr>
      <t>8</t>
    </r>
  </si>
  <si>
    <r>
      <t xml:space="preserve">Meta por Trimestre </t>
    </r>
    <r>
      <rPr>
        <b/>
        <vertAlign val="superscript"/>
        <sz val="9"/>
        <rFont val="Calibri (Cuerpo)"/>
      </rPr>
      <t>9</t>
    </r>
  </si>
  <si>
    <t>Región Brunca</t>
  </si>
  <si>
    <t>Se podrá cumplir con 607 productores meta</t>
  </si>
  <si>
    <t>Se justifica por posible riesgo de no cumplimiento:Para el caso particular de la Agricultura Orgánica, se propone una meta de 40 productores debido a la salida de dos de las organizaciones más grandes que agremiaban a los productores del sector para la Región (COOPEASA, COOPEAGRI), lo que ha provocado la migración de muchas de las personas productoras de esta actividad afectando el cumplimiento de la meta establecida. En el caso particular de AEABA no se cumplirá con dos productores (No hay productores inscritos formalmente en el ARAO o _SFE por tanto no se puede cumplir con el indicador, se sustituye la carga por productores con prácticas de producción sostenible) y la AEAPG no cumplirá con 1 productor ( ya que no ingresó la contratación proyectada y además hubo un traslado.)</t>
  </si>
  <si>
    <t xml:space="preserve">Riesgos relevantes identificados y acciones estratégicas SEVRIMAG y de contexto por intervención estratégica, Emergencia natural, Recorte presupuestario, Actividades no programadas, Cambio en las prioridades de los productores, Incapacidades y/o Permisos de Personal, entre otros. </t>
  </si>
  <si>
    <t>Se ajustan las metas trimestrales en función de la meta real de cumplimiento: se disminuyen cuatro visistas de AEABA  y dos de AEAPG</t>
  </si>
  <si>
    <t>El sobrecumplimiento anual se justifica por:
• El reajuste y fortalecimiento de algunos equipos de trabajo han posibilitado la implementación de metodologías más eficientes, lo que ha contribuido de forma general al resultado regional.
• La disponibilidad de todos los recursos por estar a inicio del año. Esta circunstancia nos ha permitido maximizar su uso de manera óptima, aprovechando al máximo nuestras capacidades y recursos disponibles.
• Las condiciones climáticas favorables han sido un elemento clave en nuestra capacidad para adelantar la asistencia técnica en cultivos que históricamente presentan dificultades durante los periodos de cosecha, como el café y la caña de azúcar. Esta anticipación ha facilitado nuestras operaciones y ha contribuido significativamente a nuestro sobrecumplimiento en este período de gestión.</t>
  </si>
  <si>
    <t>Se ajustan las metas trimestrales en función de la meta real de cumplimiento: se disminuyen dos charlas  AEABA (1) y AEAPG(1)</t>
  </si>
  <si>
    <t>El sobrecumplimiento anual se justifica por:
• El reajuste y fortalecimiento de algunos equipos de trabajo han posibilitado la implementación de metodologías más eficientes, lo que ha contribuido de forma general al resultado regional.</t>
  </si>
  <si>
    <t xml:space="preserve">Se justifica por posible riesgo de no cumplimiento:Respecto a la meta de Programa Bandera Azul Ecológica (PBAE), se fija un objetivo de 89 sistemas productivos de los cuales se considera riesgo de no cumplimiento para 32 con un cumplimiento proyectado pora 53 sistemas productivos PBAE, (17  sistemas que no se podrán atender corresponden a la meta AEASV ya que se realizó el PAO con la proyección de 6 personas funcionarias y sólo se encuentran actualmente 3 (2 compañeros de campo y 1 secretaria), se realizó traslado de un funcionario para fortalecer otra AEA, los restantes 19 son productores que perdieron el interés en el programa y no entregaron la documentación necesaria para obtener el galardón (AEAPJ 4, AEAPB1, AEACN4, AEAPE5, AEAPG5). </t>
  </si>
  <si>
    <t> El sobrecumplimiento anual se justifica por:
• El reajuste y fortalecimiento de algunos equipos de trabajo han posibilitado la implementación de metodologías más eficientes, lo que ha contribuido de forma general al resultado regional.</t>
  </si>
  <si>
    <t>Se ajustan las metas trimestrales en función de la meta real de cumplimiento: se disminuyen cuatro charlas  (AEASV1, AEAPG1, AEACN1, AEALA1)</t>
  </si>
  <si>
    <t xml:space="preserve">Se ajustan las metas trimestrales en función de la meta real de cumplimiento: se disminuyen 36 sistemas productivos 17  sistemas que no se podrán atender corresponden a la meta AEASV ya que se realizó el PAO con la proyección de 6 personas funcionarias y sólo se encuentran actualmente 3 (2 compañeros de campo y 1 secretaria) no ingresó la contratación proyectada , los restantes 19 son productores que perdieron el interés en el programa y no entregaron la documentación necesaria para obtener el galardón (AEAPJ 4, AEAPB1, AEACN4, AEAPE5, AEAPG5). </t>
  </si>
  <si>
    <t> Se presentaron movimientos en los equipos de trabajo de todas las Agencias de Extensión Agropecuaria de la Región. Donde con el ingreso de nuevos funcionarios se presenta una curva de aprendizaje y adaptación a sus funciones, lo que implico en una afectación al cumplimiento de las actividades de los PAO de las AEA´s. En otros casos se presento la salida de funcionarios de las AEA y no se logro su reposición o se realizo en los últimos meses del año, teniendo esto de igual forma una implicación en el cumplimiento de las actividades de los PAO de las AEA´s.</t>
  </si>
  <si>
    <t>Se ajustan las metas trimestrales en función de la meta real de cumplimiento (AEACN disminuye a 8 visitas, AEAPE  no cumplirá con las visitas (12 visitas), AEAPG Se podrá con 5 visitas a los sistemas productivas BAE de las 10 programadas, AEASV Se cumplirá la actividad sólo para 8 con  2 visitas es decir 16 a falta de personal, se realizó el PAO con la proyección de 6 personas funcionarias y sólo se encuentran actualmente 3 (2 compañeros de campo y 1 secretaria) no ingresó la contratación proyectada .</t>
  </si>
  <si>
    <t xml:space="preserve">El sobrecumplimiento registrado durante el primer trimestre de gestión se justifica por:
•	El reajuste y fortalecimiento de nuestros equipos de trabajo han posibilitado la implementación de metodologías más eficientes, lo que ha contribuido significativamente a nuestros resultados.
•	La disponibilidad de todos los recursos por estar a inicio del año. Esta circunstancia nos ha permitido maximizar su uso de manera óptima, aprovechando al máximo nuestras capacidades y recursos disponibles.
•	Las condiciones climáticas favorables han sido un elemento clave en nuestra capacidad para adelantar la asistencia técnica en cultivos que históricamente presentan dificultades durante los periodos de cosecha, como el café y la caña de azúcar. Esta anticipación ha facilitado nuestras operaciones y ha contribuido significativamente a nuestro sobrecumplimiento en este período de gestión.
•	La eficiente gestión de recursos durante las visitas a fincas ha sido fundamental. Estas visitas no solo se aprovecharon para actualizar diagnósticos y planes, sino también brindar la asistencia técnica necesaria.
</t>
  </si>
  <si>
    <t>Se justifica por posible riesgo de no cumplimiento: Sólo se cumplirá con 7 organizaciones debido a que las 5 restantes no mostraron interés en el programa y desistieron de participar (Menos 1AEALA, 1AEAPE,1AEAPG, 2AEASV) en el caso de la AEASV se realizó el PAO con la proyección de 6 personas funcionarias y sólo se encuentran actualmente 3 (2 compañeros de campo y 1 secretaria) no ingresó la contratación proyectada .</t>
  </si>
  <si>
    <t>Se ajustan las metas trimestrales en función de la meta real se disminuyen 3 visitas a la AEAPE, 1 visitas AEALA ya que los productores desistieron de estar el Programa y 6 AEASV  se realizó el PAO con la proyección de 6 personas funcionarias y sólo se encuentran actualmente 3 (2 compañeros de campo y 1 secretaria) no ingresó la contratación proyectada .</t>
  </si>
  <si>
    <t xml:space="preserve">Se ajustan las metas trimestrales en función de la meta real de cumplimiento con 7 entregas de galardón mediante talleres de entrega.
</t>
  </si>
  <si>
    <t>Ajustar meta con aumento 21 productores con la finalidad de compenzar los productores NAMA pendientes de años anteriores.      (de 35 a 53)                                                                                                                 en el caso de la AEAPJ la finca asignada está en riesgo de no cumplimiento ya que el encargado se encuentra fuera de la institución po licencia de familiar gravemente enfermo.</t>
  </si>
  <si>
    <t>Se ajustan las metas trimestrales en función de la meta real de cumplimiento: en el caso de la AEAPJ la charla  programada está en riesgo de no cumplimiento ya que el encargado se encuentra fuera de la institución po licencia de familiar gravemente enfermo.</t>
  </si>
  <si>
    <t>Se justifica por posible riesgo de no cumplimiento: la AEALA programó mal la actividad, se sustituye por un taller.</t>
  </si>
  <si>
    <t>Se ajustan las metas trimestrales en función de la meta real de cumplimiento:  se agrega un taller de AEALA que se había programado mal con 8 giras</t>
  </si>
  <si>
    <t xml:space="preserve">Se ajustan las metas trimestrales en función de la meta real de cumplimiento: sae disminuyen 2 visistas de AEPJ, se agregan 2 visitas AEALA, se agregan 9 de AEABA, 2 visitas AEAPG.
</t>
  </si>
  <si>
    <t xml:space="preserve">El sobrecumplimiento  se debe al aprovechamiento de la visita a finca realizada para actualizar los diagnósticos y planes para brindar asistencias técnicas, el reacomodo y fortakecimeinto de algunos equipos de trabajo nos permitió desplegar equipos más eficientes en nuestras visitas. Las condiciones climáticas favorables, y el adelanto de asistencias técnicas a cultivos con dificultad para atender en periodos de cosecha (café y caña de azúcar), también han facilitado nuestras operaciones. </t>
  </si>
  <si>
    <t>Se justifica por posible riesgo de no cumplimiento:Se cumplirá para 32 , en la AEAPJ (3 fincas)  el encargado se encuentra fuera de la institución por licencia de familiar gravemente enfermo. Sólo hay una funcionaria de reciente ingreso a la AEA y está haciendole frente a la meta del resto de los indicadores</t>
  </si>
  <si>
    <t>Número de balances de emisiones completos</t>
  </si>
  <si>
    <t>Se ajustan las metas trimestrales en función de la meta real de cumplimiento con sólo 32 balances completos (menos 3 de la AEAPJ)</t>
  </si>
  <si>
    <t>Número de registros (MRV-emisiones y capturas)</t>
  </si>
  <si>
    <t>Se ajustan las metas trimestrales en función de la meta real de cumplimiento con sólo 32  registros (menos 3 de la AEAPJ)</t>
  </si>
  <si>
    <t>Se ajustan las metas trimestrales en función de la meta real de cumplimiento con sólo 32  visitas a finca (menos 3 de la AEAPJ) Entrega de resultados y certificado*</t>
  </si>
  <si>
    <t>Se aumenta la meta en 5 productores de 23 a 28  en el caso de la AEAPG se deja de atender a dos productores ya que el encargado tuvo que asumir cargas en otros indicadores para compensar la no contratación y el traslado de las plazas vacante y en el caso de la AEASV Se cumplirá la actividad sólo para 11 productores a falta de personal, dejando de atender a la 10 productores,  se realizó el PAO con la proyección de 6 personas funcionarias y sólo se encuentran actualmente 3 (2 compañeros de campo y 1 secretaria).</t>
  </si>
  <si>
    <t>Se justifica por riesgo de no cumplimiento, se obrendrán solo 28 expedientes con el proceso de extensión completo de 3 servicios y parámetros de cumplimiento completos.</t>
  </si>
  <si>
    <t>Se ajustan las metas trimestrales en función de la meta real de cumplimiento para 28 productores (AEAPG se deja de atender a dos productores ya que el encargado tuvo que asumir cargas en otros indicadores para compensar la no contratación y el traslado de las plazas vacante y en el caso de la AEASV Se cumplirá la actividad sólo para 11 productores a falta de personal, dejando de atender a la 10 productores,  se realizó el PAO con la proyección de 6 personas funcionarias y sólo se encuentran actualmente 3 (2 compañeros de campo y 1 secretaria).</t>
  </si>
  <si>
    <t>Se agrega actividad por nuevo párametro  de registro de MRV</t>
  </si>
  <si>
    <t>Se cumplirá con 9 de los 11 productores meta  ya que el encargado tuvo que asumir cargas en otros indicadores para compensar la no contratación y el traslado de las plazas vacantes.</t>
  </si>
  <si>
    <t xml:space="preserve">Se ajustan las metas trimestrales en función de la meta real de cumplimiento para 28 productores en cuanto a hojas de visita se disminuyen 2 visitas de AEAPG, se disminuyen 48 visitas de la AEASV debido a que se cumplirá la actividad sólo para 11 productores a falta de personal, se realizó el PAO con la proyección de 6 personas funcionarias y sólo se encuentran actualmente 3 (2 compañeros de campo y 1 secretaria) </t>
  </si>
  <si>
    <t>Se ajustan las metas trimestrales en función de la meta real de cumplimiento para 28 productores en cuanto a DM</t>
  </si>
  <si>
    <t>Se cumplirá la meta de 28 ya que la Región está impulsando la Estrategia Tú Modelo, se justifican las actividades con base en la meta real que se puede cumplir.</t>
  </si>
  <si>
    <t>Con la revisión de parametros se determina que al 3 trimestre solo se tienen 14 fincas completas, no se puede modificar el 18 que reportaron en el 2 trimestre</t>
  </si>
  <si>
    <t>Se ajustan las metas trimestrales en función de la meta real de cumplimiento para 28 productores, para esta actividad se diminuyen 10 de AEAPG y 20 de AEASV, ya que no hay suficiente personal para atender el indicador</t>
  </si>
  <si>
    <t>Se ajustan las metas trimestrales en función de la meta real de cumplimiento para 28 productores, considerando al merma de 5 productores de  la AEAPG y 10 de la AEASV, ya que no hay suficiente personal para atender el indicador</t>
  </si>
  <si>
    <t xml:space="preserve">Se justifica por posible riesgo de no cumplimiento: se cumplirá con 38 organizaciones por dos razones en el caso de la AEAPE 7, AEALA con 3 hubo error en digitación de la meta (-1), en el caso de la AEAPB con 3 (-1)y  AEAPG con 3 (-3) ya que el resto de organizaciones no han tenido la apertura de trabajar bajo el procedimiento de atención de la DNEA, además de la limitante de no contra con la cantidad de personal necesario para atender la totalidad, la AEASV No se podrá realizar las actividades ya que no se cuenta con el recurso humano suficiente, se proyectó 6 funcionarios y sólo se cuenta con 3 (Dos funcionarios de campo y una secretaria) Se cumplirá con 4 de las 7, la AEASI, por reacomodo y transición de los nuevos funcionarios sólo se atenderán 2 organizaciones,  AEAPA con 4, AEACN 4, AEABA8. (menos 13 organizaciones a nivel regional).
</t>
  </si>
  <si>
    <t>Se ajustan las metas trimestrales en función de la meta real de cumplimiento: se programa menos 4 reuniones de AEALA por error de digitación en la meta.</t>
  </si>
  <si>
    <t>Se ajustan las metas trimestrales en función de la meta real de cumplimiento: se disminuyen 16 asesorías  que reponden a la disminución de 1 organización en la AEAPB, disminución de11 organizaciones :AEASV3, AEAPG 1, AEALA 1, AEA</t>
  </si>
  <si>
    <t>Se ajustan las metas trimestrales en función de la meta real de cumplimiento: se disminuyen 24 asesorías</t>
  </si>
  <si>
    <t>Se justifica por posible riesgo de no cumplimiento: Una de las organizaciones no estuvo de acuerdo de participar en el procedimiento DNEA para la atención, la actividad no se realizará</t>
  </si>
  <si>
    <t>Se ajustan las metas trimestrales en función de la meta real de cumplimiento: se programa realizar el reporte para las 28 para completar las 38 organizaciones que se proyecta cumplir con el 100% de los párametros</t>
  </si>
  <si>
    <t>Se ajustan las metas trimestrales en función de la meta real de cumplimiento: se programa realizar el reporte para las 10 para completar las 38  organizaciones que se proyecta cumplir con el 100% de los párametros</t>
  </si>
  <si>
    <t>Número de proyectos agropecuarios o de valor agregado desarrollados por personas productoras y organizaciones y financiados con recursos públicos (INDER, IMAS, INAMU, MAG) y/o privados, con apoyo técnico por parte del MAG.</t>
  </si>
  <si>
    <t>El sobrecumplimiento anual se justifica por:
• El reajuste y fortalecimiento de algunos equipos de trabajo han posibilitado la implementación de metodologías más eficientes, lo que ha contribuido de forma general al resultado regional. </t>
  </si>
  <si>
    <t>Identificación de proyectos (META)</t>
  </si>
  <si>
    <t xml:space="preserve">Se ajustan las metas trimestrales en función de la meta real de cumplimiento, se disminuyen tres visitas o reuniones, , se realizan cambios considerando la cantidad de recurso humano disponible </t>
  </si>
  <si>
    <t xml:space="preserve">Se justifica por posible riesgo de no cumplimiento: se va a cumplir con 55 proyectos que son potenciales para financiamiento, se ajuste a la meta al número de proyectos de los cuales se tiene respaldo, en la Región Brumca se dio la salida de jefaturas que no tenían bien documentado la cantidad de proyectos </t>
  </si>
  <si>
    <t>Por la dinámica de los productores y grupos en las zonas de acción de las agencias se han identificado y apoyado una mayor cantidad de proyectos respecto a la programación de inicio de año</t>
  </si>
  <si>
    <t>Se ajustan las metas trimestrales en función de la meta real de cumplimiento, se disminuye 1 taller de la AEAPG</t>
  </si>
  <si>
    <t>Se ajustan las metas trimestrales en función de la meta real de cumplimiento, se disminuye 12 visitas de la AEAPG</t>
  </si>
  <si>
    <t>Número de proyectos formulados con apoyo técnico por parte de MAG.</t>
  </si>
  <si>
    <t xml:space="preserve"> Apoyo en la Formulación  </t>
  </si>
  <si>
    <t>Número de proyectos  con seguimiento técnico por parte del MAG.</t>
  </si>
  <si>
    <t xml:space="preserve"> Apoyo en  Seguimiento de proyectos </t>
  </si>
  <si>
    <t>Se justifica por posible riesgo de no cumplimiento: para 48 fincas NAMA en Seguimiento ya que no se cuenta con personal suficiente para hacerle frente a la meta, en el caso de la AEAPJ el encargado con 29 fincas se encuentra en una licencia de cuido por familliar gravemente enfermo solo hay una funcionaria en la agencia, 17 productores de AEAPG por el traslado del funcionario a otra AEA y por retraso en la contratación de las plazas contratada y 2 productores de AEALA desisten de seguir con NAMA por problemas de salud, se reponen en NAMA nuevas, el restabte 16 obedece a fincas NAMA Ganaderia de segiuimiento que estaán pendientes a raíz de no aumentar la meta en el 2022, se cumplira con 171 fincas.</t>
  </si>
  <si>
    <t xml:space="preserve">La ejecución del indicador se encuentra acorde a las metas en la Dirección Regional para cada Agencia </t>
  </si>
  <si>
    <t>Se ajustan las metas trimestrales en función de la meta real de cumplimiento, se disminuye 1 charla de la AEAPG y 1 de la AEAPJ el funcionario encargado se encuentra en una licencia de cuido por familliar gravemente enfermo solo hay una funcionaria en la agencia</t>
  </si>
  <si>
    <t>Se justifica por posible riesgo de no cumplimiento: Se determina que el abordaje más efectivo para llevar a cabo los servicios de extensión es mediante visita a finca para este indicador no con boletín, se incorporan a las visitas de finca programadas</t>
  </si>
  <si>
    <t>Se justifica por posible riesgo de no cumplimiento: :Menos 58 de AEAPJ el funcionario encargado se encuentra en una licencia de cuido por familliar gravemente enfermo solo hay una funcionaria en la agencia</t>
  </si>
  <si>
    <t>Aumento  de la meta en 9 productores</t>
  </si>
  <si>
    <t>Justificar el riesgo de no cumplimiento para la actividad con 32 productores</t>
  </si>
  <si>
    <t>Se ajustan las metas trimestrales en función de la meta real de cumplimiento</t>
  </si>
  <si>
    <t>Se ajustan las metas trimestrales en función de la meta real de cumplimiento (Aplicación de la herramienta)</t>
  </si>
  <si>
    <t>Se agrega por nuevo parametro MRV</t>
  </si>
  <si>
    <t xml:space="preserve">Número de productores (as) que utilizan prácticas de producción sostenible en sus sistemas productivos. </t>
  </si>
  <si>
    <t>Se aumenta la meta  a 187 por reacomodo de funcionarios nuevos</t>
  </si>
  <si>
    <t xml:space="preserve">Se ajustan las metas trimestrales en función de la meta real de cumplimiento, se disminuye 2 charlas de AEABA  por el traslado de un funcionario extensionista y la jefatura a otra Agencia y reacomodo del personal, en el caso de AEAPG no se realizarán 2 ya que no ingresó la contratación proyectada. De momento sólo hay 2 funcionarios (1 Por definirse de manera oficial y otro formalizado) y se proyectaban 4.
</t>
  </si>
  <si>
    <t xml:space="preserve"> No se podrá cumplir con la demostración de métododebido a que hubo un ascenso a Jefatura dentro de la misma Agencia, no se cuenta con suficiente recurso humano.</t>
  </si>
  <si>
    <t>Proceso administrativo</t>
  </si>
  <si>
    <t>Este año nos ingresó más presupuesto por lo que las gestiones aumentaron significativamente, esto implica mucho procesos que los cuales deben quedar evidenciados.</t>
  </si>
  <si>
    <t>Cantidad de trámites en gestión de servicios de apoyo del sub programa 175-01</t>
  </si>
  <si>
    <t xml:space="preserve">  Apoyar en procesos de formación a extensionistas en agricultura de precisión </t>
  </si>
  <si>
    <t>UEA_ Juan Pablo</t>
  </si>
  <si>
    <t xml:space="preserve">Lista de asistencia // Riesgos relevantes identificados y acciones estratégicas SEVRIMAG y de contexto por intervención estratégica, Emergencia natural, Recorte presupuestario, Actividades no programadas, Cambio en las prioridades de los productores, Incapacidades y/o Permisos de Personal, entre otros. </t>
  </si>
  <si>
    <t xml:space="preserve"> Apoyo en el vuelo del drone, procesamiento de imágenes y elaboración de entregables </t>
  </si>
  <si>
    <t>Se atendieron según las necesidades de las Agencias</t>
  </si>
  <si>
    <t>El equipo de computo no tiene las caracteristicas para procesar imágenes y usarlo en otras tareas al mismo tiempo, por lo que para procesar imágenes se deja durante la noche, esto genera un retraso en la elaboración de entregables.</t>
  </si>
  <si>
    <t>•</t>
  </si>
  <si>
    <t xml:space="preserve"> Apoyo en el uso e implementación de SIG </t>
  </si>
  <si>
    <t>No se han realizado talleres en SIG, debido a la espera de cambiar los equipo de computo de la región para trabajar con el software QGIS</t>
  </si>
  <si>
    <t xml:space="preserve"> Participación en las reuniones de Jefaturas y coordinadores regionales </t>
  </si>
  <si>
    <t>Proyectos y empresariedad_ Jhonny Ureña</t>
  </si>
  <si>
    <t xml:space="preserve"> Participación por medio de sesiones de trabajo en instancias de articulación institucional. </t>
  </si>
  <si>
    <t xml:space="preserve"> Elaboración de informes semanales e itinerarios. </t>
  </si>
  <si>
    <t xml:space="preserve"> Mantenimiento de documentos de respaldo en archivos físicos y digitales. </t>
  </si>
  <si>
    <t xml:space="preserve"> Seguimiento a la gestión de proyectos productivos de las organizaciones. </t>
  </si>
  <si>
    <t xml:space="preserve"> Colaboración en la elaboración de informes anuales de operación y cierre de los proyectos agropecuarios de transferencia de recursos del MAG. </t>
  </si>
  <si>
    <t xml:space="preserve"> Coordinación y seguimiento para la aplicación regional de Control Interno. </t>
  </si>
  <si>
    <t xml:space="preserve">  Coordinación con las instancias públicas y privadas, en apoyo y cumplimiento de procedimientos, requisitos y marco normativo para el acceso a recursos y ejecución de proyectos productivos agropecuarios. </t>
  </si>
  <si>
    <t xml:space="preserve"> Apoyo en el desarrollo de Estrategias de Asociatividad para impulsar los procesos de producción, industrialización y comercialización. </t>
  </si>
  <si>
    <t xml:space="preserve"> Facilitar  metodologías para realizar actividades de fortalecimiento de capacidades - organizativos-empresariales para asesorar las AEA. </t>
  </si>
  <si>
    <t xml:space="preserve"> Coordinación interinstitucional para la atención de necesidades de capacitación identificadas. </t>
  </si>
  <si>
    <t xml:space="preserve"> Acompañamiento técnico empresarial a  las organizaciones. </t>
  </si>
  <si>
    <t xml:space="preserve"> Reuniones del Sector Agropecuario Regional </t>
  </si>
  <si>
    <t>Documentos</t>
  </si>
  <si>
    <t>Director Regional_ Róger Montero</t>
  </si>
  <si>
    <t xml:space="preserve"> Seguimiento a acuerdos del Sector Agropecuario Regional </t>
  </si>
  <si>
    <t>Se cuatifican 11 acuerdos del Comité Sectorial Agropecuario, pero también se suman 6 más que se gestionan desde la AREDES, que son directos del sector agropecurio.</t>
  </si>
  <si>
    <t>Se hicieron al menos 4 visitas a AEA en el primer trimestre, para evaluación del desempeño.  En el segunto trimestre se vistó a 9 AEA como seguimiento y apoyo al personal y sus proyectos con productores.</t>
  </si>
  <si>
    <t xml:space="preserve"> Gstiones de seguimiento a proyectos </t>
  </si>
  <si>
    <t>Se identificaron 4 proyectos que requieren algún apoyo y gestión ante otras instituicones como INDER, SINAC, IMAS, otros.</t>
  </si>
  <si>
    <t xml:space="preserve"> Reuniones de personal </t>
  </si>
  <si>
    <t xml:space="preserve">Se han hecho reuniones de jefaturas de forma virtual y en el segundo trimestre se realizaron 3 reuniones presenciales, de  un día cada una, con las jefaturas de las AEA, donde se analizaron y definieron diversos temas de fondo para la gestión institucional. </t>
  </si>
  <si>
    <t>Se registra la que formalmente se realiza en el mes de febrero.  Para el segundo semestre se considerará el seguimiento que se debe hacer en julio.</t>
  </si>
  <si>
    <t>Se presentaron movimientos en los equipos de trabajo de todas las Agencias de Extensión Agropecuaria de la Región. Donde con el ingreso de nuevos funcionarios se presenta una curva de aprendizaje y adaptación a sus funciones, lo que implico en una afectación al cumplimiento de las actividades de los PAO de las AEA´s. En otros casos se presento la salida de funcionarios de las AEA y no se logro su reposición o se realizo en los últimos meses del año, teniendo esto de igual forma una implicación en el cumplimiento de las actividades de los PAO de las AEA´s.</t>
  </si>
  <si>
    <t>Las cifras registradas se respaldan con tan solo los oficios formales tramitados desde la dirección MAG y desde la coordinación del CSRA.  Sin embargo, hay una buena contidad de documentos más en los que se incide desde  la dirección.</t>
  </si>
  <si>
    <t xml:space="preserve">En esta materia los trámites y necesidad de documentar es muy fuerte.  Al tener este año 18 puestos vacantes, en el primer trimestre se dibió elaborar y tramitar las 18 justificaciones y en el segundo trimestre, las 18 pedimentos para avanzar con el trámites.  Se suman otros trámites.
</t>
  </si>
  <si>
    <t>Durante las reuniones de jefaturas, la idenficacion de necesidades de capactición es un producto en casi todas las reuniones.</t>
  </si>
  <si>
    <t>Estas acciones de seguimiento son muy frecuentes, al menos una por semana, pero generalmente se dan con mayor frecuencia.</t>
  </si>
  <si>
    <t>Se revisó, aprobó y tramitó el informe del primer trimestre.</t>
  </si>
  <si>
    <t>Se revisó, aprobó y tramitó el informe del segundo trimestre.</t>
  </si>
  <si>
    <t xml:space="preserve"> Coordinar acciones con los niveles nacionales (UPI, DNEA, SEPSA) para generar el POI, Informe Semestral y Anual de labores </t>
  </si>
  <si>
    <t xml:space="preserve">         -  </t>
  </si>
  <si>
    <t xml:space="preserve"> Apoyo y seguimiento a la elaboración del POI Agencias y procesos regionales   </t>
  </si>
  <si>
    <t xml:space="preserve"> Participación de las reuniones con el Foro de planificadores y la UPI sobre los lineamientos para el POI e informes </t>
  </si>
  <si>
    <t> No se conto con Planificador durante el segundo semestre del año
Se presentaron movimientos en los equipos de trabajo de todas las Agencias de Extensión Agropecuaria de la Región. Donde con el ingreso de nuevos funcionarios se presenta una curva de aprendizaje y adaptación a sus funciones, lo que implico en una afectación al cumplimiento de las actividades de los PAO de las AEA´s. En otros casos se presento la salida de funcionarios de las AEA y no se logro su reposición o se realizo en los últimos meses del año, teniendo esto de igual forma una implicación en el cumplimiento de las actividades de los PAO de las AEA´s.</t>
  </si>
  <si>
    <t>Revisión de concordancia con el SDNEA</t>
  </si>
  <si>
    <t>Se envía explica, revisa y consolida información de las AEA</t>
  </si>
  <si>
    <t>Formato PAO, Formato infomes, Formato programciones semanales, Formato control y seguimiento</t>
  </si>
  <si>
    <t>  No se conto con Planificador durante el segundo semestre del año
Se presentaron movimientos en los equipos de trabajo de todas las Agencias de Extensión Agropecuaria de la Región. Donde con el ingreso de nuevos funcionarios se presenta una curva de aprendizaje y adaptación a sus funciones, lo que implico en una afectación al cumplimiento de las actividades de los PAO de las AEA´s. En otros casos se presento la salida de funcionarios de las AEA y no se logro su reposición o se realizo en los últimos meses del año, teniendo esto de igual forma una implicación en el cumplimiento de las actividades de los PAO de las AEA´s.</t>
  </si>
  <si>
    <t xml:space="preserve"> Reuniones nacionales de planificación  </t>
  </si>
  <si>
    <t>Ya no se reúne el FORO DE PLANIFICADORES</t>
  </si>
  <si>
    <t xml:space="preserve"> Reuniones instancias de coordinación sectorial  </t>
  </si>
  <si>
    <t>Se revisa y colabora con la elaboración del Acta</t>
  </si>
  <si>
    <t xml:space="preserve"> Elaboración de Oficios Sectoriales e institucionales </t>
  </si>
  <si>
    <t xml:space="preserve"> Participación en comisiones sectoriales </t>
  </si>
  <si>
    <t>Atención al público (llamadas, correos, apoyo a extensionistas, entre otros).</t>
  </si>
  <si>
    <t>Secretaría de la Dirección</t>
  </si>
  <si>
    <t xml:space="preserve"> Apoyo en la detección y gestión del suministro de los útiles y material de trabajo en la Dirección Regional</t>
  </si>
  <si>
    <t>Apoyo en la custodia y actualización de los expedientes y regiostros de información vinculados con la Dirección Regional</t>
  </si>
  <si>
    <t>Archivo de funcionarios</t>
  </si>
  <si>
    <t>Apoyo en la canalización de prácticas estudiantiles a las instancias correspondientes</t>
  </si>
  <si>
    <t>Apoyo en el seguimiento de  agendas de la Dirección Regional</t>
  </si>
  <si>
    <t>Apoyo en la asignacion del uso de los diferentes espacios de reunión  y el préstamo de equipos para reuniones</t>
  </si>
  <si>
    <t>Actividad por demanda</t>
  </si>
  <si>
    <t>Resolver u orientar consultas y suministrar información de procesos de Extensión.</t>
  </si>
  <si>
    <t>Elaboración de oficios,  minutas, actas</t>
  </si>
  <si>
    <t>Apoyo en reuniones sectoriales (CSRA, Foro Mixto, Unidad de proyectos)</t>
  </si>
  <si>
    <t>Secretarías AEA</t>
  </si>
  <si>
    <t>Mantener actualizado el Sistema de Resaldo Documental con Archivos técnicos que respaldan la labor de la AEA</t>
  </si>
  <si>
    <t>Mantener actualizado los archivos físicos del registro de productores agropecuarios</t>
  </si>
  <si>
    <t>Realizar minutas de reunión de AEA</t>
  </si>
  <si>
    <t>Roger Montero Solís</t>
  </si>
  <si>
    <t>DRB-171-2024</t>
  </si>
  <si>
    <r>
      <t xml:space="preserve">Corresponde a la vinculación de la actividad con uno de los </t>
    </r>
    <r>
      <rPr>
        <b/>
        <sz val="9"/>
        <color theme="1"/>
        <rFont val="Calibri"/>
        <family val="2"/>
        <scheme val="minor"/>
      </rPr>
      <t>Objetivos de Desarrollo Sostenible (ODS)</t>
    </r>
    <r>
      <rPr>
        <sz val="9"/>
        <color theme="1"/>
        <rFont val="Calibri"/>
        <family val="2"/>
        <scheme val="minor"/>
      </rPr>
      <t>. Para más detalle, ir a la hoja "Niveles de vinculación" y</t>
    </r>
    <r>
      <rPr>
        <sz val="9"/>
        <rFont val="Calibri (Cuerpo)"/>
      </rPr>
      <t xml:space="preserve"> acceder</t>
    </r>
    <r>
      <rPr>
        <sz val="9"/>
        <color theme="1"/>
        <rFont val="Calibri"/>
        <family val="2"/>
        <scheme val="minor"/>
      </rPr>
      <t xml:space="preserve"> (link) al icono o foto del ODS correspondiente.</t>
    </r>
  </si>
  <si>
    <r>
      <t xml:space="preserve">Corresponde a la vinculación con uno de los indicadores del </t>
    </r>
    <r>
      <rPr>
        <b/>
        <sz val="9"/>
        <color theme="1"/>
        <rFont val="Calibri (Cuerpo)"/>
      </rPr>
      <t>Plan Operativo Institucional (POI)</t>
    </r>
    <r>
      <rPr>
        <sz val="9"/>
        <color theme="1"/>
        <rFont val="Calibri"/>
        <family val="2"/>
        <scheme val="minor"/>
      </rPr>
      <t>. Para más detalle, ir a la hoja "Niveles de vinculación" y revisar el indicador correspondiente. En la hoja "Desglose de niveles de vinculación"encontrará mayor desglose de información.</t>
    </r>
  </si>
  <si>
    <t>Número</t>
  </si>
  <si>
    <t>Objetivos de Desarrollo Sostenible</t>
  </si>
  <si>
    <t>Link del ODS</t>
  </si>
  <si>
    <t>Fin de la Pobreza.</t>
  </si>
  <si>
    <t>Hambre Cero.</t>
  </si>
  <si>
    <t>Salud y Bienestar.</t>
  </si>
  <si>
    <t>Educación y Calidad.</t>
  </si>
  <si>
    <t xml:space="preserve"> Igualdad de Género.</t>
  </si>
  <si>
    <t xml:space="preserve"> Agua Limpia y Saneamiento.</t>
  </si>
  <si>
    <t>Energía asequible y no Contaminante.</t>
  </si>
  <si>
    <t xml:space="preserve"> Trabajo Decente y Crecimiento Económico.</t>
  </si>
  <si>
    <t xml:space="preserve"> Industria Innovación e Infrestructura</t>
  </si>
  <si>
    <t>Reducción de las desigualdades.</t>
  </si>
  <si>
    <t>Ciudades y comunidades sostenibles.</t>
  </si>
  <si>
    <t xml:space="preserve">Producción y consumo responsables. </t>
  </si>
  <si>
    <t xml:space="preserve"> Acción por el clima.</t>
  </si>
  <si>
    <t>Vida submarina.</t>
  </si>
  <si>
    <t>Vida de ecosistemas terrestres.</t>
  </si>
  <si>
    <t xml:space="preserve"> Paz, justicias e instituciones sólidas.</t>
  </si>
  <si>
    <t xml:space="preserve">Alianzas para lograr objetivos. </t>
  </si>
  <si>
    <t xml:space="preserve">Plan Sectorial (PS) </t>
  </si>
  <si>
    <t>Vinculo</t>
  </si>
  <si>
    <t>1.7.1.1</t>
  </si>
  <si>
    <t xml:space="preserve"> Reorganización parcial de la DNEA implementada.</t>
  </si>
  <si>
    <t>1.9.1.1</t>
  </si>
  <si>
    <t xml:space="preserve"> Propuesta elaborada e implementada del modelo integral de extensión agropecuaria.</t>
  </si>
  <si>
    <t>1.11.1.1</t>
  </si>
  <si>
    <t xml:space="preserve"> Expediente digital de la persona productora</t>
  </si>
  <si>
    <t xml:space="preserve">1.11.1.2 </t>
  </si>
  <si>
    <t>Cantidad de servicios de extensión en línea.</t>
  </si>
  <si>
    <t xml:space="preserve">1.18.1.1 </t>
  </si>
  <si>
    <t>Cantidad de etapas del sistema implementadas del VUI.</t>
  </si>
  <si>
    <t xml:space="preserve">
Número de capacitaciones realizadas para personas productoras.
</t>
  </si>
  <si>
    <t xml:space="preserve">
Número de capacitaciones realizadas para agentes de extensión.
</t>
  </si>
  <si>
    <t>Reglamento publicado e implementado</t>
  </si>
  <si>
    <t>Desarrollar modelos de producción sostenible</t>
  </si>
  <si>
    <t>2.12.1.1</t>
  </si>
  <si>
    <t xml:space="preserve"> Acuerdo comercial bilateral con la Unión Europea en materia de producción orgánica negociado.</t>
  </si>
  <si>
    <t>2.13.1.1</t>
  </si>
  <si>
    <t xml:space="preserve"> Reglamento implementado</t>
  </si>
  <si>
    <t xml:space="preserve"> Número de productores agropecuarios que reciben incentivos económicos por reconocimiento de beneficios agroambientales.
</t>
  </si>
  <si>
    <t xml:space="preserve">Número de nuevos modelos de producción bajos en emisiones de gases de efecto invernadero implementados. (caña de azúcar, musáceas, arroz, entre otros).
</t>
  </si>
  <si>
    <t>Número de biofábricas desarrolladas.</t>
  </si>
  <si>
    <t xml:space="preserve"> Sistema de alerta temprana con información agroclimática apropiada para el productor piloteado.</t>
  </si>
  <si>
    <t xml:space="preserve">Plan Estratégico Institucional (PEI) </t>
  </si>
  <si>
    <t xml:space="preserve">En formulación </t>
  </si>
  <si>
    <t>Plan Operativo Institucional (POI) 2024</t>
  </si>
  <si>
    <t>Meta 2024</t>
  </si>
  <si>
    <t>Región de Desarrollo</t>
  </si>
  <si>
    <t>Valor</t>
  </si>
  <si>
    <t>Central Occidental</t>
  </si>
  <si>
    <t>Central Oriental</t>
  </si>
  <si>
    <t>Pacífico Central</t>
  </si>
  <si>
    <t>DNEA (nacional)</t>
  </si>
  <si>
    <r>
      <t>Toneladas métricas por año (t/año) de CO</t>
    </r>
    <r>
      <rPr>
        <vertAlign val="subscript"/>
        <sz val="12"/>
        <color theme="1"/>
        <rFont val="Calibri"/>
        <family val="2"/>
      </rPr>
      <t>2</t>
    </r>
    <r>
      <rPr>
        <sz val="12"/>
        <color theme="1"/>
        <rFont val="Calibri"/>
        <family val="2"/>
      </rPr>
      <t xml:space="preserve"> equivalente mitigado, aplicando el modelo NAMA.</t>
    </r>
  </si>
  <si>
    <t>Fuente: Unidad de Planificación Institucional (UPI), año 2023.</t>
  </si>
  <si>
    <t>Regional de Desarrollo Chorotega</t>
  </si>
  <si>
    <r>
      <t xml:space="preserve">Vinculación o alineamiento de objetivos e intervenciones </t>
    </r>
    <r>
      <rPr>
        <b/>
        <vertAlign val="superscript"/>
        <sz val="9"/>
        <color rgb="FF000000"/>
        <rFont val="Calibri (Cuerpo)"/>
      </rPr>
      <t>1</t>
    </r>
  </si>
  <si>
    <r>
      <t xml:space="preserve">ODS </t>
    </r>
    <r>
      <rPr>
        <b/>
        <vertAlign val="superscript"/>
        <sz val="9"/>
        <color rgb="FF000000"/>
        <rFont val="Calibri (Cuerpo)"/>
      </rPr>
      <t>4</t>
    </r>
    <r>
      <rPr>
        <sz val="11"/>
        <color theme="1"/>
        <rFont val="Calibri"/>
        <family val="2"/>
        <scheme val="minor"/>
      </rPr>
      <t/>
    </r>
  </si>
  <si>
    <r>
      <t xml:space="preserve">PS </t>
    </r>
    <r>
      <rPr>
        <b/>
        <vertAlign val="superscript"/>
        <sz val="9"/>
        <color rgb="FF000000"/>
        <rFont val="Calibri (Cuerpo)"/>
      </rPr>
      <t>5</t>
    </r>
    <r>
      <rPr>
        <sz val="11"/>
        <color theme="1"/>
        <rFont val="Calibri"/>
        <family val="2"/>
        <scheme val="minor"/>
      </rPr>
      <t/>
    </r>
  </si>
  <si>
    <r>
      <t xml:space="preserve">PEI </t>
    </r>
    <r>
      <rPr>
        <b/>
        <vertAlign val="superscript"/>
        <sz val="9"/>
        <color rgb="FF000000"/>
        <rFont val="Calibri (Cuerpo)"/>
      </rPr>
      <t>6</t>
    </r>
    <r>
      <rPr>
        <sz val="11"/>
        <color theme="1"/>
        <rFont val="Calibri"/>
        <family val="2"/>
        <scheme val="minor"/>
      </rPr>
      <t/>
    </r>
  </si>
  <si>
    <r>
      <t xml:space="preserve">POI </t>
    </r>
    <r>
      <rPr>
        <b/>
        <vertAlign val="superscript"/>
        <sz val="9"/>
        <color rgb="FF000000"/>
        <rFont val="Calibri (Cuerpo)"/>
      </rPr>
      <t>7</t>
    </r>
    <r>
      <rPr>
        <sz val="11"/>
        <color theme="1"/>
        <rFont val="Calibri"/>
        <family val="2"/>
        <scheme val="minor"/>
      </rPr>
      <t/>
    </r>
  </si>
  <si>
    <r>
      <t xml:space="preserve">Unidad de medida </t>
    </r>
    <r>
      <rPr>
        <b/>
        <vertAlign val="superscript"/>
        <sz val="9"/>
        <rFont val="Calibri (Cuerpo)"/>
      </rPr>
      <t>7</t>
    </r>
  </si>
  <si>
    <t>I SEM</t>
  </si>
  <si>
    <t>II SEM</t>
  </si>
  <si>
    <r>
      <t xml:space="preserve">Número de productores que reciben </t>
    </r>
    <r>
      <rPr>
        <b/>
        <sz val="9"/>
        <color rgb="FF000000"/>
        <rFont val="Calibri"/>
        <family val="2"/>
        <scheme val="minor"/>
      </rPr>
      <t>asistencia técnica</t>
    </r>
    <r>
      <rPr>
        <sz val="9"/>
        <color rgb="FF000000"/>
        <rFont val="Calibri"/>
        <family val="2"/>
        <scheme val="minor"/>
      </rPr>
      <t>, para la transformación de los sistemas productivos</t>
    </r>
  </si>
  <si>
    <t>Agencias de Extensión</t>
  </si>
  <si>
    <t>1.Renuncia de personal técnico en ganadería en las de las agencias de Nandayure, cañas. Y renucncia de la secretaria de Bagaces.</t>
  </si>
  <si>
    <t>A la fecha se han atendido con asistencia técnica 462 productores. De acuerdo a los datos del sistema de la DNEA</t>
  </si>
  <si>
    <t>En la región se alcanzó un 93 % de ejecución, dentro de los aspectos que incidieron tenemos las capacitaciones al personal en Trazabilidad, así como el areteo en 968 animales en toda la región. Atro aspecto que impidió llegar a la meta fue el levantamiento de información de pérdidas debido al Decreto de la Tormenta Sara, que como es sabido Guanacaste fue una de las zonas más afectadas</t>
  </si>
  <si>
    <t>Elaboración y/o actualización de Diagnóstico y Plan de Manejo de la Unidad Productiva</t>
  </si>
  <si>
    <t>Número de expendientes en el SisDNEA</t>
  </si>
  <si>
    <t>A la fecha se han realizado 420 diagnósticos y planes de finca del indicador de Asistencia Técnica. El dato de 284 solo refleja los productores atendidos con asistencia técnica en Producción sostenible</t>
  </si>
  <si>
    <t>A la fecha se han realizado 575 diagnósticos y planes de finca del indicador de Asistencia Técnica. El dato de 284 solo refleja los productores atendidos con asistencia técnica en Producción sostenible</t>
  </si>
  <si>
    <t>A la fecha se han realizado 580 diagnósticos y planes de finca del indicador de Asistencia Técnica. El dato de 284 solo refleja los productores atendidos con asistencia técnica en Producción sostenible</t>
  </si>
  <si>
    <t>Productores atendidos con asistencia técnica en aguacate</t>
  </si>
  <si>
    <t xml:space="preserve">Agencias de Extensión de Abangares, Bagaces, Cañas, Nicoya, Santa Cruz y Tilarán </t>
  </si>
  <si>
    <t>Se tenían programados 8 productores en Aguacate, sin embargo por demanda de los productores se alcanzaron 25 productores en toda la región</t>
  </si>
  <si>
    <t>Productores atendidos con asistencia técnica en apicultura</t>
  </si>
  <si>
    <t>Agencias de Extensión de Abangares, Cañas, Hojancha y Liberia</t>
  </si>
  <si>
    <t>En la región se alcanzó un 83 % de ejecución, dentro de los aspectos que incidieron tenemos las capacitaciones al personal en Trazabilidad, así como el areteo en 968 animales en toda la región. Atro aspecto que impidió llegar a la meta fue el levantamiento de información de pérdidas debido al Decreto de la Tormenta Sara, que como es sabido Guanacaste fue una de las zonas más afectadas</t>
  </si>
  <si>
    <t>Productores atendidos con asistencia técnica en arroz</t>
  </si>
  <si>
    <t>Agencias de Extensión de Nandayure y Nicoya</t>
  </si>
  <si>
    <t>Productores atendidos con asistencia técnica en avicultura</t>
  </si>
  <si>
    <t>Agencias de Extensión de Liberia y Cañas</t>
  </si>
  <si>
    <t>Productores atendidos con asistencia técnica en café</t>
  </si>
  <si>
    <t>Agencias de Extensión de Abangares, Nicoya, Nandayure, Tilarán y Santa Cruz</t>
  </si>
  <si>
    <t>Productores atendidos con asistencia técnica en caña de azúcar</t>
  </si>
  <si>
    <t>Agencias de Extensión de Abangares y Santa Cruz</t>
  </si>
  <si>
    <t>Productores atendidos con asistencia técnica en cerdos</t>
  </si>
  <si>
    <t xml:space="preserve">Agencias de Extensión de Liberia </t>
  </si>
  <si>
    <t>Productores atendidos con asistencia técnica en cítricos</t>
  </si>
  <si>
    <t>Agencias de Extensión de Bagaces, Cañas, Carrillo, La Cruz, Nicoya, Nandayure y Hojancha</t>
  </si>
  <si>
    <t>Productores atendidos con asistencia técnica en frijol y maíz</t>
  </si>
  <si>
    <t>Agencias de Extensión de Abangares, Carrillo, Liberia, La Cruz,  Santa Cruz, Nicoya y Nandayure</t>
  </si>
  <si>
    <t>Productores atendidos con asistencia técnica en hortalizas</t>
  </si>
  <si>
    <t xml:space="preserve">Todas las Agencias de Extensión </t>
  </si>
  <si>
    <t>Productores atendidos con asistencia técnica en ganadería</t>
  </si>
  <si>
    <t>Todas las Agencias de Extensión menos Nandayure</t>
  </si>
  <si>
    <t>Productores atendidos con asistencia técnica en guanabana</t>
  </si>
  <si>
    <t>Agencias de Extensión de Bagaces</t>
  </si>
  <si>
    <t>Productores atendidos con asistencia técnica en millo</t>
  </si>
  <si>
    <t>Agencias de Extensión de Nandayure</t>
  </si>
  <si>
    <t>Productores atendidos con asistencia técnica en papaya</t>
  </si>
  <si>
    <t>Agencias de Extensión de Carrillo y  Santa Cruz</t>
  </si>
  <si>
    <t>Productores atendidos con asistencia técnica en pitahaya</t>
  </si>
  <si>
    <t>Agencias de Extensión de Liberia, Bagaces y Santa Cruz</t>
  </si>
  <si>
    <t>Productores atendidos con asistencia técnica en raíces y tuberculos</t>
  </si>
  <si>
    <t>Agencias de Extensión de La Cruz y Liberia</t>
  </si>
  <si>
    <t>1.01</t>
  </si>
  <si>
    <t>Productores atendidos con asistencia técnica en flor de Jamaica</t>
  </si>
  <si>
    <t>Agencias de Extensión de Cañas</t>
  </si>
  <si>
    <t>La agencia de Cañas incluyó esta actividad</t>
  </si>
  <si>
    <t>Productores atendidos con asistencia técnica en sandías</t>
  </si>
  <si>
    <t>Agencias de Extensión de Abangares y Bagaces</t>
  </si>
  <si>
    <t>Entrega de parasitoides</t>
  </si>
  <si>
    <t>Esta acción la realizan las agencias de Nandayure, Nicoya, Santa Cruz y Hojancha, por la enfermedad de la Mosca de la Fruta, esta acción se realiza en coordinación con SFE, y depende de la demanda de los productores</t>
  </si>
  <si>
    <t>Esta acción la realizan las agencias de Nandayure, Nicoya, Santa Cruz y Hojancha, por la enfermedad de la Mosca de la Fruta, esta acción se realiza en coordinación con SFE, y depende de la demanda de los productores, y la demanda de parasitoides aumenté en los primeros 3 trimestres</t>
  </si>
  <si>
    <t>Asistencia técnica a productores en sus sistemas productivos</t>
  </si>
  <si>
    <t>Por demanda de los productores</t>
  </si>
  <si>
    <t xml:space="preserve">En este trimestre las visitas se vieron afectadas por el incio de trazabilidad y el levantamiento de pérdidas ocasionado por la declaratoria de emergencia por la Tormenta Sara </t>
  </si>
  <si>
    <t>Capacitación a personas productoras con  asistencia Técnica</t>
  </si>
  <si>
    <t>Por la carencia de personal las charlas no fueron brindadas, se reprograman para el segundo semestre</t>
  </si>
  <si>
    <t xml:space="preserve">Producción de medios en la Agencia </t>
  </si>
  <si>
    <t xml:space="preserve">Esta actividad no se realizó  trazabilidad y el levantamiento de pérdidas ocasionado por la declaratoria de emergencia por la Tormenta Sara </t>
  </si>
  <si>
    <t>1.02</t>
  </si>
  <si>
    <r>
      <t xml:space="preserve">Número de productores atendidos con sistemas de producción </t>
    </r>
    <r>
      <rPr>
        <b/>
        <sz val="9"/>
        <color theme="1"/>
        <rFont val="Calibri"/>
        <family val="2"/>
        <scheme val="minor"/>
      </rPr>
      <t xml:space="preserve">orgánica </t>
    </r>
    <r>
      <rPr>
        <sz val="9"/>
        <color theme="1"/>
        <rFont val="Calibri"/>
        <family val="2"/>
        <scheme val="minor"/>
      </rPr>
      <t xml:space="preserve">certificados o en transición. </t>
    </r>
  </si>
  <si>
    <t xml:space="preserve">Agencias de Extensión de Bagaces, Cañas, Tilarán, Nandayure y Santa Cruz </t>
  </si>
  <si>
    <t xml:space="preserve">Uno de los productores orgánicos se retiró de la actividad por asuntos familiares y vendió la finca </t>
  </si>
  <si>
    <t>Por error se duplicó información en los trimestres anteriores, El dato real de acuerdo a las listas de productores de los indicadores es 4, se alcanzó un 80 % de lo programado</t>
  </si>
  <si>
    <t>Capacitación:Charla informativa sobre el reglamento de orgánica (Reglamento 29782)</t>
  </si>
  <si>
    <t>Asistencia técnica a  productores orgánicos</t>
  </si>
  <si>
    <t>Faltante de personal técnico para realizar las visitas</t>
  </si>
  <si>
    <t>Uno de los motivos de superar la meta, fue que se realizaron verificaciones de campo para tramitación de RBAO.</t>
  </si>
  <si>
    <t>1.03</t>
  </si>
  <si>
    <t>Número de personas productoras y organizaciones que obtienen el galardón Bandera Azul Ecológica (BAE)</t>
  </si>
  <si>
    <t>Todas las agencias</t>
  </si>
  <si>
    <t>En la región se entregaron un total de 57 galardones de Bandera Azul Ecológica, sin embargo, solo 45 pasan por las agencias de extensión porque las demás son empresas grandes como los Ingenios Azucareros, meloneras y otras.</t>
  </si>
  <si>
    <t xml:space="preserve">En la región se otrogaron 57 galardones de Bandera Azul Ecológica, sin embargo 4 de estos son otrogados a empresas agrícolas que cuentan con sus propios ingenieros, por lo que no se cumple con las dos visitas técnicas del Catálogo de indicadores, por lo tanto no se incluyen en este informe </t>
  </si>
  <si>
    <t>Se aumentaron las fincas para ser galardonadas con Bandera Azul porque los productores se motivaron a presentar los informes pendientes</t>
  </si>
  <si>
    <t xml:space="preserve"> Revisar y asesorar en la elaboración del informe final BAE </t>
  </si>
  <si>
    <t xml:space="preserve"> Llenar matriz de calificación BAE </t>
  </si>
  <si>
    <t>Se completó lo que no se realizó en el primer y segundo trimestre</t>
  </si>
  <si>
    <t>Asistencia técnica a los Comité locales de sistema de producción con seguimiento para la obtención de Galardón Bandera Azul</t>
  </si>
  <si>
    <t>Entrega de Galardón de BAE</t>
  </si>
  <si>
    <t>Los productores mostraron interés en el programa.</t>
  </si>
  <si>
    <t>Los productores mostraron mayor interés en el Programa y participaron empresas grandes a los que se les entregó el galardón</t>
  </si>
  <si>
    <r>
      <t xml:space="preserve">Número de fincas implementando el modelo </t>
    </r>
    <r>
      <rPr>
        <b/>
        <sz val="9"/>
        <color theme="1"/>
        <rFont val="Calibri"/>
        <family val="2"/>
        <scheme val="minor"/>
      </rPr>
      <t>NAMA Ganadería.</t>
    </r>
  </si>
  <si>
    <t>Por interés del productor La región integró a un ganadero más en el cantón de Carrillo por interés del productor  Ganadero</t>
  </si>
  <si>
    <t>Asistencia técnica a productores del NAMA Ganadería</t>
  </si>
  <si>
    <t>Se realizarón  más visitas debido a que en la región se comenzó a imnplementar el Proyecto Adaptados con Fundecooperación donde participan 55 ganaderos</t>
  </si>
  <si>
    <t>Capacitación a productores en NAMA Ganadería</t>
  </si>
  <si>
    <t>1.04</t>
  </si>
  <si>
    <t>Evaluación de los sistemas de pastos para diseñar opciones de mejora (siembra de pastos)</t>
  </si>
  <si>
    <t>Por mayor demanda de los productores por el desarrollo de proyectos de Ganadería Adaptados en coordinación con FUNDECOPERACIÓN</t>
  </si>
  <si>
    <t>3.7.2.1</t>
  </si>
  <si>
    <t>1.05</t>
  </si>
  <si>
    <r>
      <rPr>
        <b/>
        <sz val="9"/>
        <color theme="1"/>
        <rFont val="Calibri"/>
        <family val="2"/>
        <scheme val="minor"/>
      </rPr>
      <t xml:space="preserve">Toneladas métricas por año (t/año) de CO2 </t>
    </r>
    <r>
      <rPr>
        <sz val="9"/>
        <color theme="1"/>
        <rFont val="Calibri"/>
        <family val="2"/>
        <scheme val="minor"/>
      </rPr>
      <t>equivalente mitigado, aplicando el modelo NAMA</t>
    </r>
    <r>
      <rPr>
        <b/>
        <sz val="9"/>
        <color theme="1"/>
        <rFont val="Calibri"/>
        <family val="2"/>
        <scheme val="minor"/>
      </rPr>
      <t>.</t>
    </r>
  </si>
  <si>
    <t>La región logró superar la meta propuesta en un 24%, según la lectura de los registros de las fincas con motivo de la implementación de las técnicas NAMA Ganadería, demostrandose impactos positivos de la fijación de carbono en suelo.</t>
  </si>
  <si>
    <t>Registro de fincas con medición de reducción de CO2 total</t>
  </si>
  <si>
    <t>La meta se sobrepasa por error de registro en el sistema, porque las fincas de la región son 58 y el dato no se puede duplicar . Cumpiendose la meta en el segundo trimestre</t>
  </si>
  <si>
    <t>Asistencia técnica de fincas con registro de mediciones de reducción de CO2</t>
  </si>
  <si>
    <t>Las visitas a finca se adelantaron porque el procedimiento cambio y se adelantaron.</t>
  </si>
  <si>
    <t xml:space="preserve">Registro de medición de emisiones CO2 equivalente </t>
  </si>
  <si>
    <t xml:space="preserve"> Registro de remociones de CO2 equivalente </t>
  </si>
  <si>
    <t>1.06</t>
  </si>
  <si>
    <t>Número de fincas de café  implementando el modelo de adaptación  al cambio climático y de reducción de emiciones de gases de efecto invernadero</t>
  </si>
  <si>
    <t>Agencias de extensión de Abangares y Hojancha</t>
  </si>
  <si>
    <t>La región logró atender una finca más NAMA Café, por lo que el porcentaje de cumplimiento se superó</t>
  </si>
  <si>
    <t>Se aplicaron 4 diagnósticos, pero solo fueron atendidad 3 fincas NAMA Ganadería</t>
  </si>
  <si>
    <t xml:space="preserve"> Aplicación de la herramienta NAMA café   </t>
  </si>
  <si>
    <t>Muestreo, Interpretación y Análisis de suelos</t>
  </si>
  <si>
    <t>Asistencia técnica a productores del NAMA Café</t>
  </si>
  <si>
    <t>Se realizaron más visitas porque se atendió a un productor más en NAMA Ganadería.</t>
  </si>
  <si>
    <t>1.07</t>
  </si>
  <si>
    <t>Número de fincas con potencial para Reconocimiento de Producción Sostenible</t>
  </si>
  <si>
    <t>Todas las agencias Chorotega</t>
  </si>
  <si>
    <t>El productor ha mostrado un mayor interés en que sus fincas tengan el certificado de Reconocimiento de Ptroducción sostenible, para dar valor agregado a sus productos</t>
  </si>
  <si>
    <t>En total la Región logró brindar 8 certificación de Reconocimientos de Producción Sostenible", alcanzando a 25 productores certificados a la fecha</t>
  </si>
  <si>
    <t>El productor mostró mayor interés por que su finca fuera certificada con reconocimiento de Producción sostenible, solo el cantón de Hojancha, logró certificar a 6 productores</t>
  </si>
  <si>
    <t>Aplicación de Criterios técnicos para el reconocimiento de Producción Sostenible a fincas seleccionadas</t>
  </si>
  <si>
    <t>Asistencia técnica a fincas que aspiran al reconocimiento de producción sostenible.</t>
  </si>
  <si>
    <t>La agencia de Carrillo adelantó las visitas al primer trimestre</t>
  </si>
  <si>
    <t xml:space="preserve">Entrega de Reconocimiento  de Producción sostenible a fincas que cumplen con los parámetros establecidos </t>
  </si>
  <si>
    <t>Fue necesario aumentar las visitas porque se superó la meta programada.</t>
  </si>
  <si>
    <t>1.08</t>
  </si>
  <si>
    <t>Número de  productores agropecuarios que reciben incentivos económicos por reconocimiento de beneficios ambientales bajo las modalidades de RBAyP y RBAO.</t>
  </si>
  <si>
    <t>Agencias de extensión de Abangares, Bagaces, Cañas, La Cruz, Nicoya y Carrillo</t>
  </si>
  <si>
    <t>Se hizo entrega del recurso a dos fincas del cantón de Bagaces</t>
  </si>
  <si>
    <t>Promoción del programa de RBAyP y RBAO.</t>
  </si>
  <si>
    <t>Cantidad de personas</t>
  </si>
  <si>
    <t>Se apoya a 14 productores brindando información y documentación para la solicitud del beneficio</t>
  </si>
  <si>
    <t>Se brindó información a más productores que lo requirieron.</t>
  </si>
  <si>
    <t>Mayor interés del productor</t>
  </si>
  <si>
    <t xml:space="preserve">Recepción de proyectos, revisión y validación de propuestas en campo </t>
  </si>
  <si>
    <t xml:space="preserve">En la agencia de Bagaces por demanda se aumentó la meta </t>
  </si>
  <si>
    <t>Emisión de criterio por parte de la AEA, y conformación de expediente para presentación a la DRCH.</t>
  </si>
  <si>
    <t>1.09</t>
  </si>
  <si>
    <t>Número  de organizaciones  apoyadas por el Ministerio de Agricultura y Ganadería con  Servicio de Extensión Agropecuaria.</t>
  </si>
  <si>
    <t>Número de organizaciones</t>
  </si>
  <si>
    <t>Todas las agencias, menos Cañas y Santa Cruz</t>
  </si>
  <si>
    <t>Tres organizaciones solicitaron a las agencias ser atendidas para el fortalecimiento organizacional</t>
  </si>
  <si>
    <t xml:space="preserve"> Aplicación de herramienta de evaluación gestión empresarial y organizacional a nuevas organizaciones </t>
  </si>
  <si>
    <t xml:space="preserve">Formulación de plan de intervención (plan de trabajo)  de la organización </t>
  </si>
  <si>
    <t>Seguimiento al Plan de mejora de la organización y acompañamiento en la ejecución</t>
  </si>
  <si>
    <t>Apoyo a la organización en la identificación de fuentes de financiamiento</t>
  </si>
  <si>
    <t>Numero de proyectos</t>
  </si>
  <si>
    <t>La coordinación sectorial permitió que mas productores fueran beneficiados con recursos de IMAS y otras instituciones</t>
  </si>
  <si>
    <t xml:space="preserve">Proyectos con asignación de recursos en el año 2024 </t>
  </si>
  <si>
    <t>Los agentes de extensión han coordinado con IMAS, INDER a través de los COSELES y se logró el financiamiento para 26 productores con un monto de  49 millones de colones</t>
  </si>
  <si>
    <t xml:space="preserve">Los agentes de extensión han coordinado con IMAS, INDER a través de los COSELES y se logró el financiamiento para 31 productores con un monto de  45, 9 millones de colones. Dando un total actual de 57 proyectos financiados con un monto de 94.962.000. </t>
  </si>
  <si>
    <t>Número de proyectos formulados con apoyo técnico de parte del MAG</t>
  </si>
  <si>
    <t>Por error en el catálogo de indicadores se fue el número correspondiente al indicador anterior, (4 proyectos de organizaciones), sin embargo el dato correcto es de 40 proyectos</t>
  </si>
  <si>
    <t>Emisión de criterios para el cumplimiento de requisitos del ente financiador (INDER, IMAS, INAMU, MAG, FUNDECOPERACIÓN...)</t>
  </si>
  <si>
    <t xml:space="preserve"> Cantidad de reuniones  </t>
  </si>
  <si>
    <t>Los productores presentan alta demandan el acompañamiento en la gestión de financiamiento para el desarrollo de sus sistemas productivos</t>
  </si>
  <si>
    <t>Acompañamiento  en la gestión del financiamiento</t>
  </si>
  <si>
    <t>Número de proyectos con seguimiento técnico de parte del MAG</t>
  </si>
  <si>
    <t xml:space="preserve">Se logró el financiamiento en este trimestre de 28 productores a los que se les brinda asistencia técnica </t>
  </si>
  <si>
    <t>Se logró brindar seguimiento técnico a 38 proyectos en toda la región</t>
  </si>
  <si>
    <t>Proyectos con seguimiento técnico de parte del MAG.</t>
  </si>
  <si>
    <t>Hojas de Visita</t>
  </si>
  <si>
    <t>Se realizaron más visitas a finca por demanda de los productores</t>
  </si>
  <si>
    <r>
      <t xml:space="preserve">Número de </t>
    </r>
    <r>
      <rPr>
        <b/>
        <sz val="9"/>
        <color theme="1"/>
        <rFont val="Calibri"/>
        <family val="2"/>
        <scheme val="minor"/>
      </rPr>
      <t>productores ocasionales</t>
    </r>
    <r>
      <rPr>
        <sz val="9"/>
        <color theme="1"/>
        <rFont val="Calibri"/>
        <family val="2"/>
        <scheme val="minor"/>
      </rPr>
      <t xml:space="preserve"> atendidos con servicios de extensión.</t>
    </r>
  </si>
  <si>
    <t>La región atendió a 732 productores en este trimestre debido al levantamiento de la información de pérdidas ocasionadas por la Tormenta Sara.</t>
  </si>
  <si>
    <r>
      <t xml:space="preserve">Número de fincas en </t>
    </r>
    <r>
      <rPr>
        <b/>
        <sz val="9"/>
        <color theme="1"/>
        <rFont val="Calibri"/>
        <family val="2"/>
        <scheme val="minor"/>
      </rPr>
      <t>seguimiento</t>
    </r>
    <r>
      <rPr>
        <sz val="9"/>
        <color theme="1"/>
        <rFont val="Calibri"/>
        <family val="2"/>
        <scheme val="minor"/>
      </rPr>
      <t xml:space="preserve"> bajo el enfoque </t>
    </r>
    <r>
      <rPr>
        <b/>
        <sz val="9"/>
        <color theme="1"/>
        <rFont val="Calibri"/>
        <family val="2"/>
        <scheme val="minor"/>
      </rPr>
      <t xml:space="preserve">NAMA </t>
    </r>
    <r>
      <rPr>
        <sz val="9"/>
        <color theme="1"/>
        <rFont val="Calibri"/>
        <family val="2"/>
        <scheme val="minor"/>
      </rPr>
      <t xml:space="preserve">Ganadería. </t>
    </r>
  </si>
  <si>
    <t>Por la atención de otras actividades como trazabilidad y atención de la emergencia muchas visitas no se lograron realizar</t>
  </si>
  <si>
    <t>Asistencia técnica en las fincas NAMA Seguimiento</t>
  </si>
  <si>
    <t>Por demanda de los productores para el ingreso a proyectos NAMA Ganadería</t>
  </si>
  <si>
    <t>Capacitación a productores del NAMA Ganadería seguimientos</t>
  </si>
  <si>
    <t>Se priorizaron otras acciones no programadas, limitando la capacitación en las fincas de seguimiento NAMA</t>
  </si>
  <si>
    <t>Número  de fincas de café  implementando el modelo de adaptación  al cambio climático y de reducción de emiciones de gases de efecto invernadero</t>
  </si>
  <si>
    <t>Agencias de extensión de Abangares, Santa Cruz, Nandayure, Nicoya y Hojancha</t>
  </si>
  <si>
    <t>Se tenía una meta de 2 fincas NAMA Café seguimiento y se logró brindar seguimiento a 5 fincas</t>
  </si>
  <si>
    <t>Cantidad de animales bovinos con el dispositivo de identificación individual oficial (DIIO)</t>
  </si>
  <si>
    <t>Cantidad de animales bovinos</t>
  </si>
  <si>
    <t>Trazar-Agro</t>
  </si>
  <si>
    <t>1.18.1.1</t>
  </si>
  <si>
    <t>Expediente con las solicitudes presentadas por persona física o jurídica.</t>
  </si>
  <si>
    <t>Actividades no Cuantificables</t>
  </si>
  <si>
    <t>Emisión de permisos de  quemas agrícolas controladas</t>
  </si>
  <si>
    <t>Etos productores se atienden por demanda</t>
  </si>
  <si>
    <t>Visitas a Finca</t>
  </si>
  <si>
    <t>Comité Sectorial Local (COSEL), según decreto 32488-MAG</t>
  </si>
  <si>
    <t>Participación en el Comités Municipales de Emergencia, según Decreto 26216-MOPT y sus reglamentos y acuerdos 58-2004.</t>
  </si>
  <si>
    <t xml:space="preserve">Participación en reuniones de las Comisiones Cantonales de Coordinación Interinstitucionales (CCCI) según lo establece el Decreto 36004-PLAN en apoyo a las comunidades solidarias, seguras y saludables </t>
  </si>
  <si>
    <t>Actualización de informe de área de producción en marzo</t>
  </si>
  <si>
    <t>La agencia de Cañas no lo tenía programados y lo ejecutó en este primer trimestre</t>
  </si>
  <si>
    <t>Identificación de riesgos (SEVRI)</t>
  </si>
  <si>
    <t xml:space="preserve">La Comisión Nacional de Control Inerno  cambia el periodo de la identificación de riesgos </t>
  </si>
  <si>
    <t>Autoevaluación Plan de Mejora (SINERGY)</t>
  </si>
  <si>
    <t xml:space="preserve">La Comisión Nacional de Control Inerno  cambia el periodo de la Autoevaluación  </t>
  </si>
  <si>
    <t xml:space="preserve">Seguimiento a los sistemas de control interno </t>
  </si>
  <si>
    <t xml:space="preserve"> Formulación de informes  trimestrales, semestral y anual de las AEAs 2024</t>
  </si>
  <si>
    <t xml:space="preserve">Formulación del plan operativo anual de las AEAs 2025 </t>
  </si>
  <si>
    <t>Atención a personas migrantes</t>
  </si>
  <si>
    <t xml:space="preserve">Agencias de Extensión de La Cruz </t>
  </si>
  <si>
    <t>Apoyo en la realización de ferias agropecuarias</t>
  </si>
  <si>
    <t>Agencias de extensión de : Santa Cruz, Nandayure, Nicoya y Liberia</t>
  </si>
  <si>
    <t>La agencia de Liberia realizó una promoción de feria que no estaba programada</t>
  </si>
  <si>
    <t>Capacitación a funcionarios en tecnologías hortícolas para los funcionarios de las agencias de Bagaces, Cañas, Tilarán y Abangares</t>
  </si>
  <si>
    <t>Numero de charlas</t>
  </si>
  <si>
    <t>Bagaces, Cañas, Tilarán y Abangares</t>
  </si>
  <si>
    <t>Esta acción se incluyó por demanda de las agencias</t>
  </si>
  <si>
    <t>Se aumentá la ejecución por convocatoria hechas por la DNEA, como Trazabilidad Bovina y otras</t>
  </si>
  <si>
    <t>Análisis microbiológico  cualitativo de suelos</t>
  </si>
  <si>
    <t>Bagaces</t>
  </si>
  <si>
    <t>Esta acción se incluyó en Bagaces</t>
  </si>
  <si>
    <t>Muestreo de naranjas en el campo</t>
  </si>
  <si>
    <t>Comité de cítricos</t>
  </si>
  <si>
    <t>Esta acción se realizá en el Comité de Cítricos de la Península de Nicoya</t>
  </si>
  <si>
    <t>Medición y registro de calidad de las naranjas</t>
  </si>
  <si>
    <t>Traslado de frutas desde la región a SFE para medición de parasitismo</t>
  </si>
  <si>
    <t>Recolección de la muestra del trampeo de la mosca de la fruta en Naranja</t>
  </si>
  <si>
    <t>Haja de visita</t>
  </si>
  <si>
    <t>Envío de muestras de las trampas de la mosca de la fruta al SFE (ID de especímenes)</t>
  </si>
  <si>
    <t>Elaboración de avíos en las agencias en coordinación con la Dirección</t>
  </si>
  <si>
    <t xml:space="preserve">Agencias de extensión </t>
  </si>
  <si>
    <t>Actualización de avíos de Maíz, frijol, arroz, heno, cebolla y plátano</t>
  </si>
  <si>
    <t>Porcentaje de utilización de los recursos operativos presupuestarios asignados en el programa 175-01</t>
  </si>
  <si>
    <t>Administradora  Marlén Angúlo</t>
  </si>
  <si>
    <t>Este corresponde al primer y segundo trimestre de este año</t>
  </si>
  <si>
    <t>El porcentaje final alcanzado es de un 70%, por error los datos de los primeros trimestres se ingresaron mal</t>
  </si>
  <si>
    <t>Cantidad de trámites en gestión de recursos humanos, del sub programa  175-01</t>
  </si>
  <si>
    <t>La cantidad de trámites en el cuarto trimestre fue de 18, alcanzando una meta de un 55 %. Estos trámites se realizan por demanda</t>
  </si>
  <si>
    <t>Cantidad de trámites en gestión de compra y administración de bienes, insumos y servicios del sub programa  175-01</t>
  </si>
  <si>
    <t>Son acciones que se realizan por demanda de acuerdo a las necesidades operativas de la región</t>
  </si>
  <si>
    <t>La cantidad de trámites en este indicador final fue de 174, por error se incluyó información mal en los demás trimestres. Sin embargo de acuerdo a lo programado se logró un 138 %</t>
  </si>
  <si>
    <t>Cantidad de trámites en gestión de servicios de apoyo del sub programa  175-01</t>
  </si>
  <si>
    <t>La cantidad de trámites en este indicador final fue de 142, por error se incluyó información mal en los demás trimestres. Estos trámites se realizan por demanda</t>
  </si>
  <si>
    <t>Dirección Regional</t>
  </si>
  <si>
    <t>Seguimiento del indicador Número de productores atendidos con asistencia técnica.</t>
  </si>
  <si>
    <t>Número de acciones</t>
  </si>
  <si>
    <t>Equipo de extensión Julio Loáciga</t>
  </si>
  <si>
    <t xml:space="preserve">El funcionario fue  encargado fue trasladado a la agencia de Bagaces desde el mes de enero 2024. </t>
  </si>
  <si>
    <t>Seguimiento al indicador Bandera Azul</t>
  </si>
  <si>
    <t>Equipo de extensión Juan Pablo Muñoz</t>
  </si>
  <si>
    <t>Seguimiento al indicador de Toneladas métricas por año(t/año) de CO2 equivalente mitigado, aplicando el modelo NAMA</t>
  </si>
  <si>
    <t>Equipo de extensión Javier Villegas</t>
  </si>
  <si>
    <t>Equipo de extensión Minor Moya</t>
  </si>
  <si>
    <t>Seguimiento de las  propuestas de RBAyP y RBAO realizadas por las agencias</t>
  </si>
  <si>
    <t>Seguimiento al indicador de organizaciones</t>
  </si>
  <si>
    <t xml:space="preserve">Equipo de Extensión Maricel Duarte </t>
  </si>
  <si>
    <t>Seguimiento al indicador de  Número de proyectos productivos desarrollados por personas productoras y organizaciones</t>
  </si>
  <si>
    <t xml:space="preserve">Equipo de Extensión Natalia López </t>
  </si>
  <si>
    <t>Seguimiento al indicador de  Numero de proyectos formulados con apoyo técnico del MAG</t>
  </si>
  <si>
    <t>3.7.1.1.</t>
  </si>
  <si>
    <t>Seguimiento de la información del indicador Número de proyectos con asistencia técnica por parte del MAG</t>
  </si>
  <si>
    <t>Apoyo en el seguimiento del indicador de fincas NAMA Ganadería en seguimiento</t>
  </si>
  <si>
    <t xml:space="preserve">Equipo de Extensión Juan Pablo </t>
  </si>
  <si>
    <t>Seguimiento al indicador NAMA Café</t>
  </si>
  <si>
    <t>Coordinación del Comité Regional Sectorial Agropecuario según Decreto 32488-MAG</t>
  </si>
  <si>
    <t>Director Oscar Vásquez</t>
  </si>
  <si>
    <t>Realizar las gestiones  para la asignación y ejecución presupuestaria</t>
  </si>
  <si>
    <t>Reuniones mensuales de Jefes de agencia y coordinadores regionales</t>
  </si>
  <si>
    <t>Reuniones de coordinación con instituciones del Sector Agropecuario (SFE,PIMA, INDER, INTA, INCOPESCA...)</t>
  </si>
  <si>
    <t xml:space="preserve">Reuniones con organizaciones de productores de la Región </t>
  </si>
  <si>
    <t>Reuniones de Dirección y Coordinadores (COTER)</t>
  </si>
  <si>
    <t>Determinación de Expectativas de Desempeño 2024 para agentes y coordinadores regionales, personal administrativo y secretarias</t>
  </si>
  <si>
    <t>Evaluación del Desempeño 2023 para agentes, coordinadores regionales, personal administrativo y secretarias</t>
  </si>
  <si>
    <t>Participación en el Consejo Director de la finca experimental de Santa Cruz-UCR</t>
  </si>
  <si>
    <t>Coordinación del Comité de Quemas Agrícolas controladas</t>
  </si>
  <si>
    <t xml:space="preserve">Consolidación de informes trimestrales y anuales de rendición de cuentas del POI/PAO  </t>
  </si>
  <si>
    <t>Planificación Grettel Méndez</t>
  </si>
  <si>
    <t xml:space="preserve">Coordincación de acciones con el nivel Nacional (Foro de Planificadores, DNEA...) </t>
  </si>
  <si>
    <t>Coordinación de acciones con la Dirección, Agencias de Extensión y coordinadores de Extensión para brindar directrices sobre el proceso de planificación y seguimiento</t>
  </si>
  <si>
    <t>Participación en reuniones del Comité Sectorial Agropecuario</t>
  </si>
  <si>
    <t>Consolidación de informe sectorial Agropecuario</t>
  </si>
  <si>
    <t>Número de Informe</t>
  </si>
  <si>
    <t>Coordinación del proceso de Control Interno Regional (Talleres de SERVI y SYNERGY)</t>
  </si>
  <si>
    <t>Reuniones de enlaces de Control Interno</t>
  </si>
  <si>
    <t>Asesoría a funcionarios en el seguimiento  Proceso de Control Interno</t>
  </si>
  <si>
    <t>Número de asesorías</t>
  </si>
  <si>
    <t>Asesorías</t>
  </si>
  <si>
    <t>Coordinación del proceso de Programación</t>
  </si>
  <si>
    <t>Consolidación de la Programación Regional</t>
  </si>
  <si>
    <t>Para el proceso de SIVIPLAN</t>
  </si>
  <si>
    <t xml:space="preserve">Seguimiento a la Programación de las Agencias </t>
  </si>
  <si>
    <t>Participación en Comisiones interinstitucionales de la Región Chorotega (CIDECAT, COENOS,EIDIEG,INA, CNE, IMAS y UCR, Quemas Agrícolas)</t>
  </si>
  <si>
    <t>Minor Moya, Oscar Vásquez, Maricel Duarte, Grettel Méndez</t>
  </si>
  <si>
    <t>Gestión, desarrollo y seguimiento de la Capacitación Regional</t>
  </si>
  <si>
    <t>Extensión Maricel Duarte</t>
  </si>
  <si>
    <t>Extensión Minor Moya</t>
  </si>
  <si>
    <t xml:space="preserve">Revisión y publicación de información de la Web y página oficial de Facebook del MAG  </t>
  </si>
  <si>
    <t>Extensión Natalia López</t>
  </si>
  <si>
    <t xml:space="preserve">Por  falta de personal en la agencias  por lo que se realizarán en el segundo semestre </t>
  </si>
  <si>
    <t>Por parte de SEPSA, solo solicitaron un informe porque los encargados de realizarlo debían participar en la capacitación sobre trazabilidad bovina</t>
  </si>
  <si>
    <r>
      <t>Nombre del responsable:</t>
    </r>
    <r>
      <rPr>
        <sz val="9"/>
        <color rgb="FF000000"/>
        <rFont val="Calibri"/>
        <family val="2"/>
        <scheme val="minor"/>
      </rPr>
      <t xml:space="preserve"> </t>
    </r>
  </si>
  <si>
    <t>Ing. Oscar Vásquez Rosales</t>
  </si>
  <si>
    <t>DRCH-163-24</t>
  </si>
  <si>
    <r>
      <t xml:space="preserve">Corresponde a la vinculación de la actividad con uno de los </t>
    </r>
    <r>
      <rPr>
        <b/>
        <sz val="9"/>
        <color rgb="FF000000"/>
        <rFont val="Calibri"/>
        <family val="2"/>
        <scheme val="minor"/>
      </rPr>
      <t>Objetivos de Desarrollo Sostenible (ODS)</t>
    </r>
    <r>
      <rPr>
        <sz val="9"/>
        <color rgb="FF000000"/>
        <rFont val="Calibri"/>
        <family val="2"/>
        <scheme val="minor"/>
      </rPr>
      <t>. Para más detalle, ir a la hoja "Niveles de vinculación" y</t>
    </r>
    <r>
      <rPr>
        <sz val="9"/>
        <color rgb="FF000000"/>
        <rFont val="Calibri (Cuerpo)"/>
      </rPr>
      <t xml:space="preserve"> acceder</t>
    </r>
    <r>
      <rPr>
        <sz val="9"/>
        <color rgb="FF000000"/>
        <rFont val="Calibri"/>
        <family val="2"/>
        <scheme val="minor"/>
      </rPr>
      <t xml:space="preserve"> (link) al icono o foto del ODS correspondiente.</t>
    </r>
  </si>
  <si>
    <r>
      <t xml:space="preserve">Corresponde a la vinculación de la actividad con uno de los indicadores del </t>
    </r>
    <r>
      <rPr>
        <b/>
        <sz val="9"/>
        <color rgb="FF000000"/>
        <rFont val="Calibri"/>
        <family val="2"/>
        <scheme val="minor"/>
      </rPr>
      <t>Plan Sectorial (PS)</t>
    </r>
    <r>
      <rPr>
        <sz val="9"/>
        <color rgb="FF000000"/>
        <rFont val="Calibri"/>
        <family val="2"/>
        <scheme val="minor"/>
      </rPr>
      <t>. Para más detalle, ir a la hoja "Niveles de vinculación" y revisar el indicador correspondiente. En la hoja "Desglose de niveles de vinculación"encontrará mayor desglose de información.</t>
    </r>
  </si>
  <si>
    <r>
      <t xml:space="preserve">Corresponde a la vinculación de la actividad con uno de los indicadores del </t>
    </r>
    <r>
      <rPr>
        <b/>
        <sz val="9"/>
        <color rgb="FF000000"/>
        <rFont val="Calibri"/>
        <family val="2"/>
        <scheme val="minor"/>
      </rPr>
      <t>Plan Estratégico Institucional (PEI)</t>
    </r>
    <r>
      <rPr>
        <sz val="9"/>
        <color rgb="FF000000"/>
        <rFont val="Calibri"/>
        <family val="2"/>
        <scheme val="minor"/>
      </rPr>
      <t>. Para más detalle, ir a la hoja "Niveles de vinculación" y revisar el indicador correspondiente.En la hoja "Desglose de niveles de vinculación"encontrará mayor desglose de información.</t>
    </r>
  </si>
  <si>
    <r>
      <t xml:space="preserve">Corresponde a la vinculación con uno de los indicadores del </t>
    </r>
    <r>
      <rPr>
        <b/>
        <sz val="9"/>
        <color rgb="FF000000"/>
        <rFont val="Calibri (Cuerpo)"/>
      </rPr>
      <t>Plan Operativo Institucional (POI)</t>
    </r>
    <r>
      <rPr>
        <sz val="9"/>
        <color rgb="FF000000"/>
        <rFont val="Calibri"/>
        <family val="2"/>
        <scheme val="minor"/>
      </rPr>
      <t>. Para más detalle, ir a la hoja "Niveles de vinculación" y revisar el indicador correspondiente. En la hoja "Desglose de niveles de vinculación"encontrará mayor desglose de información.</t>
    </r>
  </si>
  <si>
    <t>Región de Desarrollo Central Oriental</t>
  </si>
  <si>
    <r>
      <t xml:space="preserve">Vinculación o alineamiento de objetivos e intervenciones </t>
    </r>
    <r>
      <rPr>
        <b/>
        <vertAlign val="superscript"/>
        <sz val="8"/>
        <rFont val="Calibri"/>
        <family val="2"/>
      </rPr>
      <t>1</t>
    </r>
  </si>
  <si>
    <r>
      <t xml:space="preserve">ODS </t>
    </r>
    <r>
      <rPr>
        <b/>
        <vertAlign val="superscript"/>
        <sz val="8"/>
        <rFont val="Calibri"/>
        <family val="2"/>
      </rPr>
      <t>2</t>
    </r>
  </si>
  <si>
    <r>
      <t xml:space="preserve">PS </t>
    </r>
    <r>
      <rPr>
        <b/>
        <vertAlign val="superscript"/>
        <sz val="8"/>
        <rFont val="Calibri"/>
        <family val="2"/>
      </rPr>
      <t>3</t>
    </r>
  </si>
  <si>
    <r>
      <t xml:space="preserve">PEI </t>
    </r>
    <r>
      <rPr>
        <b/>
        <vertAlign val="superscript"/>
        <sz val="8"/>
        <rFont val="Calibri"/>
        <family val="2"/>
      </rPr>
      <t>4</t>
    </r>
  </si>
  <si>
    <r>
      <t xml:space="preserve">POI </t>
    </r>
    <r>
      <rPr>
        <b/>
        <vertAlign val="superscript"/>
        <sz val="8"/>
        <rFont val="Calibri"/>
        <family val="2"/>
      </rPr>
      <t>5</t>
    </r>
  </si>
  <si>
    <r>
      <t>Actividad</t>
    </r>
    <r>
      <rPr>
        <b/>
        <vertAlign val="superscript"/>
        <sz val="8"/>
        <rFont val="Calibri"/>
        <family val="2"/>
      </rPr>
      <t xml:space="preserve"> 6</t>
    </r>
  </si>
  <si>
    <r>
      <t xml:space="preserve">Responsable </t>
    </r>
    <r>
      <rPr>
        <b/>
        <vertAlign val="superscript"/>
        <sz val="8"/>
        <rFont val="Calibri"/>
        <family val="2"/>
      </rPr>
      <t>10</t>
    </r>
  </si>
  <si>
    <r>
      <t xml:space="preserve">Observaciones/supuestos/ Limitaciones </t>
    </r>
    <r>
      <rPr>
        <b/>
        <vertAlign val="superscript"/>
        <sz val="8"/>
        <rFont val="Calibri"/>
        <family val="2"/>
      </rPr>
      <t>11</t>
    </r>
  </si>
  <si>
    <r>
      <t xml:space="preserve">Unidad de medida </t>
    </r>
    <r>
      <rPr>
        <b/>
        <vertAlign val="superscript"/>
        <sz val="8"/>
        <rFont val="Calibri"/>
        <family val="2"/>
      </rPr>
      <t>7</t>
    </r>
  </si>
  <si>
    <r>
      <t xml:space="preserve">Medios de Verificación </t>
    </r>
    <r>
      <rPr>
        <b/>
        <vertAlign val="superscript"/>
        <sz val="8"/>
        <rFont val="Calibri"/>
        <family val="2"/>
      </rPr>
      <t>8</t>
    </r>
  </si>
  <si>
    <r>
      <t xml:space="preserve">Meta por Trimestre </t>
    </r>
    <r>
      <rPr>
        <b/>
        <vertAlign val="superscript"/>
        <sz val="8"/>
        <rFont val="Calibri"/>
        <family val="2"/>
      </rPr>
      <t>9</t>
    </r>
  </si>
  <si>
    <t xml:space="preserve"> INDICADOR 1. Número de productores que reciben asistencia técnica, para la transformación de los sistemas productivos.  </t>
  </si>
  <si>
    <t>AEA - RDCO</t>
  </si>
  <si>
    <t>La no reposición de los puestos que han quedado vacantes.                                                                                *AEA Paraíso: No cuenta con funcionarios (Jefatura y Extensionistas)                                                                                                  
*AEA Jiménez: no contará con 1 funcionario (Jefatura). Se acoge a la jubilación la jefatura a partir de enero 2024.
*AEA Turrialba no cuenta 2 funcionarios (Jefatura y Extensionista)
*AEA Tarrazú: no cuenta con 1 funcionario (Extensionista)                              
*AEA Dota: no cuenta con 1 funcionario (Extensionista)    
*AEA León Cortés: no cuenta con 1 funcionario (Extensionista)    
*AEA Coronado: no cuenta con 1 funcionario (Extensionista). Se acoge a la jubilación el extensionista a partir del 30 noviembre 2023. 
*AEA Pacayas: no cuenta con 2 funcionarios (Jefatura y Extensionista)
*AEA Llano Grande: no cuenta con 1 funcionario (Jefatura).                                                                                                                           
Se debe mencionar la necesidad de contar con una plaza de secretaria en todas las Agencias de Extensión Agropecuaria)</t>
  </si>
  <si>
    <t>Con el ingreso de personal nuevo a la región, se pudieron retomar actividades y sobrepasarlas, por lo que la meta fue superior a la proyectada en un inicio</t>
  </si>
  <si>
    <t xml:space="preserve"> Productores (as) que utilizan prácticas de producción sostenible en sus sistemas productivos.  </t>
  </si>
  <si>
    <t>Con el ingreso de personal nuevo a la región, se inició la atención a nuevas personas productoras en PS.</t>
  </si>
  <si>
    <t xml:space="preserve"> Formulación o actualización  del diagnóstico  </t>
  </si>
  <si>
    <t>Con el ingreso de nuevo personal a la región, se inició la atención a nuevas personas productoras y retomar algunas que, por falta de personal no se habían podicdo atender.</t>
  </si>
  <si>
    <t xml:space="preserve"> Visitas de seguimiento a productores </t>
  </si>
  <si>
    <t>Se han realizado más visitas a productores por seguimiento a proyectos en construcción, proyectos de agriinnovación</t>
  </si>
  <si>
    <t>Se han realizado más visitas de las previstas, sobre todo por el seguimiento a proyectos de agriinovación</t>
  </si>
  <si>
    <t>Se han realizado más visitas de las previstas, sobre todo por el seguimiento a proyectos de agriinovación y el ingreso de nuevas personas funcionarias.</t>
  </si>
  <si>
    <t>Se hicieron más visitas de las programadas.</t>
  </si>
  <si>
    <t xml:space="preserve"> Asistencia tecnica según Guía técnica para la difusión de Tecnologías de producción agropecuaria sostenible del MAG </t>
  </si>
  <si>
    <t>Se han utilizado más prácticas sostenibles que las planificadas.</t>
  </si>
  <si>
    <t>Se han realizado más prácticas de las inicialmente planificadas en este trimestre.</t>
  </si>
  <si>
    <t>Se dieron más asitencias técnicas de las programadas</t>
  </si>
  <si>
    <t xml:space="preserve"> Apoyo o asesoria en el Uso y mantenimiento de Registros (VAMPP y otros) </t>
  </si>
  <si>
    <t>Con el ingreso de nuevas personas a la región, se pudo hacer más seguimiento VAMPP</t>
  </si>
  <si>
    <t xml:space="preserve"> Analisis de suelo, foliar (muestreo,envio al INTA o  ICAFE, análisis, interpretación y  Plan Nutricional de cultivos ) </t>
  </si>
  <si>
    <t>Con la utilización de instrumentos metodológicos que permiten ver las deficiencias de las fincas en esta práctica, en la región se ha ido tomando conciencia sobre la importancia de utilizarla, por tanto el número ha incrementado.</t>
  </si>
  <si>
    <t>Durante este año y con la implementación de las NAMA, se ha difundido la práctica de realizar muestreo de suelo, interpretación y planes de fertilización, por tanto, se ha sobrepasado significativamente la meta.</t>
  </si>
  <si>
    <t>Este año, en la RDCO, se generalizó este tipo de práctica, por lo que se está tratando de atender la nutrición y los problemas fitosanitarios, a partir de resultados de laboratorio, fomentando la PS.</t>
  </si>
  <si>
    <t xml:space="preserve"> Personas productoras en sistemas productivos de especies menores </t>
  </si>
  <si>
    <t>Asistencia técnica a productores de especies menores</t>
  </si>
  <si>
    <t>Se ha trabajando en especies menores, más de lo planificado en un inicio.</t>
  </si>
  <si>
    <t>Los servicios brindados se incrementaron, no así, las personas atendidas, por falta de personal.</t>
  </si>
  <si>
    <t>Asistencia técnica en pastoreo racional</t>
  </si>
  <si>
    <t xml:space="preserve"> Productores implementando Buenas practicas agricolas ( Mesas Biologicas, iinocuidad en fincas, manejo y calibracion de equipos, entre otros)</t>
  </si>
  <si>
    <t xml:space="preserve">Se ha requerido realizar esta práctica, más de lo proyectado inicialemente. </t>
  </si>
  <si>
    <t>Calibración de equipos y mesas biológicas</t>
  </si>
  <si>
    <t>Esta se otra práctica que se ha estado implementando en la RDCO para fomentar la PS.</t>
  </si>
  <si>
    <t xml:space="preserve"> Seguimiento a parcelas monitoreo de roya </t>
  </si>
  <si>
    <t>Se han realizado más monitoreos este trimestre</t>
  </si>
  <si>
    <t>Como parte de las actividades de NAMA Café, algunas AEA han optado por incluir en el plan de manejo de la finca, el establecimiento de parcelas de monitoreo, por tanto, el cumplimiento, al no estar proyectado desde un inicio, se sobrepasó.</t>
  </si>
  <si>
    <t xml:space="preserve"> Mosca del establo Stomoxys Calcitrans. (Muestreos) </t>
  </si>
  <si>
    <t>Se logró realizar más visitas de monitoreo, para tratar de mejor tratamiento a al brosa para el cotrol de mosca del establo</t>
  </si>
  <si>
    <t xml:space="preserve"> PLAN NACIONAL DE AGUACATE  </t>
  </si>
  <si>
    <t xml:space="preserve"> Asistencia técnica a productores del Plan Nacional de Aguacate </t>
  </si>
  <si>
    <t>Se hicieron más visitas de las programadas, para el seguimiento de esta actividad.</t>
  </si>
  <si>
    <t xml:space="preserve"> INDICADOR 2. Número de productores atendidos con sistemas de producción orgánica certificados o en transición.  </t>
  </si>
  <si>
    <t>Con el ingreso de nuevo personal, se pudo cubrir más de la meta propuesta</t>
  </si>
  <si>
    <t>Debido a lo anterior, se realizaron más prácticas de las programadas</t>
  </si>
  <si>
    <t>Se han requerido mas visitas de las planificadas en un inicio.</t>
  </si>
  <si>
    <t>DEbido a lo anterior, se realizaron más prácticas de las programadas</t>
  </si>
  <si>
    <t xml:space="preserve"> Asistencia técnica de productores atendidos con sistemas de producción orgánica certificados o en transición.  </t>
  </si>
  <si>
    <t>Se han utilizado más técnicas de producción orgánica</t>
  </si>
  <si>
    <t xml:space="preserve"> INDICADOR 3. Número de productores y organizaciones que obtienen el galardón de bandera azul ecológica (BAE). </t>
  </si>
  <si>
    <t>Se obtuvo más banderas de las previstas</t>
  </si>
  <si>
    <t>Se obtuvieron, a nivel regional, más banderas de las que en principio fueron previstas.</t>
  </si>
  <si>
    <t xml:space="preserve"> Asesoria técnica:  Inscripción,  diagnóstico,  plan de finca  e informe BAE. </t>
  </si>
  <si>
    <t>Se recibierons más informes de los planificados</t>
  </si>
  <si>
    <t>Se dieron más servicios de BAE de los previstos.</t>
  </si>
  <si>
    <t>La gente sigue acercándose interesada en el PBAE, no siempre llegan a obtener bandera.</t>
  </si>
  <si>
    <t xml:space="preserve"> BAE- Entrega galardones BAE </t>
  </si>
  <si>
    <t xml:space="preserve"> INDICADOR 4.INDICADOR 4. Número de fincas implementando el modelo NAMA Ganadería.. </t>
  </si>
  <si>
    <t xml:space="preserve"> Formulación o actualización  del diagnóstico productivo de fincas NAMA </t>
  </si>
  <si>
    <t>Se incluyó una persona nueva que no se tenía proyectada, no obstante, se cerró el año con solamente 10, ante la salida de otra persona.</t>
  </si>
  <si>
    <t xml:space="preserve"> Asistencia tecnica según Guía técnica NANA Ganaderia </t>
  </si>
  <si>
    <t xml:space="preserve"> INDICADOR 5. Toneladas métricas por año (t/año) de CO2 equivalente mitigado, aplicando el modelo NAMA. </t>
  </si>
  <si>
    <t xml:space="preserve"> Fincas para muestreos MRV </t>
  </si>
  <si>
    <t xml:space="preserve"> Incorporación de datos en el SisDNEA (MRV) </t>
  </si>
  <si>
    <t xml:space="preserve"> Entrega de constancia </t>
  </si>
  <si>
    <t xml:space="preserve"> INDICADOR 6. Número de fincas de café implementado el modelo de adaptación al cambio climático y de reducción de emisiones de gases de efecto invernadero. </t>
  </si>
  <si>
    <t xml:space="preserve">  NAMA Café-Diagnóstico y Plan de finca a productores </t>
  </si>
  <si>
    <t xml:space="preserve"> NAMA Café-Aplicación de la Herramienta </t>
  </si>
  <si>
    <t>Por norma, se le está aplicando la herramienta a fincas nama varias veces al año para asegurar cumplimiento.</t>
  </si>
  <si>
    <t xml:space="preserve"> NAMA Café-Visitas de seguimiento a productores </t>
  </si>
  <si>
    <t>Se han realizado más visitas a productores de las planificadas inicialmente</t>
  </si>
  <si>
    <t>Se realizaron más visitas de las requeridas.</t>
  </si>
  <si>
    <t xml:space="preserve"> NAMA Café-MRV  </t>
  </si>
  <si>
    <t>Por indicaciones, se concentró el cumplimiento de esta actividad, como condicionante para el reporte de cumplimiento de la meta.</t>
  </si>
  <si>
    <t xml:space="preserve"> Asistencia tecnica según Gia de Buenas Practicas para el Cultivo el Café </t>
  </si>
  <si>
    <t>Se han  incorporado más técnicas NAMA en el cultivo del café, de las inicialmente planificadas</t>
  </si>
  <si>
    <t>Se realizaron más prácticas de las inicialmente proyectadas.</t>
  </si>
  <si>
    <t>Se realizaron más actividades de las programadas</t>
  </si>
  <si>
    <t xml:space="preserve"> INDICADOR 7. Número de fincas con reconocimiento de producción sostenible, otorgado por el MAG. </t>
  </si>
  <si>
    <t>Por soliciltud de personas interesadas que cumplían con el perfil para aplicar este indicador, se le pasó a más de las programadas, superando la meta en este semestre, en uno con relación al anual.</t>
  </si>
  <si>
    <t xml:space="preserve"> Aplicación de Criterios técnicos para el reconocimiento de Producción Sostenible a fincas seleccionadas </t>
  </si>
  <si>
    <t xml:space="preserve"> Entrega de Reconocimiento  de Producción sostenible a fincas  que cumplen con los parámetros establecidos  </t>
  </si>
  <si>
    <t xml:space="preserve"> INDICADOR 8. Número de productores agropecuarios que reciben incentivos económicos por reconocimiento de beneficios ambientales bajo las modalidades de RBAyP y RBAO. </t>
  </si>
  <si>
    <t xml:space="preserve"> Numero de productores que recibieron incentivos RBAyP.  </t>
  </si>
  <si>
    <t xml:space="preserve"> Numero de productores que recibieron incentivos RBAO. </t>
  </si>
  <si>
    <t xml:space="preserve"> INDICADOR 9. Número de organizaciones apoyadas por el Ministerio de Agricultura y Ganadería con servicios de extensión agropecuaria. </t>
  </si>
  <si>
    <t xml:space="preserve"> Aplicación e interpretación de la herramienta para elaborar el diagnóstico de las organizaciones </t>
  </si>
  <si>
    <t>A inicio del año, la aplicación era anual, luego cambió a bianual.</t>
  </si>
  <si>
    <t xml:space="preserve"> Elaboración del Plan de trabajo de las organizaciones </t>
  </si>
  <si>
    <t>A inicio del año, la aplicación era anual, luego cambió a bianual y con ello el plan de trabajo.</t>
  </si>
  <si>
    <t xml:space="preserve"> Visitas de seguimiento (mínimo una por trimestre).  </t>
  </si>
  <si>
    <t>No todas las organizaciones requieren visitas trimestrales, eso depende del plan de trabajo y la ruta trazada.</t>
  </si>
  <si>
    <t xml:space="preserve"> Informe Anual. Debe ser ingresado al sistema de la DNEA (SisDNEA). </t>
  </si>
  <si>
    <t>El SisDNEA no estaba listo para subir los informes anuales, se tomó la decisión de solicitar los informes y evidencias de cumplimiento para poder dar por cumplida la meta de organizaciones atendidas.</t>
  </si>
  <si>
    <t>INDICADOR 10. Número de proyectos agropecuarios o de valor agregado desarrollados por personas productoras y organizaciones,  financiados con recursos públicos (INDER, IMAS, INAMU, MAG, FUNDECOOPERACÍON) y/o privados, con apoyo técnico por parte del MAG.</t>
  </si>
  <si>
    <t>Este indicador depende de otras insitituciones y se dio una concentración importante en la entrega de proyectos, durante este trimestre.</t>
  </si>
  <si>
    <t>Se entregaron más proyectos de los proyectados.</t>
  </si>
  <si>
    <t>INDICADOR 11. Número de proyectos formulados con apoyo técnico por parte de MAG.</t>
  </si>
  <si>
    <t>INDICADOR 12. Número de proyectos  con seguimiento técnico por parte del MAG.</t>
  </si>
  <si>
    <t xml:space="preserve">Número de visitas </t>
  </si>
  <si>
    <t>Se realizaron más visitas de seguimiento de las inicialmente proyectadas.</t>
  </si>
  <si>
    <t>Más visitas de las requeridas.</t>
  </si>
  <si>
    <t>Informes por entregar</t>
  </si>
  <si>
    <t>Para este año 2024, solamente se lleva un proyecto de transferencia que son los únicos que llevan informes. Se revisaron 2 informes: 1 de ejecución de CHN y otro de operación anual de CHN. Los demás proyectos, no llevan informe.</t>
  </si>
  <si>
    <t xml:space="preserve"> INDICADOR 13. Número de productores ocasionales atendidos con servicios de extensión. </t>
  </si>
  <si>
    <t xml:space="preserve"> INDICADOR 14. Número de fincas en seguimiento bajo el enfoque NAMA Ganadería.  </t>
  </si>
  <si>
    <t>Con el ingreso de nuevo personal, se pudo dar seguimiento a fincas que no se les había podido atender.</t>
  </si>
  <si>
    <t>Se han realizado más visitas de las inicialmente planficadas</t>
  </si>
  <si>
    <t xml:space="preserve">Se han implementado más técnicas NAMA </t>
  </si>
  <si>
    <t xml:space="preserve"> INDICADOR 15. Número total de fincas de café que han implementado el modelo de adaptación al cambio climático y de reducción de emisiones de gases de efecto invernadero (NAMA Café) y que se encuentra bajo seguimiento oficial.  </t>
  </si>
  <si>
    <t>La meta, era 38 y fueron las que se cumplieron.</t>
  </si>
  <si>
    <t xml:space="preserve"> Aplicación de la Herramienta NAMA  </t>
  </si>
  <si>
    <t>Para llevar el control de la nota, se ha considerado necesario pasar varias veces la herramienta.</t>
  </si>
  <si>
    <t>Se puso al día el MRV en el SisDNEA</t>
  </si>
  <si>
    <t>Se han dado más asistencias de las previstas</t>
  </si>
  <si>
    <t>Se realiaron más actividades de las programadas</t>
  </si>
  <si>
    <t>INDICADOR 16. Cantidad de animales bovinos con el dispositivo de Identificación Individual Oficial (DIIO)</t>
  </si>
  <si>
    <t>INDICADOR 17. Número de solicitudes  presentadas para la autorización del cultivo de cáñamo y  cánnabis.</t>
  </si>
  <si>
    <t>INDICADOR 18. Número de solicitudes aprobadas para el cultivo de Cáñamo industrial y Cannabis para uso medicinal.</t>
  </si>
  <si>
    <t xml:space="preserve"> Otras Acciones </t>
  </si>
  <si>
    <t xml:space="preserve"> Publicaciones en redes sociales de los diferentes actividades ejecutadas con productores (Visitas a campo, proyectos, reuniones, entro otros) </t>
  </si>
  <si>
    <t>Se ha hecho un esfuerzo por incrementar la publicidad de las acciones MAG en campo.</t>
  </si>
  <si>
    <t>Se han  hecho más publicaciones de las previstas.</t>
  </si>
  <si>
    <t>Se ha hizo un esfuerzo por incrementar la publicidad de las acciones MAG en campo, aunque posteriormente desautorizaron el uso de RRSS a las regiones.</t>
  </si>
  <si>
    <t xml:space="preserve"> </t>
  </si>
  <si>
    <t xml:space="preserve"> Uso de sistema de mapas con fotografia aérea (Dron) </t>
  </si>
  <si>
    <t>Se han hecho más vuelos con el dron, de los previstos. Estos ortomosaicos están teniendo diversos usos.</t>
  </si>
  <si>
    <t>Con la llegada de un dron nuevo, se aceleró la respuesta a solicitudes de las AEA, que están usando con fines varios, los ortomosaicos.</t>
  </si>
  <si>
    <t xml:space="preserve"> Comités Locales del Sector Agropecuario ampliado, articulados y operando, según decreto 32488-MAG, numero de reuniones de los COSELES realizadas </t>
  </si>
  <si>
    <t xml:space="preserve"> Comités Sectoriales agropecuarios y ampliados, articulados y operando, según decreto 32488-MAG </t>
  </si>
  <si>
    <t>Hay un error en el reporte del III Trimestre, porque se hizo sumatoria, cuando lo correcto es una reunión por mes.</t>
  </si>
  <si>
    <t xml:space="preserve"> Participación en los comités locales de emergencia según Decreto 26216-MOPT y sus reglamentos y acuerdos 58-2004 de la CNE. </t>
  </si>
  <si>
    <t>Con la emergencia de final de año, se reactivaron estos comités.</t>
  </si>
  <si>
    <t xml:space="preserve"> Planes de desarrollo y reuniones de las Comisiones Cantonales de Coordinación Interinstitucionales (CCCI) según lo establece el Decreto 36004-PLAN en apoyo a las comunidades solidarias, seguras y saludables  </t>
  </si>
  <si>
    <t xml:space="preserve"> Participación en los comités locales de emergencia según Decreto 26216-MOPT y sus reglamentos y acuerdos 58-2004 de la CNE. ( CME Paraiso) </t>
  </si>
  <si>
    <t xml:space="preserve"> Participación en los comités locales de emergencia según Decreto 26216-MOPT y sus reglamentos y acuerdos 58-2004 de la CNE. ( CME Cervantes) </t>
  </si>
  <si>
    <t xml:space="preserve"> Participación en los Consejos de Desarrollo Territorial según la Ley 9036 (INDER), para alineamiento de proyectos </t>
  </si>
  <si>
    <t xml:space="preserve"> Reuniones de  EREA </t>
  </si>
  <si>
    <t xml:space="preserve"> Reuniones de AEA (EREA) </t>
  </si>
  <si>
    <t xml:space="preserve"> Participacion en el grupo tecnico asesor stomoxys calcitrams </t>
  </si>
  <si>
    <t xml:space="preserve"> Reuniones de comité Cuenca Cobirris-Paez </t>
  </si>
  <si>
    <t>Al no ser coordinación del MAG, se depende de las convocatorias externas. Para este año, solamente se convocó a una.</t>
  </si>
  <si>
    <t xml:space="preserve"> Reuniones de comité Cuenca Alta Río Virilla y Corredor Biológico Bicentenario Río Tiribí. </t>
  </si>
  <si>
    <t>Se hizo una reunión más</t>
  </si>
  <si>
    <t xml:space="preserve"> Boletas Retiro de azucar para apicultores en LAICA </t>
  </si>
  <si>
    <t>Se retiraron más boletas por parte de las personas productoras.</t>
  </si>
  <si>
    <t xml:space="preserve"> Comité Regional  de Café </t>
  </si>
  <si>
    <t xml:space="preserve">  Coordinación Plan de Manejo de la Cuenca del rio Reventazón </t>
  </si>
  <si>
    <t>Se convocó a más reuniones.</t>
  </si>
  <si>
    <t xml:space="preserve"> CONVENIO MAG-ICE PLAN DE MANEJO DE LA CUENCA DEL RIO REVENTAZON Elaboración de ensilaje (no. De silos de  50 kg elaborados) </t>
  </si>
  <si>
    <t xml:space="preserve"> CONVENIO MAG-ICE PLAN DE MANEJO DE LA CUENCA DEL RIO REVENTAZON Biodigestores  </t>
  </si>
  <si>
    <t xml:space="preserve"> CONVENIO MAG-ICE PLAN DE MANEJO DE LA CUENCA DEL RIO REVENTAZON  Lombricomposteras </t>
  </si>
  <si>
    <t xml:space="preserve"> Comité vertido y reuso de aguas residuales DE.33601-S-MINAE </t>
  </si>
  <si>
    <t xml:space="preserve"> Comité Tecnico Regional de caña de azucar </t>
  </si>
  <si>
    <t>Hay un error en el llenado ya que la sumatoria que se hizo, es de la Comisión de Ganadería. Revisando el cumplimiento de las AEA, la meta y el cumplimiento es cero.</t>
  </si>
  <si>
    <t xml:space="preserve"> Comisión Ganaderia Regional </t>
  </si>
  <si>
    <t xml:space="preserve"> Censo de papa, cebolla y zanahoria </t>
  </si>
  <si>
    <t xml:space="preserve"> Participación de Comisión técnica regional SIPAM-DOTA </t>
  </si>
  <si>
    <t xml:space="preserve"> Reuniones de la Comisión del Recurso Hídrico  </t>
  </si>
  <si>
    <t xml:space="preserve"> Seguimiento y evaluación de los procesos de las AEA, Región Desarrollo Central Oriental. </t>
  </si>
  <si>
    <t>Para el seguimiento a los informes, se han intesificado los seguimientos.</t>
  </si>
  <si>
    <t xml:space="preserve"> Participación en el Congreso Lechero Nacional. </t>
  </si>
  <si>
    <t>La sumatoria es de las 3 participaciones a nivel regional y la meta es de 1 actividad, entonces se corrigió.</t>
  </si>
  <si>
    <t xml:space="preserve"> Estrategia Crisis de los contenedores y su posible efecto en el Sector Agropecuario. </t>
  </si>
  <si>
    <t xml:space="preserve"> Reuniones de la Comisión de la Cuenca del Río Tiribí. </t>
  </si>
  <si>
    <t>Error porque las reuniones fueron 2, pero se sumó el aporte de las AEA. Ya se corrigio</t>
  </si>
  <si>
    <t>Actualizazión de costos de insumos agrícolas</t>
  </si>
  <si>
    <t>Se corrigió el dato, se cum0plió con la meta al 100%</t>
  </si>
  <si>
    <t>Año Jubileo San Iisidro del Labrador</t>
  </si>
  <si>
    <t xml:space="preserve"> Visitas y muestreos a productores de fresa (Por Plaga cuarentenaria) </t>
  </si>
  <si>
    <t>Se corrigió el cumplimiento</t>
  </si>
  <si>
    <t>Comisión interinstitucional para el resguardo de las fuentes de agua utilizadas para el consumo humano en la zona norte de Cartago</t>
  </si>
  <si>
    <t xml:space="preserve"> Reuniones de la Comisión de la Cuenca del Río Pirrís </t>
  </si>
  <si>
    <t xml:space="preserve"> Director </t>
  </si>
  <si>
    <t xml:space="preserve"> Seguimiento al catálogo de indicadores de la DNEA. </t>
  </si>
  <si>
    <t>Guillermos Flores  Marchena</t>
  </si>
  <si>
    <t xml:space="preserve"> Representar al MAG en las reuniones del Comité Sectorial Agropecuario </t>
  </si>
  <si>
    <t xml:space="preserve"> Representar al MAG en las reuniones del CCI </t>
  </si>
  <si>
    <t xml:space="preserve"> Representar al MAG en la Comisión de Ganadería. </t>
  </si>
  <si>
    <t xml:space="preserve"> Presidir Comisión de Recurso Hídricos de la zona norte </t>
  </si>
  <si>
    <t xml:space="preserve"> Reunión Subcomisión Calidad Agua y Resguardo Fuentes Agua </t>
  </si>
  <si>
    <t xml:space="preserve"> Reuniones grupo técnico asesor del establo (Stomoxys Calcitrans) </t>
  </si>
  <si>
    <t>Se corrigió el reporte, porque más bien hubo menos reuniones ya que Senasa no logró realizar muestreos de afectación animal y se tuvo que cancelar la reunión.</t>
  </si>
  <si>
    <t xml:space="preserve"> Reunión de comité tecnico papa y cebolla </t>
  </si>
  <si>
    <t>Se requirió la participación, por parte del viceministro, en una reunión adicional.</t>
  </si>
  <si>
    <t xml:space="preserve"> Reunión de coordinadores del café </t>
  </si>
  <si>
    <t>Se requirió la participación, por parte de la coordinadora de café, en una reunión adicional.</t>
  </si>
  <si>
    <t xml:space="preserve"> Visitas de supervisión a las AEA, con el fin de corroborar la atención y asesorar productores </t>
  </si>
  <si>
    <t xml:space="preserve"> Asignar, orientar y supervisar las labores de Unidad extensión, Administrativa y planificación. </t>
  </si>
  <si>
    <t xml:space="preserve"> Reuniones Comité Tecnico Regional (COTER) </t>
  </si>
  <si>
    <t xml:space="preserve"> Reuniones Equipo Regional Extensión Agropecuaria (EREA) </t>
  </si>
  <si>
    <t xml:space="preserve"> Reunión Directores Regionales </t>
  </si>
  <si>
    <t xml:space="preserve"> Reuniones Junta Directiva COMCURE </t>
  </si>
  <si>
    <t xml:space="preserve"> Unidad de Extensión </t>
  </si>
  <si>
    <t>Hacer seguimiento y evaluación, al respaldo documental de los procesos sustantivos de la extensión agropecuaria, incluidos en el PAO, en apoyo a las Agencias de Extensión Agropecuaria.</t>
  </si>
  <si>
    <t>Ana María Conejo Elizondo</t>
  </si>
  <si>
    <t>Por el seguimiento de informes trimestrales, se intensificó esta labor.</t>
  </si>
  <si>
    <t>Hacer seguimiento y evaluación a la implementación en campo, de los procesos sustantivos de la extensión agropecuaria, incluidos en el PAO, en apoyo a las Agencias de Extensión Agropecuaria.</t>
  </si>
  <si>
    <t>Con la salida del planificador, desde la UEA se cubrió la ausencia de este puesto, esto requirió inversión de tiempo e incremento en las visitas programadas a las AEA, lo que impidió realizar las visitas en campo.</t>
  </si>
  <si>
    <t xml:space="preserve"> Seguimiento AEA informes trimestrales (Revisión expedientes contra parámetros) </t>
  </si>
  <si>
    <t>Por la falta de planificador, se intensificó esta actividad</t>
  </si>
  <si>
    <t xml:space="preserve"> Elaboración de informes trimestrales PNDIP </t>
  </si>
  <si>
    <t xml:space="preserve"> Elaboración de informes Trimestrales, Semestral y Anual </t>
  </si>
  <si>
    <t xml:space="preserve"> Elaboración POI anual. </t>
  </si>
  <si>
    <t>Se hizo el de mayo y el de final de año.</t>
  </si>
  <si>
    <t>Participar en reuniones de EREA</t>
  </si>
  <si>
    <t>Participar en reuniones del COTER</t>
  </si>
  <si>
    <t>Convocar y participar en reuniones con el equipo de la UE para la dirección, coordinación y articulación de acciones transversales.</t>
  </si>
  <si>
    <t>Participar en reuniones de la Comisión del Recurso Hídrico</t>
  </si>
  <si>
    <t>Esta participación es en sustitución del Director y este año, no fue requerida.</t>
  </si>
  <si>
    <t>Participar en reuniones del CSR</t>
  </si>
  <si>
    <t>Participar en reuniones de Comisiones para atender temas específicos a solicitud de instancias superiores.</t>
  </si>
  <si>
    <t xml:space="preserve">No hubo convocatorias </t>
  </si>
  <si>
    <t>Reuniones del Comité Local Sipan Dota</t>
  </si>
  <si>
    <t>Reuniones del Comité Regional Municipal de Emergencias</t>
  </si>
  <si>
    <t>Convocatoria y aplicación de la evaluación de desempeño.</t>
  </si>
  <si>
    <t>Revisión y ajustes de PAO 24</t>
  </si>
  <si>
    <t>Se realizó solamente una modificación al PAO 2024.</t>
  </si>
  <si>
    <t>Elaboración PAO 2025</t>
  </si>
  <si>
    <t>Revisión y aprobación PAO 2025</t>
  </si>
  <si>
    <t>Revisión técnica de los Informes semestrales y anuales</t>
  </si>
  <si>
    <t>Preparar y presentar informes semestrales y anuales de la Unidad de Extensión Agropecuaria</t>
  </si>
  <si>
    <t>El informe semestral tiene los insumos de las partes, no obstante por razones múltiples, no hubo tiempo de hacer la consolidación, el informe anual no se ha presentado aún.</t>
  </si>
  <si>
    <t>Inducción a personas funcionarias nuevas en la Región</t>
  </si>
  <si>
    <t>Se esperaba hacer una sola inducción pero por la forma en que han ido entrando las personas funcionarias, ha requerido en este primer trimestre, grupos de atención, adicionalmente, se está dando una inducción especial en NAMA Ganadería para las personas nuevas que atenderán el indicador. Las inducción son las siguientes: 1. Enero: 2 personas de Llano Grande 2. Febrero: 1 persona Tierra Blanca 3. Febrero inducción de Nama Ganadería para Llano Grande 4. Marzo: 2 personas AEA Pacayas y 1 persona AEA Tarrazú.</t>
  </si>
  <si>
    <t>Ha venido entrando más gente a la región, por lo que el cumplimiento de esta meta se sobrepasará.</t>
  </si>
  <si>
    <t>Curso de Control Interno</t>
  </si>
  <si>
    <t>Por exceso de labores extraodinarias, no se matriculó el curso paa este año.</t>
  </si>
  <si>
    <t xml:space="preserve"> Unidad de Planificación </t>
  </si>
  <si>
    <t>Planificador regional</t>
  </si>
  <si>
    <t xml:space="preserve"> Seguimiento y evaluación AEA (Expedientes) </t>
  </si>
  <si>
    <t>Se consigna el cumplimiento del I Trimestre mientras hubo aún planificador.</t>
  </si>
  <si>
    <t xml:space="preserve"> Elaboración de informes Semestral y Anual </t>
  </si>
  <si>
    <t>No hay planificador y esta actividad se asumió desde la jefatura regional de extensión agropecuaria.</t>
  </si>
  <si>
    <t xml:space="preserve"> Sesiones de coordinación UPI - Planificadores Regionales. </t>
  </si>
  <si>
    <t xml:space="preserve"> Secretariado Comité sectorial. Participación Reunión y Elaboracion de Actas </t>
  </si>
  <si>
    <t xml:space="preserve"> Sesiones de Foro Mixto </t>
  </si>
  <si>
    <t xml:space="preserve"> Identificación de Riesgos. AEA y Dirección </t>
  </si>
  <si>
    <t>No hay planificador y esta actividad se asumió desde la Dirección</t>
  </si>
  <si>
    <t xml:space="preserve"> Seguimiento y acciones de mejora. SEVRIMAG Y Autoevaluación. </t>
  </si>
  <si>
    <t xml:space="preserve"> Reuniones de Control Interno  </t>
  </si>
  <si>
    <t xml:space="preserve"> Seguimiento a las acciones de mejora. </t>
  </si>
  <si>
    <t xml:space="preserve"> Determinacion de Expectativas: Apoyo en la revisión de metas grupales e individuales, según lo indicado en CIRCULAR GIRH-C-029-2022 </t>
  </si>
  <si>
    <t xml:space="preserve"> Unidad de Administración </t>
  </si>
  <si>
    <t xml:space="preserve"> Documento </t>
  </si>
  <si>
    <t xml:space="preserve">Sonia Abarca Monge </t>
  </si>
  <si>
    <t>Gestionar las solicitudes que se generan en los centros de asignación presupuestaria en materia de contratación administrativa para el desarrollo de las labores a nivel regional y nacional que se realizan en el Subprograma 175-00</t>
  </si>
  <si>
    <t>La flota vehicular, desde inicio de año, ha presentado fallas no previstas y con necesidad de atención inmediata, sobrepasando la meta preestablecida.</t>
  </si>
  <si>
    <t>Se dio una asignación mayor de presupuesto en el IV Trimestre</t>
  </si>
  <si>
    <t> Se dio una asignación mayor de presupuesto en el IV Trimestre</t>
  </si>
  <si>
    <t>Gestionar las solicitudes que se generan en los centros de asignación presupuestaria en materia de servicios de apoyo para el desarrollo de las labores a nivel regional y Nacional en el Subprogrma 175-00</t>
  </si>
  <si>
    <r>
      <t xml:space="preserve">Actividades no programables </t>
    </r>
    <r>
      <rPr>
        <b/>
        <vertAlign val="superscript"/>
        <sz val="8"/>
        <rFont val="Calibri"/>
        <family val="2"/>
      </rPr>
      <t>12</t>
    </r>
  </si>
  <si>
    <t xml:space="preserve"> Acreditaciones de RITEVE otorgadas y en cumplimiento de los Decretos 30709-MAG-MOPT y 36750-MOPT-MAG a los productores que la soliciten. </t>
  </si>
  <si>
    <t xml:space="preserve"> Permisos para quemas agropecuarias según el Decreto 35368-MAG-S-MINAET. </t>
  </si>
  <si>
    <t xml:space="preserve"> Numero de emisiones de certificaciones para la Declaración de Bienes Inmuebles ante las municipalidades. </t>
  </si>
  <si>
    <t xml:space="preserve"> Inscribir a los productores agropecuarios en el sistema PYMPA y otorgar las certificaciones respectivas, para la Declaración de Bienes Inmuebles ante las municipalidades, tramites de créditos etc.. </t>
  </si>
  <si>
    <t xml:space="preserve"> Coordinación de acciones entre dependencias del MAG (INTA, SENASA, SFE de acuerdo con la Directriz 001-2016 </t>
  </si>
  <si>
    <t>Capacitacion de Agriinovacion 4.0</t>
  </si>
  <si>
    <t xml:space="preserve">Indicador: 1.01. Número de productores que reciben asistencia técnica, para la transformación de los sistemas productivos. </t>
  </si>
  <si>
    <t>Jefes de AEA y Director Regional</t>
  </si>
  <si>
    <t xml:space="preserve">Limitantes: 1.PAO cuantificado según la metas incluidas en el PNDIP. 2. Carencia de personal y lentitud a la hora de nombrar nuevas plazas y puestos. 3. Carencia de vehículos y robos en algunas AEA con poca seguridad. 4. Reducción del presupuesto asignado. 5. MAG no cuenta con fuentes de recursos propia para financiar proyectos de organizaciones. 6. Deficiente coordinación e integración interinstitucional para financiar proyectos grupales e individuales. Supuesto: 1. Contar con los recursos necesarios (Vehículo, Personal por eje) disponibles al 100%. 2. No se presentrán eventos atmoféricos adversos que afecten la Región y alteren las actividades programadas. </t>
  </si>
  <si>
    <t>1- Se cuenta con 659 produtores con planes de finca y diagnistico  debidamente firmados, en el cual se fijaron objetivos y metas acordadas por el productor e ingresados en el Sistema Informático de extensión agropecuaria. 2. Se han realizado mas de 5000 servicios de extensión a los productores para el cumpliento los indicadores. 3- 639  productores han recibido  tres servicios de extensión en el cumpliento del indicador. 4. Se entregaron 94 banderas azules en fincas de productores lo que permite tener un acciones más acorde con la sostenibilidad y el complimiento como país en los acuerdos internacionales. 5. Se atendio la declaratoria de mergencia decreto 44754-MP en 12 AEA de la región dando apoyo los sistemas de primera respuesta (repartir diarios, sacando personas con afectación, etc, además de levantamiento de perdidas o afectación en las fincas)  lo que ocaciono que se tuvieran que modificar las labores.</t>
  </si>
  <si>
    <t xml:space="preserve"> 1.Elaboración o actualización de los diagnósticos y plan de finca convenido con la persona productora y su familia</t>
  </si>
  <si>
    <t>Número de diagnósticos y planes</t>
  </si>
  <si>
    <t>3. Incorporación de los planes de finca y su seguimiento en el Sistema de la DNEA</t>
  </si>
  <si>
    <t>4. Servicios de asistencia técnica para la transformación de los sistemas productivos</t>
  </si>
  <si>
    <t xml:space="preserve">Indicador: 1.02. Número de productores atendidos con sistemas de producción orgánica certificados o en transición. </t>
  </si>
  <si>
    <t>1. Certificación orgánica tiene alto costo. 2. Mercado no siempre paga el mayor de producción de alimentos orgánicos.</t>
  </si>
  <si>
    <t>1. Elaboración o actualización del diagnostico y plan de finca convenidos con la persona productora y su familia o de organización GPO</t>
  </si>
  <si>
    <t xml:space="preserve">Se realiza el  diagnistico de las fiincas y se incluye en el sistema </t>
  </si>
  <si>
    <t>2.Incorporación de los diagnosticos y planes de finca y su seguimiento en el Sistema de la DNEA</t>
  </si>
  <si>
    <t xml:space="preserve">3.Servicios de extensión en el uso y aplicación de técnicas de producción orgánica </t>
  </si>
  <si>
    <t>Productores se deciden en partcipar en el programa de organica</t>
  </si>
  <si>
    <t xml:space="preserve">Se conto con una mayor oferta de actividades para la aplicación de la agricultura organica </t>
  </si>
  <si>
    <t xml:space="preserve">5.Servicios de extensión en el uso y aplicación de técnicas de producción orgánica </t>
  </si>
  <si>
    <t>Indicador 1.03. Número de productores y organizaciones que obtienen el galardón de bandera azul ecológica (BAE).</t>
  </si>
  <si>
    <t>Se modifican las metas ya que este es un nuevo indicador, que incluye paersonas productoras y organizaciones; que anteriormente estaban en indicadores distintos.</t>
  </si>
  <si>
    <t xml:space="preserve"> 1. Elaboración o actualización de los diagnósticos y planes de finca convenido con organizaciones y/o persona productora y su familia</t>
  </si>
  <si>
    <t>2.Incorporación de los planes de finca y su seguimiento en el Sistema de la DNEA</t>
  </si>
  <si>
    <t>3. Asesoría y seguimiento a organizaciones y/o personas productoras con emprendimientos BAE</t>
  </si>
  <si>
    <t>4. Apoyar en la elaboración de informe final de BAE del sistema productivo.</t>
  </si>
  <si>
    <t>5. Intercambio de experiencias y entrega de banderas</t>
  </si>
  <si>
    <t xml:space="preserve">Se realizaron los intecambios de de las expericiencias y las entregas de las 94 banderas </t>
  </si>
  <si>
    <t>Indicador 1.04. Número de fincas implementando el modelo NAMA Ganadería.</t>
  </si>
  <si>
    <t>1. Falta de recursos para apoyar a ganaderos para financiar técnicas NAMA.</t>
  </si>
  <si>
    <t>1.Elaboración o actualización de los diagnósticos y planes de finca convenido con la persona productora y su familia</t>
  </si>
  <si>
    <t>2. Diseño y planificación de sistema de pastoreo racional (SPR) por productor</t>
  </si>
  <si>
    <t>3. Incorporación de los planes de finca y su seguimiento en el Sistema de la DNEA</t>
  </si>
  <si>
    <t>SE incorporan en el sistema la información de las   fincas, esto por cuanto otras fincas tienen interes en participar en el programa</t>
  </si>
  <si>
    <t>Se incorporan en el sistema la información de las   fincas, esto por cuanto otras fincas tienen interes en participar en el programa</t>
  </si>
  <si>
    <t>4. Servicios de extensión en tecnologías NAMA ganadería para ganadería carne, leche y doble propósito</t>
  </si>
  <si>
    <t>Se disminuye el número total de visitas a finca de 232 a 116, ya  que en la actividad 3 de este indicador se considera otra visita por productor para un total de 3 visitas por persona productora.</t>
  </si>
  <si>
    <t xml:space="preserve">se realozarón más visistas a  productres </t>
  </si>
  <si>
    <t>por el tema de gusano barrenardo se realizan  otras activiades de este acción.</t>
  </si>
  <si>
    <t>Por el tema de gusano barrenardo se realizan  otras activiades de este acción.</t>
  </si>
  <si>
    <t xml:space="preserve">Se conto con una mayor oferta de y posibilidades para las giras de los productores en el tema de NAMA ganaderia </t>
  </si>
  <si>
    <t>Indicador 1.05. Toneladas métricas por año (t/año) de CO2 equivalente mitigado, aplicando el modelo NAMA.</t>
  </si>
  <si>
    <t xml:space="preserve">No se cuenta con el servicio de labotorio para muestras de densidad aparente y relación C/N lo que a disminuido los datos </t>
  </si>
  <si>
    <t xml:space="preserve">Este es un indicador es de indile nacional, la región cumplio con la meta establecido y programada </t>
  </si>
  <si>
    <t>1.Selección de fincas con mitigación de CO2 equivalente</t>
  </si>
  <si>
    <t>2. Incorporación de finca MRV en SIDNEA</t>
  </si>
  <si>
    <t>3.Obtención de muestras y datos de fincas con remoción de CO2 en SIDNEA</t>
  </si>
  <si>
    <t>4.Elaboración de informe de cálculo de toneladas equivalentes anuales reducidas por año</t>
  </si>
  <si>
    <t xml:space="preserve">Este dato lo tiene el coordinador nacional de ganaderia </t>
  </si>
  <si>
    <t>Indicador 1.06. Número de fincas de café implementado el modelo de adaptación al cambio climático y de reducción de emisiones de gases de efecto invernadero.</t>
  </si>
  <si>
    <t>Se tuvo una mayor participación de productores que cumplen con los parametros establecidos para este indicador lo que permite aumentar el número</t>
  </si>
  <si>
    <t>2.Elaboración o actualización de los diagnósticos y planes  de finca NAMA Café convenido  con la persona productora y su familia</t>
  </si>
  <si>
    <t>se realizaron  diacnosticos y los planes de finca se incorporan en el sistema</t>
  </si>
  <si>
    <t>3. Servicios de extensión en: tecnologías de manejo del recurso hídrico, conservación de suelos, etc..</t>
  </si>
  <si>
    <t>Se inicia proyectos que comprende este tipo de acciones en proyectos con fondos de holanda, fundecooperación, imas indee, etc.</t>
  </si>
  <si>
    <t>5. Servicios de extensión en: tecnologías de manejo del recurso hídrico, conservación de suelos, etc..</t>
  </si>
  <si>
    <t>Indicador 1.07. Número de fincas con reconocimiento de producción sostenible, otorgado por el MAG.</t>
  </si>
  <si>
    <t>Poca claridad en metodología para este indicador. En la región las AEAs que estarán desarrollando acciones son Parrita, Paquera y Miramar</t>
  </si>
  <si>
    <t>1.Identificar fincas con potencial  para Reconocimiento de Producción Sostenible</t>
  </si>
  <si>
    <t>2.Aplicación de Criterios técnicos para el reconocimiento de Producción Sostenible a fincas seleccionadas</t>
  </si>
  <si>
    <t xml:space="preserve">se les aplica la metodologias en las fincas </t>
  </si>
  <si>
    <t>3. Formulación de plan de trabajo de TuMoDeLo</t>
  </si>
  <si>
    <t xml:space="preserve">Se cumple con lo programado </t>
  </si>
  <si>
    <t xml:space="preserve">4. Seguimiento al plan de trabajo </t>
  </si>
  <si>
    <t>Se disminuyen las visitas de 12 a 6 ya que estas fincas reciben seguimiento en otros indicadores</t>
  </si>
  <si>
    <t xml:space="preserve">5.Entrega de Reconocimiento  de Producción sostenible a fincas  que cumplen con los parámetros establecidos </t>
  </si>
  <si>
    <t>Indicador 1.08. Número de productores agropecuarios que reciben incentivos económicos por reconocimiento de beneficios ambientales bajo las modalidades de RBAyP y RBAO.</t>
  </si>
  <si>
    <t>Trámites y recursos no dependen de la Dirección Regional.</t>
  </si>
  <si>
    <t>1.Apoyo a los productores y/organizaciones para formular el proyecto de reconocimiento de beneficios ambientales</t>
  </si>
  <si>
    <t>2. Verificación del cumplimiento de tecnicas propuestas en el proyecto de RBAyP y RBAO</t>
  </si>
  <si>
    <t>Indicador 1.09. Número de organizaciones apoyadas por el Ministerio de Agricultura y Ganadería con servicios de extensión agropecuaria.</t>
  </si>
  <si>
    <t>1. Elaboración de diagnóstico mediante la Herramienta de Gestión Empresarial y Organizacional.</t>
  </si>
  <si>
    <t>Se aplica la herramienta de gestión  a las organizaciones para determinar el grado de madurez que tienen.</t>
  </si>
  <si>
    <t xml:space="preserve">2. Elaboración y/o actualización de plan de intervención con  base en los resultados de la aplicación de la herramienta </t>
  </si>
  <si>
    <t xml:space="preserve">Se modifica la distribución de pllanes en el año, para asegurar la disponibilidad y participación de los integrantes de las organizaciones </t>
  </si>
  <si>
    <t>3.Servicios de Extensión Agropecuaria para el fortalecimiento organizacional</t>
  </si>
  <si>
    <t xml:space="preserve">Se visitas las organizaciones, se dejan de visitar por la afectación de la emergencia nacional del decreto 44754-MP </t>
  </si>
  <si>
    <t>Como estretegia y epoca de verano se realiza esta acción.</t>
  </si>
  <si>
    <t>como estretegia y epoca de verano se realiza esta acción.</t>
  </si>
  <si>
    <t xml:space="preserve">se realizan accioones de visitas </t>
  </si>
  <si>
    <t>Indicador 1.10. Número de proyectos agropecuarios desarrollados por personas productoras y organizaciones financiados con recursos públicos (INDER, IMAS, INAMU, MAG) y/o privados, con apoyo técnico por parte del MAG.</t>
  </si>
  <si>
    <t xml:space="preserve"> MAG no cuenta con fuentes de recursos propia para financiar proyectos de organizaciones. 6. Deficiente coordinación e integración interinstitucional para financiar proyectos grupales e individuales. Supuesto: 1. Contar con los recursos necesarios (Vehículo, Personal por eje) disponibles al 100%. 2. No se presentrán eventos atmoféricos adversos que afecten la Región y alteren las actividades programadas. Se inicia proyectos que comprende este tipo de acciones en proyectos con fondos de holanda, fundecooperación, imas, inder, etc.</t>
  </si>
  <si>
    <t>Se cuenta con una cantidad mayor de donantes de recursos para desarrollar proyectos productivos</t>
  </si>
  <si>
    <t>1.Servicios de Extensión Agropecuaria en formulación de proyectos agropecuarios o de valor agregado</t>
  </si>
  <si>
    <t xml:space="preserve">Se establecen un mayot numero de proyectos por lo que se realizan un mayor número de reuniones </t>
  </si>
  <si>
    <t xml:space="preserve">Se establecen un mayot numero de proyectos por lo que se realizan un mayor número de listas de asistencia </t>
  </si>
  <si>
    <t>se ralizan accipnes para el cumolmiento de este imdicadkr</t>
  </si>
  <si>
    <t xml:space="preserve">Se establecen un mayot numero de proyectos al contar con una mayor disponibilidad de recursos </t>
  </si>
  <si>
    <t>2. Apoyo a la organización en el seguimiento físico y financiero de los proyectos en ejecución.</t>
  </si>
  <si>
    <t xml:space="preserve">Se establecen un mayot numero de proyectos por lo que se realizan una mayor cantida de visitas </t>
  </si>
  <si>
    <t>3.  Verificación sobre avances físicos y financieros que garanticen la adecuada utilización de los recursos asignados a proyectos.</t>
  </si>
  <si>
    <t>Se establecen un mayot numero de proyectos por lo que se realizan una mayor número de visitas</t>
  </si>
  <si>
    <t>4. Apoyo para elaborar informes de ejecución, operación o cierre final de proyectos</t>
  </si>
  <si>
    <t xml:space="preserve">Se establecen un mayot numero de proyectos por lo que se realizan  un mayor número de informes </t>
  </si>
  <si>
    <t>Indicador 1.11. Número de proyectos formulados con apoyo técnico por parte del MAG, previo a la asignación de recursos</t>
  </si>
  <si>
    <t xml:space="preserve"> MAG no cuenta con fuentes de recursos propia para financiar proyectos de organizaciones. 6. Deficiente coordinación e integración interinstitucional para financiar proyectos grupales e individuales. Supuesto: 1. Contar con los recursos necesarios (Vehículo, Personal por eje) disponibles al 100%. 2. No se presentrán eventos atmoféricos adversos que afecten la Región y alteren las actividades programadas. </t>
  </si>
  <si>
    <t>Se cuenta con una cantidad mayor de recursos por lo que se desarrollan una mayor cantidad de  proyectos productivos</t>
  </si>
  <si>
    <t xml:space="preserve">Se cuenta con una cantidad mayor de recursos por lo que se desarrollan una mayor cantidad de  proyectos productivos por lo que se realizan más viistas </t>
  </si>
  <si>
    <t xml:space="preserve">Se cuenta con una cantidad mayor de recursos por lo que se desarrollan una mayor cantidad de  proyectos productivos por lo que se realizan más charlas </t>
  </si>
  <si>
    <t>2. Apoyo a Los productores en el seguimiento físico y financiero de los proyectos en ejecución.</t>
  </si>
  <si>
    <t>Por la alta de mande de proyectos y asolicitud de los productores de inicia otro apoyo de esta acción a los productores y de sus proyectos</t>
  </si>
  <si>
    <t>Indicador 1.12. Número de proyectos con seguimiento técnico por parte del MAG</t>
  </si>
  <si>
    <t>Según se detalló en oficio RDPC-DR-068-04-2024</t>
  </si>
  <si>
    <t xml:space="preserve">Se cuenta con una cantidad mayor de recursos por lo que se desarrollan proyectos y aunmenta el seguimiento de los mismo </t>
  </si>
  <si>
    <t>2. Apoyo a la organización y/o persona productorea en el seguimiento físico y financiero de los proyectos en ejecución.</t>
  </si>
  <si>
    <t>cantidad de visitas</t>
  </si>
  <si>
    <t>Expediente administrativo,   Hojas visita</t>
  </si>
  <si>
    <t>3.  Verificación sobre avances físicos y financieros que garanticen la adecuada utilización de los recursos asignados a proyectos.</t>
  </si>
  <si>
    <t>Expediente administrativo, Hojas asistencia, bitácora</t>
  </si>
  <si>
    <t xml:space="preserve">Al tener mayor más proyectos se realizan un mayor número de reuniones de seguimiento </t>
  </si>
  <si>
    <t>Expediente administrativo     Documento (Informe)</t>
  </si>
  <si>
    <t>Indicador 1.13. Número de productores ocasionales atendidos con servicios de extensión.</t>
  </si>
  <si>
    <t>Se atiende por demanda la que se supone será bastante</t>
  </si>
  <si>
    <t>1. Brindar servicios de extensión según demanda solicitada por el productor.</t>
  </si>
  <si>
    <t xml:space="preserve">Indicador 1.14. Número de fincas en seguimiento bajo el enfoque NAMA Ganadería. </t>
  </si>
  <si>
    <t xml:space="preserve">Por existir fincas de NAMA desde el 2018 muchas han cambiado de actividad </t>
  </si>
  <si>
    <t>5. Servicios de extensión en tecnologías NAMA ganadería para ganadería carne, leche y doble propósito</t>
  </si>
  <si>
    <t>Por el tema de gusano barrenador y el inicio de proyectos con inder, organismo internnacionales, imas, se tuvo que hacer otras visitas.</t>
  </si>
  <si>
    <t>Se realizaron charlas para capacitar a los ganaderos sobre la tematica del NAMA</t>
  </si>
  <si>
    <t xml:space="preserve">Indicador 1.15. Número total de fincas de café que han implementado el modelo de adaptación al cambio climático y de reducción de emisiones de gases de efecto invernadero (NAMA Café) y que se encuentra bajo seguimiento oficial. </t>
  </si>
  <si>
    <t xml:space="preserve">Productores cumplen con el parametro del indicador </t>
  </si>
  <si>
    <t>se cubre la necesidad con otra acción</t>
  </si>
  <si>
    <t>Indicador 1.16. Cantidad de animales bovinos con el dispositivo de identificación individual oficial (DIIO)</t>
  </si>
  <si>
    <t>cantidad de animales bovinos</t>
  </si>
  <si>
    <t xml:space="preserve">Aún no se tiene deninida la estrategia para la ejecución en finca de este indicador. </t>
  </si>
  <si>
    <t>Afectación de la emergencia declarada, se inicia hasta el mes de setiembre</t>
  </si>
  <si>
    <t>SERVICIOS COMPLEMENTARIOS/OTRAS ACCIONES</t>
  </si>
  <si>
    <t>1. Permisos para quemas agropecuarias según el Decreto 35368-MAG-S-MINAET.</t>
  </si>
  <si>
    <t>Muchos de estas actividades son por demanda, no depende del MAG.</t>
  </si>
  <si>
    <t>2.Inscribir a los productores agropecuarios en el sistema PYMPA y otorgar las certificaciones respectivas, para la Declaración de Bienes Inmuebles ante las municipalidades, tramites de créditos etc..</t>
  </si>
  <si>
    <t xml:space="preserve">Otros productores socilcitan el servicio </t>
  </si>
  <si>
    <t xml:space="preserve">3.Participar en reuniones de los Comités Locales del Sector Agropecuario ampliado, articulados y operando, según decreto 32488-MAG, </t>
  </si>
  <si>
    <t>Participar en reuniones de los Comités Locales del Sector Agropecuario ampliado.</t>
  </si>
  <si>
    <t>4. Participar en reuniones de los comités locales de emergencia según Decreto 26216-MOPT y sus reglamentos y acuerdos 58-2004 de la CNE, numero de.</t>
  </si>
  <si>
    <t xml:space="preserve">5. Reuniones de las Comisiones Cantonales de Coordinación Interinstitucionales (CCCI) según lo establece el Decreto 36004-PLAN </t>
  </si>
  <si>
    <t>Se participa en reuniones de las Comisiones Cantonales de Coordinación Interinstitucionales (CCCI), la existir la emergencial la participación es mayor</t>
  </si>
  <si>
    <t>6.Elaboración de planificación (PAO)</t>
  </si>
  <si>
    <t>7.Elaboración de informes semestrales y anuales de rendición de cuentas</t>
  </si>
  <si>
    <t xml:space="preserve">no se contemplo de el informe de seguimiento PAO por lo que se aumento la cantidad de informes </t>
  </si>
  <si>
    <t>8.Elaboración de informes de áreas, producción y número de productores</t>
  </si>
  <si>
    <t xml:space="preserve">AL contar con jefatutas en las AEA que no tenia se realizan más informes </t>
  </si>
  <si>
    <t>9.Actualizar riesgos regionales (SEVRI)</t>
  </si>
  <si>
    <t>Se cumple con el indicador según lo establecido</t>
  </si>
  <si>
    <t>10.  Acreditaciones de RITEVE otorgadas y en cumplimiento de los Decretos 30709-MAG-MOPT y 36750-MOPT-MAG a los productores que la soliciten.</t>
  </si>
  <si>
    <t xml:space="preserve">11. Inspecciones de bienes para avalúos institucionales </t>
  </si>
  <si>
    <t>Número de bienes</t>
  </si>
  <si>
    <t>Expediente administrativo</t>
  </si>
  <si>
    <t>AEA Garabito</t>
  </si>
  <si>
    <t>12. Elaboración de informes de peritajes</t>
  </si>
  <si>
    <t>Solo se desarrollo el avaluo sin el peritaje.</t>
  </si>
  <si>
    <t>13. Congreso Agropecuario Peninsular</t>
  </si>
  <si>
    <t>Número de Congresos</t>
  </si>
  <si>
    <t>AEA Paquera</t>
  </si>
  <si>
    <t>14. Feria Granos Básicos (Variedades Acriolladas)</t>
  </si>
  <si>
    <t>Número de Ferias</t>
  </si>
  <si>
    <t>Todos</t>
  </si>
  <si>
    <t>UNIDAD EXTENSIÓN AGROPECUARIA</t>
  </si>
  <si>
    <t xml:space="preserve">1.  Coordinar y dar apoyo tecnico- metodológico al personal de Extensión de las Agencias  </t>
  </si>
  <si>
    <t>Visitas a las AEA¨s.</t>
  </si>
  <si>
    <t>Unidad Extensión Agropecuaria</t>
  </si>
  <si>
    <t>La programación se cumpliría según lo planificado siempre y cuando se disponga de los recursos económicos y de personal necesario. El desarrollo de eventos naturales de emergencia durante el año, siempre afectará su cmplimiento. De igual manera, la atención a acciones que se definen posterior a elaborar el POI, y muy importante el tiempo que conlleva el remplazo de personal; en caso de esta Unidad desde octubre 2023 no se cuenta con el nombramiento de la Coordinación regional de ganadería.</t>
  </si>
  <si>
    <t>Lista Asistencia, Minuta reunión</t>
  </si>
  <si>
    <t>El aumento se dio por el apoyo brinddo en el área de Planificación</t>
  </si>
  <si>
    <t xml:space="preserve">Fue necesario reforzar los elementos técnicos de NAMA </t>
  </si>
  <si>
    <t>Para una mayor comprensión de lo stemas desarrollados se realizan talleres por Subsectores, en caso de la región son 4</t>
  </si>
  <si>
    <t>2. Presentación de los resultados de las visitas de seguimiento y evaluación a las AEAs</t>
  </si>
  <si>
    <t>Por el apoyo que está dando la Unidad Extensión en Planificación se han elaborado más informes para analizarlos con personal de las Agencias</t>
  </si>
  <si>
    <t>Se realizó una presentación de los hallazgos en las reuniones de personal  que permitiera generar acciones de mejora que se evidencien en cumplimiento ejecución del PAO</t>
  </si>
  <si>
    <t xml:space="preserve">3. Coordinar, gestionar y/o supervisar en campo los servicios  de Extensión dirigidos a NAMAs, BAE, MRV, Asistencia técnica para la transformación, Producción orgánica,  certificaciones </t>
  </si>
  <si>
    <t>El seguimiento a las fincas NAMA Ganadería, tanto Adapta2 como Transforma Innova demanda de parte de la Unidad de Extesión un mayor seguimiento en finca</t>
  </si>
  <si>
    <t>Emergencia</t>
  </si>
  <si>
    <t>El incremento fue por la necesidad detectada con el personal técnico</t>
  </si>
  <si>
    <t>Para asegurar que las personas beneficiarias del proyecto Adapta2 participaran en las demostraciones de instalación cercas eléctricas/solares y la división de apartos; se decidió realizar 1 taller por Subsector: Peninsular, Norte, Central y Sur</t>
  </si>
  <si>
    <t>Fue  necesario para mejorar el conocimiento práctico de técnicos para  la atención a productores/as</t>
  </si>
  <si>
    <t>El aumento con base a las necesidades detectadas por los extensionistas</t>
  </si>
  <si>
    <t>Escuelas</t>
  </si>
  <si>
    <t>Se reprogramará</t>
  </si>
  <si>
    <t>apoyo hortalizas</t>
  </si>
  <si>
    <t>Se realizaron 4 talleres en NAMA ganadería y MRV dirigido a técnicos de la región: 2 en fincas productores y 2 virtuales</t>
  </si>
  <si>
    <t>4.  Dar seguimiento a los resultados de la aplicación de la herramienta de Fortalecimiento empresarial y organizativo</t>
  </si>
  <si>
    <t>Lista Asistencia, Minuta</t>
  </si>
  <si>
    <t xml:space="preserve">El nivel organizativo y empresarial de las  organizaciones requiere del  aumento en actividades de capacitación e información dirigidas a sus integrantes de modo que mejoren sus capacidades </t>
  </si>
  <si>
    <t>La disminución se dio por la salida de personal de la Unidad</t>
  </si>
  <si>
    <t>El aumento se da en respuesta a la solicitud de las AEAs</t>
  </si>
  <si>
    <t>Se con el 60% de lo establecido lo que corresponde a 3 de 5 actividades</t>
  </si>
  <si>
    <t>5.  Apoyar procesos de capacitación en aspectos de gestión organizacional y empresarial dirigido a organizaciones del sector agropecuario</t>
  </si>
  <si>
    <t>Respuesta a la demanda planteada por las organizaciones</t>
  </si>
  <si>
    <t>Se dio apoyo  a nuevas organizaciones en la región</t>
  </si>
  <si>
    <t>Se con el 71% de lo establecido lo que corresponde a 5 de 7 actividades</t>
  </si>
  <si>
    <t xml:space="preserve">6.  Apoyar a las AEA y las organizaciones de productores en la coordinación,  formulación, ejecución y seguimiento de proyectos </t>
  </si>
  <si>
    <t xml:space="preserve">La evolución de los proyectos depende de muchos factores externos al MAG, que influye en plazos </t>
  </si>
  <si>
    <t>Se con el 78% de lo establecido lo que corresponde a 7 de 9 actividades</t>
  </si>
  <si>
    <t>Se ha dado mayor apoyo al seguimiento en campo de proyectos que están en ejecución o fase de cierre</t>
  </si>
  <si>
    <t>Coopecampesinos</t>
  </si>
  <si>
    <t>7.  Apoyar en la identificación,  formulación, ejecución y seguimiento de proyectos agroproductivos presentados por personas productoras</t>
  </si>
  <si>
    <t>La persona a cargo de los proyectos individuales salió de la Unidad</t>
  </si>
  <si>
    <t>Atención a la demanda por parte de las Agencias en la elaboración de proyectos, sobre todo individuales</t>
  </si>
  <si>
    <t xml:space="preserve">El aumento se dio por el apoyo en la elaboración de proyectos PTI e Inder </t>
  </si>
  <si>
    <t xml:space="preserve">Para asegurar el buen uso de los recursos de proyectos aprobados a productores/as, es necesario mayor seguimiento en finca  </t>
  </si>
  <si>
    <t>Mayor apoyo al seguimiento en campo de proyectos que están en ejecución o fase de cierre</t>
  </si>
  <si>
    <t>El aumento se da en respuesta a la necesidad de apoyo en AEAs con personal nuevo</t>
  </si>
  <si>
    <t>8. Elaboración y/o aplicación de herramientas digitales para recolección y análisis de información agropecuaria</t>
  </si>
  <si>
    <t>Cumplimiento dependerá de la necesidad identificada</t>
  </si>
  <si>
    <t xml:space="preserve">El aumento se da por  la recolección de ODK por decreto #44754 </t>
  </si>
  <si>
    <t xml:space="preserve">9. Coordinar y/o ejecutar actividades de formación técnica para el personal técnico de Extensión.  </t>
  </si>
  <si>
    <t>El aumento y/o redistribución de acciones lo que pretende es un mejor aprovechamiento y disponibilidad por parte del personal técnico de la región</t>
  </si>
  <si>
    <t>El aumento se dio por la necesidad de reforzar el dominio técnico en la instalación de cercas eléctricas</t>
  </si>
  <si>
    <t>El aumento Fue  necesario para mejorar el conocimiento práctico de técnicos para  la atención a productores/as  estaban programada 1 y se hizo 3</t>
  </si>
  <si>
    <t>Se detectó necesidad de reforzar aspectos técnicos en manejo sostenible de frutales y NAMA Ganadería</t>
  </si>
  <si>
    <t>El aumento fue por se  detectó necesidad de reforzar aspectos técnicos en manejo sostenible de frutales y NAMA Ganadería de programo 1 y se hizo 2</t>
  </si>
  <si>
    <t>10. Apoyar sondeo de precios de insumos agropecuarios</t>
  </si>
  <si>
    <t>Sondeo solicitado por Sepsa</t>
  </si>
  <si>
    <t>Se cumple con el indicador según lo establecido de programaron 2 y se realizaron 2</t>
  </si>
  <si>
    <t>11. Participar en reuniones de la Unidad de Extensión Agropecuaria, personal regional, COTER y Sector Agropecuario</t>
  </si>
  <si>
    <t>Al dar seguimiento de las AEA, incio de plan de desarrollo del sector, incio de proyectos para prodcutores se aumenta esta acción</t>
  </si>
  <si>
    <t>Por el apoyo brindado a la Dirección se ha tenido una mayor participación en instancias regionakes de coordinación</t>
  </si>
  <si>
    <t>Reuniones aumentaron por proyecto PTI, Emergencia #44?, apoyo en temas de Dirección</t>
  </si>
  <si>
    <t>12 .Participar en Control Interno (Sevrimag)</t>
  </si>
  <si>
    <t>Atención a directriz relacionada con riesgos</t>
  </si>
  <si>
    <t>Se cumple con el indicador según lo establecido de programación</t>
  </si>
  <si>
    <t>13. Elaborar informe semestral, anual y rendición de cuentas de la Unidad Extensión Agropecuaria</t>
  </si>
  <si>
    <t>Se con el 72% de lo establecido lo que corresponde a 8 de 11 actividades</t>
  </si>
  <si>
    <t>14. Elaborar informe semestral, anual y rendición de cuentas de la Unidad Extensión Agropecuaria</t>
  </si>
  <si>
    <t>Al año la Unidad Extensión realiza 2 rendiciones de cuenta y no se había incluído; siendo un insumo importante en el seguimiento  las Agencias</t>
  </si>
  <si>
    <t>Aumento se ha dado por el apoyo en el área de planificación y el ingreso de personal nuevo a las AEAs</t>
  </si>
  <si>
    <t>Se basa en la demanda de información solicitada en aspectos como proyectos y cumplimiento de indicadores</t>
  </si>
  <si>
    <t>????</t>
  </si>
  <si>
    <t>Se cumple el indicador ya que se realizan mayor numero de reuniones eran 3 y se realizaron 6</t>
  </si>
  <si>
    <t>15. Dar apoyo técnico a la gestión de la Dirección.</t>
  </si>
  <si>
    <t>Por la falta de personal en diferentes áreas (Planifiación, Ganadería, etc) hay un aumento significativo en el apoyo demandado por parte de la Dirección</t>
  </si>
  <si>
    <t>Aumento se ha dado por el apoyo en el área de planificación</t>
  </si>
  <si>
    <t>De acuerdo a la demanda</t>
  </si>
  <si>
    <t>Se cumple el indicador ya que se realizan mayor accciones de lo programado eran 15 y se realizaron 16</t>
  </si>
  <si>
    <t xml:space="preserve">16. Coordinación interinstitucional e institucional.        </t>
  </si>
  <si>
    <t>La falta de personal en la región requiere la participación en estas instancias de coordinación</t>
  </si>
  <si>
    <t>En apoyo a CSRA y a la Dirección</t>
  </si>
  <si>
    <t>17. Coordinar y dar seguimiento  al plan de trabajo de la Unidad de Extensión Agropecuaria</t>
  </si>
  <si>
    <t xml:space="preserve">La salida de 3 funcionarios de la Unidad (finales 2023 a la fecha) que aún no se han remplzado; requiere un mayor seguimiento, gestió y coordinación con los integrantes de la Unidad para cumplir con las metas </t>
  </si>
  <si>
    <t>18. Coordinar o dar seguimiento a sesiones de trabajo de PITTAS, CADETI, Comités y equipos de trabajo regionales</t>
  </si>
  <si>
    <t>La coordinación no depende de la Unidad de Extensión</t>
  </si>
  <si>
    <t>19. Apoyar en la producción de  material informativo y/o divulgación de actividades de los servicios de extensión mediante resdes sociales (Facebook, Instagram, etc)</t>
  </si>
  <si>
    <t>Número de  publicaciones</t>
  </si>
  <si>
    <t>Facebook MAG P. Central</t>
  </si>
  <si>
    <t xml:space="preserve">Por la poca disponibilidad del personal, no se pudo ejecutar </t>
  </si>
  <si>
    <t>Material que estaba listo no se publicó en Facebook por directriz definida por el nivel central a fines del mes de Agosto</t>
  </si>
  <si>
    <t>20. Monitoreo del sistema de respaldo documental con los archivos técnicos (físico y SIDNEA)</t>
  </si>
  <si>
    <t>Archivo físico, SIDNEA</t>
  </si>
  <si>
    <t>El aumento se dá por la importancia de los archivos técnicos como medios de verificación del cumplimiento de metas</t>
  </si>
  <si>
    <t>Se ha dado mayor énfasis a los expedientes físicos y la infoirmación en SisDNEA</t>
  </si>
  <si>
    <t xml:space="preserve">Mayor uso para el seguimiento a las AEAs </t>
  </si>
  <si>
    <t>21. Participar en las sesiones de trabajo del Equipo regional de información y comunicación</t>
  </si>
  <si>
    <t>La disminución se da porque no existe un Equipo y esto dificulta que se lleven a cabo las reuniones</t>
  </si>
  <si>
    <t>El equipo de comunicación como tal no existe por lo que no se realizan reuniones</t>
  </si>
  <si>
    <t>22. Dar seguimiento al estado (actualización) de la página Web MAG, correspondiente a la Región de Desarrollo Pacífico Central</t>
  </si>
  <si>
    <t>Página Web MAG</t>
  </si>
  <si>
    <t>Se cuenta con l ainformación de la Caracterización de 10 AEAs que debe actualizarse. Están pendientes 3 AEAs y la Dirección</t>
  </si>
  <si>
    <t xml:space="preserve">Se cuenta con l ainformación de la Caracterización de 10 AEAs que debe actualizarse. Están pendientes 3 AEAs y la Dirección se cumple con el 50% de la actividad </t>
  </si>
  <si>
    <t>DIRECTOR REGIONAL</t>
  </si>
  <si>
    <t>1. Preparar, coordinar y dar seguimiento al Sector y al COTER</t>
  </si>
  <si>
    <t>Ing. Nils Solórzano A</t>
  </si>
  <si>
    <t> 2. Participación de las reuniones del AREDES y CIR</t>
  </si>
  <si>
    <t>Por la reprogramación de AREDES se programan otras reuniones de  este organo</t>
  </si>
  <si>
    <t xml:space="preserve">Se realizan otras sesiones para lo del plan de desarrollo </t>
  </si>
  <si>
    <t>Se convocan a reuniones de parte del AREDES para la gestión del mismo y además para la coordinación de los CIR</t>
  </si>
  <si>
    <t>3.Participar y dar seguimiento a las sesiones de trabajo regionales  y nacionales.</t>
  </si>
  <si>
    <t>4. Preparar, coordinar y dar seguimiento a planes y a sesiones de trabajo regionales y nacionales.</t>
  </si>
  <si>
    <t>5. Reuniones, giras, visitas con el equipo a proyectos, AEA, fincas o bien sesiones virtuales</t>
  </si>
  <si>
    <t>Por tema de seguiimeito,  proyecytos, planificación y coordinación a las AEA se realizan un mayor numero de visitoas</t>
  </si>
  <si>
    <t xml:space="preserve">Como se desarrollaron más proyectos se realizarón un mayor número de visitas </t>
  </si>
  <si>
    <t xml:space="preserve">6 Visita de seguimiento a proyectos de las AEA </t>
  </si>
  <si>
    <t>Numero de visitas a AEA</t>
  </si>
  <si>
    <t xml:space="preserve">Como se desarrollaron más proyectos  se realizarón un mayor número de visitas </t>
  </si>
  <si>
    <t>7. Visita de seguimiento a proyectos  estrategias NAMAS en las AEA</t>
  </si>
  <si>
    <t>PLANIFICADOR REGIONAL</t>
  </si>
  <si>
    <t>1. Apoyo y seguimiento a las AEAs en el cumplimiento del PAO.</t>
  </si>
  <si>
    <t>2. Apoyo y seguimiento a las AEAs en el cumplimiento del PAO.</t>
  </si>
  <si>
    <t xml:space="preserve"> Planificador Regional</t>
  </si>
  <si>
    <t>Al no contar con planificador se realizo visitas de seguimiento y apoyo  a las AEA</t>
  </si>
  <si>
    <t>3. Apoyo y seguimiento a las AEAs en el cumplimiento del PAO.</t>
  </si>
  <si>
    <t>4.Brindar y/o coordinar apoyo y asistencia técnica a organizaciones de productores según lo solicitado por las Agencias de Extensión.</t>
  </si>
  <si>
    <t>5. Apoyar a las AEA y sus organizaciones de productores en la coordinación, formulación, ejecución y seguimiento de proyectos</t>
  </si>
  <si>
    <t>Expediente administrativo de la AEA</t>
  </si>
  <si>
    <t>6. Participar en reuniones de Equipo Técnico, personal regional, COTER y Sector Agropecuario</t>
  </si>
  <si>
    <t>7. Participar en Control Interno (Sevrimag y autoevaluación)</t>
  </si>
  <si>
    <t xml:space="preserve">Se apoya a las AEA en el SERVIMAG y la Autoevaluación </t>
  </si>
  <si>
    <t>8. Elaboración de documentos de planificación regional</t>
  </si>
  <si>
    <t>9. Elaboración de documentos de planificación regional</t>
  </si>
  <si>
    <t xml:space="preserve">Se cumple con el indicador según lo programado </t>
  </si>
  <si>
    <t>10.Elaborar informe semestral, anual y presentación del trabajo realizado al Equipo Técnico Regional.</t>
  </si>
  <si>
    <t xml:space="preserve">No se tiene programado el informe de seguiemnto de PAO </t>
  </si>
  <si>
    <t>Se da apoyo a las AEA para el desarrollo de sus informes así como la construcción el de la Dirección</t>
  </si>
  <si>
    <t>SECRETARIA DE DIRECCIÓN REGIONAL</t>
  </si>
  <si>
    <t>Actualizar expedientes y archivar todos los documentos que se generen en la dirección</t>
  </si>
  <si>
    <t>S. Calderón</t>
  </si>
  <si>
    <t xml:space="preserve">Recortes presupuestarios para compra de materiales de oficina </t>
  </si>
  <si>
    <t>Elaboración de oficios, notas, boletas, entre otra documentación importante</t>
  </si>
  <si>
    <t>En caso de no contar con equipo informático y servicio de red se vería afectado este proceso</t>
  </si>
  <si>
    <t>Al inciar proyectos, para los productores, vsisitas por parte de la dirección, participación en organos regionales y intra e inter instituciones es que aumenta</t>
  </si>
  <si>
    <t xml:space="preserve">Elaboración de Agendas y  actas de reuniones </t>
  </si>
  <si>
    <t xml:space="preserve"> Elaborar y actualizar expedientes de determinación de expectativas funcionarios de la direccion regional</t>
  </si>
  <si>
    <t xml:space="preserve"> Atención al público (llamadas, correos, apoyo a extensionistas, entre otros)</t>
  </si>
  <si>
    <t xml:space="preserve"> Registros</t>
  </si>
  <si>
    <t xml:space="preserve">Tiempo de respuesta de usuarios </t>
  </si>
  <si>
    <t xml:space="preserve">Por el tema de decreto de emergencia se aapoya en el call center para atender las perdida que reportan los productores </t>
  </si>
  <si>
    <t>Convocatorias a reuniones , sector agropecuario,Eriea y COTER</t>
  </si>
  <si>
    <t xml:space="preserve">Convocatorias a funcionarios  a actividades de extensión y reuniones </t>
  </si>
  <si>
    <t>Se realizan otras reuniones por parte de la jefatura</t>
  </si>
  <si>
    <t xml:space="preserve">La dirección convoca a las jefatuas para las reuniones de seguimiento de sus labores así como por la emergencia </t>
  </si>
  <si>
    <t xml:space="preserve"> Control de la correspondencia enviada y recibida, así como la actualización de estas. De forma digital e impresa.</t>
  </si>
  <si>
    <t>Participar en giras o actividades de la Dirección apoyando las 13 agencias , cuando así se requiera.</t>
  </si>
  <si>
    <t>Recortes presupuestarios</t>
  </si>
  <si>
    <t xml:space="preserve">Se visitan las AEA para dar apoyo archivisto y otros temas </t>
  </si>
  <si>
    <t>Seguimiento y control a los archivos de gestión de las agencias de extensión agropecuaria.</t>
  </si>
  <si>
    <t xml:space="preserve">Se cumple el indicar según lo programado </t>
  </si>
  <si>
    <t xml:space="preserve"> Elaboración de informes de programación de jefaturas</t>
  </si>
  <si>
    <t>Por el seguimento a las AEA, se aumento el número de informes</t>
  </si>
  <si>
    <t>Se programa un mayor número de giras de parte de la jefatura al seguimiento de las AEA, reuniones y visitas.</t>
  </si>
  <si>
    <t>Apoyo en las diferentes actividades de la comisión de Bandera Azul</t>
  </si>
  <si>
    <t>PEON DE FINCA</t>
  </si>
  <si>
    <t>Control y mantenimiento de las Bodegas de Insumos, herramientas  y Materiales ubicadas en la región</t>
  </si>
  <si>
    <t>Sergio Padilla</t>
  </si>
  <si>
    <t>Insuficiente contenido presupuestario para compra de insumos de limpieza y desinfección</t>
  </si>
  <si>
    <t xml:space="preserve">Apoyo en la limpieza de oficinas y mantenimiento de zonas verdes en las agencias que lo requieran.                                                                   </t>
  </si>
  <si>
    <t xml:space="preserve">Limpieza de zonas verdes con equipos mecánicos y manuales cortando cesped y recogiendo basura         </t>
  </si>
  <si>
    <t xml:space="preserve">Mantenimiento y reparaciones varias en los edificios y bienes  </t>
  </si>
  <si>
    <t>Ejecutar labores de acarreo, empaque,
carga y descarga de equipo y
mercancías; según necesidad
institucional.</t>
  </si>
  <si>
    <t>Tiempo de Respuesta del almacen de insumos</t>
  </si>
  <si>
    <t>Limpieza y desinfección de vehiculos.</t>
  </si>
  <si>
    <t xml:space="preserve">Al contar con un funcionario miselaneo (peon) se empieza a dar esta acción lo que permite la reducción de costo al no tener que pagarlo </t>
  </si>
  <si>
    <t xml:space="preserve">Las condciones climaticas hacen que se deba mantener la limpieza de  las instalaciones </t>
  </si>
  <si>
    <t xml:space="preserve">Con la adquisición de equipo se logra la limpieza de vehiculos </t>
  </si>
  <si>
    <t>UNIDAD ADMINISTRATIVA</t>
  </si>
  <si>
    <t xml:space="preserve">Elaboración y envio del Anteproyecto anual presupuestario </t>
  </si>
  <si>
    <t>lcruz</t>
  </si>
  <si>
    <t xml:space="preserve">limitante por directrices ministerio hacienda </t>
  </si>
  <si>
    <t xml:space="preserve">Control, seguimiento y ejecución del presupuesto regional </t>
  </si>
  <si>
    <t>sub ejecución presupuestaria</t>
  </si>
  <si>
    <t>Se realiza informe a solicitud de la DNEA por un mayor ingreso de recursos</t>
  </si>
  <si>
    <t>Elaboración, revisión, aprobación y envio de solicitudes de apertura de cuotas , apertura de reservas, ordenes de inicio, modificación internas y gastos fijos.</t>
  </si>
  <si>
    <t>Formularios</t>
  </si>
  <si>
    <t>lcruz y jzuniga</t>
  </si>
  <si>
    <t>para el inicip de presupuesto de modifico las cuotas y reservas</t>
  </si>
  <si>
    <t xml:space="preserve">La DNEA asignó mas recursos presupuestarios en las subpartidas de combustible , viáticos y mantenimiento de edificios lo que provocó mas aperturas de cuotas , reservas y órdenes de pedido para el gasto correspondiente </t>
  </si>
  <si>
    <t>Elaboración y presentación de Modificaciones Presupuestarias Externas</t>
  </si>
  <si>
    <t>Insuficiente contenido presupuestario</t>
  </si>
  <si>
    <t xml:space="preserve"> Se realizó una modificación más de la proyectada para reajustes de preciós de contratos existentes ya que fu+e necesario modificar para compra de llantas emergencia que se presentó. </t>
  </si>
  <si>
    <t>Elaboración y aprobación de planilla mensual para pago de viáticos a los funcionarios de la región</t>
  </si>
  <si>
    <t>Plantilla</t>
  </si>
  <si>
    <t>Elaboración y gestión  de  las solicitudes de pago de facturas a Proveedores SICOP y Servicios Públicos,ya sea por procedimiento ordinario o por resolución administrativa</t>
  </si>
  <si>
    <t>No se han realizado las compras por lo que se ejecuta menos la FORMULA ESTA MALA</t>
  </si>
  <si>
    <t>Se presentaron facturas por de proveedirees y se  liquidan mayor cantidad de empersas</t>
  </si>
  <si>
    <t xml:space="preserve">La DNEA asignó mas recursos presupuestarios en las subpartidas de combustible , viáticos y mantenimiento de edificios lo que provocó Máspagos de facturas a proveedores  para el gasto correspondiente. </t>
  </si>
  <si>
    <t>Control y seguimiento de pagos de facturas a proveedores SICOP y de servicios públicos, ya sea por procedimiento ordinario o por resolución administrativa</t>
  </si>
  <si>
    <t xml:space="preserve">Atraso en el pago de proveedores </t>
  </si>
  <si>
    <t xml:space="preserve">Realizar la liquidación mensual del gasto por concepto de combustible, peajes y servicio de revisión técnica vehicular </t>
  </si>
  <si>
    <t>jzuniga y mjimenez</t>
  </si>
  <si>
    <t xml:space="preserve">Aprobación de  la liquidación mensual del gasto por concepto de combustible, peajes y servicio de revisión técnica vehicular </t>
  </si>
  <si>
    <t>Realizar la valoración de necesidades de la Región para la adquisición de bienes, insumos o servicios que se deben adquirir a través de contratación administrativa (contrataciones concursadas o convenio marco)</t>
  </si>
  <si>
    <t>Elaboración y envio del plan anual de adquisiciones de la Región</t>
  </si>
  <si>
    <t xml:space="preserve">Se elaboro el plan anual de adquicisiones del 2024 en primer trimestre y en el IV ya se elaboró el plan borrador del 2025 </t>
  </si>
  <si>
    <t xml:space="preserve">Elaborar las solicitudes de contratación, decisión inicial, estudios de mercado, condiciones y especificaciones técnicas y oficio </t>
  </si>
  <si>
    <t>Confección y aprobación de las ordenes de pedido y solicitudes de contratación en SICOP</t>
  </si>
  <si>
    <t xml:space="preserve"> rechazo de ordenes de pedido, tiempos respuesta de los compañeros de la Unidad Ejecutadora y la Proveeduría.</t>
  </si>
  <si>
    <t>Se realizaron otras ordenes por las contrataciones que tiene la región</t>
  </si>
  <si>
    <t>La DNEA asignó a esta región la elaboración de Pliegos de condiciones para contratos de compras para proyecto POLILAC  el cual no estaba en nuestra programación</t>
  </si>
  <si>
    <t>Realizar los criterios técnicos, atención de recursos y consultas de proveedores durante el proceso en coordinación con la Proveeduria y mediante el sistema SICOP</t>
  </si>
  <si>
    <t xml:space="preserve"> Limitación en la  participación de oferentes, </t>
  </si>
  <si>
    <t xml:space="preserve">Se programo 4 y se realizan 3 lo que siguinifica un 75% del cumplimiemto de la actividad </t>
  </si>
  <si>
    <t>Efectuar la recepción de los bienes y servicios contratados, confección y aprobación de las actas respectivas.</t>
  </si>
  <si>
    <t>Realizar las solicitudes de inicio del proceso de contratación según necesidades identificadas para compras de bienes en SICOP según disponibilidad de presupuesto en las subpartidas correspondientes</t>
  </si>
  <si>
    <t>Recortes presupuestarios, modificaciones al presupuesto, pocos proveedores SICOP</t>
  </si>
  <si>
    <t>Administración, distribución y control de los insumos y bienes que se adquieren en la región</t>
  </si>
  <si>
    <t>iInfraestructura con muy poco espacio para el almacenamiento</t>
  </si>
  <si>
    <t>Realizar el Inventario Anual y mantener el control de todos bienes asignados al personal de la región</t>
  </si>
  <si>
    <t>jzuniga</t>
  </si>
  <si>
    <t xml:space="preserve">Desconocimiento de la materia por parte de los responzables </t>
  </si>
  <si>
    <t>Se programa 10 y se realizan 7 por lo que representa un 70%</t>
  </si>
  <si>
    <t xml:space="preserve">Administración de las Bodegas de bienes en uso y en desuso ubicadas en la región </t>
  </si>
  <si>
    <t>Gestionar el proceso para dar de baja los de Bienes en Desuso</t>
  </si>
  <si>
    <t xml:space="preserve">Tiempo d respuesta por parte de los encargados de bienes </t>
  </si>
  <si>
    <t>No se contó con el trasnporte necesario para trasladar todo elequipo a oficinas centrales por lo que no se gestiono el proceso .</t>
  </si>
  <si>
    <t>Recepción, validación  solicitud  y aprobación de pago de la facturación de los servicios públicos de la Región</t>
  </si>
  <si>
    <t xml:space="preserve">Se que se cuentan con mayor cantidad de servicios </t>
  </si>
  <si>
    <t>Se tramitan a la fecha dos gastos más los cuales no estaban programados, para la agencia de Paquera y Jicaral por servicios de electricidad.</t>
  </si>
  <si>
    <t xml:space="preserve">Realizar una valoración de las infraestructuras de la Región </t>
  </si>
  <si>
    <t xml:space="preserve">lcruz </t>
  </si>
  <si>
    <t xml:space="preserve">Insuficiente contenido presupuestario para inversión </t>
  </si>
  <si>
    <t xml:space="preserve">Debido a la asignación de recursos por parte de la DNEA en  mantenimiento de edificiós serealizarón avalúos de las infraestructuras de otras AEA no contempladas en la programación </t>
  </si>
  <si>
    <t>Elaborar el plan de inversión en reparación y mejoras en edificaciones y terrenos propiedad de la institución</t>
  </si>
  <si>
    <t>Ejecutar, coordinar, controlar y dar seguimiento a los trabajos que se realizan en las edificaciones y terrenos de la Región</t>
  </si>
  <si>
    <t>Se realizarom  inversiones prioritarias a las infrestructuras de las AEA y la dirección</t>
  </si>
  <si>
    <t xml:space="preserve">Debido a la asignación de recursos por parte de la DNEA en  mantenimiento de edificiós se realizarón más visitas de seguimiento a las reparaciones de AEA no contempladas en la programación </t>
  </si>
  <si>
    <t>Planificación y coordinación de los trabajos de mantenimiento y ornato de jardines, zonas verdes y áreas aledañas a los edificios de la Región</t>
  </si>
  <si>
    <t>Poco personal de apoyo en mantenimiento</t>
  </si>
  <si>
    <t>Elaboración de  boletas de reparación y mantenimiento vehicular para el control y seguimiento a los trabajos de reparación y mantenimiento de la flotilla vehícular .</t>
  </si>
  <si>
    <t>lcruz y mjimenez</t>
  </si>
  <si>
    <t xml:space="preserve">Se presentan carros no estimados para repación, con reparaciones correctivas </t>
  </si>
  <si>
    <t xml:space="preserve">por el  año y modelo de los vehiculos se tienes que realizar mayor mantenimiento  </t>
  </si>
  <si>
    <t xml:space="preserve">Hubo una mayor coordinación en el mantenimiento preventivo de las unidades de la flotilla vehicular y una planificación en los recursos asignados que permitió el mantenimiento de másvehículos </t>
  </si>
  <si>
    <t>Realizar análisis de uso de los vehículos a través de los GPS y boletas vehiculares</t>
  </si>
  <si>
    <t>mjimenez</t>
  </si>
  <si>
    <t xml:space="preserve">Falta de capacitación del personal en el tema </t>
  </si>
  <si>
    <t xml:space="preserve">Para el control de los vehiculos y un gasto mas eficiente </t>
  </si>
  <si>
    <t>Velar porque la flotilla vehicular cuente y este al día en asuntos de pólizas, revisión técnica vehicular, marchamos y derechos de circulación.</t>
  </si>
  <si>
    <t>Control y seguimiento de los inmuebles en convenio que se ubican en la de la Región</t>
  </si>
  <si>
    <t xml:space="preserve">Poco mantenimiento por parte de las instituciones en convenio </t>
  </si>
  <si>
    <t xml:space="preserve">Se realizaron dos solicitudes para convenios con la municipalidad de Cöbano y Municipalidad de Esparza </t>
  </si>
  <si>
    <t>Administración de plataforma BCR de compras, para  modificaciones en los parámetros de las tarjetas de combustible de los funcionarios</t>
  </si>
  <si>
    <t>Gestión y aplicación de pólizas de incidentes vehiculares</t>
  </si>
  <si>
    <t>Respuesta del taller INS</t>
  </si>
  <si>
    <t>Se produjo un trámite más por accidente con vehículos oficiales y aplicación de pólizas vehículo</t>
  </si>
  <si>
    <t xml:space="preserve">Aseo  desinfección y recolección de desechos  de todos los edificios de la dirección  baterías de baños, comedor ,cocina y mobiliario de oficina  </t>
  </si>
  <si>
    <t>msibaja</t>
  </si>
  <si>
    <t>Insuficiente contenido presupuestario para compra de insumoe de limpieza y desinfección</t>
  </si>
  <si>
    <t xml:space="preserve">Apoyo en la limpieza  y desinfecciónen de las oficinas de las  agencias que lo requieran.                                                                   </t>
  </si>
  <si>
    <t xml:space="preserve">Apoyo en el orden limpieza y logística, preparación de refrigerios en reuniones del personal y actividades de la dirección                                                                     </t>
  </si>
  <si>
    <t>se realizaron mayor cantidad de actividades como reuniones etc</t>
  </si>
  <si>
    <t xml:space="preserve">se realizaron reuniones de la comisión de emergencia por las lluvias en la Dirección regional </t>
  </si>
  <si>
    <t>Respuesta del almacen de insumos</t>
  </si>
  <si>
    <t xml:space="preserve">Debido a la asignación de escritorios por parte de la DNEA y  los contratos por demanda ejecutados hasta este IV trimestre se realizaron más giras a la sede central  </t>
  </si>
  <si>
    <t xml:space="preserve">Es el titulo </t>
  </si>
  <si>
    <t xml:space="preserve">Gestión  seguimiento y trámite en los procesos  de nombramientos, reubicaciones, reasignaciones  y movimientos de personal </t>
  </si>
  <si>
    <t>Tiempo de respuesta del departamento de Recursos humanos</t>
  </si>
  <si>
    <t>Elaboración de oficios en los procesos  de nombramientos, reubicaciones, reasignaciones  y movimientos de personal de Recursos Humanos</t>
  </si>
  <si>
    <t>Elaboración y Seguimiento al expediente de evaluación y la inclusión de la expectativas de desempeño</t>
  </si>
  <si>
    <t xml:space="preserve">Tiempo de respuesta de los funcionarios de la región </t>
  </si>
  <si>
    <t>Trámite y seguimiento anual a las evaluaciones  desempeño de cada funcionario</t>
  </si>
  <si>
    <t>Apoyo al funcionario  en la gestión de accidentes laborales</t>
  </si>
  <si>
    <t>Divulgar las capacitaciones oficiales que remite capacitación</t>
  </si>
  <si>
    <t>Tiempo de respuesta del del stap de la Dirección del Servicio civil</t>
  </si>
  <si>
    <t xml:space="preserve">Elaborar los SPACC de las capacitaciones </t>
  </si>
  <si>
    <t>Elaborar los acuerdos de compromisos de las capacitaciones</t>
  </si>
  <si>
    <t xml:space="preserve">Tiempo de respuesta del personal regional </t>
  </si>
  <si>
    <t xml:space="preserve">Se programo 80 y se realizaron 32 lo que da un 40% esto debido a la pocas capacitaciones que promovio el departamento de capacitación </t>
  </si>
  <si>
    <t>Elaboración del PIC regional</t>
  </si>
  <si>
    <t xml:space="preserve">Se cumple con lo programado que era 1 </t>
  </si>
  <si>
    <t>Seguimiento de la asistencia y participación de las capacitaciones</t>
  </si>
  <si>
    <t xml:space="preserve">Tiempo de respuesta del personal de salud ocupacional </t>
  </si>
  <si>
    <t>Control de entrega de certificados de capacitaciones</t>
  </si>
  <si>
    <t xml:space="preserve">Se programa 5 y se realizan 3 lo que significa un 60 % </t>
  </si>
  <si>
    <t>Apoyo y seguimiento a solicitudes ante RH por parte de los funcionarios: certificaciones, reasignaciones, dedicación exclusiva, planillas etc.</t>
  </si>
  <si>
    <t xml:space="preserve">Divulgación de capacitaciones por parte del departamento de capacitación </t>
  </si>
  <si>
    <t xml:space="preserve">GESTION DE CONTROL INTERNO INSTITUCIONAL </t>
  </si>
  <si>
    <t>Apoyo a la ejecusión de la autoevaluación en el sistema y registro de las acciones de mejora a las 13 Agencias de extensión y a la Dirección regional</t>
  </si>
  <si>
    <t>Falta de interes por parte de las jefaturas</t>
  </si>
  <si>
    <t xml:space="preserve">Se programo 15 y se realizanon 14 </t>
  </si>
  <si>
    <t>Apoyo en la evaluación y administración de los riesgos   en el sistema y registro de las acciones de mejora a las 13 Agencias de extensión y a la Dirección regional</t>
  </si>
  <si>
    <r>
      <t xml:space="preserve">Actividades no programables </t>
    </r>
    <r>
      <rPr>
        <b/>
        <vertAlign val="superscript"/>
        <sz val="9"/>
        <rFont val="Calibri"/>
        <family val="2"/>
        <scheme val="minor"/>
      </rPr>
      <t>12</t>
    </r>
  </si>
  <si>
    <t>Ing. Nils Solórzano Arroyo</t>
  </si>
  <si>
    <t>RDPC-DR-189-11-2023</t>
  </si>
  <si>
    <t>REGION CENTRAL OCCIDENTAL</t>
  </si>
  <si>
    <r>
      <t xml:space="preserve">Vinculación o alineamiento de objetivos e intervenciones </t>
    </r>
    <r>
      <rPr>
        <b/>
        <vertAlign val="superscript"/>
        <sz val="9"/>
        <rFont val="Calibri (Cuerpo)"/>
        <charset val="134"/>
      </rPr>
      <t>1</t>
    </r>
  </si>
  <si>
    <r>
      <t xml:space="preserve">ODS </t>
    </r>
    <r>
      <rPr>
        <b/>
        <vertAlign val="superscript"/>
        <sz val="9"/>
        <rFont val="Calibri (Cuerpo)"/>
        <charset val="134"/>
      </rPr>
      <t>2</t>
    </r>
  </si>
  <si>
    <r>
      <t xml:space="preserve">PS </t>
    </r>
    <r>
      <rPr>
        <b/>
        <vertAlign val="superscript"/>
        <sz val="9"/>
        <rFont val="Calibri (Cuerpo)"/>
        <charset val="134"/>
      </rPr>
      <t>3</t>
    </r>
  </si>
  <si>
    <r>
      <t xml:space="preserve">PEI </t>
    </r>
    <r>
      <rPr>
        <b/>
        <vertAlign val="superscript"/>
        <sz val="9"/>
        <rFont val="Calibri (Cuerpo)"/>
        <charset val="134"/>
      </rPr>
      <t>4</t>
    </r>
  </si>
  <si>
    <r>
      <t xml:space="preserve">POI </t>
    </r>
    <r>
      <rPr>
        <b/>
        <vertAlign val="superscript"/>
        <sz val="9"/>
        <rFont val="Calibri (Cuerpo)"/>
        <charset val="134"/>
      </rPr>
      <t>5</t>
    </r>
  </si>
  <si>
    <r>
      <t xml:space="preserve">Responsable </t>
    </r>
    <r>
      <rPr>
        <b/>
        <vertAlign val="superscript"/>
        <sz val="9"/>
        <rFont val="Calibri (Cuerpo)"/>
        <charset val="134"/>
      </rPr>
      <t>10</t>
    </r>
  </si>
  <si>
    <r>
      <t xml:space="preserve">Observaciones/supuestos/ Limitaciones </t>
    </r>
    <r>
      <rPr>
        <b/>
        <vertAlign val="superscript"/>
        <sz val="9"/>
        <rFont val="Calibri (Cuerpo)"/>
        <charset val="134"/>
      </rPr>
      <t>11</t>
    </r>
  </si>
  <si>
    <r>
      <t xml:space="preserve">Unidad de medida </t>
    </r>
    <r>
      <rPr>
        <b/>
        <vertAlign val="superscript"/>
        <sz val="9"/>
        <rFont val="Calibri (Cuerpo)"/>
        <charset val="134"/>
      </rPr>
      <t>7</t>
    </r>
  </si>
  <si>
    <r>
      <t xml:space="preserve">Meta por Trimestre </t>
    </r>
    <r>
      <rPr>
        <b/>
        <vertAlign val="superscript"/>
        <sz val="9"/>
        <rFont val="Calibri (Cuerpo)"/>
        <charset val="134"/>
      </rPr>
      <t>9</t>
    </r>
  </si>
  <si>
    <t>Dirección Central Occidental (AEAS)</t>
  </si>
  <si>
    <t>Riesgos relevantes identificados y acciones estratégicas SEVRIMAG y de contexto por intervención estratégica, Emergencia natural, Recorte presupuestario, Actividades no programadas, Cambio en las prioridades de los productores, Incapacidades y/o Permisos de Personal, entre otros.  43 PBAE</t>
  </si>
  <si>
    <t>La meta tiene riesgo de no cumplimiento por el retiro de 3 productores de la agrcultura organica</t>
  </si>
  <si>
    <t>Los productores en producción organica han migrado a producción convencional debido a:La disminución de los productores orgánicos certificados está relacionada con factores económicos, sociales y ambientales. Algunas de las razones que intervienen en el crecimiento destacan:
•	Dificultades económicas: el proceso para obtener y mantener la certificación orgánica implica una inversión considerable en tiempo y dinero. Los productores deben seguir prácticas agrícolas específicas, como la rotación de cultivos, el uso de fertilizantes orgánicos y el control manual de plagas, lo cual puede ser más costoso en comparación con la agricultura convencional. La falta de acceso a crédito, altos costos de insumos y la baja rentabilidad de algunos productos orgánicos pueden desalentar a los productores.
•	Compromiso con las normativas: para mantener la certificación orgánica, los productores deben cumplir con un conjunto de normas y regulaciones, lo cual implica un seguimiento constante y documentación detallada. Muchos productores pequeños o medianos encuentran difícil adaptarse a estos requisitos.
•	Desinterés en la certificación: algunos productores optan por no obtener la certificación orgánica debido a la percepción de que el costo de certificarse no se justifica con los beneficios en el mercado. A veces, los consumidores prefieren productos orgánicos por su calidad, pero no siempre están dispuestos a pagar el precio diferenciado asociado a ellos.
•	Competencia con la agricultura convencional: la agricultura convencional puede ofrecer mayores rendimientos en menos tiempo, lo que atrae a los productores, especialmente aquellos que tienen dificultades económicas. 
•	Cambio climático y factores ambientales: las alteraciones climáticas y los fenómenos naturales como sequías, inundaciones o plagas afectan tanto a la agricultura convencional como a la orgánica. Sin embargo, los productores orgánicos pueden ser más vulnerables a estos cambios debido a su dependencia de prácticas que no emplean agroquímicos, lo que puede generar una mayor variabilidad en los rendimientos y aumentar la inseguridad económica.
•	Mercado limitado: a pesar de que el mercado de productos orgánicos ha crecido a nivel global, en Costa Rica el mercado local sigue siendo relativamente pequeño. Esto hace que muchos productores orgánicos no puedan vender toda su producción a precios rentables, lo que los desincentiva a continuar con las prácticas orgánicas certificadas.
Aunado a lo anterior, el proceso de transición y certificación orgánica responde a una decisión voluntaria de la persona productora para diferenciar su producción, por lo que el cumplimiento de una meta vinculada con este tipo de producción está estrechamente relacionada con la decisión de la persona productora y las condiciones habilitadoras a nivel de mercado para su crecimiento.</t>
  </si>
  <si>
    <t xml:space="preserve">Se logró concretar 11 talleres mediante articulación institucional, lo anterior para satisfacer  las necesidades de capacitación de los productores orgánicos </t>
  </si>
  <si>
    <t xml:space="preserve">Se logró concretar 8 cursos mediante articulación institucional, lo anterior para satisfacer  las necesidades de capacitación de los productores orgánicos </t>
  </si>
  <si>
    <t>Respondiendo a la necesidad de asistencia técnica de los productores organicos se lograron ejecutar más visitas a finca.</t>
  </si>
  <si>
    <t xml:space="preserve">Número charlas </t>
  </si>
  <si>
    <t xml:space="preserve">Se logró concretar 13 cursos , lo anterior para satisfacer  las necesidades de capacitación de los productores orgánicos </t>
  </si>
  <si>
    <t>Para cumplir con la necesidad de los productores se realizó un documento más, tratatndo de contribuir con un buen servicio  y generar capacidad en los productores atendidos</t>
  </si>
  <si>
    <t>se logró realizar un 89% de las visitas debido a la  Transición del Recurso Humano por traslados e ingresos: La adaptación de los equipos de trabajo a los cambios en el recurso humano ha resultado en una transición de funcionarios hacia nuevas labores y responsabilidades dentro de la institución, así como la incorporación de nuevos miembros al equipo. Estos funcionarios, recientemente nombrados o trasladados , se encuentran en proceso de adaptación  aún no han tenido el tiempo necesario para integrarse completamente al equipo.</t>
  </si>
  <si>
    <t>Para cumplir con la necesidad de los productores se realizó  1 muestreo más, tratatndo de contribuir con un buen servicio  y generar capacidad en los productores atendidos aportando con información valiosa para la toma de decisiones.</t>
  </si>
  <si>
    <t>Número de eventos de entrega</t>
  </si>
  <si>
    <t xml:space="preserve">Se incrementó la meta debido a que aumentó el equipo de la AEA con más funcionarios (profesional y técnico). </t>
  </si>
  <si>
    <t xml:space="preserve">1. Transición del Recurso Humano por traslados e ingresos: La adaptación de los equipos de trabajo a los cambios en el recurso humano ha resultado en una transición de funcionarios hacia nuevas labores y responsabilidades dentro de la institución, así como la incorporación de nuevos miembros al equipo. Estos funcionarios, recientemente nombrados o trasladados , se encuentran en proceso de adaptación  aún no han tenido el tiempo necesario para integrarse completamente al equipo.
2. La no reposición en la temporalidad requerida de plazas de funcionarios: provoca afectaciones en la gestión y funcionalidad de las Agencias; 9 plazas apenas han sido repuestas en el último mes por lo que no se ha visualizado el aporte del recurso humano entrante (destinadas a las Agencias de Santa Bárbara, Zarcero, Palmares y director regional. asimismo, las plazas secretariales de Zarcero, Heredia, Sarchí, y Grecia, Palmares recientemente nombradas, aún falta por nombrar la secretaria de Atenas y San Ramón, así como la reposición de plazas de técnicos y profesionales de campo.
3. Implementación de la Técnica de Pastoreo Racional: La obligatoriedad de implementar la técnica de Pastoreo Racional representa una limitación en algunos casos, ya que los productores no siempre disponen del recurso monetario necesario para implementar esta práctica. Además, esto podría significar un riesgo de no cumplimiento debido a circunstancias ajenas a las Agencias de Extensión. Asimismo, el retraso en la entrega de los proyectos de FUNDECOOPRACIÓN para cercas eléctricas representa un elemento que refuerzo esta limitación pese a gestiones realizadas con anticipación por parte de los equipos de Región
4. Insuficiente Personal Técnico: La falta de personal técnico en las Agencias limita la capacidad de respuesta y la efectividad en la atención a los productores
</t>
  </si>
  <si>
    <t>Para cumplir con la meta de PNDIP se trató de aumentar la meta, se lograron ejecutar 16 productores</t>
  </si>
  <si>
    <t xml:space="preserve">Se realizaron más visitas para proveer de asistencia técnica debido al requerimiento de los productores con la finalidad de que lograran cumplir con los párametros en la incorporación de prácticas NAMA en finca </t>
  </si>
  <si>
    <t>Número días de campo</t>
  </si>
  <si>
    <t xml:space="preserve">Se realizaron más charlas para proveer de asistencia técnica debido al requerimiento de los productores con la finalidad de que lograran cumplir con los párametros en la incorporación de prácticas NAMA en finca </t>
  </si>
  <si>
    <t xml:space="preserve">Se contemplan para las 20 fimcas ejecutadas: el diagnóstico y plan, la aplicación de la herramienta NAMA Ganadería y el formulario MRV </t>
  </si>
  <si>
    <t>Número de diágnostico (HMGE) en archivo fisico</t>
  </si>
  <si>
    <t>Diagnóstico (HMGE), SisDNEA, INTRANET, Archivo técnico.</t>
  </si>
  <si>
    <t xml:space="preserve">Se programó mal la actividad, la cantidad correcta era 18, lo que reponde a la meta de organizaciones con HMGE en expediente físico </t>
  </si>
  <si>
    <t>Actividad se debió programar en función de la meta</t>
  </si>
  <si>
    <t xml:space="preserve"> Se realizan los 18 informes de organización.</t>
  </si>
  <si>
    <t>Se adelnataron las reuniones programadas</t>
  </si>
  <si>
    <t xml:space="preserve">Se realizaron más asesoríaspara proveer de asistencia técnica debido al requerimiento de los productores con la finalidad de que lograran cumplir con los objetivos establecidos para la organización </t>
  </si>
  <si>
    <t>Se adelantaron las giras programadas</t>
  </si>
  <si>
    <t xml:space="preserve">Se relizó un plan por organozación ejecutada </t>
  </si>
  <si>
    <t xml:space="preserve">Gracias al apoyo de la UGA se logró presentar 28 proyectos, asimismo este sobrecumplimiento de debió a el esfuerzo de los compañeros por satisfacer la demanda en este particular. </t>
  </si>
  <si>
    <t>Se necesitaron 4 reuniones para responder a la necesidad del productor</t>
  </si>
  <si>
    <t>Se necesitaron 5 asesorías para responder a la necesidad del productor</t>
  </si>
  <si>
    <t xml:space="preserve">Se realizaron 16 proyectos para responder a la necesidad del productor///Esta pendiente redacción de proyecto, a la espera del visto bueno PPD
</t>
  </si>
  <si>
    <t xml:space="preserve">El sobrecumplimiento se debe al aumento en el número de proyectos reportados en este in dicador respecto a la meta programada </t>
  </si>
  <si>
    <t>El sobrecumplimento se debe a que el apoyo a proyectos corresponde a gestiones que se realizan a nivel de Agencia por demanda y pensando en la maduración de proyectos proyectada a años futuros.</t>
  </si>
  <si>
    <t>El seguimeinto a proyectos se aumentó debido a la entrada de nuevas jefatiras y consolidación de los recientes ingresos  que han logrado retomar compromisos adquiridos por las personas retiradas o trasladadas.</t>
  </si>
  <si>
    <t xml:space="preserve">se recargaron las reuniones en este trimestre </t>
  </si>
  <si>
    <t>El sobrecumplimiento se debió a la recuperación de fincas en seguimineto que ante la falta de personal no se habían podido atender, Como región se realizó el esfuerzo de revisar las fincas NAMA en seguimeinto que requerían de seguimeinto técnico para darles la atención oportuna y ajustar la linea base , con el fin de establecer la meta real en el 2025</t>
  </si>
  <si>
    <t>Número demostración de método individual</t>
  </si>
  <si>
    <t>Hoja divulgativa</t>
  </si>
  <si>
    <t>No se realizó la hoja divulgativa, se realizaron visitas a fimca que era mas afín con los productores atendidos,</t>
  </si>
  <si>
    <t>Se adelantó en el los trimestres anteriores</t>
  </si>
  <si>
    <t xml:space="preserve">Se aprovecho la posibilidad de articular con el INA y el UCR para realizar los talleres </t>
  </si>
  <si>
    <t>No se realizó la demostración de método individual.</t>
  </si>
  <si>
    <t xml:space="preserve">Se aprovecho la coordinación  con las demás Agencias para realizar las giras enfocadas en las problematicas de los productores meta </t>
  </si>
  <si>
    <t xml:space="preserve">Sólo se realizaron 2 cursos se compensó el faltante con los talleres y  capacitaciones </t>
  </si>
  <si>
    <t xml:space="preserve">se realizar en función a la demanda de servicios </t>
  </si>
  <si>
    <t>Se priorizó las visitas a finca</t>
  </si>
  <si>
    <t>Número de días demostrativos</t>
  </si>
  <si>
    <t>Número de conversatorios</t>
  </si>
  <si>
    <t>Coordinación de Aguacate Regional</t>
  </si>
  <si>
    <t>Reuniones comité Tecnico de Aguacate</t>
  </si>
  <si>
    <t>La persona encargada de esta coordinación recibió un traslado de la UEA a una Agencia de Extensión Agropecuaria (AEA Palmares)bpor tanto las actividades programadas de la coordinación de Aguacate no se realizaron por  priorizar el trabajo de su nueva unidad de trabajo.</t>
  </si>
  <si>
    <t>Día de Campo Sarchí</t>
  </si>
  <si>
    <t>Asistencia Tecnica INA</t>
  </si>
  <si>
    <t>Número demostración de método grupal</t>
  </si>
  <si>
    <t>Dia de Campo ANPROCA</t>
  </si>
  <si>
    <t>Visitas a Productores de Aguacate AEA Palmares</t>
  </si>
  <si>
    <t>Se estara Realizando para el ultimo trimestre.</t>
  </si>
  <si>
    <t>Seguimiento y recomendaciones  para el cumplimiento del Indicador NAMA ganadería</t>
  </si>
  <si>
    <t>Coordinación Regional NAMA Ganadería</t>
  </si>
  <si>
    <r>
      <t>Se sobre pasa la meta, debido a la entrada en vigencia de la "</t>
    </r>
    <r>
      <rPr>
        <b/>
        <sz val="9"/>
        <rFont val="Calibri"/>
        <family val="2"/>
      </rPr>
      <t>Trazabilidad Bovina y bufalina en Costa Rica</t>
    </r>
    <r>
      <rPr>
        <sz val="9"/>
        <rFont val="Calibri"/>
        <family val="2"/>
      </rPr>
      <t>", por lo que es necesario el priorizar las actividades de  Seguimiento y recomendaciones  para el cumplimiento del Indicador NAMA ganadería.</t>
    </r>
  </si>
  <si>
    <t xml:space="preserve">  Seguimiento al indicador NAMA Ganadería en expedientes técnicos de las AEA´s de la región</t>
  </si>
  <si>
    <r>
      <t>La meta se logra en el primer trimestre, debido a la entrada en vigencia de la "</t>
    </r>
    <r>
      <rPr>
        <b/>
        <sz val="9"/>
        <rFont val="Calibri"/>
        <family val="2"/>
      </rPr>
      <t>Trazabilidad Bovina y bufalina en Costa Rica</t>
    </r>
    <r>
      <rPr>
        <sz val="9"/>
        <rFont val="Calibri"/>
        <family val="2"/>
      </rPr>
      <t>", por lo que se prioriza las actividades en el primer trimestre para lograr el cumplimiento de este indicador, con el objetivo de poder dedicar tiempo a las prácticas de campo.</t>
    </r>
  </si>
  <si>
    <t xml:space="preserve"> Seguimiento en la ejecución del Indicador de NAMA ganadería en finca  </t>
  </si>
  <si>
    <t xml:space="preserve">Se avanza en un 25% debido a que en el segundo trimestre del año se logró dar seguimiento a más del 100 % de lo programado. </t>
  </si>
  <si>
    <r>
      <t>Se sobre pasa la meta, debido a la entrada en vigencia de la "</t>
    </r>
    <r>
      <rPr>
        <b/>
        <sz val="9"/>
        <rFont val="Calibri"/>
        <family val="2"/>
      </rPr>
      <t>Trazabilidad Bovina y bufalina en Costa Rica</t>
    </r>
    <r>
      <rPr>
        <sz val="9"/>
        <rFont val="Calibri"/>
        <family val="2"/>
      </rPr>
      <t xml:space="preserve">", por lo que es necesario el priorizar las actividades de  Seguimiento en la ejecución del Indicador de NAMA ganadería en finca. </t>
    </r>
  </si>
  <si>
    <t xml:space="preserve">Seguimiento a proyectos Nama Ganadería de la Regional </t>
  </si>
  <si>
    <t xml:space="preserve">Se logra sobrepasar la meta en este indicacor en el segundo trimestre del año. </t>
  </si>
  <si>
    <t>Debido a la importancia en que los productores instalen en sus fincas los materiales de cercas eléctricas donados por Fundecooperación, es necesario realizar más visitas de seguimiento y verificación.</t>
  </si>
  <si>
    <t>Gestión de actividades de capacitación para técnicos de las AEAs de la región</t>
  </si>
  <si>
    <t xml:space="preserve">Debido a la presencia de Gusano Barrenador, al tema de Trazabilidad bovina y bufalina, al fomento del sector ganadero mediante captura de carbono en suelo, obtención de crédito y acceso a mercado voluntario a través de la empresa Boomitra y la selección de Fincas Modelo en la región, fue necesio incrementar las capacitaciones a técnicos y productores de la región. </t>
  </si>
  <si>
    <t>Reuniones Programa Nacional de Ganadería</t>
  </si>
  <si>
    <t>Se convoca por parte del Programa Nacional de Ganadería a reuniones virtuales debido a la emergencia nacional bajo el decreto Número 44754-MP.</t>
  </si>
  <si>
    <t xml:space="preserve">  Seguimiento del indicador de NAMA Ganadería en Sistema de la DNEA </t>
  </si>
  <si>
    <t xml:space="preserve">  Seguimiento del indicador CO2 regional en Sistema de la DNEA  </t>
  </si>
  <si>
    <t>Seguimiento en expedientes técnicos de las AEA´s de la región a las fincas que ya adoptaron el modelo NAMA Ganadería en años anteriores y que se mantienen dentro del modelo Nama Ganadería.</t>
  </si>
  <si>
    <t xml:space="preserve">Se sobre pasa la meta, ya que al ser un indicador nuevo, es necesario incrementar el seguimiento y acompañamiento en las AEA´s de la región, para lograr los objetivos con este indicador. 
</t>
  </si>
  <si>
    <t xml:space="preserve"> Apoyo en la elaboración del reporte el avance del plan de intervención al final de cada año. Debe ser ingresado al sistema de la DNEA (SisDNEA)</t>
  </si>
  <si>
    <t>Gestión Agroempresarial</t>
  </si>
  <si>
    <t>Apoyo en la aplicación la herramienta medición del nivel empresarial y organizacional para empresas y/u organizaciones del sector agropecuario, pesquero y rural.</t>
  </si>
  <si>
    <t xml:space="preserve">Apoyo en la elaboración y/o actualización de plan de intervención con  base en los resultados de la aplicación de la herramienta </t>
  </si>
  <si>
    <t xml:space="preserve">Gestión de actividades de capacitación con otras instituciones </t>
  </si>
  <si>
    <t>Número charlas  informativa</t>
  </si>
  <si>
    <t xml:space="preserve">Apoyo en el seguimiento técnico de proyectos </t>
  </si>
  <si>
    <t>Número de comunicaciones</t>
  </si>
  <si>
    <t>Apoyo en la gestión de seguimiento a la aprobación de proyectos (coordinación interinstitucional e intrainstitucional)</t>
  </si>
  <si>
    <t>Apoyo en la gestión de actividades de información con posibles financiadores de proyectos (INDER-INAMU-PPD-FUNDECOOPERACIÓN-Banca Estatal)</t>
  </si>
  <si>
    <t xml:space="preserve">Elaboración del proyecto ajustado al formulario y requisitos del ente financiador </t>
  </si>
  <si>
    <t>Gestión de la idoneidad  y admisibilidad de las organizaciones y personas productoras</t>
  </si>
  <si>
    <t xml:space="preserve">Recepción  y depuración de solicitudes de necesidades de apoyo por parte de las Agencias </t>
  </si>
  <si>
    <t>Actualización de Avíos</t>
  </si>
  <si>
    <t>Coordinar y apoyar en las instancias de articulación interinstitucional_COSEL y CSRA</t>
  </si>
  <si>
    <t>Levantamiento de información// Sondeo de precios de insumos Agropecuarios</t>
  </si>
  <si>
    <t>Se logró ejecutar a conformidad el presupuesto de la Dirección regional al 98%, debido a la buena gestión del recurso.</t>
  </si>
  <si>
    <t xml:space="preserve">Se sobrepasa la meta debido a que existió mayor demanda de los tramites de gestión de recursos humanos </t>
  </si>
  <si>
    <t>Se sobrepasa la meta debido a que existió mayor demanda de los tramites en gestión de compra y administración de bienes, insumos y servicios.</t>
  </si>
  <si>
    <t>Se sobrepasa la meta debido a que existió mayor demanda de los tramites en gestión de servicios de apoyo.</t>
  </si>
  <si>
    <t xml:space="preserve"> Apoyo y seguimiento a la  ejecución del  POI Agencias y procesos regionales   </t>
  </si>
  <si>
    <t>Cantidad de animales bovinos con el dispositivo de Identificación Individual Oficial (DIIO)</t>
  </si>
  <si>
    <t>Productores atendidos por demanda</t>
  </si>
  <si>
    <t>Actividades No Cuntificables</t>
  </si>
  <si>
    <t>Por los 11 COSELES</t>
  </si>
  <si>
    <t>Actas o minutas de reunión</t>
  </si>
  <si>
    <t>Por las 11 AEAs, se encuentra en proceso de actualización ya que hay reciente ingreso de equipo secretarial: AEA Zarrcero, AEA Sarchí, AEA Grecia, AEA Palmares,AEA Heredia</t>
  </si>
  <si>
    <t>Mantener actualizado el inventario de la AEA</t>
  </si>
  <si>
    <t xml:space="preserve">Todos los meses </t>
  </si>
  <si>
    <t>Participación en reuniones de personal mensuales</t>
  </si>
  <si>
    <t>Planes de manejo de remanentes</t>
  </si>
  <si>
    <t>Participación en Censos</t>
  </si>
  <si>
    <t>Número de Encuestas, aplicativos, Número de actividades productivas.</t>
  </si>
  <si>
    <t>AEA Zarcero</t>
  </si>
  <si>
    <t>Limpieza y desinfección del área de cocina ( alacena,comedor, línea blanca, mesa, sillas, basureros)</t>
  </si>
  <si>
    <t xml:space="preserve">Los doce mese del año se realizaron este tipo de actividades </t>
  </si>
  <si>
    <t>Limpieza y desinfección del área de baños (Paredes, espejos, basureros, lavatorios y servicio sanitarios)</t>
  </si>
  <si>
    <t>Limpieza y desinfección del área de oficinas del personal (mobiliario, equipo de oficina, pisos y paredes, basureros)</t>
  </si>
  <si>
    <t>Limpieza y desinfección del área externa (Ventanas, paredes, aceras)</t>
  </si>
  <si>
    <t>Dirección Nacional de Extensión Agropecuaria (DNEA).</t>
  </si>
  <si>
    <t>Reporte de Ejecución Anual del Plan Anual Operativo  2024</t>
  </si>
  <si>
    <t>IV TRIMESTRE 2024 -DNEA</t>
  </si>
  <si>
    <t>De acuerdo a lo programado(&gt;=90%)</t>
  </si>
  <si>
    <t>Atraso leve(&gt;=50%)</t>
  </si>
  <si>
    <t>En riesgo de incumplimiento(&lt;=49,99%)</t>
  </si>
  <si>
    <t>Total de actividades Trimestral</t>
  </si>
  <si>
    <t xml:space="preserve">% de ejecución de metas </t>
  </si>
  <si>
    <t>ANUAL 2024 -DNEA</t>
  </si>
  <si>
    <t>Total de actividades</t>
  </si>
  <si>
    <t>% de ejecución de metas Anual</t>
  </si>
  <si>
    <t>% de ejecución presupuestaria</t>
  </si>
  <si>
    <t xml:space="preserve">Centro de Costos </t>
  </si>
  <si>
    <t>% de ejecución de metas</t>
  </si>
  <si>
    <t>Nivel de desempeño Trimestral</t>
  </si>
  <si>
    <t>Dirección de Desarrollo Central Oriental</t>
  </si>
  <si>
    <t>Dirección de Desarrollo Central Occidental</t>
  </si>
  <si>
    <t>Dirección de Desarrollo Central Sur</t>
  </si>
  <si>
    <t>Dirección de Desarrollo Chorotega</t>
  </si>
  <si>
    <t>De acuerdo a lo programado</t>
  </si>
  <si>
    <t>Dirección de Desarrollo Brunca</t>
  </si>
  <si>
    <t>Dirección de Desarrollo Pacífico Central</t>
  </si>
  <si>
    <t>Dirección de Desarrollo Huetar Norte</t>
  </si>
  <si>
    <t>Dirección de Desarrollo Huetar Caribe</t>
  </si>
  <si>
    <t xml:space="preserve">Total de Actividades </t>
  </si>
  <si>
    <t>Cumplido(&gt;=85%)</t>
  </si>
  <si>
    <t>No cumplido(&lt;=84,99%)</t>
  </si>
  <si>
    <t>Reporte de Ejecución del IV Trimestre del Plan Anual Operativo  2024</t>
  </si>
  <si>
    <t>Observaciones</t>
  </si>
  <si>
    <t>No presentan justificaciones de incumplimientos</t>
  </si>
  <si>
    <t>Nota:  A nivel de oficinas centrales de DNEA no se presentaron informes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</si>
</sst>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
    <numFmt numFmtId="166" formatCode="_-* #,##0_-;\-* #,##0_-;_-* &quot;-&quot;??_-;_-@_-"/>
    <numFmt numFmtId="167" formatCode="#,##0;[Red]#,##0"/>
  </numFmts>
  <fonts count="16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u/>
      <sz val="16"/>
      <color theme="10"/>
      <name val="Calibri"/>
      <family val="2"/>
      <scheme val="minor"/>
    </font>
    <font>
      <sz val="11"/>
      <name val="Calibri (Cuerpo)"/>
    </font>
    <font>
      <sz val="16"/>
      <color theme="4" tint="0.39997558519241921"/>
      <name val="Calibri"/>
      <family val="2"/>
      <scheme val="minor"/>
    </font>
    <font>
      <b/>
      <sz val="11"/>
      <name val="Arial"/>
      <family val="2"/>
    </font>
    <font>
      <sz val="11"/>
      <color theme="1"/>
      <name val="Arial"/>
      <family val="2"/>
    </font>
    <font>
      <sz val="11"/>
      <color theme="0"/>
      <name val="Calibri"/>
      <family val="2"/>
      <scheme val="minor"/>
    </font>
    <font>
      <b/>
      <sz val="18"/>
      <color theme="1"/>
      <name val="Calibri"/>
      <family val="2"/>
      <scheme val="minor"/>
    </font>
    <font>
      <b/>
      <sz val="36"/>
      <color theme="4" tint="-0.499984740745262"/>
      <name val="Calibri"/>
      <family val="2"/>
      <scheme val="minor"/>
    </font>
    <font>
      <b/>
      <sz val="11"/>
      <color rgb="FFFFFFFF"/>
      <name val="Calibri"/>
      <family val="2"/>
      <scheme val="minor"/>
    </font>
    <font>
      <sz val="12"/>
      <color theme="1"/>
      <name val="Calibri"/>
      <family val="2"/>
    </font>
    <font>
      <sz val="11"/>
      <color theme="1"/>
      <name val="Calibri"/>
      <family val="2"/>
    </font>
    <font>
      <b/>
      <sz val="16"/>
      <color theme="1"/>
      <name val="Calibri"/>
      <family val="2"/>
    </font>
    <font>
      <b/>
      <sz val="14"/>
      <color theme="0"/>
      <name val="Calibri"/>
      <family val="2"/>
    </font>
    <font>
      <b/>
      <sz val="12"/>
      <color theme="1"/>
      <name val="Calibri"/>
      <family val="2"/>
    </font>
    <font>
      <sz val="12"/>
      <color rgb="FF202124"/>
      <name val="Calibri"/>
      <family val="2"/>
    </font>
    <font>
      <sz val="12"/>
      <color theme="4" tint="0.39997558519241921"/>
      <name val="Calibri"/>
      <family val="2"/>
    </font>
    <font>
      <sz val="12"/>
      <color rgb="FFFFFFFF"/>
      <name val="Calibri"/>
      <family val="2"/>
    </font>
    <font>
      <sz val="11"/>
      <color theme="1"/>
      <name val="Calibri"/>
      <family val="2"/>
      <scheme val="minor"/>
    </font>
    <font>
      <sz val="12"/>
      <color theme="1"/>
      <name val="Calibri"/>
      <family val="2"/>
      <scheme val="minor"/>
    </font>
    <font>
      <b/>
      <sz val="20"/>
      <color theme="0"/>
      <name val="Calibre"/>
    </font>
    <font>
      <b/>
      <sz val="22"/>
      <color theme="1"/>
      <name val="Calibri"/>
      <family val="2"/>
      <scheme val="minor"/>
    </font>
    <font>
      <b/>
      <sz val="26"/>
      <color theme="1"/>
      <name val="Calibri"/>
      <family val="2"/>
      <scheme val="minor"/>
    </font>
    <font>
      <sz val="8"/>
      <color theme="1"/>
      <name val="Calibri"/>
      <family val="2"/>
      <scheme val="minor"/>
    </font>
    <font>
      <b/>
      <sz val="12"/>
      <color theme="0"/>
      <name val="Calibri"/>
      <family val="2"/>
      <scheme val="minor"/>
    </font>
    <font>
      <b/>
      <sz val="14"/>
      <color theme="0"/>
      <name val="Calibri"/>
      <family val="2"/>
      <scheme val="minor"/>
    </font>
    <font>
      <b/>
      <sz val="12"/>
      <color theme="1"/>
      <name val="Calibri"/>
      <family val="2"/>
      <scheme val="minor"/>
    </font>
    <font>
      <sz val="12"/>
      <name val="Calibri"/>
      <family val="2"/>
      <scheme val="minor"/>
    </font>
    <font>
      <b/>
      <sz val="14"/>
      <color rgb="FF000000"/>
      <name val="Calibri"/>
      <family val="2"/>
    </font>
    <font>
      <sz val="12"/>
      <color rgb="FF000000"/>
      <name val="Calibri"/>
      <family val="2"/>
    </font>
    <font>
      <sz val="12"/>
      <name val="Calibri"/>
      <family val="2"/>
    </font>
    <font>
      <vertAlign val="subscript"/>
      <sz val="12"/>
      <color theme="1"/>
      <name val="Calibri"/>
      <family val="2"/>
    </font>
    <font>
      <b/>
      <sz val="12"/>
      <name val="Calibri"/>
      <family val="2"/>
    </font>
    <font>
      <sz val="11"/>
      <name val="Calibri"/>
      <family val="2"/>
      <scheme val="minor"/>
    </font>
    <font>
      <b/>
      <sz val="12"/>
      <name val="Calibri"/>
      <family val="2"/>
      <scheme val="minor"/>
    </font>
    <font>
      <sz val="10"/>
      <color theme="1"/>
      <name val="Calibri"/>
      <family val="2"/>
      <scheme val="minor"/>
    </font>
    <font>
      <sz val="11"/>
      <name val="Calibri"/>
      <family val="2"/>
    </font>
    <font>
      <b/>
      <sz val="11"/>
      <color theme="1"/>
      <name val="Calibri"/>
      <family val="2"/>
    </font>
    <font>
      <u/>
      <sz val="12"/>
      <color theme="0"/>
      <name val="Calibri"/>
      <family val="2"/>
      <scheme val="minor"/>
    </font>
    <font>
      <u/>
      <sz val="20"/>
      <color theme="0"/>
      <name val="Calibri"/>
      <family val="2"/>
      <scheme val="minor"/>
    </font>
    <font>
      <sz val="7"/>
      <color theme="1"/>
      <name val="Calibri"/>
      <family val="2"/>
      <scheme val="minor"/>
    </font>
    <font>
      <sz val="7"/>
      <color theme="1" tint="0.34998626667073579"/>
      <name val="Calibri"/>
      <family val="2"/>
      <scheme val="minor"/>
    </font>
    <font>
      <b/>
      <sz val="7"/>
      <name val="Calibri"/>
      <family val="2"/>
      <scheme val="minor"/>
    </font>
    <font>
      <b/>
      <sz val="7"/>
      <color theme="1"/>
      <name val="Calibri"/>
      <family val="2"/>
      <scheme val="minor"/>
    </font>
    <font>
      <b/>
      <vertAlign val="superscript"/>
      <sz val="7"/>
      <name val="Calibri"/>
      <family val="2"/>
      <scheme val="minor"/>
    </font>
    <font>
      <b/>
      <sz val="7"/>
      <color rgb="FF000000"/>
      <name val="Calibri"/>
      <family val="2"/>
      <scheme val="minor"/>
    </font>
    <font>
      <b/>
      <sz val="7"/>
      <color rgb="FFFFFFFF"/>
      <name val="Calibri"/>
      <family val="2"/>
      <scheme val="minor"/>
    </font>
    <font>
      <sz val="7"/>
      <name val="Calibri"/>
      <family val="2"/>
      <scheme val="minor"/>
    </font>
    <font>
      <i/>
      <sz val="6"/>
      <name val="Calibri"/>
      <family val="2"/>
      <scheme val="minor"/>
    </font>
    <font>
      <i/>
      <sz val="6"/>
      <color rgb="FF000000"/>
      <name val="Calibri"/>
      <family val="2"/>
      <scheme val="minor"/>
    </font>
    <font>
      <sz val="7"/>
      <color rgb="FFFF0000"/>
      <name val="Calibri"/>
      <family val="2"/>
      <scheme val="minor"/>
    </font>
    <font>
      <sz val="7"/>
      <color rgb="FF000000"/>
      <name val="Calibri"/>
      <family val="2"/>
      <scheme val="minor"/>
    </font>
    <font>
      <b/>
      <sz val="9"/>
      <color indexed="81"/>
      <name val="Tahoma"/>
      <family val="2"/>
    </font>
    <font>
      <sz val="9"/>
      <color indexed="81"/>
      <name val="Tahoma"/>
      <family val="2"/>
    </font>
    <font>
      <sz val="12"/>
      <color theme="1"/>
      <name val="HendersonSansW00-BasicLight"/>
    </font>
    <font>
      <sz val="11"/>
      <color theme="1"/>
      <name val="HendersonSansW00-BasicLight"/>
    </font>
    <font>
      <sz val="7"/>
      <color theme="1"/>
      <name val="HendersonSansW00-BasicLight"/>
    </font>
    <font>
      <sz val="9"/>
      <color theme="1" tint="0.34998626667073579"/>
      <name val="HendersonSansW00-BasicLight"/>
    </font>
    <font>
      <b/>
      <sz val="8"/>
      <name val="HendersonSansW00-BasicBold"/>
    </font>
    <font>
      <b/>
      <sz val="7"/>
      <color theme="1"/>
      <name val="HendersonSansW00-BasicLight"/>
    </font>
    <font>
      <b/>
      <sz val="7"/>
      <name val="HendersonSansW00-BasicLight"/>
    </font>
    <font>
      <b/>
      <sz val="7"/>
      <name val="HendersonSansW00-BasicBold"/>
    </font>
    <font>
      <b/>
      <vertAlign val="superscript"/>
      <sz val="7"/>
      <name val="HendersonSansW00-BasicBold"/>
    </font>
    <font>
      <b/>
      <sz val="7"/>
      <color theme="1"/>
      <name val="HendersonSansW00-BasicBold"/>
    </font>
    <font>
      <b/>
      <vertAlign val="superscript"/>
      <sz val="7"/>
      <name val="HendersonSansW00-BasicLight"/>
    </font>
    <font>
      <b/>
      <sz val="6"/>
      <name val="HendersonSansW00-BasicLight"/>
    </font>
    <font>
      <sz val="7"/>
      <color rgb="FF000000"/>
      <name val="HendersonSansW00-BasicLight"/>
    </font>
    <font>
      <sz val="7"/>
      <name val="HendersonSansW00-BasicLight"/>
    </font>
    <font>
      <b/>
      <sz val="7"/>
      <color rgb="FFFFFFFF"/>
      <name val="HendersonSansW00-BasicLight"/>
    </font>
    <font>
      <b/>
      <sz val="8"/>
      <name val="HendersonSansW00-BasicLight"/>
    </font>
    <font>
      <b/>
      <vertAlign val="superscript"/>
      <sz val="8"/>
      <name val="HendersonSansW00-BasicLight"/>
    </font>
    <font>
      <sz val="7"/>
      <color rgb="FFFF0000"/>
      <name val="HendersonSansW00-BasicLight"/>
    </font>
    <font>
      <b/>
      <sz val="7"/>
      <color rgb="FF000000"/>
      <name val="HendersonSansW00-BasicLight"/>
    </font>
    <font>
      <sz val="5"/>
      <color theme="1"/>
      <name val="HendersonSansW00-BasicLight"/>
    </font>
    <font>
      <sz val="9"/>
      <color theme="1" tint="0.34998626667073579"/>
      <name val="Calibri"/>
      <family val="2"/>
      <scheme val="minor"/>
    </font>
    <font>
      <b/>
      <sz val="8"/>
      <name val="Calibri"/>
      <family val="2"/>
      <scheme val="minor"/>
    </font>
    <font>
      <b/>
      <vertAlign val="superscript"/>
      <sz val="7"/>
      <name val="Calibri (Cuerpo)"/>
    </font>
    <font>
      <b/>
      <u val="singleAccounting"/>
      <sz val="7"/>
      <name val="Calibri"/>
      <family val="2"/>
      <scheme val="minor"/>
    </font>
    <font>
      <b/>
      <u val="singleAccounting"/>
      <sz val="7"/>
      <color rgb="FFFFFFFF"/>
      <name val="Calibri"/>
      <family val="2"/>
      <scheme val="minor"/>
    </font>
    <font>
      <i/>
      <sz val="6"/>
      <color rgb="FFFFFFFF"/>
      <name val="Calibri"/>
      <family val="2"/>
      <scheme val="minor"/>
    </font>
    <font>
      <b/>
      <sz val="7"/>
      <name val="Calibri (Cuerpo)"/>
    </font>
    <font>
      <sz val="6"/>
      <color rgb="FF000000"/>
      <name val="Calibri"/>
      <family val="2"/>
      <scheme val="minor"/>
    </font>
    <font>
      <b/>
      <vertAlign val="superscript"/>
      <sz val="8"/>
      <name val="Calibri"/>
      <family val="2"/>
      <scheme val="minor"/>
    </font>
    <font>
      <sz val="5"/>
      <color theme="1"/>
      <name val="Calibri"/>
      <family val="2"/>
      <scheme val="minor"/>
    </font>
    <font>
      <sz val="7"/>
      <name val="Calibri (Cuerpo)"/>
    </font>
    <font>
      <b/>
      <sz val="7"/>
      <color theme="1"/>
      <name val="Calibri (Cuerpo)"/>
    </font>
    <font>
      <b/>
      <sz val="10"/>
      <name val="Calibri"/>
      <family val="2"/>
      <scheme val="minor"/>
    </font>
    <font>
      <b/>
      <sz val="10"/>
      <color theme="1"/>
      <name val="Calibri"/>
      <family val="2"/>
      <scheme val="minor"/>
    </font>
    <font>
      <b/>
      <vertAlign val="superscript"/>
      <sz val="10"/>
      <name val="Calibri"/>
      <family val="2"/>
      <scheme val="minor"/>
    </font>
    <font>
      <sz val="10"/>
      <name val="Calibri"/>
      <family val="2"/>
      <scheme val="minor"/>
    </font>
    <font>
      <b/>
      <sz val="10"/>
      <color rgb="FFFFFFFF"/>
      <name val="Calibri"/>
      <family val="2"/>
      <scheme val="minor"/>
    </font>
    <font>
      <sz val="10"/>
      <color rgb="FF000000"/>
      <name val="Calibri"/>
      <family val="2"/>
      <scheme val="minor"/>
    </font>
    <font>
      <sz val="8"/>
      <color rgb="FF000000"/>
      <name val="Calibri"/>
      <family val="2"/>
      <scheme val="minor"/>
    </font>
    <font>
      <b/>
      <sz val="9"/>
      <color rgb="FF000000"/>
      <name val="Calibri"/>
      <family val="2"/>
      <scheme val="minor"/>
    </font>
    <font>
      <sz val="9"/>
      <color rgb="FF000000"/>
      <name val="Calibri"/>
      <family val="2"/>
      <scheme val="minor"/>
    </font>
    <font>
      <sz val="9"/>
      <color theme="1"/>
      <name val="Calibri"/>
      <family val="2"/>
      <scheme val="minor"/>
    </font>
    <font>
      <b/>
      <sz val="9"/>
      <color theme="1"/>
      <name val="Calibri"/>
      <family val="2"/>
      <scheme val="minor"/>
    </font>
    <font>
      <sz val="7"/>
      <color rgb="FF000000"/>
      <name val="Calibri"/>
      <family val="2"/>
    </font>
    <font>
      <sz val="8"/>
      <name val="Calibri"/>
      <family val="2"/>
      <scheme val="minor"/>
    </font>
    <font>
      <b/>
      <sz val="9"/>
      <name val="Calibri"/>
      <family val="2"/>
      <scheme val="minor"/>
    </font>
    <font>
      <b/>
      <sz val="9"/>
      <color rgb="FFFFFFFF"/>
      <name val="Calibri"/>
      <family val="2"/>
      <scheme val="minor"/>
    </font>
    <font>
      <sz val="7"/>
      <name val="Calibri"/>
      <family val="2"/>
    </font>
    <font>
      <sz val="11"/>
      <color theme="1"/>
      <name val="Calibri"/>
      <family val="2"/>
      <scheme val="minor"/>
    </font>
    <font>
      <sz val="10"/>
      <color theme="1" tint="0.34998626667073579"/>
      <name val="Calibri"/>
      <family val="2"/>
      <scheme val="minor"/>
    </font>
    <font>
      <b/>
      <sz val="10"/>
      <color rgb="FF000000"/>
      <name val="Calibri"/>
      <family val="2"/>
      <scheme val="minor"/>
    </font>
    <font>
      <sz val="10"/>
      <color rgb="FFFF0000"/>
      <name val="Calibri"/>
      <family val="2"/>
      <scheme val="minor"/>
    </font>
    <font>
      <vertAlign val="superscript"/>
      <sz val="7"/>
      <name val="Calibri (Cuerpo)"/>
    </font>
    <font>
      <sz val="6"/>
      <name val="Calibri"/>
      <family val="2"/>
      <scheme val="minor"/>
    </font>
    <font>
      <sz val="6"/>
      <color rgb="FFFFFFFF"/>
      <name val="Calibri"/>
      <family val="2"/>
      <scheme val="minor"/>
    </font>
    <font>
      <sz val="7"/>
      <color rgb="FFFFFFFF"/>
      <name val="Calibri"/>
      <family val="2"/>
      <scheme val="minor"/>
    </font>
    <font>
      <sz val="6"/>
      <color theme="1"/>
      <name val="Calibri"/>
      <family val="2"/>
      <scheme val="minor"/>
    </font>
    <font>
      <sz val="6"/>
      <name val="Calibri (Cuerpo)"/>
    </font>
    <font>
      <sz val="6"/>
      <color theme="9"/>
      <name val="Calibri"/>
      <family val="2"/>
      <scheme val="minor"/>
    </font>
    <font>
      <sz val="6"/>
      <color rgb="FF000000"/>
      <name val="Calibri (Cuerpo)"/>
    </font>
    <font>
      <sz val="6"/>
      <color rgb="FFFFFFFF"/>
      <name val="Calibri (Cuerpo)"/>
    </font>
    <font>
      <u/>
      <sz val="7"/>
      <color rgb="FF000000"/>
      <name val="Calibri (Cuerpo)"/>
    </font>
    <font>
      <b/>
      <sz val="8"/>
      <name val="Calibri"/>
      <family val="2"/>
    </font>
    <font>
      <sz val="11"/>
      <color rgb="FF000000"/>
      <name val="Aptos Narrow"/>
      <family val="2"/>
    </font>
    <font>
      <b/>
      <vertAlign val="superscript"/>
      <sz val="8"/>
      <name val="Calibri"/>
      <family val="2"/>
    </font>
    <font>
      <sz val="9"/>
      <name val="Calibri"/>
      <family val="2"/>
    </font>
    <font>
      <sz val="9"/>
      <name val="Calibri"/>
      <family val="2"/>
      <scheme val="minor"/>
    </font>
    <font>
      <i/>
      <sz val="10"/>
      <color rgb="FF192952"/>
      <name val="Calibri"/>
      <family val="2"/>
      <scheme val="minor"/>
    </font>
    <font>
      <b/>
      <vertAlign val="superscript"/>
      <sz val="9"/>
      <name val="Calibri (Cuerpo)"/>
    </font>
    <font>
      <b/>
      <vertAlign val="superscript"/>
      <sz val="9"/>
      <name val="Calibri"/>
      <family val="2"/>
      <scheme val="minor"/>
    </font>
    <font>
      <b/>
      <sz val="9"/>
      <name val="Calibri"/>
      <family val="2"/>
    </font>
    <font>
      <b/>
      <sz val="9"/>
      <color rgb="FF000000"/>
      <name val="Calibri"/>
      <family val="2"/>
    </font>
    <font>
      <sz val="9"/>
      <color rgb="FF000000"/>
      <name val="Calibri"/>
      <family val="2"/>
    </font>
    <font>
      <sz val="9"/>
      <name val="Calibri (Cuerpo)"/>
    </font>
    <font>
      <b/>
      <sz val="9"/>
      <color theme="1"/>
      <name val="Calibri (Cuerpo)"/>
    </font>
    <font>
      <u/>
      <sz val="9"/>
      <color rgb="FF000000"/>
      <name val="Calibri"/>
      <family val="2"/>
      <scheme val="minor"/>
    </font>
    <font>
      <u/>
      <sz val="9"/>
      <color theme="10"/>
      <name val="Calibri"/>
      <family val="2"/>
      <scheme val="minor"/>
    </font>
    <font>
      <b/>
      <vertAlign val="superscript"/>
      <sz val="9"/>
      <color rgb="FF000000"/>
      <name val="Calibri (Cuerpo)"/>
    </font>
    <font>
      <sz val="9"/>
      <color rgb="FFFF0000"/>
      <name val="Calibri"/>
      <family val="2"/>
      <scheme val="minor"/>
    </font>
    <font>
      <sz val="9"/>
      <color rgb="FF000000"/>
      <name val="Calibri (Cuerpo)"/>
    </font>
    <font>
      <b/>
      <sz val="9"/>
      <color rgb="FF000000"/>
      <name val="Calibri (Cuerpo)"/>
    </font>
    <font>
      <b/>
      <vertAlign val="superscript"/>
      <sz val="9"/>
      <color rgb="FF000000"/>
      <name val="Calibri"/>
      <family val="2"/>
    </font>
    <font>
      <b/>
      <sz val="9"/>
      <color theme="0"/>
      <name val="Calibri"/>
      <family val="2"/>
      <scheme val="minor"/>
    </font>
    <font>
      <b/>
      <sz val="9"/>
      <color theme="0"/>
      <name val="Calibri"/>
      <family val="2"/>
    </font>
    <font>
      <b/>
      <vertAlign val="superscript"/>
      <sz val="9"/>
      <name val="Calibri (Cuerpo)"/>
      <charset val="134"/>
    </font>
    <font>
      <b/>
      <sz val="9"/>
      <color rgb="FFFF0000"/>
      <name val="Calibri"/>
      <family val="2"/>
      <scheme val="minor"/>
    </font>
    <font>
      <sz val="8"/>
      <color rgb="FF000000"/>
      <name val="Calibri"/>
      <family val="2"/>
    </font>
    <font>
      <sz val="8"/>
      <color rgb="FF595959"/>
      <name val="Calibri"/>
      <family val="2"/>
    </font>
    <font>
      <b/>
      <sz val="8"/>
      <color rgb="FF000000"/>
      <name val="Calibri"/>
      <family val="2"/>
    </font>
    <font>
      <sz val="8"/>
      <name val="Calibri"/>
      <family val="2"/>
    </font>
    <font>
      <b/>
      <sz val="8"/>
      <color rgb="FFFFFFFF"/>
      <name val="Calibri"/>
      <family val="2"/>
    </font>
    <font>
      <sz val="8"/>
      <color theme="1"/>
      <name val="Calibri"/>
      <family val="2"/>
    </font>
    <font>
      <sz val="11"/>
      <color rgb="FF000000"/>
      <name val="Calibri"/>
      <family val="2"/>
    </font>
    <font>
      <b/>
      <sz val="9"/>
      <color rgb="FFFFFFFF"/>
      <name val="Calibri"/>
      <family val="2"/>
    </font>
    <font>
      <b/>
      <sz val="11"/>
      <color indexed="8"/>
      <name val="Calibri"/>
      <family val="2"/>
      <scheme val="minor"/>
    </font>
    <font>
      <b/>
      <sz val="11"/>
      <name val="Calibri"/>
      <family val="2"/>
      <scheme val="minor"/>
    </font>
    <font>
      <sz val="11"/>
      <color rgb="FF242424"/>
      <name val="Aptos Narrow"/>
      <charset val="1"/>
    </font>
    <font>
      <sz val="7"/>
      <name val="Calibri"/>
    </font>
    <font>
      <b/>
      <sz val="16"/>
      <color theme="1"/>
      <name val="Calibri"/>
      <family val="2"/>
      <scheme val="minor"/>
    </font>
    <font>
      <b/>
      <sz val="14"/>
      <color indexed="8"/>
      <name val="Calibri"/>
      <family val="2"/>
      <scheme val="minor"/>
    </font>
    <font>
      <sz val="14"/>
      <color theme="1"/>
      <name val="Calibri"/>
      <family val="2"/>
      <scheme val="minor"/>
    </font>
    <font>
      <b/>
      <sz val="14"/>
      <color theme="1"/>
      <name val="Calibri"/>
      <family val="2"/>
      <scheme val="minor"/>
    </font>
    <font>
      <sz val="14"/>
      <name val="Calibri"/>
      <family val="2"/>
      <scheme val="minor"/>
    </font>
    <font>
      <sz val="14"/>
      <color indexed="8"/>
      <name val="Calibri"/>
      <family val="2"/>
      <scheme val="minor"/>
    </font>
  </fonts>
  <fills count="40">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4" tint="0.59999389629810485"/>
        <bgColor indexed="64"/>
      </patternFill>
    </fill>
    <fill>
      <patternFill patternType="solid">
        <fgColor rgb="FF1D6FB1"/>
        <bgColor indexed="64"/>
      </patternFill>
    </fill>
    <fill>
      <patternFill patternType="solid">
        <fgColor rgb="FFFF3399"/>
        <bgColor indexed="64"/>
      </patternFill>
    </fill>
    <fill>
      <patternFill patternType="solid">
        <fgColor rgb="FF33CC33"/>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2F2F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2"/>
        <bgColor indexed="64"/>
      </patternFill>
    </fill>
    <fill>
      <patternFill patternType="solid">
        <fgColor theme="4" tint="0.79998168889431442"/>
        <bgColor indexed="64"/>
      </patternFill>
    </fill>
    <fill>
      <patternFill patternType="solid">
        <fgColor theme="4" tint="0.39994506668294322"/>
        <bgColor indexed="64"/>
      </patternFill>
    </fill>
    <fill>
      <patternFill patternType="solid">
        <fgColor rgb="FF8EA9DB"/>
        <bgColor rgb="FF000000"/>
      </patternFill>
    </fill>
    <fill>
      <patternFill patternType="solid">
        <fgColor rgb="FFFFFF00"/>
        <bgColor rgb="FF000000"/>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0AFF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9D9D9"/>
        <bgColor rgb="FF000000"/>
      </patternFill>
    </fill>
    <fill>
      <patternFill patternType="solid">
        <fgColor rgb="FFAEAAAA"/>
        <bgColor rgb="FF000000"/>
      </patternFill>
    </fill>
    <fill>
      <patternFill patternType="solid">
        <fgColor rgb="FF92D050"/>
        <bgColor rgb="FF000000"/>
      </patternFill>
    </fill>
    <fill>
      <patternFill patternType="solid">
        <fgColor rgb="FFFFFF00"/>
        <bgColor indexed="64"/>
      </patternFill>
    </fill>
    <fill>
      <patternFill patternType="solid">
        <fgColor theme="5" tint="0.39997558519241921"/>
        <bgColor indexed="64"/>
      </patternFill>
    </fill>
    <fill>
      <patternFill patternType="solid">
        <fgColor theme="0" tint="-4.9989318521683403E-2"/>
        <bgColor rgb="FF000000"/>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4" tint="0.39997558519241921"/>
        <bgColor rgb="FF000000"/>
      </patternFill>
    </fill>
    <fill>
      <patternFill patternType="solid">
        <fgColor theme="0" tint="-0.249977111117893"/>
        <bgColor indexed="64"/>
      </patternFill>
    </fill>
    <fill>
      <patternFill patternType="solid">
        <fgColor theme="2" tint="-0.249977111117893"/>
        <bgColor rgb="FF000000"/>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86CBF9"/>
        <bgColor rgb="FF000000"/>
      </patternFill>
    </fill>
  </fills>
  <borders count="10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top/>
      <bottom/>
      <diagonal/>
    </border>
    <border>
      <left style="thin">
        <color theme="0"/>
      </left>
      <right style="thin">
        <color theme="0"/>
      </right>
      <top/>
      <bottom style="thin">
        <color theme="0"/>
      </bottom>
      <diagonal/>
    </border>
    <border>
      <left/>
      <right style="thick">
        <color rgb="FFFFFFFF"/>
      </right>
      <top/>
      <bottom style="thick">
        <color rgb="FFFFFFFF"/>
      </bottom>
      <diagonal/>
    </border>
    <border>
      <left/>
      <right/>
      <top style="thick">
        <color rgb="FFFFFFFF"/>
      </top>
      <bottom/>
      <diagonal/>
    </border>
    <border>
      <left/>
      <right/>
      <top/>
      <bottom style="thick">
        <color rgb="FFFFFFFF"/>
      </bottom>
      <diagonal/>
    </border>
    <border>
      <left style="thick">
        <color rgb="FFFFFFFF"/>
      </left>
      <right/>
      <top style="thick">
        <color rgb="FFFFFFFF"/>
      </top>
      <bottom/>
      <diagonal/>
    </border>
    <border>
      <left/>
      <right/>
      <top style="thick">
        <color rgb="FFFFFFFF"/>
      </top>
      <bottom style="thin">
        <color indexed="64"/>
      </bottom>
      <diagonal/>
    </border>
    <border>
      <left style="thick">
        <color rgb="FFFFFFFF"/>
      </left>
      <right/>
      <top/>
      <bottom/>
      <diagonal/>
    </border>
    <border>
      <left/>
      <right/>
      <top style="thin">
        <color indexed="64"/>
      </top>
      <bottom style="thin">
        <color indexed="64"/>
      </bottom>
      <diagonal/>
    </border>
    <border>
      <left/>
      <right style="thick">
        <color rgb="FFFFFFFF"/>
      </right>
      <top style="thick">
        <color rgb="FFFFFFFF"/>
      </top>
      <bottom style="thick">
        <color rgb="FFFFFFFF"/>
      </bottom>
      <diagonal/>
    </border>
    <border>
      <left/>
      <right style="thick">
        <color rgb="FFFFFFFF"/>
      </right>
      <top style="thick">
        <color rgb="FFFFFFFF"/>
      </top>
      <bottom style="thin">
        <color theme="0"/>
      </bottom>
      <diagonal/>
    </border>
    <border>
      <left/>
      <right style="thick">
        <color rgb="FFFFFFFF"/>
      </right>
      <top style="thin">
        <color theme="0"/>
      </top>
      <bottom style="thick">
        <color rgb="FFFFFFFF"/>
      </bottom>
      <diagonal/>
    </border>
    <border>
      <left/>
      <right style="thick">
        <color rgb="FFFFFFFF"/>
      </right>
      <top/>
      <bottom/>
      <diagonal/>
    </border>
    <border>
      <left style="thick">
        <color theme="0"/>
      </left>
      <right style="thick">
        <color theme="0"/>
      </right>
      <top style="thick">
        <color theme="0"/>
      </top>
      <bottom style="thick">
        <color theme="0"/>
      </bottom>
      <diagonal/>
    </border>
    <border>
      <left style="thin">
        <color theme="0"/>
      </left>
      <right style="thick">
        <color rgb="FFFFFFFF"/>
      </right>
      <top/>
      <bottom/>
      <diagonal/>
    </border>
    <border>
      <left style="thick">
        <color rgb="FFFFFFFF"/>
      </left>
      <right style="thick">
        <color rgb="FFFFFFFF"/>
      </right>
      <top/>
      <bottom/>
      <diagonal/>
    </border>
    <border>
      <left style="thin">
        <color theme="0"/>
      </left>
      <right style="thick">
        <color rgb="FFFFFFFF"/>
      </right>
      <top/>
      <bottom style="thick">
        <color rgb="FFFFFFFF"/>
      </bottom>
      <diagonal/>
    </border>
    <border>
      <left style="thick">
        <color rgb="FFFFFFFF"/>
      </left>
      <right style="thick">
        <color rgb="FFFFFFFF"/>
      </right>
      <top/>
      <bottom style="thick">
        <color rgb="FFFFFFFF"/>
      </bottom>
      <diagonal/>
    </border>
    <border>
      <left style="thin">
        <color theme="0"/>
      </left>
      <right style="thick">
        <color rgb="FFFFFFFF"/>
      </right>
      <top style="thin">
        <color theme="0"/>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theme="0"/>
      </right>
      <top/>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style="thick">
        <color theme="0"/>
      </left>
      <right style="thick">
        <color theme="0"/>
      </right>
      <top/>
      <bottom style="thick">
        <color rgb="FFFFFFFF"/>
      </bottom>
      <diagonal/>
    </border>
    <border>
      <left style="thick">
        <color rgb="FFFFFFFF"/>
      </left>
      <right/>
      <top style="thin">
        <color theme="0"/>
      </top>
      <bottom style="thick">
        <color rgb="FFFFFFFF"/>
      </bottom>
      <diagonal/>
    </border>
    <border>
      <left/>
      <right/>
      <top style="thin">
        <color theme="0"/>
      </top>
      <bottom style="thick">
        <color rgb="FFFFFFFF"/>
      </bottom>
      <diagonal/>
    </border>
    <border>
      <left style="thin">
        <color theme="0"/>
      </left>
      <right style="thin">
        <color theme="0"/>
      </right>
      <top/>
      <bottom style="thin">
        <color indexed="64"/>
      </bottom>
      <diagonal/>
    </border>
    <border>
      <left style="thick">
        <color rgb="FFFFFFFF"/>
      </left>
      <right style="thick">
        <color rgb="FFFFFFFF"/>
      </right>
      <top style="thick">
        <color rgb="FFFFFFFF"/>
      </top>
      <bottom style="thick">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style="thin">
        <color rgb="FFFFFFFF"/>
      </top>
      <bottom/>
      <diagonal/>
    </border>
    <border>
      <left/>
      <right style="thin">
        <color rgb="FFFFFFFF"/>
      </right>
      <top/>
      <bottom/>
      <diagonal/>
    </border>
    <border>
      <left style="thin">
        <color rgb="FFFFFFFF"/>
      </left>
      <right/>
      <top/>
      <bottom/>
      <diagonal/>
    </border>
    <border>
      <left/>
      <right/>
      <top style="thin">
        <color rgb="FFFFFFFF"/>
      </top>
      <bottom style="thin">
        <color rgb="FFFFFFFF"/>
      </bottom>
      <diagonal/>
    </border>
    <border>
      <left/>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right/>
      <top/>
      <bottom style="thin">
        <color rgb="FFFFFFFF"/>
      </bottom>
      <diagonal/>
    </border>
    <border>
      <left style="thin">
        <color rgb="FFFFFFFF"/>
      </left>
      <right/>
      <top/>
      <bottom style="thin">
        <color rgb="FFFFFFFF"/>
      </bottom>
      <diagonal/>
    </border>
    <border>
      <left style="thick">
        <color rgb="FFFFFFFF"/>
      </left>
      <right style="thick">
        <color rgb="FFFFFFFF"/>
      </right>
      <top style="thick">
        <color rgb="FFFFFFFF"/>
      </top>
      <bottom/>
      <diagonal/>
    </border>
    <border>
      <left style="thin">
        <color rgb="FFFFFFFF"/>
      </left>
      <right style="thick">
        <color rgb="FFFFFFFF"/>
      </right>
      <top style="thin">
        <color rgb="FFFFFFFF"/>
      </top>
      <bottom style="thick">
        <color rgb="FFFFFFFF"/>
      </bottom>
      <diagonal/>
    </border>
    <border>
      <left style="thin">
        <color rgb="FFFFFFFF"/>
      </left>
      <right style="thick">
        <color rgb="FFFFFFFF"/>
      </right>
      <top/>
      <bottom style="thick">
        <color rgb="FFFFFFFF"/>
      </bottom>
      <diagonal/>
    </border>
    <border>
      <left/>
      <right style="thick">
        <color rgb="FFFFFFFF"/>
      </right>
      <top style="thin">
        <color rgb="FFFFFFFF"/>
      </top>
      <bottom style="thick">
        <color rgb="FFFFFFFF"/>
      </bottom>
      <diagonal/>
    </border>
    <border>
      <left style="thin">
        <color rgb="FFFFFFFF"/>
      </left>
      <right style="thick">
        <color rgb="FFFFFFFF"/>
      </right>
      <top style="thin">
        <color rgb="FFFFFFFF"/>
      </top>
      <bottom/>
      <diagonal/>
    </border>
    <border>
      <left style="thin">
        <color rgb="FFFFFFFF"/>
      </left>
      <right style="thick">
        <color rgb="FFFFFFFF"/>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3" fillId="0" borderId="0" applyNumberForma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164" fontId="21" fillId="0" borderId="0" applyFont="0" applyFill="0" applyBorder="0" applyAlignment="0" applyProtection="0"/>
    <xf numFmtId="9" fontId="105" fillId="0" borderId="0" applyFont="0" applyFill="0" applyBorder="0" applyAlignment="0" applyProtection="0"/>
  </cellStyleXfs>
  <cellXfs count="1600">
    <xf numFmtId="0" fontId="0" fillId="0" borderId="0" xfId="0"/>
    <xf numFmtId="0" fontId="1" fillId="2" borderId="2" xfId="0" applyFont="1" applyFill="1" applyBorder="1" applyAlignment="1">
      <alignment horizontal="center" vertical="center" wrapText="1"/>
    </xf>
    <xf numFmtId="0" fontId="2" fillId="0" borderId="2" xfId="0" applyFont="1" applyBorder="1" applyAlignment="1">
      <alignment horizontal="center" vertical="center" wrapText="1"/>
    </xf>
    <xf numFmtId="49" fontId="0" fillId="0" borderId="2" xfId="0" applyNumberFormat="1" applyBorder="1" applyAlignment="1">
      <alignment horizontal="justify" vertical="center" wrapText="1"/>
    </xf>
    <xf numFmtId="49" fontId="0" fillId="0" borderId="2" xfId="0" applyNumberFormat="1" applyBorder="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3" fontId="0" fillId="0" borderId="0" xfId="0" applyNumberFormat="1" applyAlignment="1">
      <alignment horizontal="center" vertical="center" wrapText="1"/>
    </xf>
    <xf numFmtId="0" fontId="2" fillId="0" borderId="0" xfId="0" applyFont="1"/>
    <xf numFmtId="0" fontId="6" fillId="0" borderId="0" xfId="1" applyFont="1" applyBorder="1" applyAlignment="1" applyProtection="1">
      <alignment horizontal="center" vertical="center"/>
    </xf>
    <xf numFmtId="0" fontId="6" fillId="3" borderId="0" xfId="1" applyFont="1" applyFill="1" applyBorder="1" applyAlignment="1" applyProtection="1">
      <alignment horizontal="center" vertical="center"/>
    </xf>
    <xf numFmtId="0" fontId="1" fillId="7" borderId="2" xfId="0" applyFont="1" applyFill="1" applyBorder="1" applyAlignment="1">
      <alignment vertical="center"/>
    </xf>
    <xf numFmtId="0" fontId="0" fillId="0" borderId="4" xfId="0" applyBorder="1" applyAlignment="1">
      <alignment horizontal="justify"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2" xfId="0" applyBorder="1" applyAlignment="1">
      <alignment horizontal="justify" vertical="center" wrapText="1"/>
    </xf>
    <xf numFmtId="0" fontId="0" fillId="0" borderId="4" xfId="0" applyBorder="1" applyAlignment="1">
      <alignment vertical="center" wrapText="1"/>
    </xf>
    <xf numFmtId="0" fontId="0" fillId="0" borderId="2" xfId="0" applyBorder="1" applyAlignment="1">
      <alignment horizontal="center" vertical="center" wrapText="1"/>
    </xf>
    <xf numFmtId="0" fontId="0" fillId="0" borderId="2" xfId="0" applyBorder="1"/>
    <xf numFmtId="0" fontId="8" fillId="3" borderId="0" xfId="0" applyFont="1" applyFill="1" applyAlignment="1">
      <alignment horizontal="left" vertical="top" wrapText="1"/>
    </xf>
    <xf numFmtId="0" fontId="0" fillId="0" borderId="7" xfId="0" applyBorder="1" applyAlignment="1">
      <alignment vertical="center" wrapText="1"/>
    </xf>
    <xf numFmtId="0" fontId="7" fillId="3" borderId="0" xfId="0" applyFont="1" applyFill="1" applyAlignment="1">
      <alignment horizontal="center" vertical="center" wrapText="1"/>
    </xf>
    <xf numFmtId="0" fontId="0" fillId="0" borderId="2" xfId="0" applyBorder="1" applyAlignment="1">
      <alignment vertical="top" wrapText="1"/>
    </xf>
    <xf numFmtId="0" fontId="0" fillId="0" borderId="2" xfId="0" applyBorder="1" applyAlignment="1">
      <alignment horizontal="center" vertical="top" wrapText="1"/>
    </xf>
    <xf numFmtId="0" fontId="12" fillId="6" borderId="2" xfId="0" applyFont="1" applyFill="1" applyBorder="1" applyAlignment="1">
      <alignment vertical="center" wrapText="1"/>
    </xf>
    <xf numFmtId="0" fontId="1" fillId="6" borderId="2" xfId="0" applyFont="1" applyFill="1" applyBorder="1" applyAlignment="1">
      <alignment vertical="center" wrapText="1"/>
    </xf>
    <xf numFmtId="46" fontId="0" fillId="0" borderId="2" xfId="0" applyNumberFormat="1" applyBorder="1" applyAlignment="1">
      <alignment vertical="center" wrapText="1"/>
    </xf>
    <xf numFmtId="0" fontId="0" fillId="0" borderId="2" xfId="0" applyBorder="1" applyAlignment="1">
      <alignment horizontal="left" vertical="center" wrapText="1"/>
    </xf>
    <xf numFmtId="0" fontId="1" fillId="7" borderId="2" xfId="0" applyFont="1" applyFill="1" applyBorder="1" applyAlignment="1">
      <alignment vertical="center" wrapText="1"/>
    </xf>
    <xf numFmtId="0" fontId="12" fillId="5" borderId="2" xfId="0" applyFont="1" applyFill="1" applyBorder="1" applyAlignment="1">
      <alignment horizontal="left" vertical="center" wrapText="1" indent="3"/>
    </xf>
    <xf numFmtId="0" fontId="12" fillId="5" borderId="2" xfId="0" applyFont="1" applyFill="1" applyBorder="1" applyAlignment="1">
      <alignment horizontal="left" vertical="center" wrapText="1" indent="2"/>
    </xf>
    <xf numFmtId="0" fontId="12" fillId="5" borderId="2" xfId="0" applyFont="1" applyFill="1" applyBorder="1" applyAlignment="1">
      <alignment vertical="center" wrapText="1"/>
    </xf>
    <xf numFmtId="0" fontId="12" fillId="5" borderId="2" xfId="0" applyFont="1" applyFill="1" applyBorder="1" applyAlignment="1">
      <alignment horizontal="left" vertical="center" wrapText="1" indent="1"/>
    </xf>
    <xf numFmtId="0" fontId="9" fillId="5" borderId="2" xfId="0" applyFont="1" applyFill="1" applyBorder="1" applyAlignment="1">
      <alignment vertical="center" wrapText="1"/>
    </xf>
    <xf numFmtId="0" fontId="13" fillId="0" borderId="0" xfId="0" applyFont="1"/>
    <xf numFmtId="0" fontId="13" fillId="0" borderId="0" xfId="0" applyFont="1" applyAlignment="1">
      <alignment horizontal="center"/>
    </xf>
    <xf numFmtId="0" fontId="14" fillId="0" borderId="0" xfId="0" applyFont="1"/>
    <xf numFmtId="0" fontId="15" fillId="3" borderId="0" xfId="0" applyFont="1" applyFill="1" applyAlignment="1">
      <alignment wrapText="1"/>
    </xf>
    <xf numFmtId="0" fontId="13" fillId="3" borderId="0" xfId="0" applyFont="1" applyFill="1" applyAlignment="1">
      <alignment wrapText="1"/>
    </xf>
    <xf numFmtId="0" fontId="13" fillId="0" borderId="2" xfId="0" applyFont="1" applyBorder="1" applyAlignment="1">
      <alignment horizontal="center" vertical="center"/>
    </xf>
    <xf numFmtId="0" fontId="18" fillId="0" borderId="2" xfId="0" applyFont="1" applyBorder="1" applyAlignment="1">
      <alignment horizontal="center" vertical="center" wrapText="1"/>
    </xf>
    <xf numFmtId="0" fontId="18" fillId="0" borderId="2" xfId="0" applyFont="1" applyBorder="1" applyAlignment="1">
      <alignment horizontal="left" vertical="center" wrapText="1" indent="1"/>
    </xf>
    <xf numFmtId="0" fontId="19" fillId="0" borderId="0" xfId="0" applyFont="1"/>
    <xf numFmtId="0" fontId="11" fillId="0" borderId="0" xfId="0" applyFont="1" applyAlignment="1">
      <alignment vertical="center"/>
    </xf>
    <xf numFmtId="0" fontId="16" fillId="3" borderId="0" xfId="0" applyFont="1" applyFill="1" applyAlignment="1">
      <alignment wrapText="1"/>
    </xf>
    <xf numFmtId="0" fontId="0" fillId="3" borderId="0" xfId="0" applyFill="1"/>
    <xf numFmtId="0" fontId="13" fillId="3" borderId="2"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23" fillId="3" borderId="0" xfId="0" applyFont="1" applyFill="1" applyAlignment="1">
      <alignment horizontal="center" wrapText="1"/>
    </xf>
    <xf numFmtId="0" fontId="1" fillId="2" borderId="3" xfId="0" applyFont="1" applyFill="1" applyBorder="1" applyAlignment="1">
      <alignment vertical="center"/>
    </xf>
    <xf numFmtId="0" fontId="23" fillId="3" borderId="0" xfId="0" applyFont="1" applyFill="1" applyAlignment="1">
      <alignment wrapText="1"/>
    </xf>
    <xf numFmtId="0" fontId="25" fillId="0" borderId="0" xfId="0" applyFont="1"/>
    <xf numFmtId="0" fontId="26" fillId="0" borderId="0" xfId="0" applyFont="1"/>
    <xf numFmtId="0" fontId="2" fillId="0" borderId="0" xfId="0" applyFont="1" applyAlignment="1">
      <alignment horizontal="center" wrapText="1"/>
    </xf>
    <xf numFmtId="0" fontId="22" fillId="0" borderId="2" xfId="0" applyFont="1" applyBorder="1" applyAlignment="1">
      <alignment horizontal="center" vertical="center"/>
    </xf>
    <xf numFmtId="0" fontId="22" fillId="0" borderId="2" xfId="0" applyFont="1" applyBorder="1" applyAlignment="1">
      <alignment horizontal="left" vertical="center" wrapText="1"/>
    </xf>
    <xf numFmtId="0" fontId="22" fillId="0" borderId="2" xfId="0" applyFont="1" applyBorder="1" applyAlignment="1">
      <alignment horizontal="center" vertical="top"/>
    </xf>
    <xf numFmtId="0" fontId="22" fillId="0" borderId="2" xfId="0" applyFont="1" applyBorder="1" applyAlignment="1">
      <alignment horizontal="left" vertical="top" wrapText="1"/>
    </xf>
    <xf numFmtId="0" fontId="27" fillId="8" borderId="5" xfId="0" applyFont="1" applyFill="1" applyBorder="1" applyAlignment="1">
      <alignment horizontal="center" vertical="center" wrapText="1"/>
    </xf>
    <xf numFmtId="0" fontId="27" fillId="8" borderId="2" xfId="0" applyFont="1" applyFill="1" applyBorder="1" applyAlignment="1">
      <alignment horizontal="center"/>
    </xf>
    <xf numFmtId="0" fontId="4" fillId="3" borderId="0" xfId="1" applyFont="1" applyFill="1" applyBorder="1" applyAlignment="1" applyProtection="1">
      <alignment horizontal="center"/>
    </xf>
    <xf numFmtId="0" fontId="22" fillId="0" borderId="0" xfId="0" applyFont="1" applyAlignment="1">
      <alignment wrapText="1"/>
    </xf>
    <xf numFmtId="15" fontId="32" fillId="3" borderId="0" xfId="0" applyNumberFormat="1" applyFont="1" applyFill="1" applyAlignment="1">
      <alignment horizontal="center" vertical="center" wrapText="1"/>
    </xf>
    <xf numFmtId="0" fontId="3" fillId="0" borderId="0" xfId="1"/>
    <xf numFmtId="15" fontId="13" fillId="3" borderId="0" xfId="0" applyNumberFormat="1" applyFont="1" applyFill="1"/>
    <xf numFmtId="0" fontId="13" fillId="3" borderId="0" xfId="0" applyFont="1" applyFill="1"/>
    <xf numFmtId="0" fontId="0" fillId="0" borderId="5" xfId="0" applyBorder="1" applyAlignment="1">
      <alignment vertical="center" wrapText="1"/>
    </xf>
    <xf numFmtId="0" fontId="27" fillId="8" borderId="2" xfId="0" applyFont="1" applyFill="1" applyBorder="1" applyAlignment="1">
      <alignment horizontal="center" vertical="center" wrapText="1"/>
    </xf>
    <xf numFmtId="0" fontId="27" fillId="8" borderId="2" xfId="0" applyFont="1" applyFill="1" applyBorder="1" applyAlignment="1">
      <alignment horizontal="center" wrapText="1"/>
    </xf>
    <xf numFmtId="0" fontId="17" fillId="0" borderId="2" xfId="0" applyFont="1" applyBorder="1" applyAlignment="1">
      <alignment horizontal="center" vertical="center"/>
    </xf>
    <xf numFmtId="0" fontId="13" fillId="3" borderId="2" xfId="0" applyFont="1" applyFill="1" applyBorder="1" applyAlignment="1">
      <alignment horizontal="right" vertical="top" wrapText="1"/>
    </xf>
    <xf numFmtId="164" fontId="33" fillId="3" borderId="2" xfId="2" applyFont="1" applyFill="1" applyBorder="1" applyAlignment="1">
      <alignment horizontal="center" vertical="top" wrapText="1"/>
    </xf>
    <xf numFmtId="0" fontId="33" fillId="3" borderId="2" xfId="0" applyFont="1" applyFill="1" applyBorder="1" applyAlignment="1">
      <alignment horizontal="right" vertical="top" wrapText="1"/>
    </xf>
    <xf numFmtId="0" fontId="17" fillId="3" borderId="2" xfId="0" applyFont="1" applyFill="1" applyBorder="1" applyAlignment="1">
      <alignment horizontal="right" vertical="top" wrapText="1"/>
    </xf>
    <xf numFmtId="164" fontId="17" fillId="3" borderId="2" xfId="0" applyNumberFormat="1" applyFont="1" applyFill="1" applyBorder="1" applyAlignment="1">
      <alignment wrapText="1"/>
    </xf>
    <xf numFmtId="0" fontId="13" fillId="3" borderId="2" xfId="0" applyFont="1" applyFill="1" applyBorder="1" applyAlignment="1">
      <alignment horizontal="justify" vertical="center" wrapText="1"/>
    </xf>
    <xf numFmtId="164" fontId="17" fillId="3" borderId="2" xfId="0" applyNumberFormat="1" applyFont="1" applyFill="1" applyBorder="1" applyAlignment="1">
      <alignment horizontal="center" vertical="center" wrapText="1"/>
    </xf>
    <xf numFmtId="165" fontId="33" fillId="3" borderId="2" xfId="3" applyNumberFormat="1" applyFont="1" applyFill="1" applyBorder="1" applyAlignment="1">
      <alignment horizontal="right" vertical="top" wrapText="1"/>
    </xf>
    <xf numFmtId="165" fontId="35" fillId="3" borderId="2" xfId="3" applyNumberFormat="1" applyFont="1" applyFill="1" applyBorder="1" applyAlignment="1">
      <alignment horizontal="right" vertical="top" wrapText="1"/>
    </xf>
    <xf numFmtId="164" fontId="35" fillId="3" borderId="2" xfId="2" applyFont="1" applyFill="1" applyBorder="1" applyAlignment="1">
      <alignment horizontal="center" vertical="top" wrapText="1"/>
    </xf>
    <xf numFmtId="0" fontId="17" fillId="0" borderId="0" xfId="0" applyFont="1" applyAlignment="1">
      <alignment vertical="center"/>
    </xf>
    <xf numFmtId="0" fontId="17" fillId="3" borderId="0" xfId="0" applyFont="1" applyFill="1" applyAlignment="1">
      <alignment horizontal="left" vertical="center"/>
    </xf>
    <xf numFmtId="0" fontId="36" fillId="0" borderId="2" xfId="0" applyFont="1" applyBorder="1" applyAlignment="1">
      <alignment horizontal="center" vertical="center" wrapText="1"/>
    </xf>
    <xf numFmtId="3" fontId="36" fillId="0" borderId="2" xfId="0" applyNumberFormat="1" applyFont="1" applyBorder="1" applyAlignment="1">
      <alignment horizontal="center" vertical="center" wrapText="1"/>
    </xf>
    <xf numFmtId="0" fontId="37" fillId="3" borderId="6" xfId="0" applyFont="1" applyFill="1" applyBorder="1" applyAlignment="1">
      <alignment horizontal="center" vertical="center"/>
    </xf>
    <xf numFmtId="0" fontId="30" fillId="3" borderId="6"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8" fillId="0" borderId="0" xfId="0" applyFont="1"/>
    <xf numFmtId="0" fontId="29" fillId="0" borderId="0" xfId="0" applyFont="1" applyAlignment="1">
      <alignment horizontal="center"/>
    </xf>
    <xf numFmtId="0" fontId="14" fillId="0" borderId="2" xfId="0" applyFont="1" applyBorder="1" applyAlignment="1">
      <alignment vertical="center" wrapText="1"/>
    </xf>
    <xf numFmtId="0" fontId="14" fillId="0" borderId="2" xfId="0" applyFont="1" applyBorder="1" applyAlignment="1">
      <alignment horizontal="center" vertical="center" wrapText="1"/>
    </xf>
    <xf numFmtId="0" fontId="40" fillId="0" borderId="2" xfId="0" applyFont="1" applyBorder="1" applyAlignment="1">
      <alignment horizontal="center" wrapText="1"/>
    </xf>
    <xf numFmtId="0" fontId="40" fillId="0" borderId="2" xfId="0" applyFont="1" applyBorder="1" applyAlignment="1">
      <alignment horizontal="center" vertical="center" wrapText="1"/>
    </xf>
    <xf numFmtId="0" fontId="40" fillId="0" borderId="0" xfId="0" applyFont="1" applyAlignment="1">
      <alignment horizontal="center" vertical="center" wrapText="1"/>
    </xf>
    <xf numFmtId="0" fontId="14" fillId="0" borderId="2" xfId="0" applyFont="1" applyBorder="1" applyAlignment="1">
      <alignment horizontal="justify" wrapText="1"/>
    </xf>
    <xf numFmtId="0" fontId="0" fillId="0" borderId="2" xfId="0" applyBorder="1" applyAlignment="1">
      <alignment horizontal="justify" wrapText="1"/>
    </xf>
    <xf numFmtId="0" fontId="16" fillId="8" borderId="2" xfId="0" applyFont="1" applyFill="1" applyBorder="1" applyAlignment="1">
      <alignment horizontal="center" vertical="center"/>
    </xf>
    <xf numFmtId="0" fontId="16" fillId="8" borderId="2" xfId="0" applyFont="1" applyFill="1" applyBorder="1" applyAlignment="1">
      <alignment horizontal="center" vertical="center" wrapText="1"/>
    </xf>
    <xf numFmtId="0" fontId="29" fillId="0" borderId="0" xfId="0" applyFont="1"/>
    <xf numFmtId="0" fontId="29" fillId="0" borderId="0" xfId="0" applyFont="1" applyAlignment="1">
      <alignment horizontal="center" vertical="center"/>
    </xf>
    <xf numFmtId="0" fontId="39" fillId="0" borderId="2" xfId="0" applyFont="1" applyBorder="1" applyAlignment="1">
      <alignment vertical="center" wrapText="1"/>
    </xf>
    <xf numFmtId="0" fontId="39" fillId="0" borderId="0" xfId="0" applyFont="1" applyAlignment="1">
      <alignment vertical="center" wrapText="1"/>
    </xf>
    <xf numFmtId="0" fontId="0" fillId="3" borderId="2" xfId="0" applyFill="1" applyBorder="1" applyAlignment="1">
      <alignment vertical="center" wrapText="1"/>
    </xf>
    <xf numFmtId="0" fontId="46" fillId="10" borderId="1" xfId="0" applyFont="1" applyFill="1" applyBorder="1" applyAlignment="1" applyProtection="1">
      <alignment horizontal="left" vertical="center" wrapText="1"/>
      <protection locked="0"/>
    </xf>
    <xf numFmtId="0" fontId="45" fillId="9" borderId="29" xfId="0" applyFont="1" applyFill="1" applyBorder="1" applyAlignment="1">
      <alignment horizontal="center" vertical="center" wrapText="1"/>
    </xf>
    <xf numFmtId="0" fontId="45" fillId="9" borderId="27" xfId="0" applyFont="1" applyFill="1" applyBorder="1" applyAlignment="1">
      <alignment horizontal="center" vertical="center" wrapText="1"/>
    </xf>
    <xf numFmtId="0" fontId="45" fillId="11" borderId="32" xfId="2" applyNumberFormat="1" applyFont="1" applyFill="1" applyBorder="1" applyAlignment="1" applyProtection="1">
      <alignment horizontal="center" vertical="center" wrapText="1"/>
    </xf>
    <xf numFmtId="0" fontId="48" fillId="13" borderId="32" xfId="0" applyFont="1" applyFill="1" applyBorder="1" applyAlignment="1">
      <alignment horizontal="justify" vertical="center" wrapText="1"/>
    </xf>
    <xf numFmtId="166" fontId="49" fillId="9" borderId="27" xfId="2" applyNumberFormat="1" applyFont="1" applyFill="1" applyBorder="1" applyAlignment="1" applyProtection="1">
      <alignment horizontal="right" vertical="center" wrapText="1"/>
      <protection locked="0"/>
    </xf>
    <xf numFmtId="164" fontId="49" fillId="9" borderId="27" xfId="2" applyFont="1" applyFill="1" applyBorder="1" applyAlignment="1">
      <alignment horizontal="center" vertical="center" wrapText="1"/>
    </xf>
    <xf numFmtId="0" fontId="45" fillId="13" borderId="32" xfId="0" applyFont="1" applyFill="1" applyBorder="1" applyAlignment="1">
      <alignment horizontal="center" vertical="center" wrapText="1"/>
    </xf>
    <xf numFmtId="0" fontId="45" fillId="13" borderId="32" xfId="0" applyFont="1" applyFill="1" applyBorder="1" applyAlignment="1">
      <alignment horizontal="justify" vertical="center" wrapText="1"/>
    </xf>
    <xf numFmtId="164" fontId="50" fillId="13" borderId="32" xfId="2" applyFont="1" applyFill="1" applyBorder="1" applyAlignment="1" applyProtection="1">
      <alignment horizontal="center" vertical="center" wrapText="1"/>
      <protection locked="0"/>
    </xf>
    <xf numFmtId="9" fontId="50" fillId="13" borderId="32" xfId="3" applyFont="1" applyFill="1" applyBorder="1" applyAlignment="1" applyProtection="1">
      <alignment horizontal="center" vertical="center" wrapText="1"/>
    </xf>
    <xf numFmtId="0" fontId="50" fillId="13" borderId="32" xfId="0" applyFont="1" applyFill="1" applyBorder="1" applyAlignment="1">
      <alignment horizontal="center" vertical="center" wrapText="1"/>
    </xf>
    <xf numFmtId="0" fontId="50" fillId="13" borderId="32" xfId="0" applyFont="1" applyFill="1" applyBorder="1" applyAlignment="1" applyProtection="1">
      <alignment horizontal="justify" vertical="top" wrapText="1"/>
      <protection locked="0"/>
    </xf>
    <xf numFmtId="166" fontId="43" fillId="13" borderId="32" xfId="2" applyNumberFormat="1" applyFont="1" applyFill="1" applyBorder="1" applyAlignment="1" applyProtection="1">
      <alignment horizontal="center" vertical="center"/>
    </xf>
    <xf numFmtId="0" fontId="53" fillId="3" borderId="34" xfId="0" applyFont="1" applyFill="1" applyBorder="1" applyAlignment="1">
      <alignment horizontal="center" vertical="center" wrapText="1"/>
    </xf>
    <xf numFmtId="0" fontId="54" fillId="3" borderId="34" xfId="0" applyFont="1" applyFill="1" applyBorder="1" applyAlignment="1">
      <alignment horizontal="center" vertical="center" wrapText="1"/>
    </xf>
    <xf numFmtId="0" fontId="53" fillId="3" borderId="0" xfId="0" applyFont="1" applyFill="1" applyAlignment="1">
      <alignment horizontal="center" vertical="center" wrapText="1"/>
    </xf>
    <xf numFmtId="0" fontId="48" fillId="3" borderId="0" xfId="0" applyFont="1" applyFill="1" applyAlignment="1">
      <alignment horizontal="center" vertical="center" wrapText="1"/>
    </xf>
    <xf numFmtId="0" fontId="54" fillId="3" borderId="0" xfId="0" applyFont="1" applyFill="1" applyAlignment="1">
      <alignment horizontal="center" vertical="center" wrapText="1"/>
    </xf>
    <xf numFmtId="0" fontId="54" fillId="3" borderId="34" xfId="0" applyFont="1" applyFill="1" applyBorder="1" applyAlignment="1">
      <alignment horizontal="left" vertical="center" wrapText="1"/>
    </xf>
    <xf numFmtId="0" fontId="43" fillId="0" borderId="0" xfId="0" applyFont="1" applyAlignment="1">
      <alignment vertical="center" wrapText="1"/>
    </xf>
    <xf numFmtId="0" fontId="54" fillId="3" borderId="0" xfId="0" applyFont="1" applyFill="1" applyAlignment="1">
      <alignment horizontal="left" vertical="center" wrapText="1"/>
    </xf>
    <xf numFmtId="0" fontId="43" fillId="3" borderId="34" xfId="0" applyFont="1" applyFill="1" applyBorder="1" applyAlignment="1">
      <alignment horizontal="left" vertical="center" wrapText="1"/>
    </xf>
    <xf numFmtId="0" fontId="70" fillId="13" borderId="32" xfId="0" applyFont="1" applyFill="1" applyBorder="1" applyAlignment="1" applyProtection="1">
      <alignment horizontal="justify" vertical="top" wrapText="1"/>
      <protection locked="0"/>
    </xf>
    <xf numFmtId="0" fontId="43" fillId="0" borderId="0" xfId="0" applyFont="1" applyAlignment="1">
      <alignment vertical="top"/>
    </xf>
    <xf numFmtId="0" fontId="77" fillId="0" borderId="0" xfId="0" applyFont="1" applyAlignment="1">
      <alignment horizontal="left" vertical="top"/>
    </xf>
    <xf numFmtId="0" fontId="43" fillId="0" borderId="0" xfId="0" applyFont="1" applyAlignment="1">
      <alignment vertical="top" wrapText="1"/>
    </xf>
    <xf numFmtId="0" fontId="46" fillId="10" borderId="1" xfId="0" applyFont="1" applyFill="1" applyBorder="1" applyAlignment="1" applyProtection="1">
      <alignment horizontal="left" vertical="top" wrapText="1"/>
      <protection locked="0"/>
    </xf>
    <xf numFmtId="0" fontId="46" fillId="10" borderId="38" xfId="0" applyFont="1" applyFill="1" applyBorder="1" applyAlignment="1" applyProtection="1">
      <alignment horizontal="left" vertical="top" wrapText="1"/>
      <protection locked="0"/>
    </xf>
    <xf numFmtId="0" fontId="45" fillId="11" borderId="32" xfId="2" applyNumberFormat="1" applyFont="1" applyFill="1" applyBorder="1" applyAlignment="1" applyProtection="1">
      <alignment horizontal="center" vertical="center"/>
    </xf>
    <xf numFmtId="0" fontId="45" fillId="12" borderId="32" xfId="2" applyNumberFormat="1" applyFont="1" applyFill="1" applyBorder="1" applyAlignment="1" applyProtection="1">
      <alignment horizontal="center" vertical="center"/>
    </xf>
    <xf numFmtId="166" fontId="46" fillId="13" borderId="32" xfId="2" applyNumberFormat="1" applyFont="1" applyFill="1" applyBorder="1" applyAlignment="1" applyProtection="1">
      <alignment horizontal="center" vertical="center" wrapText="1"/>
    </xf>
    <xf numFmtId="0" fontId="48" fillId="13" borderId="32" xfId="0" applyFont="1" applyFill="1" applyBorder="1" applyAlignment="1">
      <alignment horizontal="center" vertical="center" wrapText="1"/>
    </xf>
    <xf numFmtId="166" fontId="80" fillId="13" borderId="32" xfId="2" applyNumberFormat="1" applyFont="1" applyFill="1" applyBorder="1" applyAlignment="1" applyProtection="1">
      <alignment vertical="center" wrapText="1"/>
    </xf>
    <xf numFmtId="166" fontId="81" fillId="9" borderId="27" xfId="2" applyNumberFormat="1" applyFont="1" applyFill="1" applyBorder="1" applyAlignment="1" applyProtection="1">
      <alignment vertical="center" wrapText="1"/>
    </xf>
    <xf numFmtId="166" fontId="81" fillId="9" borderId="27" xfId="2" applyNumberFormat="1" applyFont="1" applyFill="1" applyBorder="1" applyAlignment="1" applyProtection="1">
      <alignment horizontal="right" vertical="center" wrapText="1"/>
    </xf>
    <xf numFmtId="164" fontId="49" fillId="9" borderId="27" xfId="2" applyFont="1" applyFill="1" applyBorder="1" applyAlignment="1" applyProtection="1">
      <alignment horizontal="center" vertical="center" wrapText="1"/>
    </xf>
    <xf numFmtId="9" fontId="45" fillId="13" borderId="32" xfId="3" applyFont="1" applyFill="1" applyBorder="1" applyAlignment="1" applyProtection="1">
      <alignment horizontal="justify" vertical="top" wrapText="1"/>
    </xf>
    <xf numFmtId="164" fontId="50" fillId="13" borderId="32" xfId="2" applyFont="1" applyFill="1" applyBorder="1" applyAlignment="1" applyProtection="1">
      <alignment horizontal="center" vertical="top" wrapText="1"/>
    </xf>
    <xf numFmtId="9" fontId="50" fillId="13" borderId="32" xfId="3" applyFont="1" applyFill="1" applyBorder="1" applyAlignment="1" applyProtection="1">
      <alignment horizontal="center" vertical="top" wrapText="1"/>
    </xf>
    <xf numFmtId="0" fontId="50" fillId="13" borderId="32" xfId="0" applyFont="1" applyFill="1" applyBorder="1" applyAlignment="1">
      <alignment horizontal="center" vertical="top" wrapText="1"/>
    </xf>
    <xf numFmtId="0" fontId="50" fillId="13" borderId="32" xfId="0" applyFont="1" applyFill="1" applyBorder="1" applyAlignment="1">
      <alignment horizontal="justify" vertical="top" wrapText="1"/>
    </xf>
    <xf numFmtId="164" fontId="45" fillId="13" borderId="32" xfId="2" applyFont="1" applyFill="1" applyBorder="1" applyAlignment="1" applyProtection="1">
      <alignment horizontal="center" vertical="top" wrapText="1"/>
    </xf>
    <xf numFmtId="9" fontId="45" fillId="13" borderId="32" xfId="3" applyFont="1" applyFill="1" applyBorder="1" applyAlignment="1" applyProtection="1">
      <alignment horizontal="justify" vertical="center" wrapText="1"/>
    </xf>
    <xf numFmtId="166" fontId="49" fillId="9" borderId="27" xfId="2" applyNumberFormat="1" applyFont="1" applyFill="1" applyBorder="1" applyAlignment="1" applyProtection="1">
      <alignment horizontal="right" vertical="center" wrapText="1"/>
    </xf>
    <xf numFmtId="0" fontId="48" fillId="13" borderId="32" xfId="0" applyFont="1" applyFill="1" applyBorder="1" applyAlignment="1" applyProtection="1">
      <alignment horizontal="center" vertical="center" wrapText="1"/>
      <protection locked="0"/>
    </xf>
    <xf numFmtId="166" fontId="45" fillId="13" borderId="32" xfId="2" applyNumberFormat="1" applyFont="1" applyFill="1" applyBorder="1" applyAlignment="1" applyProtection="1">
      <alignment vertical="center" wrapText="1"/>
      <protection locked="0"/>
    </xf>
    <xf numFmtId="166" fontId="45" fillId="13" borderId="32" xfId="2" applyNumberFormat="1" applyFont="1" applyFill="1" applyBorder="1" applyAlignment="1" applyProtection="1">
      <alignment vertical="center" wrapText="1"/>
    </xf>
    <xf numFmtId="166" fontId="49" fillId="9" borderId="27" xfId="2" applyNumberFormat="1" applyFont="1" applyFill="1" applyBorder="1" applyAlignment="1" applyProtection="1">
      <alignment vertical="center" wrapText="1"/>
    </xf>
    <xf numFmtId="0" fontId="52" fillId="13" borderId="32" xfId="0" applyFont="1" applyFill="1" applyBorder="1" applyAlignment="1">
      <alignment horizontal="left" vertical="top" wrapText="1"/>
    </xf>
    <xf numFmtId="0" fontId="52" fillId="13" borderId="32" xfId="0" applyFont="1" applyFill="1" applyBorder="1" applyAlignment="1" applyProtection="1">
      <alignment horizontal="center" vertical="top" wrapText="1"/>
      <protection locked="0"/>
    </xf>
    <xf numFmtId="166" fontId="51" fillId="13" borderId="32" xfId="2" applyNumberFormat="1" applyFont="1" applyFill="1" applyBorder="1" applyAlignment="1" applyProtection="1">
      <alignment vertical="top" wrapText="1"/>
      <protection locked="0"/>
    </xf>
    <xf numFmtId="166" fontId="82" fillId="9" borderId="27" xfId="2" applyNumberFormat="1" applyFont="1" applyFill="1" applyBorder="1" applyAlignment="1" applyProtection="1">
      <alignment vertical="top" wrapText="1"/>
    </xf>
    <xf numFmtId="166" fontId="51" fillId="13" borderId="32" xfId="2" applyNumberFormat="1" applyFont="1" applyFill="1" applyBorder="1" applyAlignment="1" applyProtection="1">
      <alignment vertical="top" wrapText="1"/>
    </xf>
    <xf numFmtId="166" fontId="82" fillId="9" borderId="27" xfId="2" applyNumberFormat="1" applyFont="1" applyFill="1" applyBorder="1" applyAlignment="1" applyProtection="1">
      <alignment horizontal="right" vertical="top" wrapText="1"/>
    </xf>
    <xf numFmtId="164" fontId="82" fillId="9" borderId="27" xfId="2" applyFont="1" applyFill="1" applyBorder="1" applyAlignment="1" applyProtection="1">
      <alignment horizontal="center" vertical="top" wrapText="1"/>
    </xf>
    <xf numFmtId="0" fontId="51" fillId="13" borderId="32" xfId="0" applyFont="1" applyFill="1" applyBorder="1" applyAlignment="1">
      <alignment horizontal="center" vertical="top" wrapText="1"/>
    </xf>
    <xf numFmtId="9" fontId="45" fillId="13" borderId="32" xfId="3" applyFont="1" applyFill="1" applyBorder="1" applyAlignment="1" applyProtection="1">
      <alignment horizontal="center" vertical="center" wrapText="1"/>
    </xf>
    <xf numFmtId="164" fontId="50" fillId="13" borderId="32" xfId="2" applyFont="1" applyFill="1" applyBorder="1" applyAlignment="1" applyProtection="1">
      <alignment horizontal="center" vertical="top" wrapText="1"/>
      <protection locked="0"/>
    </xf>
    <xf numFmtId="164" fontId="45" fillId="13" borderId="32" xfId="2" applyFont="1" applyFill="1" applyBorder="1" applyAlignment="1" applyProtection="1">
      <alignment horizontal="center" vertical="top" wrapText="1"/>
      <protection locked="0"/>
    </xf>
    <xf numFmtId="0" fontId="45" fillId="13" borderId="32" xfId="0" applyFont="1" applyFill="1" applyBorder="1" applyAlignment="1" applyProtection="1">
      <alignment horizontal="justify" vertical="center" wrapText="1"/>
      <protection locked="0"/>
    </xf>
    <xf numFmtId="0" fontId="84" fillId="13" borderId="32" xfId="0" applyFont="1" applyFill="1" applyBorder="1" applyAlignment="1">
      <alignment horizontal="justify" vertical="center" wrapText="1"/>
    </xf>
    <xf numFmtId="1" fontId="43" fillId="3" borderId="0" xfId="0" applyNumberFormat="1" applyFont="1" applyFill="1" applyAlignment="1">
      <alignment vertical="top"/>
    </xf>
    <xf numFmtId="1" fontId="43" fillId="3" borderId="0" xfId="0" applyNumberFormat="1" applyFont="1" applyFill="1" applyAlignment="1">
      <alignment vertical="top" wrapText="1"/>
    </xf>
    <xf numFmtId="0" fontId="53" fillId="3" borderId="34" xfId="0" applyFont="1" applyFill="1" applyBorder="1" applyAlignment="1">
      <alignment horizontal="center" vertical="top" wrapText="1"/>
    </xf>
    <xf numFmtId="0" fontId="54" fillId="3" borderId="34" xfId="0" applyFont="1" applyFill="1" applyBorder="1" applyAlignment="1">
      <alignment horizontal="center" vertical="top" wrapText="1"/>
    </xf>
    <xf numFmtId="0" fontId="54" fillId="3" borderId="1" xfId="0" applyFont="1" applyFill="1" applyBorder="1" applyAlignment="1" applyProtection="1">
      <alignment horizontal="center" vertical="top" wrapText="1"/>
      <protection locked="0"/>
    </xf>
    <xf numFmtId="0" fontId="53" fillId="3" borderId="0" xfId="0" applyFont="1" applyFill="1" applyAlignment="1">
      <alignment horizontal="center" vertical="top" wrapText="1"/>
    </xf>
    <xf numFmtId="0" fontId="43" fillId="3" borderId="0" xfId="0" applyFont="1" applyFill="1" applyAlignment="1">
      <alignment horizontal="center" vertical="top"/>
    </xf>
    <xf numFmtId="0" fontId="43" fillId="3" borderId="0" xfId="0" applyFont="1" applyFill="1" applyAlignment="1">
      <alignment horizontal="left" vertical="top" wrapText="1"/>
    </xf>
    <xf numFmtId="0" fontId="48" fillId="3" borderId="0" xfId="0" applyFont="1" applyFill="1" applyAlignment="1">
      <alignment horizontal="center" vertical="top" wrapText="1"/>
    </xf>
    <xf numFmtId="0" fontId="54" fillId="3" borderId="0" xfId="0" applyFont="1" applyFill="1" applyAlignment="1">
      <alignment horizontal="center" vertical="top" wrapText="1"/>
    </xf>
    <xf numFmtId="1" fontId="46" fillId="3" borderId="0" xfId="0" applyNumberFormat="1" applyFont="1" applyFill="1" applyAlignment="1">
      <alignment vertical="top"/>
    </xf>
    <xf numFmtId="1" fontId="86" fillId="3" borderId="0" xfId="0" applyNumberFormat="1" applyFont="1" applyFill="1" applyAlignment="1">
      <alignment vertical="top"/>
    </xf>
    <xf numFmtId="1" fontId="46" fillId="3" borderId="0" xfId="0" applyNumberFormat="1" applyFont="1" applyFill="1" applyAlignment="1">
      <alignment horizontal="center" vertical="top"/>
    </xf>
    <xf numFmtId="0" fontId="86" fillId="0" borderId="0" xfId="0" applyFont="1" applyAlignment="1">
      <alignment vertical="top"/>
    </xf>
    <xf numFmtId="0" fontId="43" fillId="3" borderId="0" xfId="0" applyFont="1" applyFill="1" applyAlignment="1">
      <alignment vertical="top"/>
    </xf>
    <xf numFmtId="1" fontId="50" fillId="3" borderId="0" xfId="0" applyNumberFormat="1" applyFont="1" applyFill="1" applyAlignment="1">
      <alignment vertical="top"/>
    </xf>
    <xf numFmtId="0" fontId="43" fillId="3" borderId="0" xfId="0" applyFont="1" applyFill="1" applyAlignment="1">
      <alignment vertical="top" wrapText="1"/>
    </xf>
    <xf numFmtId="0" fontId="43" fillId="3" borderId="34" xfId="0" applyFont="1" applyFill="1" applyBorder="1" applyAlignment="1">
      <alignment vertical="top" wrapText="1"/>
    </xf>
    <xf numFmtId="0" fontId="43" fillId="0" borderId="0" xfId="0" applyFont="1"/>
    <xf numFmtId="0" fontId="45" fillId="12" borderId="32" xfId="2" applyNumberFormat="1" applyFont="1" applyFill="1" applyBorder="1" applyAlignment="1" applyProtection="1">
      <alignment horizontal="center" vertical="center"/>
      <protection locked="0"/>
    </xf>
    <xf numFmtId="166" fontId="50" fillId="13" borderId="32" xfId="2" applyNumberFormat="1" applyFont="1" applyFill="1" applyBorder="1" applyAlignment="1" applyProtection="1">
      <alignment horizontal="right" vertical="center" wrapText="1"/>
      <protection locked="0"/>
    </xf>
    <xf numFmtId="0" fontId="54" fillId="13" borderId="32" xfId="0" applyFont="1" applyFill="1" applyBorder="1" applyAlignment="1" applyProtection="1">
      <alignment horizontal="center" vertical="center" wrapText="1"/>
      <protection locked="0"/>
    </xf>
    <xf numFmtId="0" fontId="50" fillId="13" borderId="32" xfId="0" applyFont="1" applyFill="1" applyBorder="1" applyAlignment="1" applyProtection="1">
      <alignment horizontal="center" vertical="center" wrapText="1"/>
      <protection locked="0"/>
    </xf>
    <xf numFmtId="0" fontId="45" fillId="11" borderId="32" xfId="2" applyNumberFormat="1" applyFont="1" applyFill="1" applyBorder="1" applyAlignment="1" applyProtection="1">
      <alignment horizontal="center" vertical="center"/>
      <protection locked="0"/>
    </xf>
    <xf numFmtId="166" fontId="49" fillId="9" borderId="27" xfId="2"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43" fillId="3" borderId="0" xfId="0" applyFont="1" applyFill="1"/>
    <xf numFmtId="0" fontId="43" fillId="3" borderId="34" xfId="0" applyFont="1" applyFill="1" applyBorder="1" applyAlignment="1">
      <alignment vertical="center" wrapText="1"/>
    </xf>
    <xf numFmtId="0" fontId="54" fillId="13" borderId="32" xfId="0" applyFont="1" applyFill="1" applyBorder="1" applyAlignment="1" applyProtection="1">
      <alignment horizontal="left" vertical="center" wrapText="1"/>
      <protection locked="0"/>
    </xf>
    <xf numFmtId="0" fontId="48" fillId="13" borderId="32" xfId="0" applyFont="1" applyFill="1" applyBorder="1" applyAlignment="1" applyProtection="1">
      <alignment horizontal="left" vertical="center" wrapText="1"/>
      <protection locked="0"/>
    </xf>
    <xf numFmtId="0" fontId="45" fillId="12" borderId="32" xfId="2"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left" vertical="center" wrapText="1"/>
      <protection locked="0"/>
    </xf>
    <xf numFmtId="0" fontId="78" fillId="9" borderId="33" xfId="0" applyFont="1" applyFill="1" applyBorder="1" applyAlignment="1">
      <alignment vertical="center"/>
    </xf>
    <xf numFmtId="0" fontId="43" fillId="0" borderId="0" xfId="0" applyFont="1" applyAlignment="1">
      <alignment vertical="center"/>
    </xf>
    <xf numFmtId="0" fontId="43" fillId="3" borderId="0" xfId="0" applyFont="1" applyFill="1" applyAlignment="1">
      <alignment horizontal="center" vertical="center"/>
    </xf>
    <xf numFmtId="0" fontId="0" fillId="0" borderId="0" xfId="0" applyAlignment="1">
      <alignment vertical="center"/>
    </xf>
    <xf numFmtId="0" fontId="77" fillId="0" borderId="0" xfId="0" applyFont="1" applyAlignment="1">
      <alignment horizontal="left" vertical="center"/>
    </xf>
    <xf numFmtId="1" fontId="43" fillId="3" borderId="0" xfId="0" applyNumberFormat="1" applyFont="1" applyFill="1" applyAlignment="1">
      <alignment vertical="center" wrapText="1"/>
    </xf>
    <xf numFmtId="0" fontId="43" fillId="3" borderId="0" xfId="0" applyFont="1" applyFill="1" applyAlignment="1">
      <alignment horizontal="left" vertical="center" wrapText="1"/>
    </xf>
    <xf numFmtId="0" fontId="43" fillId="3" borderId="0" xfId="0" applyFont="1" applyFill="1" applyAlignment="1">
      <alignment vertical="center" wrapText="1"/>
    </xf>
    <xf numFmtId="0" fontId="50" fillId="12" borderId="32" xfId="2" applyNumberFormat="1" applyFont="1" applyFill="1" applyBorder="1" applyAlignment="1" applyProtection="1">
      <alignment horizontal="center" vertical="center" wrapText="1"/>
    </xf>
    <xf numFmtId="166" fontId="43" fillId="13" borderId="32" xfId="2" applyNumberFormat="1" applyFont="1" applyFill="1" applyBorder="1" applyAlignment="1" applyProtection="1">
      <alignment horizontal="left" vertical="center" wrapText="1" indent="1"/>
    </xf>
    <xf numFmtId="0" fontId="54" fillId="13" borderId="32" xfId="0" applyFont="1" applyFill="1" applyBorder="1" applyAlignment="1">
      <alignment horizontal="center" vertical="center" wrapText="1"/>
    </xf>
    <xf numFmtId="166" fontId="50" fillId="13" borderId="32" xfId="2" applyNumberFormat="1" applyFont="1" applyFill="1" applyBorder="1" applyAlignment="1" applyProtection="1">
      <alignment horizontal="center" vertical="center" wrapText="1"/>
    </xf>
    <xf numFmtId="166" fontId="50" fillId="13" borderId="32" xfId="2" applyNumberFormat="1" applyFont="1" applyFill="1" applyBorder="1" applyAlignment="1" applyProtection="1">
      <alignment horizontal="right" vertical="center" wrapText="1"/>
    </xf>
    <xf numFmtId="166" fontId="43" fillId="13" borderId="32" xfId="2" applyNumberFormat="1" applyFont="1" applyFill="1" applyBorder="1" applyAlignment="1" applyProtection="1">
      <alignment horizontal="left" vertical="center" wrapText="1"/>
    </xf>
    <xf numFmtId="0" fontId="50" fillId="11" borderId="32" xfId="2" applyNumberFormat="1" applyFont="1" applyFill="1" applyBorder="1" applyAlignment="1" applyProtection="1">
      <alignment horizontal="center" vertical="center"/>
    </xf>
    <xf numFmtId="0" fontId="50" fillId="12" borderId="32" xfId="2" applyNumberFormat="1" applyFont="1" applyFill="1" applyBorder="1" applyAlignment="1" applyProtection="1">
      <alignment horizontal="center" vertical="center"/>
    </xf>
    <xf numFmtId="0" fontId="50" fillId="13" borderId="32" xfId="0" applyFont="1" applyFill="1" applyBorder="1" applyAlignment="1">
      <alignment horizontal="left" vertical="center" wrapText="1"/>
    </xf>
    <xf numFmtId="0" fontId="54" fillId="13" borderId="32" xfId="0" applyFont="1" applyFill="1" applyBorder="1" applyAlignment="1">
      <alignment horizontal="left" vertical="center" wrapText="1"/>
    </xf>
    <xf numFmtId="0" fontId="43" fillId="0" borderId="0" xfId="0" applyFont="1" applyAlignment="1">
      <alignment horizontal="left" vertical="center"/>
    </xf>
    <xf numFmtId="0" fontId="43" fillId="3" borderId="0" xfId="0" applyFont="1" applyFill="1" applyAlignment="1">
      <alignment horizontal="left" vertical="center"/>
    </xf>
    <xf numFmtId="0" fontId="45" fillId="11" borderId="32" xfId="2" applyNumberFormat="1" applyFont="1" applyFill="1" applyBorder="1" applyAlignment="1" applyProtection="1">
      <alignment horizontal="left" vertical="center" wrapText="1" indent="2"/>
    </xf>
    <xf numFmtId="0" fontId="43" fillId="3" borderId="0" xfId="0" applyFont="1" applyFill="1" applyAlignment="1">
      <alignment vertical="center"/>
    </xf>
    <xf numFmtId="166" fontId="49" fillId="9" borderId="27" xfId="2" applyNumberFormat="1" applyFont="1" applyFill="1" applyBorder="1" applyAlignment="1" applyProtection="1">
      <alignment horizontal="center" vertical="center" wrapText="1"/>
    </xf>
    <xf numFmtId="1" fontId="46" fillId="3" borderId="0" xfId="0" applyNumberFormat="1" applyFont="1" applyFill="1" applyAlignment="1">
      <alignment horizontal="center" vertical="center"/>
    </xf>
    <xf numFmtId="0" fontId="50" fillId="13" borderId="32" xfId="0" applyFont="1" applyFill="1" applyBorder="1" applyAlignment="1" applyProtection="1">
      <alignment horizontal="left" vertical="center" wrapText="1"/>
      <protection locked="0"/>
    </xf>
    <xf numFmtId="0" fontId="46" fillId="10" borderId="38" xfId="0" applyFont="1" applyFill="1" applyBorder="1" applyAlignment="1" applyProtection="1">
      <alignment horizontal="left" vertical="center" wrapText="1"/>
      <protection locked="0"/>
    </xf>
    <xf numFmtId="166" fontId="50" fillId="13" borderId="32" xfId="2" applyNumberFormat="1" applyFont="1" applyFill="1" applyBorder="1" applyAlignment="1" applyProtection="1">
      <alignment horizontal="center" vertical="center" wrapText="1"/>
      <protection locked="0"/>
    </xf>
    <xf numFmtId="9" fontId="50" fillId="10" borderId="32" xfId="3" applyFont="1" applyFill="1" applyBorder="1" applyAlignment="1" applyProtection="1">
      <alignment horizontal="center" vertical="center" wrapText="1"/>
    </xf>
    <xf numFmtId="0" fontId="50" fillId="14" borderId="32" xfId="0" applyFont="1" applyFill="1" applyBorder="1" applyAlignment="1" applyProtection="1">
      <alignment horizontal="left" vertical="center" wrapText="1"/>
      <protection locked="0"/>
    </xf>
    <xf numFmtId="1" fontId="43" fillId="3" borderId="0" xfId="0" applyNumberFormat="1" applyFont="1" applyFill="1" applyAlignment="1">
      <alignment vertical="center"/>
    </xf>
    <xf numFmtId="1" fontId="46" fillId="3" borderId="0" xfId="0" applyNumberFormat="1" applyFont="1" applyFill="1" applyAlignment="1">
      <alignment vertical="center"/>
    </xf>
    <xf numFmtId="1" fontId="86" fillId="3" borderId="0" xfId="0" applyNumberFormat="1" applyFont="1" applyFill="1" applyAlignment="1">
      <alignment vertical="center"/>
    </xf>
    <xf numFmtId="0" fontId="86" fillId="0" borderId="0" xfId="0" applyFont="1" applyAlignment="1">
      <alignment vertical="center"/>
    </xf>
    <xf numFmtId="1" fontId="50" fillId="3" borderId="0" xfId="0" applyNumberFormat="1" applyFont="1" applyFill="1" applyAlignment="1">
      <alignment vertical="center"/>
    </xf>
    <xf numFmtId="0" fontId="43" fillId="13" borderId="2" xfId="0" applyFont="1" applyFill="1" applyBorder="1" applyAlignment="1">
      <alignment horizontal="center" vertical="center" wrapText="1"/>
    </xf>
    <xf numFmtId="0" fontId="43" fillId="0" borderId="0" xfId="0" applyFont="1" applyAlignment="1" applyProtection="1">
      <alignment wrapText="1"/>
      <protection locked="0"/>
    </xf>
    <xf numFmtId="0" fontId="46" fillId="9" borderId="0" xfId="0" applyFont="1" applyFill="1" applyAlignment="1" applyProtection="1">
      <alignment horizontal="center" vertical="center"/>
      <protection locked="0"/>
    </xf>
    <xf numFmtId="9" fontId="50" fillId="10" borderId="32" xfId="3" applyFont="1" applyFill="1" applyBorder="1" applyAlignment="1" applyProtection="1">
      <alignment horizontal="center" vertical="center" wrapText="1"/>
      <protection locked="0"/>
    </xf>
    <xf numFmtId="9" fontId="50" fillId="13" borderId="32" xfId="3"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3" borderId="0" xfId="0" applyFont="1" applyFill="1" applyAlignment="1" applyProtection="1">
      <alignment wrapText="1"/>
      <protection locked="0"/>
    </xf>
    <xf numFmtId="0" fontId="54" fillId="13" borderId="32" xfId="0" applyFont="1" applyFill="1" applyBorder="1" applyAlignment="1">
      <alignment horizontal="justify" vertical="center" wrapText="1"/>
    </xf>
    <xf numFmtId="0" fontId="59" fillId="0" borderId="0" xfId="0" applyFont="1" applyProtection="1">
      <protection locked="0"/>
    </xf>
    <xf numFmtId="0" fontId="59" fillId="3" borderId="0" xfId="0" applyFont="1" applyFill="1" applyProtection="1">
      <protection locked="0"/>
    </xf>
    <xf numFmtId="0" fontId="72" fillId="9" borderId="33" xfId="0" applyFont="1" applyFill="1" applyBorder="1" applyAlignment="1" applyProtection="1">
      <alignment vertical="center"/>
      <protection locked="0"/>
    </xf>
    <xf numFmtId="0" fontId="63" fillId="11" borderId="32" xfId="2" applyNumberFormat="1" applyFont="1" applyFill="1" applyBorder="1" applyAlignment="1" applyProtection="1">
      <alignment horizontal="center" vertical="center"/>
    </xf>
    <xf numFmtId="0" fontId="63" fillId="12" borderId="32" xfId="2" applyNumberFormat="1" applyFont="1" applyFill="1" applyBorder="1" applyAlignment="1" applyProtection="1">
      <alignment horizontal="center" vertical="center"/>
    </xf>
    <xf numFmtId="166" fontId="70" fillId="13" borderId="32" xfId="2" applyNumberFormat="1" applyFont="1" applyFill="1" applyBorder="1" applyAlignment="1" applyProtection="1">
      <alignment horizontal="center" vertical="center" wrapText="1"/>
    </xf>
    <xf numFmtId="166" fontId="71" fillId="9" borderId="27" xfId="2" applyNumberFormat="1" applyFont="1" applyFill="1" applyBorder="1" applyAlignment="1" applyProtection="1">
      <alignment horizontal="center" vertical="center" wrapText="1"/>
    </xf>
    <xf numFmtId="164" fontId="71" fillId="9" borderId="27" xfId="2" applyFont="1" applyFill="1" applyBorder="1" applyAlignment="1" applyProtection="1">
      <alignment horizontal="center" vertical="center" wrapText="1"/>
    </xf>
    <xf numFmtId="0" fontId="43" fillId="0" borderId="0" xfId="0" applyFont="1" applyAlignment="1" applyProtection="1">
      <alignment vertical="center"/>
      <protection locked="0"/>
    </xf>
    <xf numFmtId="0" fontId="43" fillId="0" borderId="0" xfId="0" applyFont="1" applyProtection="1">
      <protection locked="0"/>
    </xf>
    <xf numFmtId="0" fontId="43" fillId="3" borderId="0" xfId="0" applyFont="1" applyFill="1" applyProtection="1">
      <protection locked="0"/>
    </xf>
    <xf numFmtId="0" fontId="78" fillId="9" borderId="33" xfId="0" applyFont="1" applyFill="1" applyBorder="1" applyAlignment="1" applyProtection="1">
      <alignment vertical="center"/>
      <protection locked="0"/>
    </xf>
    <xf numFmtId="0" fontId="50" fillId="13" borderId="32" xfId="0" applyFont="1" applyFill="1" applyBorder="1" applyAlignment="1">
      <alignment horizontal="justify" vertical="center" wrapText="1"/>
    </xf>
    <xf numFmtId="0" fontId="43" fillId="13" borderId="32" xfId="0" applyFont="1" applyFill="1" applyBorder="1" applyAlignment="1">
      <alignment horizontal="justify" vertical="center" wrapText="1"/>
    </xf>
    <xf numFmtId="164" fontId="49" fillId="9" borderId="0" xfId="2" applyFont="1" applyFill="1" applyBorder="1" applyAlignment="1" applyProtection="1">
      <alignment horizontal="center" vertical="center" wrapText="1"/>
    </xf>
    <xf numFmtId="0" fontId="43" fillId="0" borderId="0" xfId="0" applyFont="1" applyAlignment="1" applyProtection="1">
      <alignment vertical="top"/>
      <protection locked="0"/>
    </xf>
    <xf numFmtId="0" fontId="54" fillId="10" borderId="32" xfId="0" applyFont="1" applyFill="1" applyBorder="1" applyAlignment="1">
      <alignment horizontal="center" vertical="center" wrapText="1"/>
    </xf>
    <xf numFmtId="0" fontId="38" fillId="0" borderId="0" xfId="0" applyFont="1" applyProtection="1">
      <protection locked="0"/>
    </xf>
    <xf numFmtId="0" fontId="38" fillId="3" borderId="0" xfId="0" applyFont="1" applyFill="1" applyProtection="1">
      <protection locked="0"/>
    </xf>
    <xf numFmtId="0" fontId="89" fillId="11" borderId="32" xfId="2" applyNumberFormat="1" applyFont="1" applyFill="1" applyBorder="1" applyAlignment="1" applyProtection="1">
      <alignment horizontal="center" vertical="center"/>
    </xf>
    <xf numFmtId="0" fontId="89" fillId="12" borderId="32" xfId="2" applyNumberFormat="1" applyFont="1" applyFill="1" applyBorder="1" applyAlignment="1" applyProtection="1">
      <alignment horizontal="center" vertical="center"/>
    </xf>
    <xf numFmtId="166" fontId="92" fillId="13" borderId="32" xfId="2" applyNumberFormat="1" applyFont="1" applyFill="1" applyBorder="1" applyAlignment="1" applyProtection="1">
      <alignment horizontal="left" vertical="center" wrapText="1"/>
    </xf>
    <xf numFmtId="166" fontId="92" fillId="13" borderId="32" xfId="2" applyNumberFormat="1" applyFont="1" applyFill="1" applyBorder="1" applyAlignment="1" applyProtection="1">
      <alignment horizontal="center" vertical="center" wrapText="1"/>
    </xf>
    <xf numFmtId="166" fontId="93" fillId="9" borderId="27" xfId="2" applyNumberFormat="1" applyFont="1" applyFill="1" applyBorder="1" applyAlignment="1" applyProtection="1">
      <alignment horizontal="center" vertical="center" wrapText="1"/>
    </xf>
    <xf numFmtId="164" fontId="93" fillId="9" borderId="27" xfId="2" applyFont="1" applyFill="1" applyBorder="1" applyAlignment="1" applyProtection="1">
      <alignment horizontal="center" vertical="center" wrapText="1"/>
    </xf>
    <xf numFmtId="164" fontId="50" fillId="13" borderId="32" xfId="2" applyFont="1" applyFill="1" applyBorder="1" applyAlignment="1" applyProtection="1">
      <alignment horizontal="center" vertical="center" wrapText="1"/>
    </xf>
    <xf numFmtId="0" fontId="97" fillId="3" borderId="0" xfId="0" applyFont="1" applyFill="1" applyAlignment="1" applyProtection="1">
      <alignment horizontal="left"/>
      <protection locked="0"/>
    </xf>
    <xf numFmtId="0" fontId="97" fillId="0" borderId="0" xfId="0" applyFont="1" applyAlignment="1" applyProtection="1">
      <alignment horizontal="left"/>
      <protection locked="0"/>
    </xf>
    <xf numFmtId="0" fontId="102" fillId="12" borderId="32" xfId="2" applyNumberFormat="1" applyFont="1" applyFill="1" applyBorder="1" applyAlignment="1" applyProtection="1">
      <alignment horizontal="center" vertical="center"/>
    </xf>
    <xf numFmtId="166" fontId="103" fillId="9" borderId="27" xfId="2" applyNumberFormat="1" applyFont="1" applyFill="1" applyBorder="1" applyAlignment="1" applyProtection="1">
      <alignment horizontal="center" vertical="center" wrapText="1"/>
    </xf>
    <xf numFmtId="0" fontId="0" fillId="0" borderId="0" xfId="0" applyProtection="1">
      <protection locked="0"/>
    </xf>
    <xf numFmtId="0" fontId="78" fillId="9" borderId="0" xfId="0" applyFont="1" applyFill="1" applyAlignment="1" applyProtection="1">
      <alignment vertical="center"/>
      <protection locked="0"/>
    </xf>
    <xf numFmtId="166" fontId="45" fillId="13" borderId="32" xfId="2" applyNumberFormat="1" applyFont="1" applyFill="1" applyBorder="1" applyAlignment="1" applyProtection="1">
      <alignment horizontal="center" vertical="center" wrapText="1"/>
    </xf>
    <xf numFmtId="166" fontId="50" fillId="10" borderId="32" xfId="2" applyNumberFormat="1" applyFont="1" applyFill="1" applyBorder="1" applyAlignment="1" applyProtection="1">
      <alignment horizontal="center" vertical="center" wrapText="1"/>
    </xf>
    <xf numFmtId="166" fontId="101" fillId="13" borderId="32" xfId="2" applyNumberFormat="1" applyFont="1" applyFill="1" applyBorder="1" applyAlignment="1" applyProtection="1">
      <alignment horizontal="center" vertical="center" wrapText="1"/>
    </xf>
    <xf numFmtId="166" fontId="45" fillId="9" borderId="27" xfId="2" applyNumberFormat="1" applyFont="1" applyFill="1" applyBorder="1" applyAlignment="1" applyProtection="1">
      <alignment horizontal="center" vertical="center" wrapText="1"/>
    </xf>
    <xf numFmtId="166" fontId="50" fillId="9" borderId="27" xfId="2" applyNumberFormat="1" applyFont="1" applyFill="1" applyBorder="1" applyAlignment="1" applyProtection="1">
      <alignment horizontal="center" vertical="center" wrapText="1"/>
    </xf>
    <xf numFmtId="0" fontId="101" fillId="9" borderId="33" xfId="0" applyFont="1" applyFill="1" applyBorder="1" applyAlignment="1">
      <alignment vertical="center"/>
    </xf>
    <xf numFmtId="0" fontId="0" fillId="0" borderId="0" xfId="0" applyAlignment="1">
      <alignment vertical="top"/>
    </xf>
    <xf numFmtId="0" fontId="110" fillId="11" borderId="32" xfId="2" applyNumberFormat="1" applyFont="1" applyFill="1" applyBorder="1" applyAlignment="1" applyProtection="1">
      <alignment horizontal="left" vertical="center" indent="3"/>
    </xf>
    <xf numFmtId="0" fontId="110" fillId="12" borderId="32" xfId="2" applyNumberFormat="1" applyFont="1" applyFill="1" applyBorder="1" applyAlignment="1" applyProtection="1">
      <alignment horizontal="center" vertical="center"/>
    </xf>
    <xf numFmtId="0" fontId="84" fillId="13" borderId="32" xfId="0" applyFont="1" applyFill="1" applyBorder="1" applyAlignment="1" applyProtection="1">
      <alignment horizontal="left" vertical="center" wrapText="1"/>
      <protection locked="0"/>
    </xf>
    <xf numFmtId="0" fontId="110" fillId="13" borderId="32" xfId="0" applyFont="1" applyFill="1" applyBorder="1" applyAlignment="1" applyProtection="1">
      <alignment horizontal="center" vertical="center" wrapText="1"/>
      <protection locked="0"/>
    </xf>
    <xf numFmtId="166" fontId="110" fillId="13" borderId="32" xfId="2" applyNumberFormat="1" applyFont="1" applyFill="1" applyBorder="1" applyAlignment="1" applyProtection="1">
      <alignment vertical="center" wrapText="1"/>
      <protection locked="0"/>
    </xf>
    <xf numFmtId="166" fontId="110" fillId="13" borderId="32" xfId="2" applyNumberFormat="1" applyFont="1" applyFill="1" applyBorder="1" applyAlignment="1" applyProtection="1">
      <alignment vertical="center" wrapText="1"/>
    </xf>
    <xf numFmtId="166" fontId="111" fillId="9" borderId="27" xfId="2" applyNumberFormat="1" applyFont="1" applyFill="1" applyBorder="1" applyAlignment="1" applyProtection="1">
      <alignment vertical="center" wrapText="1"/>
    </xf>
    <xf numFmtId="166" fontId="111" fillId="9" borderId="27" xfId="2" applyNumberFormat="1" applyFont="1" applyFill="1" applyBorder="1" applyAlignment="1" applyProtection="1">
      <alignment horizontal="right" vertical="center" wrapText="1"/>
    </xf>
    <xf numFmtId="164" fontId="111" fillId="9" borderId="27" xfId="2" applyFont="1" applyFill="1" applyBorder="1" applyAlignment="1" applyProtection="1">
      <alignment horizontal="center" vertical="center" wrapText="1"/>
    </xf>
    <xf numFmtId="0" fontId="110" fillId="13" borderId="32" xfId="0" applyFont="1" applyFill="1" applyBorder="1" applyAlignment="1">
      <alignment horizontal="center" vertical="center" wrapText="1"/>
    </xf>
    <xf numFmtId="9" fontId="110" fillId="13" borderId="32" xfId="3" applyFont="1" applyFill="1" applyBorder="1" applyAlignment="1" applyProtection="1">
      <alignment horizontal="justify" vertical="center" wrapText="1"/>
    </xf>
    <xf numFmtId="0" fontId="84" fillId="13" borderId="32" xfId="0" applyFont="1" applyFill="1" applyBorder="1" applyAlignment="1">
      <alignment horizontal="left" vertical="center" wrapText="1"/>
    </xf>
    <xf numFmtId="9" fontId="110" fillId="13" borderId="32" xfId="3" applyFont="1" applyFill="1" applyBorder="1" applyAlignment="1" applyProtection="1">
      <alignment horizontal="center" vertical="center" wrapText="1"/>
    </xf>
    <xf numFmtId="0" fontId="110" fillId="13" borderId="32" xfId="0" applyFont="1" applyFill="1" applyBorder="1" applyAlignment="1" applyProtection="1">
      <alignment horizontal="left" vertical="center" wrapText="1"/>
      <protection locked="0"/>
    </xf>
    <xf numFmtId="166" fontId="112" fillId="9" borderId="27" xfId="2" applyNumberFormat="1" applyFont="1" applyFill="1" applyBorder="1" applyAlignment="1" applyProtection="1">
      <alignment horizontal="right" vertical="center" wrapText="1"/>
    </xf>
    <xf numFmtId="166" fontId="113" fillId="13" borderId="32" xfId="2" applyNumberFormat="1" applyFont="1" applyFill="1" applyBorder="1" applyAlignment="1" applyProtection="1">
      <alignment horizontal="center" vertical="center" wrapText="1"/>
    </xf>
    <xf numFmtId="0" fontId="84" fillId="13" borderId="32" xfId="0" applyFont="1" applyFill="1" applyBorder="1" applyAlignment="1" applyProtection="1">
      <alignment horizontal="center" vertical="center" wrapText="1"/>
      <protection locked="0"/>
    </xf>
    <xf numFmtId="0" fontId="84" fillId="13" borderId="32" xfId="0" applyFont="1" applyFill="1" applyBorder="1" applyAlignment="1">
      <alignment horizontal="center" vertical="center" wrapText="1"/>
    </xf>
    <xf numFmtId="0" fontId="84" fillId="14" borderId="32" xfId="0" applyFont="1" applyFill="1" applyBorder="1" applyAlignment="1">
      <alignment horizontal="justify" vertical="center" wrapText="1"/>
    </xf>
    <xf numFmtId="0" fontId="110" fillId="11" borderId="32" xfId="2" applyNumberFormat="1" applyFont="1" applyFill="1" applyBorder="1" applyAlignment="1" applyProtection="1">
      <alignment horizontal="left" vertical="center" indent="3"/>
      <protection locked="0"/>
    </xf>
    <xf numFmtId="166" fontId="110" fillId="13" borderId="32" xfId="2" applyNumberFormat="1" applyFont="1" applyFill="1" applyBorder="1" applyAlignment="1">
      <alignment horizontal="center" vertical="center" wrapText="1"/>
    </xf>
    <xf numFmtId="166" fontId="110" fillId="13" borderId="32" xfId="2" applyNumberFormat="1" applyFont="1" applyFill="1" applyBorder="1" applyAlignment="1" applyProtection="1">
      <alignment horizontal="center" vertical="center" wrapText="1"/>
    </xf>
    <xf numFmtId="164" fontId="111" fillId="9" borderId="27" xfId="2" applyFont="1" applyFill="1" applyBorder="1" applyAlignment="1">
      <alignment horizontal="center" vertical="center" wrapText="1"/>
    </xf>
    <xf numFmtId="0" fontId="110" fillId="13" borderId="32" xfId="0" applyFont="1" applyFill="1" applyBorder="1" applyAlignment="1" applyProtection="1">
      <alignment horizontal="justify" vertical="center" wrapText="1"/>
      <protection locked="0"/>
    </xf>
    <xf numFmtId="0" fontId="110" fillId="11" borderId="32" xfId="2" applyNumberFormat="1" applyFont="1" applyFill="1" applyBorder="1" applyAlignment="1" applyProtection="1">
      <alignment horizontal="left" vertical="top" indent="3"/>
      <protection locked="0"/>
    </xf>
    <xf numFmtId="0" fontId="110" fillId="12" borderId="32" xfId="2" applyNumberFormat="1" applyFont="1" applyFill="1" applyBorder="1" applyAlignment="1" applyProtection="1">
      <alignment horizontal="center" vertical="top"/>
    </xf>
    <xf numFmtId="0" fontId="84" fillId="13" borderId="32" xfId="0" applyFont="1" applyFill="1" applyBorder="1" applyAlignment="1">
      <alignment horizontal="left" vertical="top" wrapText="1"/>
    </xf>
    <xf numFmtId="0" fontId="84" fillId="13" borderId="32" xfId="0" applyFont="1" applyFill="1" applyBorder="1" applyAlignment="1" applyProtection="1">
      <alignment horizontal="center" vertical="top" wrapText="1"/>
      <protection locked="0"/>
    </xf>
    <xf numFmtId="166" fontId="110" fillId="13" borderId="32" xfId="2" applyNumberFormat="1" applyFont="1" applyFill="1" applyBorder="1" applyAlignment="1">
      <alignment horizontal="center" vertical="top" wrapText="1"/>
    </xf>
    <xf numFmtId="166" fontId="110" fillId="13" borderId="32" xfId="2" applyNumberFormat="1" applyFont="1" applyFill="1" applyBorder="1" applyAlignment="1" applyProtection="1">
      <alignment horizontal="center" vertical="top" wrapText="1"/>
    </xf>
    <xf numFmtId="166" fontId="111" fillId="9" borderId="27" xfId="2" applyNumberFormat="1" applyFont="1" applyFill="1" applyBorder="1" applyAlignment="1" applyProtection="1">
      <alignment vertical="top" wrapText="1"/>
    </xf>
    <xf numFmtId="166" fontId="110" fillId="13" borderId="32" xfId="2" applyNumberFormat="1" applyFont="1" applyFill="1" applyBorder="1" applyAlignment="1" applyProtection="1">
      <alignment vertical="top" wrapText="1"/>
      <protection locked="0"/>
    </xf>
    <xf numFmtId="166" fontId="111" fillId="9" borderId="27" xfId="2" applyNumberFormat="1" applyFont="1" applyFill="1" applyBorder="1" applyAlignment="1" applyProtection="1">
      <alignment horizontal="right" vertical="top" wrapText="1"/>
    </xf>
    <xf numFmtId="164" fontId="111" fillId="9" borderId="27" xfId="2" applyFont="1" applyFill="1" applyBorder="1" applyAlignment="1">
      <alignment horizontal="center" vertical="top" wrapText="1"/>
    </xf>
    <xf numFmtId="0" fontId="110" fillId="13" borderId="32" xfId="0" applyFont="1" applyFill="1" applyBorder="1" applyAlignment="1" applyProtection="1">
      <alignment horizontal="center" vertical="top" wrapText="1"/>
      <protection locked="0"/>
    </xf>
    <xf numFmtId="166" fontId="110" fillId="13" borderId="32" xfId="2" applyNumberFormat="1" applyFont="1" applyFill="1" applyBorder="1" applyAlignment="1" applyProtection="1">
      <alignment horizontal="right" vertical="center" wrapText="1"/>
      <protection locked="0"/>
    </xf>
    <xf numFmtId="0" fontId="114" fillId="11" borderId="32" xfId="2" applyNumberFormat="1" applyFont="1" applyFill="1" applyBorder="1" applyAlignment="1" applyProtection="1">
      <alignment horizontal="left" vertical="center" indent="3"/>
      <protection locked="0"/>
    </xf>
    <xf numFmtId="0" fontId="114" fillId="12" borderId="32" xfId="2" applyNumberFormat="1" applyFont="1" applyFill="1" applyBorder="1" applyAlignment="1" applyProtection="1">
      <alignment horizontal="center" vertical="center"/>
    </xf>
    <xf numFmtId="0" fontId="116" fillId="13" borderId="32" xfId="0" applyFont="1" applyFill="1" applyBorder="1" applyAlignment="1">
      <alignment horizontal="left" vertical="center" wrapText="1"/>
    </xf>
    <xf numFmtId="0" fontId="114" fillId="13" borderId="32" xfId="0" applyFont="1" applyFill="1" applyBorder="1" applyAlignment="1">
      <alignment horizontal="center" vertical="center" wrapText="1"/>
    </xf>
    <xf numFmtId="166" fontId="114" fillId="13" borderId="32" xfId="2" applyNumberFormat="1" applyFont="1" applyFill="1" applyBorder="1" applyAlignment="1">
      <alignment horizontal="center" vertical="center" wrapText="1"/>
    </xf>
    <xf numFmtId="166" fontId="117" fillId="9" borderId="27" xfId="2" applyNumberFormat="1" applyFont="1" applyFill="1" applyBorder="1" applyAlignment="1" applyProtection="1">
      <alignment vertical="center" wrapText="1"/>
    </xf>
    <xf numFmtId="166" fontId="114" fillId="13" borderId="32" xfId="2" applyNumberFormat="1" applyFont="1" applyFill="1" applyBorder="1" applyAlignment="1" applyProtection="1">
      <alignment vertical="center" wrapText="1"/>
      <protection locked="0"/>
    </xf>
    <xf numFmtId="166" fontId="117" fillId="9" borderId="27" xfId="2" applyNumberFormat="1" applyFont="1" applyFill="1" applyBorder="1" applyAlignment="1" applyProtection="1">
      <alignment horizontal="right" vertical="center" wrapText="1"/>
    </xf>
    <xf numFmtId="164" fontId="117" fillId="9" borderId="27" xfId="2" applyFont="1" applyFill="1" applyBorder="1" applyAlignment="1">
      <alignment horizontal="center" vertical="center" wrapText="1"/>
    </xf>
    <xf numFmtId="0" fontId="114" fillId="13" borderId="32" xfId="0" applyFont="1" applyFill="1" applyBorder="1" applyAlignment="1" applyProtection="1">
      <alignment horizontal="center" vertical="center" wrapText="1"/>
      <protection locked="0"/>
    </xf>
    <xf numFmtId="0" fontId="116" fillId="13" borderId="32" xfId="0" applyFont="1" applyFill="1" applyBorder="1" applyAlignment="1">
      <alignment horizontal="justify" vertical="center" wrapText="1"/>
    </xf>
    <xf numFmtId="0" fontId="116" fillId="13" borderId="32" xfId="0" applyFont="1" applyFill="1" applyBorder="1" applyAlignment="1">
      <alignment horizontal="center" vertical="center" wrapText="1"/>
    </xf>
    <xf numFmtId="0" fontId="116" fillId="13" borderId="32" xfId="0" applyFont="1" applyFill="1" applyBorder="1" applyAlignment="1" applyProtection="1">
      <alignment horizontal="center" vertical="center" wrapText="1"/>
      <protection locked="0"/>
    </xf>
    <xf numFmtId="166" fontId="114" fillId="13" borderId="32" xfId="2" applyNumberFormat="1" applyFont="1" applyFill="1" applyBorder="1" applyAlignment="1" applyProtection="1">
      <alignment horizontal="center" vertical="center" wrapText="1"/>
    </xf>
    <xf numFmtId="0" fontId="114" fillId="13" borderId="32" xfId="0" applyFont="1" applyFill="1" applyBorder="1" applyAlignment="1" applyProtection="1">
      <alignment horizontal="justify" vertical="center" wrapText="1"/>
      <protection locked="0"/>
    </xf>
    <xf numFmtId="0" fontId="114" fillId="11" borderId="32" xfId="2" applyNumberFormat="1" applyFont="1" applyFill="1" applyBorder="1" applyAlignment="1" applyProtection="1">
      <alignment horizontal="center" vertical="center"/>
      <protection locked="0"/>
    </xf>
    <xf numFmtId="0" fontId="114" fillId="12" borderId="32" xfId="2" applyNumberFormat="1" applyFont="1" applyFill="1" applyBorder="1" applyAlignment="1" applyProtection="1">
      <alignment horizontal="center" vertical="center"/>
      <protection locked="0"/>
    </xf>
    <xf numFmtId="166" fontId="114" fillId="13" borderId="32" xfId="2" applyNumberFormat="1" applyFont="1" applyFill="1" applyBorder="1" applyAlignment="1" applyProtection="1">
      <alignment horizontal="center" vertical="center" wrapText="1"/>
      <protection locked="0"/>
    </xf>
    <xf numFmtId="166" fontId="117" fillId="9" borderId="27" xfId="2" applyNumberFormat="1" applyFont="1" applyFill="1" applyBorder="1" applyAlignment="1">
      <alignment horizontal="center" vertical="center" wrapText="1"/>
    </xf>
    <xf numFmtId="0" fontId="116" fillId="13" borderId="32" xfId="0" applyFont="1" applyFill="1" applyBorder="1" applyAlignment="1" applyProtection="1">
      <alignment horizontal="justify" vertical="center" wrapText="1"/>
      <protection locked="0"/>
    </xf>
    <xf numFmtId="166" fontId="43" fillId="13" borderId="32" xfId="2" applyNumberFormat="1" applyFont="1" applyFill="1" applyBorder="1" applyAlignment="1" applyProtection="1">
      <alignment horizontal="left" vertical="center"/>
    </xf>
    <xf numFmtId="0" fontId="50" fillId="13" borderId="32" xfId="0" applyFont="1" applyFill="1" applyBorder="1" applyAlignment="1" applyProtection="1">
      <alignment horizontal="justify" vertical="center" wrapText="1"/>
      <protection locked="0"/>
    </xf>
    <xf numFmtId="164" fontId="112" fillId="9" borderId="27" xfId="2"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43" fillId="0" borderId="0" xfId="0" applyFont="1" applyAlignment="1" applyProtection="1">
      <alignment horizontal="left" vertical="center"/>
      <protection locked="0"/>
    </xf>
    <xf numFmtId="0" fontId="77" fillId="0" borderId="0" xfId="0" applyFont="1" applyAlignment="1" applyProtection="1">
      <alignment horizontal="left"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left" vertical="center" wrapText="1"/>
      <protection locked="0"/>
    </xf>
    <xf numFmtId="0" fontId="43" fillId="10" borderId="1" xfId="0" applyFont="1" applyFill="1" applyBorder="1" applyAlignment="1" applyProtection="1">
      <alignment horizontal="left" vertical="center" wrapText="1"/>
      <protection locked="0"/>
    </xf>
    <xf numFmtId="0" fontId="43" fillId="10" borderId="38" xfId="0" applyFont="1" applyFill="1" applyBorder="1" applyAlignment="1" applyProtection="1">
      <alignment horizontal="left" vertical="center" wrapText="1"/>
      <protection locked="0"/>
    </xf>
    <xf numFmtId="0" fontId="45" fillId="9" borderId="29" xfId="0" applyFont="1" applyFill="1" applyBorder="1" applyAlignment="1" applyProtection="1">
      <alignment horizontal="center" vertical="center" wrapText="1"/>
      <protection locked="0"/>
    </xf>
    <xf numFmtId="0" fontId="45" fillId="9" borderId="27" xfId="0" applyFont="1" applyFill="1" applyBorder="1" applyAlignment="1" applyProtection="1">
      <alignment horizontal="center" vertical="center" wrapText="1"/>
      <protection locked="0"/>
    </xf>
    <xf numFmtId="1" fontId="43" fillId="3" borderId="0" xfId="0" applyNumberFormat="1" applyFont="1" applyFill="1" applyAlignment="1" applyProtection="1">
      <alignment horizontal="center" vertical="center"/>
      <protection locked="0"/>
    </xf>
    <xf numFmtId="1" fontId="43" fillId="3" borderId="0" xfId="0" applyNumberFormat="1" applyFont="1" applyFill="1" applyAlignment="1" applyProtection="1">
      <alignment horizontal="left" vertical="center" wrapText="1"/>
      <protection locked="0"/>
    </xf>
    <xf numFmtId="0" fontId="53" fillId="3" borderId="34" xfId="0" applyFont="1" applyFill="1" applyBorder="1" applyAlignment="1" applyProtection="1">
      <alignment horizontal="center" vertical="center" wrapText="1"/>
      <protection locked="0"/>
    </xf>
    <xf numFmtId="0" fontId="54" fillId="3" borderId="34" xfId="0" applyFont="1" applyFill="1" applyBorder="1" applyAlignment="1" applyProtection="1">
      <alignment horizontal="center" vertical="center" wrapText="1"/>
      <protection locked="0"/>
    </xf>
    <xf numFmtId="0" fontId="54" fillId="3" borderId="34" xfId="0" applyFont="1" applyFill="1" applyBorder="1" applyAlignment="1" applyProtection="1">
      <alignment horizontal="left" vertical="center" wrapText="1"/>
      <protection locked="0"/>
    </xf>
    <xf numFmtId="0" fontId="53" fillId="3" borderId="0" xfId="0" applyFont="1" applyFill="1" applyAlignment="1" applyProtection="1">
      <alignment horizontal="center" vertical="center" wrapText="1"/>
      <protection locked="0"/>
    </xf>
    <xf numFmtId="0" fontId="43" fillId="3" borderId="0" xfId="0" applyFont="1" applyFill="1" applyAlignment="1" applyProtection="1">
      <alignment horizontal="center" vertical="center"/>
      <protection locked="0"/>
    </xf>
    <xf numFmtId="0" fontId="43" fillId="3" borderId="0" xfId="0" applyFont="1" applyFill="1" applyAlignment="1" applyProtection="1">
      <alignment horizontal="left" vertical="center" wrapText="1"/>
      <protection locked="0"/>
    </xf>
    <xf numFmtId="0" fontId="48" fillId="3" borderId="0" xfId="0" applyFont="1" applyFill="1" applyAlignment="1" applyProtection="1">
      <alignment horizontal="center" vertical="center" wrapText="1"/>
      <protection locked="0"/>
    </xf>
    <xf numFmtId="0" fontId="54" fillId="3" borderId="0" xfId="0" applyFont="1" applyFill="1" applyAlignment="1" applyProtection="1">
      <alignment horizontal="left" vertical="center" wrapText="1"/>
      <protection locked="0"/>
    </xf>
    <xf numFmtId="1" fontId="46" fillId="3" borderId="0" xfId="0" applyNumberFormat="1" applyFont="1" applyFill="1" applyAlignment="1" applyProtection="1">
      <alignment horizontal="center" vertical="center"/>
      <protection locked="0"/>
    </xf>
    <xf numFmtId="1" fontId="86" fillId="3" borderId="0" xfId="0" applyNumberFormat="1" applyFont="1" applyFill="1" applyAlignment="1" applyProtection="1">
      <alignment horizontal="center" vertical="center"/>
      <protection locked="0"/>
    </xf>
    <xf numFmtId="0" fontId="86" fillId="0" borderId="0" xfId="0" applyFont="1" applyAlignment="1" applyProtection="1">
      <alignment horizontal="center" vertical="center"/>
      <protection locked="0"/>
    </xf>
    <xf numFmtId="0" fontId="54" fillId="3" borderId="0" xfId="0" applyFont="1" applyFill="1" applyAlignment="1" applyProtection="1">
      <alignment horizontal="center" vertical="center" wrapText="1"/>
      <protection locked="0"/>
    </xf>
    <xf numFmtId="1" fontId="50" fillId="3"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166" fontId="112" fillId="9" borderId="27" xfId="2" applyNumberFormat="1" applyFont="1" applyFill="1" applyBorder="1" applyAlignment="1" applyProtection="1">
      <alignment horizontal="center" vertical="center" wrapText="1"/>
    </xf>
    <xf numFmtId="166" fontId="43" fillId="13" borderId="32" xfId="2" applyNumberFormat="1" applyFont="1" applyFill="1" applyBorder="1" applyAlignment="1" applyProtection="1">
      <alignment horizontal="left" vertical="top" wrapText="1"/>
    </xf>
    <xf numFmtId="0" fontId="101" fillId="9" borderId="33" xfId="0" applyFont="1" applyFill="1" applyBorder="1" applyAlignment="1">
      <alignment horizontal="center" vertical="center"/>
    </xf>
    <xf numFmtId="0" fontId="119" fillId="18" borderId="0" xfId="0" applyFont="1" applyFill="1" applyAlignment="1" applyProtection="1">
      <alignment vertical="center"/>
      <protection locked="0"/>
    </xf>
    <xf numFmtId="0" fontId="43" fillId="0" borderId="0" xfId="0" applyFont="1" applyAlignment="1" applyProtection="1">
      <alignment horizontal="left" wrapText="1"/>
      <protection locked="0"/>
    </xf>
    <xf numFmtId="0" fontId="43" fillId="0" borderId="0" xfId="0" applyFont="1" applyAlignment="1" applyProtection="1">
      <alignment horizontal="center" vertical="center" wrapText="1"/>
      <protection locked="0"/>
    </xf>
    <xf numFmtId="0" fontId="44" fillId="0" borderId="0" xfId="0" applyFont="1" applyAlignment="1" applyProtection="1">
      <alignment horizontal="left" wrapText="1"/>
      <protection locked="0"/>
    </xf>
    <xf numFmtId="0" fontId="45" fillId="9" borderId="33" xfId="0" applyFont="1" applyFill="1" applyBorder="1" applyAlignment="1" applyProtection="1">
      <alignment vertical="center" wrapText="1"/>
      <protection locked="0"/>
    </xf>
    <xf numFmtId="1" fontId="43" fillId="3" borderId="0" xfId="0" applyNumberFormat="1" applyFont="1" applyFill="1" applyAlignment="1" applyProtection="1">
      <alignment wrapText="1"/>
      <protection locked="0"/>
    </xf>
    <xf numFmtId="0" fontId="54" fillId="3" borderId="36" xfId="0" applyFont="1" applyFill="1" applyBorder="1" applyAlignment="1" applyProtection="1">
      <alignment horizontal="center" vertical="center" wrapText="1"/>
      <protection locked="0"/>
    </xf>
    <xf numFmtId="0" fontId="43" fillId="3" borderId="0" xfId="0" applyFont="1" applyFill="1" applyAlignment="1" applyProtection="1">
      <alignment horizontal="center" wrapText="1"/>
      <protection locked="0"/>
    </xf>
    <xf numFmtId="0" fontId="43" fillId="3" borderId="0" xfId="0" applyFont="1" applyFill="1" applyAlignment="1" applyProtection="1">
      <alignment horizontal="left" wrapText="1"/>
      <protection locked="0"/>
    </xf>
    <xf numFmtId="1" fontId="46" fillId="3" borderId="0" xfId="0" applyNumberFormat="1" applyFont="1" applyFill="1" applyAlignment="1" applyProtection="1">
      <alignment horizontal="center" wrapText="1"/>
      <protection locked="0"/>
    </xf>
    <xf numFmtId="1" fontId="43" fillId="3" borderId="0" xfId="0" applyNumberFormat="1" applyFont="1" applyFill="1" applyAlignment="1" applyProtection="1">
      <alignment horizontal="left" wrapText="1"/>
      <protection locked="0"/>
    </xf>
    <xf numFmtId="1" fontId="46" fillId="3" borderId="0" xfId="0" applyNumberFormat="1" applyFont="1" applyFill="1" applyAlignment="1" applyProtection="1">
      <alignment horizontal="center" vertical="center" wrapText="1"/>
      <protection locked="0"/>
    </xf>
    <xf numFmtId="1" fontId="50" fillId="3" borderId="0" xfId="0" applyNumberFormat="1" applyFont="1" applyFill="1" applyAlignment="1" applyProtection="1">
      <alignment horizontal="left" wrapText="1"/>
      <protection locked="0"/>
    </xf>
    <xf numFmtId="0" fontId="53" fillId="3" borderId="0" xfId="0" applyFont="1" applyFill="1" applyAlignment="1" applyProtection="1">
      <alignment horizontal="left" vertical="center" wrapText="1"/>
      <protection locked="0"/>
    </xf>
    <xf numFmtId="0" fontId="43" fillId="3" borderId="34" xfId="0" applyFont="1" applyFill="1" applyBorder="1" applyAlignment="1" applyProtection="1">
      <alignment horizontal="left" vertical="center" wrapText="1"/>
      <protection locked="0"/>
    </xf>
    <xf numFmtId="0" fontId="43" fillId="3" borderId="34" xfId="0" applyFont="1" applyFill="1" applyBorder="1" applyAlignment="1" applyProtection="1">
      <alignment horizontal="center" vertical="center" wrapText="1"/>
      <protection locked="0"/>
    </xf>
    <xf numFmtId="0" fontId="43" fillId="3" borderId="0" xfId="0" applyFont="1" applyFill="1" applyAlignment="1" applyProtection="1">
      <alignment horizontal="center" vertical="center" wrapText="1"/>
      <protection locked="0"/>
    </xf>
    <xf numFmtId="0" fontId="50" fillId="12" borderId="32" xfId="2" applyNumberFormat="1" applyFont="1" applyFill="1" applyBorder="1" applyAlignment="1" applyProtection="1">
      <alignment horizontal="center" vertical="center" wrapText="1"/>
      <protection locked="0"/>
    </xf>
    <xf numFmtId="0" fontId="54" fillId="13" borderId="32" xfId="0" applyFont="1" applyFill="1" applyBorder="1" applyAlignment="1" applyProtection="1">
      <alignment horizontal="justify" vertical="center" wrapText="1"/>
      <protection locked="0"/>
    </xf>
    <xf numFmtId="166" fontId="43" fillId="13" borderId="32" xfId="2" applyNumberFormat="1" applyFont="1" applyFill="1" applyBorder="1" applyAlignment="1" applyProtection="1">
      <alignment horizontal="center" vertical="center"/>
      <protection locked="0"/>
    </xf>
    <xf numFmtId="166" fontId="54" fillId="13" borderId="32" xfId="0" applyNumberFormat="1" applyFont="1" applyFill="1" applyBorder="1" applyAlignment="1" applyProtection="1">
      <alignment horizontal="center" vertical="center" wrapText="1"/>
      <protection locked="0"/>
    </xf>
    <xf numFmtId="166" fontId="48" fillId="13" borderId="32" xfId="0" applyNumberFormat="1" applyFont="1" applyFill="1" applyBorder="1" applyAlignment="1" applyProtection="1">
      <alignment horizontal="center" vertical="center" wrapText="1"/>
      <protection locked="0"/>
    </xf>
    <xf numFmtId="164" fontId="49" fillId="9" borderId="27" xfId="2" applyFont="1" applyFill="1" applyBorder="1" applyAlignment="1" applyProtection="1">
      <alignment horizontal="center" vertical="center" wrapText="1"/>
      <protection locked="0"/>
    </xf>
    <xf numFmtId="0" fontId="45" fillId="11" borderId="32" xfId="2" applyNumberFormat="1" applyFont="1" applyFill="1" applyBorder="1" applyAlignment="1" applyProtection="1">
      <alignment horizontal="left" vertical="center" wrapText="1" indent="2"/>
      <protection locked="0"/>
    </xf>
    <xf numFmtId="166" fontId="43" fillId="13" borderId="32" xfId="2" applyNumberFormat="1" applyFont="1" applyFill="1" applyBorder="1" applyAlignment="1" applyProtection="1">
      <alignment horizontal="left" vertical="center" wrapText="1"/>
      <protection locked="0"/>
    </xf>
    <xf numFmtId="0" fontId="50" fillId="11" borderId="32" xfId="2" applyNumberFormat="1" applyFont="1" applyFill="1" applyBorder="1" applyAlignment="1" applyProtection="1">
      <alignment horizontal="center" vertical="center"/>
      <protection locked="0"/>
    </xf>
    <xf numFmtId="0" fontId="50" fillId="12" borderId="32" xfId="2" applyNumberFormat="1" applyFont="1" applyFill="1" applyBorder="1" applyAlignment="1" applyProtection="1">
      <alignment horizontal="center" vertical="center"/>
      <protection locked="0"/>
    </xf>
    <xf numFmtId="0" fontId="43" fillId="13" borderId="32" xfId="0" applyFont="1" applyFill="1" applyBorder="1" applyAlignment="1" applyProtection="1">
      <alignment horizontal="left" vertical="center" wrapText="1"/>
      <protection locked="0"/>
    </xf>
    <xf numFmtId="166" fontId="54" fillId="13" borderId="32" xfId="0" applyNumberFormat="1" applyFont="1" applyFill="1" applyBorder="1" applyAlignment="1">
      <alignment horizontal="center" vertical="center" wrapText="1"/>
    </xf>
    <xf numFmtId="0" fontId="43" fillId="13" borderId="32" xfId="0" applyFont="1" applyFill="1" applyBorder="1" applyAlignment="1">
      <alignment horizontal="left" vertical="center" wrapText="1"/>
    </xf>
    <xf numFmtId="0" fontId="0" fillId="0" borderId="0" xfId="0" applyAlignment="1" applyProtection="1">
      <alignment vertical="center"/>
      <protection locked="0"/>
    </xf>
    <xf numFmtId="0" fontId="77" fillId="0" borderId="0" xfId="0" applyFont="1" applyAlignment="1" applyProtection="1">
      <alignment horizontal="left"/>
      <protection locked="0"/>
    </xf>
    <xf numFmtId="166" fontId="43" fillId="13" borderId="32" xfId="2" applyNumberFormat="1" applyFont="1" applyFill="1" applyBorder="1" applyAlignment="1" applyProtection="1">
      <alignment horizontal="justify" vertical="center"/>
      <protection locked="0"/>
    </xf>
    <xf numFmtId="0" fontId="43" fillId="13" borderId="32" xfId="0" applyFont="1" applyFill="1" applyBorder="1" applyAlignment="1" applyProtection="1">
      <alignment horizontal="justify" vertical="center" wrapText="1"/>
      <protection locked="0"/>
    </xf>
    <xf numFmtId="166" fontId="50" fillId="13" borderId="0" xfId="2" applyNumberFormat="1" applyFont="1" applyFill="1" applyBorder="1" applyAlignment="1" applyProtection="1">
      <alignment horizontal="center" vertical="center" wrapText="1"/>
      <protection locked="0"/>
    </xf>
    <xf numFmtId="164" fontId="49" fillId="9" borderId="0" xfId="2" applyFont="1" applyFill="1" applyBorder="1" applyAlignment="1" applyProtection="1">
      <alignment horizontal="center" vertical="center" wrapText="1"/>
      <protection locked="0"/>
    </xf>
    <xf numFmtId="1" fontId="43" fillId="3" borderId="0" xfId="0" applyNumberFormat="1" applyFont="1" applyFill="1" applyProtection="1">
      <protection locked="0"/>
    </xf>
    <xf numFmtId="1" fontId="43" fillId="3" borderId="0" xfId="0" applyNumberFormat="1" applyFont="1" applyFill="1" applyAlignment="1" applyProtection="1">
      <alignment vertical="center" wrapText="1"/>
      <protection locked="0"/>
    </xf>
    <xf numFmtId="0" fontId="43" fillId="3" borderId="0" xfId="0" applyFont="1" applyFill="1" applyAlignment="1" applyProtection="1">
      <alignment horizontal="center"/>
      <protection locked="0"/>
    </xf>
    <xf numFmtId="1" fontId="46" fillId="3" borderId="0" xfId="0" applyNumberFormat="1" applyFont="1" applyFill="1" applyProtection="1">
      <protection locked="0"/>
    </xf>
    <xf numFmtId="1" fontId="86" fillId="3" borderId="0" xfId="0" applyNumberFormat="1" applyFont="1" applyFill="1" applyProtection="1">
      <protection locked="0"/>
    </xf>
    <xf numFmtId="1" fontId="46" fillId="3" borderId="0" xfId="0" applyNumberFormat="1" applyFont="1" applyFill="1" applyAlignment="1" applyProtection="1">
      <alignment horizontal="center"/>
      <protection locked="0"/>
    </xf>
    <xf numFmtId="0" fontId="86" fillId="0" borderId="0" xfId="0" applyFont="1" applyProtection="1">
      <protection locked="0"/>
    </xf>
    <xf numFmtId="0" fontId="43" fillId="3" borderId="0" xfId="0" applyFont="1" applyFill="1" applyAlignment="1" applyProtection="1">
      <alignment vertical="center"/>
      <protection locked="0"/>
    </xf>
    <xf numFmtId="1" fontId="50" fillId="3" borderId="0" xfId="0" applyNumberFormat="1" applyFont="1" applyFill="1" applyProtection="1">
      <protection locked="0"/>
    </xf>
    <xf numFmtId="0" fontId="43" fillId="3" borderId="0" xfId="0" applyFont="1" applyFill="1" applyAlignment="1" applyProtection="1">
      <alignment vertical="center" wrapText="1"/>
      <protection locked="0"/>
    </xf>
    <xf numFmtId="0" fontId="43" fillId="3" borderId="34" xfId="0" applyFont="1" applyFill="1" applyBorder="1" applyAlignment="1" applyProtection="1">
      <alignment vertical="center" wrapText="1"/>
      <protection locked="0"/>
    </xf>
    <xf numFmtId="0" fontId="54" fillId="13" borderId="0" xfId="0" applyFont="1" applyFill="1" applyAlignment="1">
      <alignment horizontal="center" vertical="center" wrapText="1"/>
    </xf>
    <xf numFmtId="0" fontId="58" fillId="0" borderId="0" xfId="0" applyFont="1" applyProtection="1">
      <protection locked="0"/>
    </xf>
    <xf numFmtId="0" fontId="60" fillId="0" borderId="0" xfId="0" applyFont="1" applyAlignment="1" applyProtection="1">
      <alignment horizontal="left"/>
      <protection locked="0"/>
    </xf>
    <xf numFmtId="0" fontId="59" fillId="0" borderId="0" xfId="0" applyFont="1" applyAlignment="1" applyProtection="1">
      <alignment wrapText="1"/>
      <protection locked="0"/>
    </xf>
    <xf numFmtId="0" fontId="62" fillId="10" borderId="1" xfId="0" applyFont="1" applyFill="1" applyBorder="1" applyAlignment="1" applyProtection="1">
      <alignment horizontal="left" vertical="center" wrapText="1"/>
      <protection locked="0"/>
    </xf>
    <xf numFmtId="0" fontId="59" fillId="0" borderId="0" xfId="0" applyFont="1" applyAlignment="1" applyProtection="1">
      <alignment horizontal="center" vertical="center"/>
      <protection locked="0"/>
    </xf>
    <xf numFmtId="0" fontId="62" fillId="10" borderId="38" xfId="0" applyFont="1" applyFill="1" applyBorder="1" applyAlignment="1" applyProtection="1">
      <alignment horizontal="left" vertical="center" wrapText="1"/>
      <protection locked="0"/>
    </xf>
    <xf numFmtId="0" fontId="63" fillId="9" borderId="29" xfId="0" applyFont="1" applyFill="1" applyBorder="1" applyAlignment="1" applyProtection="1">
      <alignment horizontal="center" vertical="center" wrapText="1"/>
      <protection locked="0"/>
    </xf>
    <xf numFmtId="0" fontId="63" fillId="9" borderId="27" xfId="0" applyFont="1" applyFill="1" applyBorder="1" applyAlignment="1" applyProtection="1">
      <alignment horizontal="center" vertical="center" wrapText="1"/>
      <protection locked="0"/>
    </xf>
    <xf numFmtId="0" fontId="68" fillId="9" borderId="27" xfId="0" applyFont="1" applyFill="1" applyBorder="1" applyAlignment="1" applyProtection="1">
      <alignment horizontal="center" vertical="center" wrapText="1"/>
      <protection locked="0"/>
    </xf>
    <xf numFmtId="0" fontId="63" fillId="11" borderId="32" xfId="2" applyNumberFormat="1" applyFont="1" applyFill="1" applyBorder="1" applyAlignment="1" applyProtection="1">
      <alignment horizontal="center" vertical="center"/>
      <protection locked="0"/>
    </xf>
    <xf numFmtId="0" fontId="63" fillId="12" borderId="32" xfId="2" applyNumberFormat="1" applyFont="1" applyFill="1" applyBorder="1" applyAlignment="1" applyProtection="1">
      <alignment horizontal="center" vertical="center"/>
      <protection locked="0"/>
    </xf>
    <xf numFmtId="0" fontId="69" fillId="13" borderId="32" xfId="0" applyFont="1" applyFill="1" applyBorder="1" applyAlignment="1" applyProtection="1">
      <alignment horizontal="justify" vertical="center" wrapText="1"/>
      <protection locked="0"/>
    </xf>
    <xf numFmtId="0" fontId="69" fillId="13" borderId="32" xfId="0" applyFont="1" applyFill="1" applyBorder="1" applyAlignment="1" applyProtection="1">
      <alignment horizontal="center" vertical="center" wrapText="1"/>
      <protection locked="0"/>
    </xf>
    <xf numFmtId="166" fontId="70" fillId="13" borderId="32" xfId="2" applyNumberFormat="1" applyFont="1" applyFill="1" applyBorder="1" applyAlignment="1" applyProtection="1">
      <alignment horizontal="center" vertical="center" wrapText="1"/>
      <protection locked="0"/>
    </xf>
    <xf numFmtId="166" fontId="71" fillId="9" borderId="27" xfId="2" applyNumberFormat="1" applyFont="1" applyFill="1" applyBorder="1" applyAlignment="1" applyProtection="1">
      <alignment horizontal="center" vertical="center" wrapText="1"/>
      <protection locked="0"/>
    </xf>
    <xf numFmtId="164" fontId="71" fillId="9" borderId="27" xfId="2" applyFont="1" applyFill="1" applyBorder="1" applyAlignment="1" applyProtection="1">
      <alignment horizontal="center" vertical="center" wrapText="1"/>
      <protection locked="0"/>
    </xf>
    <xf numFmtId="0" fontId="70" fillId="13" borderId="32" xfId="0" applyFont="1" applyFill="1" applyBorder="1" applyAlignment="1" applyProtection="1">
      <alignment horizontal="center" vertical="center" wrapText="1"/>
      <protection locked="0"/>
    </xf>
    <xf numFmtId="0" fontId="70" fillId="13" borderId="32" xfId="0" applyFont="1" applyFill="1" applyBorder="1" applyAlignment="1" applyProtection="1">
      <alignment horizontal="justify" vertical="center" wrapText="1"/>
      <protection locked="0"/>
    </xf>
    <xf numFmtId="1" fontId="59" fillId="3" borderId="0" xfId="0" applyNumberFormat="1" applyFont="1" applyFill="1" applyProtection="1">
      <protection locked="0"/>
    </xf>
    <xf numFmtId="1" fontId="59" fillId="3" borderId="0" xfId="0" applyNumberFormat="1" applyFont="1" applyFill="1" applyAlignment="1" applyProtection="1">
      <alignment wrapText="1"/>
      <protection locked="0"/>
    </xf>
    <xf numFmtId="0" fontId="74" fillId="3" borderId="34" xfId="0" applyFont="1" applyFill="1" applyBorder="1" applyAlignment="1" applyProtection="1">
      <alignment horizontal="center" vertical="center" wrapText="1"/>
      <protection locked="0"/>
    </xf>
    <xf numFmtId="0" fontId="69" fillId="3" borderId="34" xfId="0"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protection locked="0"/>
    </xf>
    <xf numFmtId="0" fontId="74" fillId="3" borderId="0" xfId="0" applyFont="1" applyFill="1" applyAlignment="1" applyProtection="1">
      <alignment horizontal="center" vertical="center" wrapText="1"/>
      <protection locked="0"/>
    </xf>
    <xf numFmtId="0" fontId="59" fillId="3" borderId="0" xfId="0" applyFont="1" applyFill="1" applyAlignment="1" applyProtection="1">
      <alignment horizontal="center"/>
      <protection locked="0"/>
    </xf>
    <xf numFmtId="0" fontId="59" fillId="3" borderId="0" xfId="0" applyFont="1" applyFill="1" applyAlignment="1" applyProtection="1">
      <alignment horizontal="left" wrapText="1"/>
      <protection locked="0"/>
    </xf>
    <xf numFmtId="0" fontId="75" fillId="3" borderId="0" xfId="0" applyFont="1" applyFill="1" applyAlignment="1" applyProtection="1">
      <alignment horizontal="center" vertical="center" wrapText="1"/>
      <protection locked="0"/>
    </xf>
    <xf numFmtId="0" fontId="69" fillId="3" borderId="0" xfId="0" applyFont="1" applyFill="1" applyAlignment="1" applyProtection="1">
      <alignment horizontal="center" vertical="center" wrapText="1"/>
      <protection locked="0"/>
    </xf>
    <xf numFmtId="1" fontId="62" fillId="3" borderId="0" xfId="0" applyNumberFormat="1" applyFont="1" applyFill="1" applyProtection="1">
      <protection locked="0"/>
    </xf>
    <xf numFmtId="1" fontId="76" fillId="3" borderId="0" xfId="0" applyNumberFormat="1" applyFont="1" applyFill="1" applyProtection="1">
      <protection locked="0"/>
    </xf>
    <xf numFmtId="1" fontId="62" fillId="3" borderId="0" xfId="0" applyNumberFormat="1" applyFont="1" applyFill="1" applyAlignment="1" applyProtection="1">
      <alignment horizontal="center"/>
      <protection locked="0"/>
    </xf>
    <xf numFmtId="0" fontId="76" fillId="0" borderId="0" xfId="0" applyFont="1" applyProtection="1">
      <protection locked="0"/>
    </xf>
    <xf numFmtId="1" fontId="70" fillId="3" borderId="0" xfId="0" applyNumberFormat="1" applyFont="1" applyFill="1" applyProtection="1">
      <protection locked="0"/>
    </xf>
    <xf numFmtId="0" fontId="59" fillId="3" borderId="0" xfId="0" applyFont="1" applyFill="1" applyAlignment="1" applyProtection="1">
      <alignment wrapText="1"/>
      <protection locked="0"/>
    </xf>
    <xf numFmtId="0" fontId="59" fillId="3" borderId="34" xfId="0" applyFont="1" applyFill="1" applyBorder="1" applyAlignment="1" applyProtection="1">
      <alignment vertical="center" wrapText="1"/>
      <protection locked="0"/>
    </xf>
    <xf numFmtId="0" fontId="59" fillId="3" borderId="34" xfId="0" applyFont="1" applyFill="1" applyBorder="1" applyAlignment="1" applyProtection="1">
      <alignment horizontal="center" vertical="center" wrapText="1"/>
      <protection locked="0"/>
    </xf>
    <xf numFmtId="0" fontId="59" fillId="3" borderId="0" xfId="0" applyFont="1" applyFill="1" applyAlignment="1" applyProtection="1">
      <alignment horizontal="center" vertical="center"/>
      <protection locked="0"/>
    </xf>
    <xf numFmtId="0" fontId="69" fillId="13" borderId="32" xfId="0" applyFont="1" applyFill="1" applyBorder="1" applyAlignment="1">
      <alignment horizontal="center" vertical="center" wrapText="1"/>
    </xf>
    <xf numFmtId="0" fontId="69" fillId="13" borderId="32" xfId="0" applyFont="1" applyFill="1" applyBorder="1" applyAlignment="1">
      <alignment horizontal="justify" vertical="center" wrapText="1"/>
    </xf>
    <xf numFmtId="0" fontId="70" fillId="13" borderId="32" xfId="0" applyFont="1" applyFill="1" applyBorder="1" applyAlignment="1">
      <alignment horizontal="justify" vertical="center" wrapText="1"/>
    </xf>
    <xf numFmtId="0" fontId="70" fillId="13" borderId="32" xfId="0" applyFont="1" applyFill="1" applyBorder="1" applyAlignment="1">
      <alignment horizontal="center" vertical="center" wrapText="1"/>
    </xf>
    <xf numFmtId="0" fontId="69" fillId="14" borderId="32" xfId="0" applyFont="1" applyFill="1" applyBorder="1" applyAlignment="1">
      <alignment horizontal="center" vertical="center" wrapText="1"/>
    </xf>
    <xf numFmtId="0" fontId="54" fillId="10" borderId="32" xfId="0" applyFont="1" applyFill="1" applyBorder="1" applyAlignment="1" applyProtection="1">
      <alignment horizontal="center" vertical="center" wrapText="1"/>
      <protection locked="0"/>
    </xf>
    <xf numFmtId="166" fontId="50" fillId="10" borderId="32" xfId="2" applyNumberFormat="1" applyFont="1" applyFill="1" applyBorder="1" applyAlignment="1" applyProtection="1">
      <alignment horizontal="center" vertical="center" wrapText="1"/>
      <protection locked="0"/>
    </xf>
    <xf numFmtId="166" fontId="45" fillId="9" borderId="27" xfId="2" applyNumberFormat="1" applyFont="1" applyFill="1" applyBorder="1" applyAlignment="1" applyProtection="1">
      <alignment horizontal="center" vertical="center" wrapText="1"/>
      <protection locked="0"/>
    </xf>
    <xf numFmtId="0" fontId="48" fillId="3" borderId="34" xfId="0"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78" fillId="9" borderId="33" xfId="0" applyFont="1" applyFill="1" applyBorder="1" applyAlignment="1" applyProtection="1">
      <alignment horizontal="center" vertical="center"/>
      <protection locked="0"/>
    </xf>
    <xf numFmtId="0" fontId="78" fillId="9" borderId="33" xfId="0" applyFont="1" applyFill="1" applyBorder="1" applyAlignment="1" applyProtection="1">
      <alignment horizontal="left" vertical="center"/>
      <protection locked="0"/>
    </xf>
    <xf numFmtId="0" fontId="46" fillId="3" borderId="34" xfId="0" applyFont="1" applyFill="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54" fillId="10" borderId="32" xfId="0" applyFont="1" applyFill="1" applyBorder="1" applyAlignment="1" applyProtection="1">
      <alignment horizontal="left" vertical="center" wrapText="1"/>
      <protection locked="0"/>
    </xf>
    <xf numFmtId="0" fontId="54" fillId="10" borderId="32" xfId="0" applyFont="1" applyFill="1" applyBorder="1" applyAlignment="1">
      <alignment horizontal="left" vertical="center" wrapText="1"/>
    </xf>
    <xf numFmtId="0" fontId="54" fillId="13" borderId="39" xfId="0" applyFont="1" applyFill="1" applyBorder="1" applyAlignment="1">
      <alignment horizontal="left" vertical="center" wrapText="1"/>
    </xf>
    <xf numFmtId="0" fontId="54" fillId="13" borderId="40" xfId="0" applyFont="1" applyFill="1" applyBorder="1" applyAlignment="1">
      <alignment horizontal="left" vertical="center" wrapText="1"/>
    </xf>
    <xf numFmtId="0" fontId="54" fillId="13" borderId="41" xfId="0" applyFont="1" applyFill="1" applyBorder="1" applyAlignment="1">
      <alignment horizontal="left" vertical="center" wrapText="1"/>
    </xf>
    <xf numFmtId="0" fontId="43" fillId="0" borderId="0" xfId="0" applyFont="1" applyAlignment="1" applyProtection="1">
      <alignment horizontal="left"/>
      <protection locked="0"/>
    </xf>
    <xf numFmtId="0" fontId="119" fillId="18" borderId="0" xfId="0" applyFont="1" applyFill="1" applyAlignment="1" applyProtection="1">
      <alignment horizontal="left" vertical="center"/>
      <protection locked="0"/>
    </xf>
    <xf numFmtId="0" fontId="43" fillId="3" borderId="0" xfId="0" applyFont="1" applyFill="1" applyAlignment="1" applyProtection="1">
      <alignment horizontal="left"/>
      <protection locked="0"/>
    </xf>
    <xf numFmtId="0" fontId="0" fillId="0" borderId="0" xfId="0" applyAlignment="1" applyProtection="1">
      <alignment horizontal="left"/>
      <protection locked="0"/>
    </xf>
    <xf numFmtId="166" fontId="101" fillId="13" borderId="32" xfId="2" applyNumberFormat="1" applyFont="1" applyFill="1" applyBorder="1" applyAlignment="1" applyProtection="1">
      <alignment horizontal="center" vertical="center" wrapText="1"/>
      <protection locked="0"/>
    </xf>
    <xf numFmtId="166" fontId="50" fillId="9" borderId="27" xfId="2" applyNumberFormat="1" applyFont="1" applyFill="1" applyBorder="1" applyAlignment="1" applyProtection="1">
      <alignment horizontal="center" vertical="center" wrapText="1"/>
      <protection locked="0"/>
    </xf>
    <xf numFmtId="166" fontId="45" fillId="13" borderId="32" xfId="2" applyNumberFormat="1" applyFont="1" applyFill="1" applyBorder="1" applyAlignment="1" applyProtection="1">
      <alignment horizontal="center" vertical="center" wrapText="1"/>
      <protection locked="0"/>
    </xf>
    <xf numFmtId="0" fontId="95" fillId="13" borderId="32" xfId="0" applyFont="1" applyFill="1" applyBorder="1" applyAlignment="1">
      <alignment horizontal="justify" vertical="center" wrapText="1"/>
    </xf>
    <xf numFmtId="0" fontId="95" fillId="10" borderId="32" xfId="0" applyFont="1" applyFill="1" applyBorder="1" applyAlignment="1">
      <alignment horizontal="center" vertical="center" wrapText="1"/>
    </xf>
    <xf numFmtId="0" fontId="95" fillId="13" borderId="32" xfId="0" applyFont="1" applyFill="1" applyBorder="1" applyAlignment="1">
      <alignment horizontal="center" vertical="center" wrapText="1"/>
    </xf>
    <xf numFmtId="0" fontId="101" fillId="13" borderId="32" xfId="0" applyFont="1" applyFill="1" applyBorder="1" applyAlignment="1">
      <alignment horizontal="center" vertical="center" wrapText="1"/>
    </xf>
    <xf numFmtId="0" fontId="101" fillId="9" borderId="33" xfId="0" applyFont="1" applyFill="1" applyBorder="1" applyAlignment="1" applyProtection="1">
      <alignment vertical="center"/>
      <protection locked="0"/>
    </xf>
    <xf numFmtId="0" fontId="38" fillId="0" borderId="0" xfId="0" applyFont="1" applyAlignment="1" applyProtection="1">
      <alignment horizontal="left" vertical="center"/>
      <protection locked="0"/>
    </xf>
    <xf numFmtId="0" fontId="38"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38" fillId="0" borderId="0" xfId="0" applyFont="1" applyAlignment="1" applyProtection="1">
      <alignment horizontal="left" vertical="center" wrapText="1"/>
      <protection locked="0"/>
    </xf>
    <xf numFmtId="0" fontId="90" fillId="10" borderId="1" xfId="0" applyFont="1" applyFill="1" applyBorder="1" applyAlignment="1" applyProtection="1">
      <alignment horizontal="left" vertical="center" wrapText="1"/>
      <protection locked="0"/>
    </xf>
    <xf numFmtId="0" fontId="90" fillId="10" borderId="38" xfId="0" applyFont="1" applyFill="1" applyBorder="1" applyAlignment="1" applyProtection="1">
      <alignment horizontal="left" vertical="center" wrapText="1"/>
      <protection locked="0"/>
    </xf>
    <xf numFmtId="0" fontId="89" fillId="9" borderId="29" xfId="0" applyFont="1" applyFill="1" applyBorder="1" applyAlignment="1" applyProtection="1">
      <alignment horizontal="center" vertical="center" wrapText="1"/>
      <protection locked="0"/>
    </xf>
    <xf numFmtId="0" fontId="89" fillId="9" borderId="27" xfId="0" applyFont="1" applyFill="1" applyBorder="1" applyAlignment="1" applyProtection="1">
      <alignment horizontal="center" vertical="center" wrapText="1"/>
      <protection locked="0"/>
    </xf>
    <xf numFmtId="1" fontId="38" fillId="3" borderId="0" xfId="0" applyNumberFormat="1" applyFont="1" applyFill="1" applyProtection="1">
      <protection locked="0"/>
    </xf>
    <xf numFmtId="1" fontId="38" fillId="3" borderId="0" xfId="0" applyNumberFormat="1" applyFont="1" applyFill="1" applyAlignment="1" applyProtection="1">
      <alignment horizontal="left" vertical="center" wrapText="1"/>
      <protection locked="0"/>
    </xf>
    <xf numFmtId="0" fontId="108" fillId="3" borderId="34" xfId="0" applyFont="1" applyFill="1" applyBorder="1" applyAlignment="1" applyProtection="1">
      <alignment horizontal="center" vertical="center" wrapText="1"/>
      <protection locked="0"/>
    </xf>
    <xf numFmtId="0" fontId="94" fillId="3" borderId="34" xfId="0" applyFont="1" applyFill="1" applyBorder="1" applyAlignment="1" applyProtection="1">
      <alignment horizontal="center" vertical="center" wrapText="1"/>
      <protection locked="0"/>
    </xf>
    <xf numFmtId="0" fontId="94" fillId="3" borderId="1" xfId="0" applyFont="1" applyFill="1" applyBorder="1" applyAlignment="1" applyProtection="1">
      <alignment horizontal="left" vertical="center" wrapText="1"/>
      <protection locked="0"/>
    </xf>
    <xf numFmtId="0" fontId="108" fillId="3" borderId="0" xfId="0" applyFont="1" applyFill="1" applyAlignment="1" applyProtection="1">
      <alignment horizontal="center" vertical="center" wrapText="1"/>
      <protection locked="0"/>
    </xf>
    <xf numFmtId="0" fontId="38" fillId="3" borderId="0" xfId="0" applyFont="1" applyFill="1" applyAlignment="1" applyProtection="1">
      <alignment horizontal="center"/>
      <protection locked="0"/>
    </xf>
    <xf numFmtId="0" fontId="38" fillId="3" borderId="0" xfId="0" applyFont="1" applyFill="1" applyAlignment="1" applyProtection="1">
      <alignment horizontal="left" vertical="center" wrapText="1"/>
      <protection locked="0"/>
    </xf>
    <xf numFmtId="0" fontId="107" fillId="3" borderId="0" xfId="0" applyFont="1" applyFill="1" applyAlignment="1" applyProtection="1">
      <alignment horizontal="center" vertical="center" wrapText="1"/>
      <protection locked="0"/>
    </xf>
    <xf numFmtId="0" fontId="94" fillId="3" borderId="0" xfId="0" applyFont="1" applyFill="1" applyAlignment="1" applyProtection="1">
      <alignment horizontal="left" vertical="center" wrapText="1"/>
      <protection locked="0"/>
    </xf>
    <xf numFmtId="1" fontId="90" fillId="3" borderId="0" xfId="0" applyNumberFormat="1" applyFont="1" applyFill="1" applyProtection="1">
      <protection locked="0"/>
    </xf>
    <xf numFmtId="1" fontId="90" fillId="3" borderId="0" xfId="0" applyNumberFormat="1" applyFont="1" applyFill="1" applyAlignment="1" applyProtection="1">
      <alignment horizontal="center"/>
      <protection locked="0"/>
    </xf>
    <xf numFmtId="0" fontId="38" fillId="3" borderId="0" xfId="0" applyFont="1" applyFill="1" applyAlignment="1" applyProtection="1">
      <alignment horizontal="center" vertical="center"/>
      <protection locked="0"/>
    </xf>
    <xf numFmtId="0" fontId="94" fillId="3" borderId="0" xfId="0" applyFont="1" applyFill="1" applyAlignment="1" applyProtection="1">
      <alignment horizontal="center" vertical="center" wrapText="1"/>
      <protection locked="0"/>
    </xf>
    <xf numFmtId="1" fontId="92" fillId="3" borderId="0" xfId="0" applyNumberFormat="1" applyFont="1" applyFill="1" applyProtection="1">
      <protection locked="0"/>
    </xf>
    <xf numFmtId="0" fontId="38" fillId="3" borderId="34"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wrapText="1"/>
      <protection locked="0"/>
    </xf>
    <xf numFmtId="0" fontId="77" fillId="0" borderId="0" xfId="0" applyFont="1" applyAlignment="1">
      <alignment horizontal="left"/>
    </xf>
    <xf numFmtId="0" fontId="50" fillId="13" borderId="0" xfId="0" applyFont="1" applyFill="1" applyAlignment="1" applyProtection="1">
      <alignment horizontal="justify" vertical="center" wrapText="1"/>
      <protection locked="0"/>
    </xf>
    <xf numFmtId="0" fontId="97" fillId="3" borderId="56" xfId="0" applyFont="1" applyFill="1" applyBorder="1" applyAlignment="1" applyProtection="1">
      <alignment horizontal="left" vertical="center" wrapText="1"/>
      <protection locked="0"/>
    </xf>
    <xf numFmtId="0" fontId="98" fillId="0" borderId="0" xfId="0" applyFont="1" applyProtection="1">
      <protection locked="0"/>
    </xf>
    <xf numFmtId="0" fontId="48" fillId="13" borderId="32" xfId="0" applyFont="1" applyFill="1" applyBorder="1" applyAlignment="1">
      <alignment horizontal="center" wrapText="1"/>
    </xf>
    <xf numFmtId="0" fontId="54" fillId="13" borderId="34" xfId="0" applyFont="1" applyFill="1" applyBorder="1" applyAlignment="1" applyProtection="1">
      <alignment horizontal="center" vertical="center" wrapText="1"/>
      <protection locked="0"/>
    </xf>
    <xf numFmtId="0" fontId="50" fillId="13" borderId="27" xfId="0" applyFont="1" applyFill="1" applyBorder="1" applyAlignment="1" applyProtection="1">
      <alignment horizontal="center" vertical="center" wrapText="1"/>
      <protection locked="0"/>
    </xf>
    <xf numFmtId="166" fontId="43" fillId="13" borderId="32" xfId="2" applyNumberFormat="1" applyFont="1" applyFill="1" applyBorder="1" applyAlignment="1" applyProtection="1">
      <alignment horizontal="justify" vertical="center" wrapText="1"/>
      <protection locked="0"/>
    </xf>
    <xf numFmtId="166" fontId="43" fillId="13" borderId="0" xfId="2" applyNumberFormat="1" applyFont="1" applyFill="1" applyBorder="1" applyAlignment="1" applyProtection="1">
      <alignment horizontal="justify" vertical="center"/>
      <protection locked="0"/>
    </xf>
    <xf numFmtId="0" fontId="54" fillId="13" borderId="0" xfId="0" applyFont="1" applyFill="1" applyAlignment="1" applyProtection="1">
      <alignment horizontal="center" vertical="center" wrapText="1"/>
      <protection locked="0"/>
    </xf>
    <xf numFmtId="0" fontId="54" fillId="13" borderId="0" xfId="0" applyFont="1" applyFill="1" applyAlignment="1" applyProtection="1">
      <alignment horizontal="justify" vertical="center" wrapText="1"/>
      <protection locked="0"/>
    </xf>
    <xf numFmtId="0" fontId="50" fillId="13" borderId="0" xfId="0" applyFont="1" applyFill="1" applyAlignment="1" applyProtection="1">
      <alignment horizontal="center" vertical="center" wrapText="1"/>
      <protection locked="0"/>
    </xf>
    <xf numFmtId="0" fontId="43" fillId="0" borderId="0" xfId="0" applyFont="1" applyAlignment="1">
      <alignment wrapText="1"/>
    </xf>
    <xf numFmtId="0" fontId="46" fillId="10" borderId="1" xfId="0" applyFont="1" applyFill="1" applyBorder="1" applyAlignment="1">
      <alignment horizontal="left" vertical="center" wrapText="1"/>
    </xf>
    <xf numFmtId="0" fontId="46" fillId="10" borderId="38" xfId="0" applyFont="1" applyFill="1" applyBorder="1" applyAlignment="1">
      <alignment horizontal="left" vertical="center" wrapText="1"/>
    </xf>
    <xf numFmtId="0" fontId="46" fillId="9" borderId="0" xfId="0" applyFont="1" applyFill="1" applyAlignment="1">
      <alignment horizontal="center" vertical="center"/>
    </xf>
    <xf numFmtId="0" fontId="78" fillId="9" borderId="33" xfId="0" applyFont="1" applyFill="1" applyBorder="1" applyAlignment="1">
      <alignment horizontal="center" vertical="center"/>
    </xf>
    <xf numFmtId="0" fontId="50" fillId="10" borderId="32" xfId="0" applyFont="1" applyFill="1" applyBorder="1" applyAlignment="1">
      <alignment horizontal="center" vertical="center" wrapText="1"/>
    </xf>
    <xf numFmtId="0" fontId="120" fillId="13" borderId="32" xfId="0" applyFont="1" applyFill="1" applyBorder="1" applyAlignment="1">
      <alignment horizontal="center" vertical="center" wrapText="1"/>
    </xf>
    <xf numFmtId="0" fontId="43" fillId="13" borderId="32" xfId="0" applyFont="1" applyFill="1" applyBorder="1" applyAlignment="1">
      <alignment horizontal="center" vertical="center" wrapText="1"/>
    </xf>
    <xf numFmtId="164" fontId="104" fillId="14" borderId="32" xfId="2" applyFont="1" applyFill="1" applyBorder="1" applyAlignment="1" applyProtection="1">
      <alignment horizontal="center" vertical="center" wrapText="1"/>
    </xf>
    <xf numFmtId="0" fontId="100" fillId="13" borderId="32" xfId="0" applyFont="1" applyFill="1" applyBorder="1" applyAlignment="1" applyProtection="1">
      <alignment horizontal="center" vertical="center" wrapText="1"/>
      <protection locked="0"/>
    </xf>
    <xf numFmtId="0" fontId="104" fillId="14" borderId="32" xfId="0" applyFont="1" applyFill="1" applyBorder="1" applyAlignment="1">
      <alignment horizontal="left" vertical="center" wrapText="1"/>
    </xf>
    <xf numFmtId="166" fontId="89" fillId="13" borderId="32" xfId="2" applyNumberFormat="1" applyFont="1" applyFill="1" applyBorder="1" applyAlignment="1" applyProtection="1">
      <alignment horizontal="left" vertical="center" wrapText="1"/>
    </xf>
    <xf numFmtId="166" fontId="103" fillId="9" borderId="27" xfId="2" applyNumberFormat="1" applyFont="1" applyFill="1" applyBorder="1" applyAlignment="1" applyProtection="1">
      <alignment vertical="center" wrapText="1"/>
    </xf>
    <xf numFmtId="164" fontId="92" fillId="13" borderId="32" xfId="2" applyFont="1" applyFill="1" applyBorder="1" applyAlignment="1" applyProtection="1">
      <alignment horizontal="center" vertical="center" wrapText="1"/>
    </xf>
    <xf numFmtId="0" fontId="92" fillId="13" borderId="32" xfId="0" applyFont="1" applyFill="1" applyBorder="1" applyAlignment="1" applyProtection="1">
      <alignment horizontal="center" vertical="center" wrapText="1"/>
      <protection locked="0"/>
    </xf>
    <xf numFmtId="9" fontId="92" fillId="10" borderId="32" xfId="3" applyFont="1" applyFill="1" applyBorder="1" applyAlignment="1" applyProtection="1">
      <alignment horizontal="center" vertical="center" wrapText="1"/>
    </xf>
    <xf numFmtId="164" fontId="92" fillId="14" borderId="32" xfId="2" applyFont="1" applyFill="1" applyBorder="1" applyAlignment="1" applyProtection="1">
      <alignment horizontal="center" vertical="center" wrapText="1"/>
    </xf>
    <xf numFmtId="9" fontId="92" fillId="13" borderId="32" xfId="3" applyFont="1" applyFill="1" applyBorder="1" applyAlignment="1" applyProtection="1">
      <alignment horizontal="center" vertical="center" wrapText="1"/>
    </xf>
    <xf numFmtId="0" fontId="100" fillId="0" borderId="0" xfId="0" applyFont="1" applyAlignment="1" applyProtection="1">
      <alignment horizontal="center" vertical="center"/>
      <protection locked="0"/>
    </xf>
    <xf numFmtId="0" fontId="104" fillId="14" borderId="32" xfId="0" applyFont="1" applyFill="1" applyBorder="1" applyAlignment="1" applyProtection="1">
      <alignment horizontal="center" vertical="center" wrapText="1"/>
      <protection locked="0"/>
    </xf>
    <xf numFmtId="0" fontId="38" fillId="0" borderId="0" xfId="0" applyFont="1" applyAlignment="1" applyProtection="1">
      <alignment horizontal="left"/>
      <protection locked="0"/>
    </xf>
    <xf numFmtId="0" fontId="38" fillId="3" borderId="0" xfId="0" applyFont="1" applyFill="1" applyAlignment="1" applyProtection="1">
      <alignment horizontal="left"/>
      <protection locked="0"/>
    </xf>
    <xf numFmtId="166" fontId="90" fillId="13" borderId="32" xfId="2" applyNumberFormat="1" applyFont="1" applyFill="1" applyBorder="1" applyAlignment="1" applyProtection="1">
      <alignment horizontal="left" vertical="center" wrapText="1"/>
    </xf>
    <xf numFmtId="166" fontId="89" fillId="13" borderId="32" xfId="2" applyNumberFormat="1" applyFont="1" applyFill="1" applyBorder="1" applyAlignment="1" applyProtection="1">
      <alignment horizontal="center" vertical="center" wrapText="1"/>
    </xf>
    <xf numFmtId="166" fontId="38" fillId="13" borderId="32" xfId="2" applyNumberFormat="1" applyFont="1" applyFill="1" applyBorder="1" applyAlignment="1" applyProtection="1">
      <alignment horizontal="left" vertical="center" wrapText="1"/>
    </xf>
    <xf numFmtId="0" fontId="89" fillId="12" borderId="32" xfId="4" applyNumberFormat="1" applyFont="1" applyFill="1" applyBorder="1" applyAlignment="1" applyProtection="1">
      <alignment horizontal="center" vertical="center"/>
    </xf>
    <xf numFmtId="0" fontId="89" fillId="9" borderId="33" xfId="0" applyFont="1" applyFill="1" applyBorder="1" applyAlignment="1" applyProtection="1">
      <alignment vertical="center"/>
      <protection locked="0"/>
    </xf>
    <xf numFmtId="0" fontId="124" fillId="0" borderId="0" xfId="0" applyFont="1" applyAlignment="1" applyProtection="1">
      <alignment horizontal="left" vertical="center"/>
      <protection locked="0"/>
    </xf>
    <xf numFmtId="0" fontId="98" fillId="0" borderId="0" xfId="0" applyFont="1" applyAlignment="1" applyProtection="1">
      <alignment horizontal="center" vertical="center"/>
      <protection locked="0"/>
    </xf>
    <xf numFmtId="0" fontId="98" fillId="0" borderId="0" xfId="0" applyFont="1" applyAlignment="1" applyProtection="1">
      <alignment horizontal="left" vertical="center"/>
      <protection locked="0"/>
    </xf>
    <xf numFmtId="0" fontId="98" fillId="0" borderId="0" xfId="0" applyFont="1" applyAlignment="1" applyProtection="1">
      <alignment horizontal="left"/>
      <protection locked="0"/>
    </xf>
    <xf numFmtId="0" fontId="102" fillId="9" borderId="29" xfId="0" applyFont="1" applyFill="1" applyBorder="1" applyAlignment="1" applyProtection="1">
      <alignment horizontal="center" vertical="center" wrapText="1"/>
      <protection locked="0"/>
    </xf>
    <xf numFmtId="0" fontId="102" fillId="9" borderId="27" xfId="0" applyFont="1" applyFill="1" applyBorder="1" applyAlignment="1" applyProtection="1">
      <alignment horizontal="center" vertical="center" wrapText="1"/>
      <protection locked="0"/>
    </xf>
    <xf numFmtId="9" fontId="123" fillId="10" borderId="32" xfId="3" applyFont="1" applyFill="1" applyBorder="1" applyAlignment="1" applyProtection="1">
      <alignment horizontal="center" vertical="center" wrapText="1"/>
    </xf>
    <xf numFmtId="166" fontId="123" fillId="13" borderId="32" xfId="2" applyNumberFormat="1" applyFont="1" applyFill="1" applyBorder="1" applyAlignment="1" applyProtection="1">
      <alignment horizontal="center" vertical="center" wrapText="1"/>
    </xf>
    <xf numFmtId="164" fontId="123" fillId="13" borderId="32" xfId="2" applyFont="1" applyFill="1" applyBorder="1" applyAlignment="1" applyProtection="1">
      <alignment horizontal="center" vertical="center" wrapText="1"/>
    </xf>
    <xf numFmtId="9" fontId="123" fillId="13" borderId="32" xfId="3" applyFont="1" applyFill="1" applyBorder="1" applyAlignment="1" applyProtection="1">
      <alignment horizontal="center" vertical="center" wrapText="1"/>
    </xf>
    <xf numFmtId="0" fontId="98" fillId="3" borderId="0" xfId="0" applyFont="1" applyFill="1" applyAlignment="1" applyProtection="1">
      <alignment horizontal="center" vertical="center"/>
      <protection locked="0"/>
    </xf>
    <xf numFmtId="0" fontId="98" fillId="3" borderId="0" xfId="0" applyFont="1" applyFill="1" applyAlignment="1" applyProtection="1">
      <alignment horizontal="left" vertical="center"/>
      <protection locked="0"/>
    </xf>
    <xf numFmtId="0" fontId="98" fillId="3" borderId="0" xfId="0" applyFont="1" applyFill="1" applyProtection="1">
      <protection locked="0"/>
    </xf>
    <xf numFmtId="0" fontId="98" fillId="3" borderId="0" xfId="0" applyFont="1" applyFill="1" applyAlignment="1" applyProtection="1">
      <alignment horizontal="left"/>
      <protection locked="0"/>
    </xf>
    <xf numFmtId="0" fontId="98" fillId="3" borderId="0" xfId="0" applyFont="1" applyFill="1" applyAlignment="1" applyProtection="1">
      <alignment horizontal="center"/>
      <protection locked="0"/>
    </xf>
    <xf numFmtId="0" fontId="96" fillId="3" borderId="0" xfId="0" applyFont="1" applyFill="1" applyAlignment="1" applyProtection="1">
      <alignment horizontal="center" vertical="center" wrapText="1"/>
      <protection locked="0"/>
    </xf>
    <xf numFmtId="1" fontId="99" fillId="3" borderId="0" xfId="0" applyNumberFormat="1" applyFont="1" applyFill="1" applyProtection="1">
      <protection locked="0"/>
    </xf>
    <xf numFmtId="1" fontId="98" fillId="3" borderId="0" xfId="0" applyNumberFormat="1" applyFont="1" applyFill="1" applyProtection="1">
      <protection locked="0"/>
    </xf>
    <xf numFmtId="1" fontId="99" fillId="3" borderId="0" xfId="0" applyNumberFormat="1" applyFont="1" applyFill="1" applyAlignment="1" applyProtection="1">
      <alignment horizontal="center"/>
      <protection locked="0"/>
    </xf>
    <xf numFmtId="1" fontId="123" fillId="3" borderId="0" xfId="0" applyNumberFormat="1" applyFont="1" applyFill="1" applyProtection="1">
      <protection locked="0"/>
    </xf>
    <xf numFmtId="0" fontId="98" fillId="0" borderId="0" xfId="0" applyFont="1" applyAlignment="1" applyProtection="1">
      <alignment horizontal="left" vertical="center" wrapText="1"/>
      <protection locked="0"/>
    </xf>
    <xf numFmtId="0" fontId="99" fillId="10" borderId="1" xfId="0" applyFont="1" applyFill="1" applyBorder="1" applyAlignment="1" applyProtection="1">
      <alignment horizontal="left" vertical="center" wrapText="1"/>
      <protection locked="0"/>
    </xf>
    <xf numFmtId="0" fontId="99" fillId="10" borderId="38" xfId="0" applyFont="1" applyFill="1" applyBorder="1" applyAlignment="1" applyProtection="1">
      <alignment horizontal="left" vertical="center" wrapText="1"/>
      <protection locked="0"/>
    </xf>
    <xf numFmtId="0" fontId="98" fillId="3" borderId="0" xfId="0" applyFont="1" applyFill="1" applyAlignment="1" applyProtection="1">
      <alignment horizontal="left" vertical="center" wrapText="1"/>
      <protection locked="0"/>
    </xf>
    <xf numFmtId="166" fontId="122" fillId="14" borderId="32" xfId="2" applyNumberFormat="1" applyFont="1" applyFill="1" applyBorder="1" applyAlignment="1" applyProtection="1">
      <alignment horizontal="center" vertical="center" wrapText="1"/>
    </xf>
    <xf numFmtId="0" fontId="99" fillId="9" borderId="29" xfId="0" applyFont="1" applyFill="1" applyBorder="1" applyAlignment="1" applyProtection="1">
      <alignment horizontal="center" vertical="center" wrapText="1"/>
      <protection locked="0"/>
    </xf>
    <xf numFmtId="0" fontId="102" fillId="9" borderId="28" xfId="0" applyFont="1" applyFill="1" applyBorder="1" applyAlignment="1" applyProtection="1">
      <alignment horizontal="center" vertical="center" wrapText="1"/>
      <protection locked="0"/>
    </xf>
    <xf numFmtId="164" fontId="92" fillId="13" borderId="32" xfId="2" applyFont="1" applyFill="1" applyBorder="1" applyAlignment="1" applyProtection="1">
      <alignment horizontal="center" vertical="center" wrapText="1"/>
      <protection locked="0"/>
    </xf>
    <xf numFmtId="0" fontId="38" fillId="0" borderId="0" xfId="0" applyFont="1" applyAlignment="1" applyProtection="1">
      <alignment vertical="center"/>
      <protection locked="0"/>
    </xf>
    <xf numFmtId="0" fontId="38" fillId="3" borderId="0" xfId="0" applyFont="1" applyFill="1" applyAlignment="1" applyProtection="1">
      <alignment vertical="center"/>
      <protection locked="0"/>
    </xf>
    <xf numFmtId="166" fontId="92" fillId="14" borderId="32" xfId="2" applyNumberFormat="1" applyFont="1" applyFill="1" applyBorder="1" applyAlignment="1" applyProtection="1">
      <alignment horizontal="center" vertical="center" wrapText="1"/>
    </xf>
    <xf numFmtId="166" fontId="123" fillId="13" borderId="32" xfId="2" applyNumberFormat="1" applyFont="1" applyFill="1" applyBorder="1" applyAlignment="1" applyProtection="1">
      <alignment horizontal="center" vertical="center" wrapText="1"/>
      <protection locked="0"/>
    </xf>
    <xf numFmtId="0" fontId="123" fillId="13" borderId="32" xfId="0" applyFont="1" applyFill="1" applyBorder="1" applyAlignment="1" applyProtection="1">
      <alignment horizontal="left" vertical="center" wrapText="1"/>
      <protection locked="0"/>
    </xf>
    <xf numFmtId="164" fontId="123" fillId="13" borderId="32" xfId="2" applyFont="1" applyFill="1" applyBorder="1" applyAlignment="1" applyProtection="1">
      <alignment horizontal="center" vertical="center" wrapText="1"/>
      <protection locked="0"/>
    </xf>
    <xf numFmtId="164" fontId="103" fillId="9" borderId="27" xfId="2" applyFont="1" applyFill="1" applyBorder="1" applyAlignment="1" applyProtection="1">
      <alignment horizontal="center" vertical="center" wrapText="1"/>
    </xf>
    <xf numFmtId="0" fontId="97" fillId="0" borderId="0" xfId="0" applyFont="1" applyAlignment="1" applyProtection="1">
      <alignment horizontal="center" vertical="center"/>
      <protection locked="0"/>
    </xf>
    <xf numFmtId="0" fontId="97" fillId="0" borderId="0" xfId="0" applyFont="1" applyAlignment="1" applyProtection="1">
      <alignment horizontal="left" vertical="center" wrapText="1"/>
      <protection locked="0"/>
    </xf>
    <xf numFmtId="0" fontId="97" fillId="0" borderId="0" xfId="0" applyFont="1" applyAlignment="1" applyProtection="1">
      <alignment horizontal="center" vertical="top"/>
      <protection locked="0"/>
    </xf>
    <xf numFmtId="0" fontId="97" fillId="3" borderId="0" xfId="0" applyFont="1" applyFill="1" applyAlignment="1" applyProtection="1">
      <alignment horizontal="center" vertical="top"/>
      <protection locked="0"/>
    </xf>
    <xf numFmtId="0" fontId="97" fillId="3" borderId="0" xfId="0" applyFont="1" applyFill="1" applyAlignment="1" applyProtection="1">
      <alignment horizontal="left" vertical="top"/>
      <protection locked="0"/>
    </xf>
    <xf numFmtId="0" fontId="97" fillId="3" borderId="0" xfId="0" applyFont="1" applyFill="1" applyAlignment="1" applyProtection="1">
      <alignment horizontal="left" vertical="center"/>
      <protection locked="0"/>
    </xf>
    <xf numFmtId="0" fontId="97" fillId="0" borderId="0" xfId="0" applyFont="1" applyAlignment="1" applyProtection="1">
      <alignment horizontal="left" vertical="center"/>
      <protection locked="0"/>
    </xf>
    <xf numFmtId="0" fontId="97" fillId="0" borderId="0" xfId="0" applyFont="1" applyAlignment="1" applyProtection="1">
      <alignment vertical="center"/>
      <protection locked="0"/>
    </xf>
    <xf numFmtId="0" fontId="96" fillId="3" borderId="0" xfId="0" applyFont="1" applyFill="1" applyAlignment="1" applyProtection="1">
      <alignment horizontal="left" vertical="center" wrapText="1"/>
      <protection locked="0"/>
    </xf>
    <xf numFmtId="0" fontId="132" fillId="0" borderId="0" xfId="1" applyFont="1" applyAlignment="1" applyProtection="1">
      <alignment horizontal="center" vertical="center"/>
      <protection locked="0"/>
    </xf>
    <xf numFmtId="0" fontId="132" fillId="0" borderId="0" xfId="1" applyFont="1" applyFill="1" applyAlignment="1" applyProtection="1">
      <alignment horizontal="center" vertical="center"/>
      <protection locked="0"/>
    </xf>
    <xf numFmtId="0" fontId="133" fillId="0" borderId="0" xfId="1" applyFont="1" applyAlignment="1" applyProtection="1">
      <alignment horizontal="center" vertical="center"/>
      <protection locked="0"/>
    </xf>
    <xf numFmtId="0" fontId="96" fillId="9" borderId="14" xfId="0" applyFont="1" applyFill="1" applyBorder="1" applyAlignment="1" applyProtection="1">
      <alignment horizontal="center" vertical="center" wrapText="1"/>
      <protection locked="0"/>
    </xf>
    <xf numFmtId="0" fontId="96" fillId="9" borderId="27" xfId="0" applyFont="1" applyFill="1" applyBorder="1" applyAlignment="1" applyProtection="1">
      <alignment horizontal="center" vertical="center" textRotation="255" wrapText="1"/>
      <protection locked="0"/>
    </xf>
    <xf numFmtId="0" fontId="102" fillId="9" borderId="29" xfId="0" applyFont="1" applyFill="1" applyBorder="1" applyAlignment="1" applyProtection="1">
      <alignment horizontal="left" vertical="center" wrapText="1"/>
      <protection locked="0"/>
    </xf>
    <xf numFmtId="0" fontId="102" fillId="9" borderId="28" xfId="0" applyFont="1" applyFill="1" applyBorder="1" applyAlignment="1" applyProtection="1">
      <alignment vertical="top" wrapText="1"/>
      <protection locked="0"/>
    </xf>
    <xf numFmtId="0" fontId="97" fillId="3" borderId="0" xfId="0"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protection locked="0"/>
    </xf>
    <xf numFmtId="0" fontId="135" fillId="3" borderId="0" xfId="0" applyFont="1" applyFill="1" applyAlignment="1" applyProtection="1">
      <alignment horizontal="center" vertical="center" wrapText="1"/>
      <protection locked="0"/>
    </xf>
    <xf numFmtId="0" fontId="97" fillId="3" borderId="34" xfId="0" applyFont="1" applyFill="1" applyBorder="1" applyAlignment="1" applyProtection="1">
      <alignment horizontal="center" vertical="center" wrapText="1"/>
      <protection locked="0"/>
    </xf>
    <xf numFmtId="0" fontId="97" fillId="3" borderId="34" xfId="0" applyFont="1" applyFill="1" applyBorder="1" applyAlignment="1" applyProtection="1">
      <alignment vertical="center" wrapText="1"/>
      <protection locked="0"/>
    </xf>
    <xf numFmtId="0" fontId="97" fillId="3" borderId="0" xfId="0" applyFont="1" applyFill="1" applyAlignment="1" applyProtection="1">
      <alignment horizontal="center" vertical="center" wrapText="1"/>
      <protection locked="0"/>
    </xf>
    <xf numFmtId="0" fontId="97" fillId="3" borderId="34" xfId="0" applyFont="1" applyFill="1" applyBorder="1" applyAlignment="1" applyProtection="1">
      <alignment horizontal="center" vertical="top" wrapText="1"/>
      <protection locked="0"/>
    </xf>
    <xf numFmtId="0" fontId="97" fillId="3" borderId="0" xfId="0" applyFont="1" applyFill="1" applyAlignment="1" applyProtection="1">
      <alignment horizontal="left" vertical="center" wrapText="1"/>
      <protection locked="0"/>
    </xf>
    <xf numFmtId="1" fontId="96" fillId="3" borderId="0" xfId="0" applyNumberFormat="1" applyFont="1" applyFill="1" applyAlignment="1" applyProtection="1">
      <alignment horizontal="center" vertical="center"/>
      <protection locked="0"/>
    </xf>
    <xf numFmtId="1" fontId="97" fillId="3" borderId="0" xfId="0" applyNumberFormat="1" applyFont="1" applyFill="1" applyAlignment="1" applyProtection="1">
      <alignment horizontal="center" vertical="center"/>
      <protection locked="0"/>
    </xf>
    <xf numFmtId="1" fontId="97" fillId="3" borderId="0" xfId="0" applyNumberFormat="1" applyFont="1" applyFill="1" applyAlignment="1" applyProtection="1">
      <alignment horizontal="left" vertical="center" wrapText="1"/>
      <protection locked="0"/>
    </xf>
    <xf numFmtId="0" fontId="97" fillId="3" borderId="0" xfId="0" applyFont="1" applyFill="1" applyAlignment="1" applyProtection="1">
      <alignment vertical="center" wrapText="1"/>
      <protection locked="0"/>
    </xf>
    <xf numFmtId="0" fontId="97" fillId="3" borderId="0" xfId="0" applyFont="1" applyFill="1" applyAlignment="1" applyProtection="1">
      <alignment horizontal="center" vertical="top" wrapText="1"/>
      <protection locked="0"/>
    </xf>
    <xf numFmtId="0" fontId="97" fillId="3" borderId="0" xfId="0" applyFont="1" applyFill="1" applyAlignment="1" applyProtection="1">
      <alignment vertical="center"/>
      <protection locked="0"/>
    </xf>
    <xf numFmtId="0" fontId="98" fillId="0" borderId="0" xfId="0" applyFont="1" applyAlignment="1" applyProtection="1">
      <alignment vertical="center"/>
      <protection locked="0"/>
    </xf>
    <xf numFmtId="0" fontId="98" fillId="0" borderId="0" xfId="0" applyFont="1" applyAlignment="1" applyProtection="1">
      <alignment horizontal="center" vertical="top"/>
      <protection locked="0"/>
    </xf>
    <xf numFmtId="0" fontId="98" fillId="3" borderId="0" xfId="0" applyFont="1" applyFill="1" applyAlignment="1" applyProtection="1">
      <alignment horizontal="center" vertical="top"/>
      <protection locked="0"/>
    </xf>
    <xf numFmtId="0" fontId="98" fillId="3" borderId="0" xfId="0" applyFont="1" applyFill="1" applyAlignment="1" applyProtection="1">
      <alignment horizontal="left" vertical="top"/>
      <protection locked="0"/>
    </xf>
    <xf numFmtId="166" fontId="123" fillId="13" borderId="42" xfId="2" applyNumberFormat="1" applyFont="1" applyFill="1" applyBorder="1" applyAlignment="1" applyProtection="1">
      <alignment horizontal="center" vertical="center" wrapText="1"/>
      <protection locked="0"/>
    </xf>
    <xf numFmtId="166" fontId="103" fillId="9" borderId="0" xfId="2" applyNumberFormat="1" applyFont="1" applyFill="1" applyBorder="1" applyAlignment="1" applyProtection="1">
      <alignment vertical="center" wrapText="1"/>
      <protection locked="0"/>
    </xf>
    <xf numFmtId="164" fontId="123" fillId="28" borderId="32" xfId="2" applyFont="1" applyFill="1" applyBorder="1" applyAlignment="1" applyProtection="1">
      <alignment horizontal="center" vertical="center" wrapText="1"/>
    </xf>
    <xf numFmtId="166" fontId="123" fillId="13" borderId="42" xfId="2" applyNumberFormat="1" applyFont="1" applyFill="1" applyBorder="1" applyAlignment="1" applyProtection="1">
      <alignment horizontal="center" vertical="center" wrapText="1"/>
    </xf>
    <xf numFmtId="166" fontId="103" fillId="9" borderId="29" xfId="2" applyNumberFormat="1" applyFont="1" applyFill="1" applyBorder="1" applyAlignment="1" applyProtection="1">
      <alignment horizontal="center" vertical="center" wrapText="1"/>
    </xf>
    <xf numFmtId="164" fontId="103" fillId="9" borderId="29" xfId="2" applyFont="1" applyFill="1" applyBorder="1" applyAlignment="1" applyProtection="1">
      <alignment horizontal="center" vertical="center" wrapText="1"/>
    </xf>
    <xf numFmtId="9" fontId="123" fillId="10" borderId="42" xfId="3" applyFont="1" applyFill="1" applyBorder="1" applyAlignment="1" applyProtection="1">
      <alignment horizontal="center" vertical="center" wrapText="1"/>
    </xf>
    <xf numFmtId="166" fontId="103" fillId="9" borderId="0" xfId="2" applyNumberFormat="1" applyFont="1" applyFill="1" applyBorder="1" applyAlignment="1" applyProtection="1">
      <alignment vertical="center" wrapText="1"/>
    </xf>
    <xf numFmtId="166" fontId="103" fillId="9" borderId="31" xfId="2" applyNumberFormat="1" applyFont="1" applyFill="1" applyBorder="1" applyAlignment="1" applyProtection="1">
      <alignment horizontal="center" vertical="center" wrapText="1"/>
    </xf>
    <xf numFmtId="166" fontId="103" fillId="9" borderId="31" xfId="2" applyNumberFormat="1" applyFont="1" applyFill="1" applyBorder="1" applyAlignment="1" applyProtection="1">
      <alignment vertical="center" wrapText="1"/>
    </xf>
    <xf numFmtId="164" fontId="103" fillId="9" borderId="31" xfId="2" applyFont="1" applyFill="1" applyBorder="1" applyAlignment="1" applyProtection="1">
      <alignment horizontal="center" vertical="center" wrapText="1"/>
    </xf>
    <xf numFmtId="164" fontId="122" fillId="14" borderId="32" xfId="2" applyFont="1" applyFill="1" applyBorder="1" applyAlignment="1" applyProtection="1">
      <alignment horizontal="center" vertical="center" wrapText="1"/>
    </xf>
    <xf numFmtId="164" fontId="123" fillId="13" borderId="42" xfId="2" applyFont="1" applyFill="1" applyBorder="1" applyAlignment="1" applyProtection="1">
      <alignment horizontal="center" vertical="center" wrapText="1"/>
    </xf>
    <xf numFmtId="164" fontId="122" fillId="14" borderId="42" xfId="2" applyFont="1" applyFill="1" applyBorder="1" applyAlignment="1" applyProtection="1">
      <alignment horizontal="center" vertical="center" wrapText="1"/>
    </xf>
    <xf numFmtId="9" fontId="123" fillId="13" borderId="42" xfId="3" applyFont="1" applyFill="1" applyBorder="1" applyAlignment="1" applyProtection="1">
      <alignment horizontal="center" vertical="center" wrapText="1"/>
    </xf>
    <xf numFmtId="166" fontId="102" fillId="13" borderId="32" xfId="2" applyNumberFormat="1" applyFont="1" applyFill="1" applyBorder="1" applyAlignment="1" applyProtection="1">
      <alignment horizontal="center" vertical="center" wrapText="1"/>
    </xf>
    <xf numFmtId="166" fontId="139" fillId="9" borderId="27" xfId="2" applyNumberFormat="1" applyFont="1" applyFill="1" applyBorder="1" applyAlignment="1" applyProtection="1">
      <alignment horizontal="center" vertical="center" wrapText="1"/>
    </xf>
    <xf numFmtId="1" fontId="122" fillId="13" borderId="32" xfId="2" applyNumberFormat="1" applyFont="1" applyFill="1" applyBorder="1" applyAlignment="1" applyProtection="1">
      <alignment horizontal="center" vertical="center" wrapText="1"/>
    </xf>
    <xf numFmtId="164" fontId="122" fillId="13" borderId="32" xfId="2" applyFont="1" applyFill="1" applyBorder="1" applyAlignment="1" applyProtection="1">
      <alignment horizontal="center" vertical="center" wrapText="1"/>
    </xf>
    <xf numFmtId="0" fontId="99" fillId="3" borderId="0" xfId="0" applyFont="1" applyFill="1" applyAlignment="1" applyProtection="1">
      <alignment vertical="center"/>
      <protection locked="0"/>
    </xf>
    <xf numFmtId="0" fontId="99" fillId="13" borderId="0" xfId="0" applyFont="1" applyFill="1" applyAlignment="1" applyProtection="1">
      <alignment vertical="center"/>
      <protection locked="0"/>
    </xf>
    <xf numFmtId="0" fontId="123" fillId="13" borderId="32" xfId="2" applyNumberFormat="1" applyFont="1" applyFill="1" applyBorder="1" applyAlignment="1" applyProtection="1">
      <alignment horizontal="left" vertical="center" wrapText="1"/>
    </xf>
    <xf numFmtId="1" fontId="122" fillId="14" borderId="32" xfId="2" applyNumberFormat="1" applyFont="1" applyFill="1" applyBorder="1" applyAlignment="1" applyProtection="1">
      <alignment horizontal="center" vertical="center" wrapText="1"/>
    </xf>
    <xf numFmtId="0" fontId="98" fillId="3" borderId="0" xfId="0" applyFont="1" applyFill="1" applyAlignment="1" applyProtection="1">
      <alignment vertical="center"/>
      <protection locked="0"/>
    </xf>
    <xf numFmtId="164" fontId="102" fillId="13" borderId="32" xfId="2" applyFont="1" applyFill="1" applyBorder="1" applyAlignment="1" applyProtection="1">
      <alignment horizontal="center" vertical="center" wrapText="1"/>
    </xf>
    <xf numFmtId="9" fontId="102" fillId="13" borderId="32" xfId="3" applyFont="1" applyFill="1" applyBorder="1" applyAlignment="1" applyProtection="1">
      <alignment horizontal="center" vertical="center" wrapText="1"/>
    </xf>
    <xf numFmtId="164" fontId="127" fillId="13" borderId="32" xfId="2" applyFont="1" applyFill="1" applyBorder="1" applyAlignment="1" applyProtection="1">
      <alignment horizontal="center" vertical="center" wrapText="1"/>
    </xf>
    <xf numFmtId="1" fontId="127" fillId="14" borderId="32" xfId="2" applyNumberFormat="1" applyFont="1" applyFill="1" applyBorder="1" applyAlignment="1" applyProtection="1">
      <alignment horizontal="center" vertical="center" wrapText="1"/>
    </xf>
    <xf numFmtId="9" fontId="102" fillId="10" borderId="32" xfId="3" applyFont="1" applyFill="1" applyBorder="1" applyAlignment="1" applyProtection="1">
      <alignment horizontal="center" vertical="center" wrapText="1"/>
    </xf>
    <xf numFmtId="164" fontId="127" fillId="14" borderId="32" xfId="2" applyFont="1" applyFill="1" applyBorder="1" applyAlignment="1" applyProtection="1">
      <alignment horizontal="center" vertical="center" wrapText="1"/>
    </xf>
    <xf numFmtId="0" fontId="99" fillId="0" borderId="0" xfId="0" applyFont="1" applyAlignment="1" applyProtection="1">
      <alignment vertical="center"/>
      <protection locked="0"/>
    </xf>
    <xf numFmtId="1" fontId="127" fillId="13" borderId="32" xfId="2" applyNumberFormat="1" applyFont="1" applyFill="1" applyBorder="1" applyAlignment="1" applyProtection="1">
      <alignment horizontal="center" vertical="center" wrapText="1"/>
    </xf>
    <xf numFmtId="0" fontId="98" fillId="13" borderId="0" xfId="0" applyFont="1" applyFill="1" applyAlignment="1" applyProtection="1">
      <alignment vertical="center"/>
      <protection locked="0"/>
    </xf>
    <xf numFmtId="166" fontId="99" fillId="13" borderId="32" xfId="2" applyNumberFormat="1" applyFont="1" applyFill="1" applyBorder="1" applyAlignment="1" applyProtection="1">
      <alignment horizontal="center" vertical="center" wrapText="1"/>
    </xf>
    <xf numFmtId="164" fontId="122" fillId="30" borderId="32" xfId="2" applyFont="1" applyFill="1" applyBorder="1" applyAlignment="1" applyProtection="1">
      <alignment horizontal="center" vertical="center" wrapText="1"/>
    </xf>
    <xf numFmtId="1" fontId="98" fillId="3" borderId="0" xfId="0" applyNumberFormat="1" applyFont="1" applyFill="1" applyAlignment="1" applyProtection="1">
      <alignment vertical="center"/>
      <protection locked="0"/>
    </xf>
    <xf numFmtId="1" fontId="98" fillId="3" borderId="0" xfId="0" applyNumberFormat="1" applyFont="1" applyFill="1" applyAlignment="1" applyProtection="1">
      <alignment horizontal="center" vertical="center"/>
      <protection locked="0"/>
    </xf>
    <xf numFmtId="1" fontId="98" fillId="3" borderId="0" xfId="0" applyNumberFormat="1" applyFont="1" applyFill="1" applyAlignment="1" applyProtection="1">
      <alignment horizontal="left" vertical="center" wrapText="1"/>
      <protection locked="0"/>
    </xf>
    <xf numFmtId="0" fontId="135" fillId="3" borderId="34" xfId="0" applyFont="1" applyFill="1" applyBorder="1" applyAlignment="1" applyProtection="1">
      <alignment horizontal="center" vertical="center" wrapText="1"/>
      <protection locked="0"/>
    </xf>
    <xf numFmtId="0" fontId="98" fillId="3" borderId="34" xfId="0" applyFont="1" applyFill="1" applyBorder="1" applyAlignment="1" applyProtection="1">
      <alignment horizontal="center" vertical="center" wrapText="1"/>
      <protection locked="0"/>
    </xf>
    <xf numFmtId="0" fontId="98" fillId="3" borderId="34" xfId="0" applyFont="1" applyFill="1" applyBorder="1" applyAlignment="1" applyProtection="1">
      <alignment horizontal="left" vertical="center" wrapText="1"/>
      <protection locked="0"/>
    </xf>
    <xf numFmtId="0" fontId="97" fillId="3" borderId="34" xfId="0" applyFont="1" applyFill="1" applyBorder="1" applyAlignment="1" applyProtection="1">
      <alignment horizontal="left" vertical="center" wrapText="1"/>
      <protection locked="0"/>
    </xf>
    <xf numFmtId="1" fontId="98" fillId="0" borderId="0" xfId="0" applyNumberFormat="1" applyFont="1" applyAlignment="1" applyProtection="1">
      <alignment horizontal="center" vertical="center"/>
      <protection locked="0"/>
    </xf>
    <xf numFmtId="0" fontId="96" fillId="3" borderId="0" xfId="0" applyFont="1" applyFill="1" applyAlignment="1" applyProtection="1">
      <alignment vertical="center" wrapText="1"/>
      <protection locked="0"/>
    </xf>
    <xf numFmtId="1" fontId="99" fillId="3" borderId="0" xfId="0" applyNumberFormat="1" applyFont="1" applyFill="1" applyAlignment="1" applyProtection="1">
      <alignment vertical="center"/>
      <protection locked="0"/>
    </xf>
    <xf numFmtId="0" fontId="98" fillId="3" borderId="0" xfId="0" applyFont="1" applyFill="1" applyAlignment="1" applyProtection="1">
      <alignment horizontal="center" vertical="center" wrapText="1"/>
      <protection locked="0"/>
    </xf>
    <xf numFmtId="1" fontId="123" fillId="3" borderId="0" xfId="0" applyNumberFormat="1" applyFont="1" applyFill="1" applyAlignment="1" applyProtection="1">
      <alignment horizontal="center" vertical="center"/>
      <protection locked="0"/>
    </xf>
    <xf numFmtId="0" fontId="77" fillId="0" borderId="0" xfId="0" applyFont="1" applyAlignment="1" applyProtection="1">
      <alignment horizontal="left" vertical="center" wrapText="1"/>
      <protection locked="0"/>
    </xf>
    <xf numFmtId="0" fontId="99" fillId="9" borderId="27" xfId="0" applyFont="1" applyFill="1" applyBorder="1" applyAlignment="1" applyProtection="1">
      <alignment horizontal="center" vertical="center" wrapText="1"/>
      <protection locked="0"/>
    </xf>
    <xf numFmtId="0" fontId="123" fillId="13" borderId="32" xfId="2" applyNumberFormat="1" applyFont="1" applyFill="1" applyBorder="1" applyAlignment="1" applyProtection="1">
      <alignment horizontal="center" vertical="center" wrapText="1"/>
    </xf>
    <xf numFmtId="164" fontId="139" fillId="9" borderId="27" xfId="2" applyFont="1" applyFill="1" applyBorder="1" applyAlignment="1" applyProtection="1">
      <alignment horizontal="center" vertical="center" wrapText="1"/>
    </xf>
    <xf numFmtId="0" fontId="102" fillId="13" borderId="32" xfId="2" applyNumberFormat="1" applyFont="1" applyFill="1" applyBorder="1" applyAlignment="1" applyProtection="1">
      <alignment horizontal="center" vertical="center" wrapText="1"/>
    </xf>
    <xf numFmtId="164" fontId="123" fillId="13" borderId="32" xfId="2" applyFont="1" applyFill="1" applyBorder="1" applyAlignment="1" applyProtection="1">
      <alignment horizontal="left" vertical="center" wrapText="1"/>
    </xf>
    <xf numFmtId="0" fontId="98" fillId="10" borderId="0" xfId="0" applyFont="1" applyFill="1" applyAlignment="1" applyProtection="1">
      <alignment horizontal="center" vertical="center" wrapText="1"/>
      <protection locked="0"/>
    </xf>
    <xf numFmtId="0" fontId="102" fillId="17" borderId="29" xfId="0" applyFont="1" applyFill="1" applyBorder="1" applyAlignment="1" applyProtection="1">
      <alignment horizontal="center" vertical="center" wrapText="1"/>
      <protection locked="0"/>
    </xf>
    <xf numFmtId="0" fontId="102" fillId="17" borderId="28" xfId="0" applyFont="1" applyFill="1" applyBorder="1" applyAlignment="1" applyProtection="1">
      <alignment horizontal="center" vertical="center" wrapText="1"/>
      <protection locked="0"/>
    </xf>
    <xf numFmtId="0" fontId="98" fillId="28" borderId="0" xfId="0" applyFont="1" applyFill="1" applyProtection="1">
      <protection locked="0"/>
    </xf>
    <xf numFmtId="166" fontId="123" fillId="9" borderId="0" xfId="2" applyNumberFormat="1" applyFont="1" applyFill="1" applyBorder="1" applyAlignment="1" applyProtection="1">
      <alignment horizontal="center" vertical="center" wrapText="1"/>
      <protection locked="0"/>
    </xf>
    <xf numFmtId="166" fontId="123" fillId="13" borderId="32" xfId="2" applyNumberFormat="1" applyFont="1" applyFill="1" applyBorder="1" applyAlignment="1" applyProtection="1">
      <alignment vertical="center" wrapText="1"/>
    </xf>
    <xf numFmtId="166" fontId="123" fillId="13" borderId="42" xfId="2" applyNumberFormat="1" applyFont="1" applyFill="1" applyBorder="1" applyAlignment="1" applyProtection="1">
      <alignment vertical="center" wrapText="1"/>
    </xf>
    <xf numFmtId="37" fontId="122" fillId="14" borderId="32" xfId="2" applyNumberFormat="1" applyFont="1" applyFill="1" applyBorder="1" applyAlignment="1" applyProtection="1">
      <alignment horizontal="center" vertical="center" wrapText="1"/>
    </xf>
    <xf numFmtId="37" fontId="122" fillId="14" borderId="42" xfId="2" applyNumberFormat="1" applyFont="1" applyFill="1" applyBorder="1" applyAlignment="1" applyProtection="1">
      <alignment horizontal="center" vertical="center" wrapText="1"/>
    </xf>
    <xf numFmtId="0" fontId="98" fillId="0" borderId="0" xfId="0" applyFont="1" applyAlignment="1" applyProtection="1">
      <alignment horizontal="left" wrapText="1"/>
      <protection locked="0"/>
    </xf>
    <xf numFmtId="2" fontId="98" fillId="0" borderId="0" xfId="0" applyNumberFormat="1" applyFont="1" applyProtection="1">
      <protection locked="0"/>
    </xf>
    <xf numFmtId="0" fontId="98" fillId="0" borderId="51" xfId="0" applyFont="1" applyBorder="1" applyProtection="1">
      <protection locked="0"/>
    </xf>
    <xf numFmtId="0" fontId="98" fillId="0" borderId="0" xfId="0" applyFont="1" applyAlignment="1" applyProtection="1">
      <alignment wrapText="1"/>
      <protection locked="0"/>
    </xf>
    <xf numFmtId="0" fontId="98" fillId="0" borderId="59" xfId="0" applyFont="1" applyBorder="1" applyAlignment="1" applyProtection="1">
      <alignment horizontal="center" wrapText="1"/>
      <protection locked="0"/>
    </xf>
    <xf numFmtId="0" fontId="98" fillId="0" borderId="0" xfId="0" applyFont="1" applyAlignment="1" applyProtection="1">
      <alignment horizontal="center" wrapText="1"/>
      <protection locked="0"/>
    </xf>
    <xf numFmtId="0" fontId="98" fillId="0" borderId="60" xfId="0" applyFont="1" applyBorder="1" applyAlignment="1" applyProtection="1">
      <alignment horizontal="center" wrapText="1"/>
      <protection locked="0"/>
    </xf>
    <xf numFmtId="0" fontId="98" fillId="0" borderId="61" xfId="0" applyFont="1" applyBorder="1" applyAlignment="1" applyProtection="1">
      <alignment horizontal="center" wrapText="1"/>
      <protection locked="0"/>
    </xf>
    <xf numFmtId="0" fontId="102" fillId="9" borderId="29" xfId="0" applyFont="1" applyFill="1" applyBorder="1" applyAlignment="1" applyProtection="1">
      <alignment vertical="center" wrapText="1"/>
      <protection locked="0"/>
    </xf>
    <xf numFmtId="0" fontId="102" fillId="9" borderId="27" xfId="0" applyFont="1" applyFill="1" applyBorder="1" applyAlignment="1" applyProtection="1">
      <alignment vertical="center" wrapText="1"/>
      <protection locked="0"/>
    </xf>
    <xf numFmtId="0" fontId="102" fillId="9" borderId="0" xfId="0" applyFont="1" applyFill="1" applyAlignment="1" applyProtection="1">
      <alignment vertical="center"/>
      <protection locked="0"/>
    </xf>
    <xf numFmtId="1" fontId="98" fillId="3" borderId="0" xfId="0" applyNumberFormat="1" applyFont="1" applyFill="1" applyAlignment="1" applyProtection="1">
      <alignment wrapText="1"/>
      <protection locked="0"/>
    </xf>
    <xf numFmtId="166" fontId="135" fillId="3" borderId="34" xfId="0" applyNumberFormat="1" applyFont="1" applyFill="1" applyBorder="1" applyAlignment="1" applyProtection="1">
      <alignment horizontal="center" vertical="center" wrapText="1"/>
      <protection locked="0"/>
    </xf>
    <xf numFmtId="0" fontId="97" fillId="3" borderId="65" xfId="0" applyFont="1" applyFill="1" applyBorder="1" applyAlignment="1" applyProtection="1">
      <alignment vertical="center" wrapText="1"/>
      <protection locked="0"/>
    </xf>
    <xf numFmtId="0" fontId="98" fillId="3" borderId="55" xfId="0" applyFont="1" applyFill="1" applyBorder="1" applyAlignment="1" applyProtection="1">
      <alignment horizontal="center"/>
      <protection locked="0"/>
    </xf>
    <xf numFmtId="0" fontId="98" fillId="3" borderId="51" xfId="0" applyFont="1" applyFill="1" applyBorder="1" applyAlignment="1" applyProtection="1">
      <alignment horizontal="center"/>
      <protection locked="0"/>
    </xf>
    <xf numFmtId="0" fontId="98" fillId="3" borderId="0" xfId="0" applyFont="1" applyFill="1" applyAlignment="1" applyProtection="1">
      <alignment horizontal="left" wrapText="1"/>
      <protection locked="0"/>
    </xf>
    <xf numFmtId="0" fontId="96" fillId="3" borderId="55" xfId="0" applyFont="1" applyFill="1" applyBorder="1" applyAlignment="1" applyProtection="1">
      <alignment horizontal="center" vertical="center" wrapText="1"/>
      <protection locked="0"/>
    </xf>
    <xf numFmtId="0" fontId="96" fillId="3" borderId="63" xfId="0" applyFont="1" applyFill="1" applyBorder="1" applyAlignment="1" applyProtection="1">
      <alignment horizontal="center" vertical="center" wrapText="1"/>
      <protection locked="0"/>
    </xf>
    <xf numFmtId="0" fontId="96" fillId="3" borderId="64" xfId="0" applyFont="1" applyFill="1" applyBorder="1" applyAlignment="1" applyProtection="1">
      <alignment horizontal="center" vertical="center" wrapText="1"/>
      <protection locked="0"/>
    </xf>
    <xf numFmtId="0" fontId="96" fillId="3" borderId="62" xfId="0" applyFont="1" applyFill="1" applyBorder="1" applyAlignment="1" applyProtection="1">
      <alignment horizontal="center" vertical="center" wrapText="1"/>
      <protection locked="0"/>
    </xf>
    <xf numFmtId="0" fontId="97" fillId="3" borderId="51" xfId="0" applyFont="1" applyFill="1" applyBorder="1" applyAlignment="1" applyProtection="1">
      <alignment horizontal="center" vertical="center" wrapText="1"/>
      <protection locked="0"/>
    </xf>
    <xf numFmtId="1" fontId="99" fillId="3" borderId="56" xfId="0" applyNumberFormat="1" applyFont="1" applyFill="1" applyBorder="1" applyProtection="1">
      <protection locked="0"/>
    </xf>
    <xf numFmtId="1" fontId="98" fillId="3" borderId="57" xfId="0" applyNumberFormat="1" applyFont="1" applyFill="1" applyBorder="1" applyProtection="1">
      <protection locked="0"/>
    </xf>
    <xf numFmtId="1" fontId="98" fillId="3" borderId="58" xfId="0" applyNumberFormat="1" applyFont="1" applyFill="1" applyBorder="1" applyProtection="1">
      <protection locked="0"/>
    </xf>
    <xf numFmtId="1" fontId="98" fillId="3" borderId="58" xfId="0" applyNumberFormat="1" applyFont="1" applyFill="1" applyBorder="1" applyAlignment="1" applyProtection="1">
      <alignment wrapText="1"/>
      <protection locked="0"/>
    </xf>
    <xf numFmtId="0" fontId="97" fillId="3" borderId="61" xfId="0" applyFont="1" applyFill="1" applyBorder="1" applyAlignment="1" applyProtection="1">
      <alignment vertical="center" wrapText="1"/>
      <protection locked="0"/>
    </xf>
    <xf numFmtId="1" fontId="98" fillId="3" borderId="52" xfId="0" applyNumberFormat="1" applyFont="1" applyFill="1" applyBorder="1" applyProtection="1">
      <protection locked="0"/>
    </xf>
    <xf numFmtId="1" fontId="98" fillId="3" borderId="53" xfId="0" applyNumberFormat="1" applyFont="1" applyFill="1" applyBorder="1" applyProtection="1">
      <protection locked="0"/>
    </xf>
    <xf numFmtId="1" fontId="98" fillId="3" borderId="54" xfId="0" applyNumberFormat="1" applyFont="1" applyFill="1" applyBorder="1" applyAlignment="1" applyProtection="1">
      <alignment wrapText="1"/>
      <protection locked="0"/>
    </xf>
    <xf numFmtId="1" fontId="98" fillId="3" borderId="63" xfId="0" applyNumberFormat="1" applyFont="1" applyFill="1" applyBorder="1" applyProtection="1">
      <protection locked="0"/>
    </xf>
    <xf numFmtId="0" fontId="98" fillId="0" borderId="64" xfId="0" applyFont="1" applyBorder="1" applyProtection="1">
      <protection locked="0"/>
    </xf>
    <xf numFmtId="1" fontId="98" fillId="3" borderId="64" xfId="0" applyNumberFormat="1" applyFont="1" applyFill="1" applyBorder="1" applyProtection="1">
      <protection locked="0"/>
    </xf>
    <xf numFmtId="1" fontId="98" fillId="3" borderId="64" xfId="0" applyNumberFormat="1" applyFont="1" applyFill="1" applyBorder="1" applyAlignment="1" applyProtection="1">
      <alignment wrapText="1"/>
      <protection locked="0"/>
    </xf>
    <xf numFmtId="0" fontId="98" fillId="3" borderId="62" xfId="0" applyFont="1" applyFill="1" applyBorder="1" applyAlignment="1" applyProtection="1">
      <alignment horizontal="center" wrapText="1"/>
      <protection locked="0"/>
    </xf>
    <xf numFmtId="0" fontId="98" fillId="3" borderId="0" xfId="0" applyFont="1" applyFill="1" applyAlignment="1" applyProtection="1">
      <alignment horizontal="center" wrapText="1"/>
      <protection locked="0"/>
    </xf>
    <xf numFmtId="0" fontId="98" fillId="0" borderId="63" xfId="0" applyFont="1" applyBorder="1" applyProtection="1">
      <protection locked="0"/>
    </xf>
    <xf numFmtId="1" fontId="98" fillId="3" borderId="62" xfId="0" applyNumberFormat="1" applyFont="1" applyFill="1" applyBorder="1" applyAlignment="1" applyProtection="1">
      <alignment wrapText="1"/>
      <protection locked="0"/>
    </xf>
    <xf numFmtId="0" fontId="98" fillId="0" borderId="55" xfId="0" applyFont="1" applyBorder="1" applyProtection="1">
      <protection locked="0"/>
    </xf>
    <xf numFmtId="1" fontId="98" fillId="3" borderId="51" xfId="0" applyNumberFormat="1" applyFont="1" applyFill="1" applyBorder="1" applyAlignment="1" applyProtection="1">
      <alignment wrapText="1"/>
      <protection locked="0"/>
    </xf>
    <xf numFmtId="0" fontId="98" fillId="3" borderId="64" xfId="0" applyFont="1" applyFill="1" applyBorder="1" applyProtection="1">
      <protection locked="0"/>
    </xf>
    <xf numFmtId="2" fontId="98" fillId="3" borderId="0" xfId="0" applyNumberFormat="1" applyFont="1" applyFill="1" applyProtection="1">
      <protection locked="0"/>
    </xf>
    <xf numFmtId="1" fontId="98" fillId="3" borderId="56" xfId="0" applyNumberFormat="1" applyFont="1" applyFill="1" applyBorder="1" applyProtection="1">
      <protection locked="0"/>
    </xf>
    <xf numFmtId="1" fontId="98" fillId="3" borderId="55" xfId="0" applyNumberFormat="1" applyFont="1" applyFill="1" applyBorder="1" applyProtection="1">
      <protection locked="0"/>
    </xf>
    <xf numFmtId="0" fontId="98" fillId="3" borderId="0" xfId="0" applyFont="1" applyFill="1" applyAlignment="1" applyProtection="1">
      <alignment wrapText="1"/>
      <protection locked="0"/>
    </xf>
    <xf numFmtId="0" fontId="98" fillId="3" borderId="34" xfId="0" applyFont="1" applyFill="1" applyBorder="1" applyAlignment="1" applyProtection="1">
      <alignment vertical="center" wrapText="1"/>
      <protection locked="0"/>
    </xf>
    <xf numFmtId="0" fontId="98" fillId="3" borderId="51" xfId="0" applyFont="1" applyFill="1" applyBorder="1" applyProtection="1">
      <protection locked="0"/>
    </xf>
    <xf numFmtId="0" fontId="98" fillId="0" borderId="57" xfId="0" applyFont="1" applyBorder="1" applyAlignment="1" applyProtection="1">
      <alignment wrapText="1"/>
      <protection locked="0"/>
    </xf>
    <xf numFmtId="0" fontId="98" fillId="0" borderId="59" xfId="0" applyFont="1" applyBorder="1" applyProtection="1">
      <protection locked="0"/>
    </xf>
    <xf numFmtId="0" fontId="98" fillId="0" borderId="60" xfId="0" applyFont="1" applyBorder="1" applyProtection="1">
      <protection locked="0"/>
    </xf>
    <xf numFmtId="0" fontId="98" fillId="0" borderId="61" xfId="0" applyFont="1" applyBorder="1" applyProtection="1">
      <protection locked="0"/>
    </xf>
    <xf numFmtId="164" fontId="123" fillId="9" borderId="32" xfId="2" applyFont="1" applyFill="1" applyBorder="1" applyAlignment="1" applyProtection="1">
      <alignment horizontal="center" vertical="center" wrapText="1"/>
      <protection locked="0"/>
    </xf>
    <xf numFmtId="0" fontId="102" fillId="34" borderId="32" xfId="2" applyNumberFormat="1" applyFont="1" applyFill="1" applyBorder="1" applyAlignment="1" applyProtection="1">
      <alignment horizontal="center" vertical="center"/>
    </xf>
    <xf numFmtId="0" fontId="97" fillId="13" borderId="32" xfId="2" applyNumberFormat="1" applyFont="1" applyFill="1" applyBorder="1" applyAlignment="1" applyProtection="1">
      <alignment horizontal="center" vertical="center"/>
    </xf>
    <xf numFmtId="0" fontId="102" fillId="13" borderId="32" xfId="2" applyNumberFormat="1" applyFont="1" applyFill="1" applyBorder="1" applyAlignment="1" applyProtection="1">
      <alignment horizontal="center" vertical="center"/>
    </xf>
    <xf numFmtId="166" fontId="98" fillId="13" borderId="32" xfId="2" applyNumberFormat="1" applyFont="1" applyFill="1" applyBorder="1" applyAlignment="1" applyProtection="1">
      <alignment horizontal="left" vertical="center" wrapText="1"/>
    </xf>
    <xf numFmtId="166" fontId="98" fillId="13" borderId="32" xfId="2" applyNumberFormat="1" applyFont="1" applyFill="1" applyBorder="1" applyAlignment="1" applyProtection="1">
      <alignment horizontal="center" vertical="center" wrapText="1"/>
    </xf>
    <xf numFmtId="0" fontId="142" fillId="13" borderId="32" xfId="2" applyNumberFormat="1" applyFont="1" applyFill="1" applyBorder="1" applyAlignment="1" applyProtection="1">
      <alignment horizontal="center" vertical="center" wrapText="1"/>
    </xf>
    <xf numFmtId="0" fontId="97" fillId="13" borderId="32" xfId="2" applyNumberFormat="1" applyFont="1" applyFill="1" applyBorder="1" applyAlignment="1" applyProtection="1">
      <alignment horizontal="left" vertical="center" wrapText="1"/>
    </xf>
    <xf numFmtId="166" fontId="96" fillId="13" borderId="49" xfId="2" applyNumberFormat="1" applyFont="1" applyFill="1" applyBorder="1" applyAlignment="1" applyProtection="1">
      <alignment vertical="center" wrapText="1"/>
    </xf>
    <xf numFmtId="166" fontId="99" fillId="13" borderId="32" xfId="2" applyNumberFormat="1" applyFont="1" applyFill="1" applyBorder="1" applyAlignment="1" applyProtection="1">
      <alignment horizontal="left" vertical="center" wrapText="1"/>
    </xf>
    <xf numFmtId="0" fontId="102" fillId="11" borderId="32" xfId="2" applyNumberFormat="1" applyFont="1" applyFill="1" applyBorder="1" applyAlignment="1" applyProtection="1">
      <alignment horizontal="center" vertical="center"/>
    </xf>
    <xf numFmtId="166" fontId="103" fillId="9" borderId="15" xfId="2" applyNumberFormat="1" applyFont="1" applyFill="1" applyBorder="1" applyAlignment="1" applyProtection="1">
      <alignment vertical="center" wrapText="1"/>
    </xf>
    <xf numFmtId="9" fontId="123" fillId="9" borderId="32" xfId="3" applyFont="1" applyFill="1" applyBorder="1" applyAlignment="1" applyProtection="1">
      <alignment horizontal="center" vertical="center" wrapText="1"/>
    </xf>
    <xf numFmtId="164" fontId="123" fillId="9" borderId="32" xfId="2" applyFont="1" applyFill="1" applyBorder="1" applyAlignment="1" applyProtection="1">
      <alignment horizontal="center" vertical="center" wrapText="1"/>
    </xf>
    <xf numFmtId="166" fontId="123" fillId="9" borderId="32" xfId="2" applyNumberFormat="1" applyFont="1" applyFill="1" applyBorder="1" applyAlignment="1" applyProtection="1">
      <alignment horizontal="center" vertical="center" wrapText="1"/>
    </xf>
    <xf numFmtId="0" fontId="98" fillId="0" borderId="0" xfId="0" applyFont="1" applyAlignment="1" applyProtection="1">
      <alignment horizontal="center"/>
      <protection locked="0"/>
    </xf>
    <xf numFmtId="0" fontId="102" fillId="9" borderId="0" xfId="0" applyFont="1" applyFill="1" applyAlignment="1" applyProtection="1">
      <alignment vertical="center" wrapText="1"/>
      <protection locked="0"/>
    </xf>
    <xf numFmtId="164" fontId="123" fillId="3" borderId="32" xfId="2" applyFont="1" applyFill="1" applyBorder="1" applyAlignment="1" applyProtection="1">
      <alignment horizontal="center" vertical="center" wrapText="1"/>
      <protection locked="0"/>
    </xf>
    <xf numFmtId="0" fontId="123" fillId="3" borderId="32" xfId="0" applyFont="1" applyFill="1" applyBorder="1" applyAlignment="1" applyProtection="1">
      <alignment horizontal="center" vertical="center" wrapText="1"/>
      <protection locked="0"/>
    </xf>
    <xf numFmtId="0" fontId="123" fillId="3" borderId="32" xfId="0" applyFont="1" applyFill="1" applyBorder="1" applyAlignment="1" applyProtection="1">
      <alignment horizontal="justify" vertical="top" wrapText="1"/>
      <protection locked="0"/>
    </xf>
    <xf numFmtId="9" fontId="123" fillId="3" borderId="32" xfId="3" applyFont="1" applyFill="1" applyBorder="1" applyAlignment="1" applyProtection="1">
      <alignment horizontal="center" vertical="center" wrapText="1"/>
      <protection locked="0"/>
    </xf>
    <xf numFmtId="0" fontId="123" fillId="3" borderId="32" xfId="0" applyFont="1" applyFill="1" applyBorder="1" applyAlignment="1" applyProtection="1">
      <alignment horizontal="left" vertical="top" wrapText="1"/>
      <protection locked="0"/>
    </xf>
    <xf numFmtId="164" fontId="102" fillId="3" borderId="32" xfId="2" applyFont="1" applyFill="1" applyBorder="1" applyAlignment="1" applyProtection="1">
      <alignment horizontal="center" vertical="center" wrapText="1"/>
      <protection locked="0"/>
    </xf>
    <xf numFmtId="0" fontId="123" fillId="3" borderId="32" xfId="0" applyFont="1" applyFill="1" applyBorder="1" applyAlignment="1" applyProtection="1">
      <alignment horizontal="left" vertical="center" wrapText="1"/>
      <protection locked="0"/>
    </xf>
    <xf numFmtId="0" fontId="102" fillId="3" borderId="33" xfId="0" applyFont="1" applyFill="1" applyBorder="1" applyAlignment="1" applyProtection="1">
      <alignment horizontal="center" vertical="center"/>
      <protection locked="0"/>
    </xf>
    <xf numFmtId="0" fontId="102" fillId="3" borderId="33" xfId="0" applyFont="1" applyFill="1" applyBorder="1" applyAlignment="1" applyProtection="1">
      <alignment horizontal="left" vertical="center"/>
      <protection locked="0"/>
    </xf>
    <xf numFmtId="166" fontId="123" fillId="13" borderId="32" xfId="2" applyNumberFormat="1" applyFont="1" applyFill="1" applyBorder="1" applyAlignment="1" applyProtection="1">
      <alignment horizontal="left" vertical="center" wrapText="1"/>
    </xf>
    <xf numFmtId="166" fontId="102" fillId="13" borderId="32" xfId="2" applyNumberFormat="1" applyFont="1" applyFill="1" applyBorder="1" applyAlignment="1" applyProtection="1">
      <alignment horizontal="left" vertical="center" wrapText="1"/>
    </xf>
    <xf numFmtId="9" fontId="123" fillId="13" borderId="32" xfId="3" applyFont="1" applyFill="1" applyBorder="1" applyAlignment="1" applyProtection="1">
      <alignment horizontal="justify" vertical="center" wrapText="1"/>
    </xf>
    <xf numFmtId="0" fontId="102" fillId="12" borderId="34" xfId="2" applyNumberFormat="1" applyFont="1" applyFill="1" applyBorder="1" applyAlignment="1" applyProtection="1">
      <alignment horizontal="center" vertical="center"/>
    </xf>
    <xf numFmtId="0" fontId="123" fillId="13" borderId="43" xfId="2" applyNumberFormat="1" applyFont="1" applyFill="1" applyBorder="1" applyAlignment="1" applyProtection="1">
      <alignment horizontal="center" vertical="center" wrapText="1"/>
    </xf>
    <xf numFmtId="164" fontId="123" fillId="9" borderId="43" xfId="2" applyFont="1" applyFill="1" applyBorder="1" applyAlignment="1" applyProtection="1">
      <alignment horizontal="center" vertical="center" wrapText="1"/>
    </xf>
    <xf numFmtId="166" fontId="99" fillId="13" borderId="43" xfId="2" applyNumberFormat="1" applyFont="1" applyFill="1" applyBorder="1" applyAlignment="1" applyProtection="1">
      <alignment horizontal="left" vertical="center" wrapText="1"/>
    </xf>
    <xf numFmtId="0" fontId="98" fillId="13" borderId="43" xfId="2" applyNumberFormat="1" applyFont="1" applyFill="1" applyBorder="1" applyAlignment="1" applyProtection="1">
      <alignment horizontal="left" vertical="center" wrapText="1"/>
    </xf>
    <xf numFmtId="166" fontId="123" fillId="14" borderId="32" xfId="2" applyNumberFormat="1" applyFont="1" applyFill="1" applyBorder="1" applyAlignment="1" applyProtection="1">
      <alignment vertical="center" wrapText="1"/>
    </xf>
    <xf numFmtId="166" fontId="123" fillId="14" borderId="32" xfId="2" applyNumberFormat="1" applyFont="1" applyFill="1" applyBorder="1" applyAlignment="1" applyProtection="1">
      <alignment horizontal="center" vertical="center" wrapText="1"/>
    </xf>
    <xf numFmtId="0" fontId="102" fillId="18" borderId="0" xfId="0" applyFont="1" applyFill="1" applyAlignment="1" applyProtection="1">
      <alignment horizontal="center" vertical="center"/>
      <protection locked="0"/>
    </xf>
    <xf numFmtId="0" fontId="123" fillId="13" borderId="32" xfId="0" applyFont="1" applyFill="1" applyBorder="1" applyAlignment="1">
      <alignment horizontal="center" vertical="center" wrapText="1"/>
    </xf>
    <xf numFmtId="0" fontId="123" fillId="13" borderId="32" xfId="0" applyFont="1" applyFill="1" applyBorder="1" applyAlignment="1">
      <alignment horizontal="left" vertical="center" wrapText="1"/>
    </xf>
    <xf numFmtId="0" fontId="97" fillId="13" borderId="32" xfId="0" applyFont="1" applyFill="1" applyBorder="1" applyAlignment="1">
      <alignment horizontal="center" vertical="center" wrapText="1"/>
    </xf>
    <xf numFmtId="0" fontId="96" fillId="13" borderId="32" xfId="0" applyFont="1" applyFill="1" applyBorder="1" applyAlignment="1">
      <alignment horizontal="center" vertical="center" wrapText="1"/>
    </xf>
    <xf numFmtId="0" fontId="102" fillId="9" borderId="32" xfId="2" applyNumberFormat="1" applyFont="1" applyFill="1" applyBorder="1" applyAlignment="1" applyProtection="1">
      <alignment horizontal="center" vertical="center"/>
    </xf>
    <xf numFmtId="0" fontId="123" fillId="9" borderId="32" xfId="2" applyNumberFormat="1" applyFont="1" applyFill="1" applyBorder="1" applyAlignment="1" applyProtection="1">
      <alignment horizontal="left" vertical="center" wrapText="1"/>
    </xf>
    <xf numFmtId="164" fontId="123" fillId="13" borderId="42" xfId="2" applyFont="1" applyFill="1" applyBorder="1" applyAlignment="1" applyProtection="1">
      <alignment horizontal="center" vertical="center" wrapText="1"/>
      <protection locked="0"/>
    </xf>
    <xf numFmtId="0" fontId="122" fillId="14" borderId="32" xfId="0" applyFont="1" applyFill="1" applyBorder="1" applyAlignment="1">
      <alignment horizontal="left" vertical="center" wrapText="1"/>
    </xf>
    <xf numFmtId="0" fontId="127" fillId="13" borderId="32" xfId="0" applyFont="1" applyFill="1" applyBorder="1" applyAlignment="1">
      <alignment horizontal="center" vertical="center" wrapText="1"/>
    </xf>
    <xf numFmtId="166" fontId="123" fillId="9" borderId="0" xfId="2" applyNumberFormat="1" applyFont="1" applyFill="1" applyBorder="1" applyAlignment="1" applyProtection="1">
      <alignment horizontal="center" vertical="center" wrapText="1"/>
    </xf>
    <xf numFmtId="166" fontId="103" fillId="9" borderId="0" xfId="2" applyNumberFormat="1" applyFont="1" applyFill="1" applyBorder="1" applyAlignment="1" applyProtection="1">
      <alignment horizontal="center" vertical="center" wrapText="1"/>
    </xf>
    <xf numFmtId="9" fontId="123" fillId="9" borderId="0" xfId="3" applyFont="1" applyFill="1" applyBorder="1" applyAlignment="1" applyProtection="1">
      <alignment horizontal="center" vertical="center" wrapText="1"/>
    </xf>
    <xf numFmtId="166" fontId="123" fillId="9" borderId="0" xfId="2" applyNumberFormat="1" applyFont="1" applyFill="1" applyBorder="1" applyAlignment="1" applyProtection="1">
      <alignment vertical="center" wrapText="1"/>
    </xf>
    <xf numFmtId="37" fontId="122" fillId="33" borderId="0" xfId="2" applyNumberFormat="1" applyFont="1" applyFill="1" applyBorder="1" applyAlignment="1" applyProtection="1">
      <alignment horizontal="center" vertical="center" wrapText="1"/>
    </xf>
    <xf numFmtId="0" fontId="143" fillId="0" borderId="0" xfId="0" applyFont="1" applyAlignment="1" applyProtection="1">
      <alignment horizontal="center" vertical="center"/>
      <protection locked="0"/>
    </xf>
    <xf numFmtId="0" fontId="143" fillId="0" borderId="0" xfId="0" applyFont="1" applyAlignment="1" applyProtection="1">
      <alignment horizontal="left" vertical="center"/>
      <protection locked="0"/>
    </xf>
    <xf numFmtId="0" fontId="143" fillId="0" borderId="0" xfId="0" applyFont="1" applyAlignment="1" applyProtection="1">
      <alignment horizontal="center" vertical="center" wrapText="1"/>
      <protection locked="0"/>
    </xf>
    <xf numFmtId="0" fontId="143" fillId="0" borderId="0" xfId="0" applyFont="1" applyAlignment="1" applyProtection="1">
      <alignment horizontal="left" vertical="center" wrapText="1"/>
      <protection locked="0"/>
    </xf>
    <xf numFmtId="0" fontId="144" fillId="0" borderId="0" xfId="0" applyFont="1" applyAlignment="1" applyProtection="1">
      <alignment horizontal="left" vertical="center"/>
      <protection locked="0"/>
    </xf>
    <xf numFmtId="0" fontId="145" fillId="14" borderId="1" xfId="0" applyFont="1" applyFill="1" applyBorder="1" applyAlignment="1" applyProtection="1">
      <alignment horizontal="left" vertical="center" wrapText="1"/>
      <protection locked="0"/>
    </xf>
    <xf numFmtId="0" fontId="119" fillId="18" borderId="71" xfId="0" applyFont="1" applyFill="1" applyBorder="1" applyAlignment="1" applyProtection="1">
      <alignment horizontal="center" vertical="center" wrapText="1"/>
      <protection locked="0"/>
    </xf>
    <xf numFmtId="0" fontId="119" fillId="18" borderId="75" xfId="0" applyFont="1" applyFill="1" applyBorder="1" applyAlignment="1" applyProtection="1">
      <alignment horizontal="center" vertical="center" wrapText="1"/>
      <protection locked="0"/>
    </xf>
    <xf numFmtId="0" fontId="119" fillId="18" borderId="73" xfId="0" applyFont="1" applyFill="1" applyBorder="1" applyAlignment="1" applyProtection="1">
      <alignment horizontal="center" vertical="center" wrapText="1"/>
      <protection locked="0"/>
    </xf>
    <xf numFmtId="164" fontId="146" fillId="13" borderId="32" xfId="2" applyFont="1" applyFill="1" applyBorder="1" applyAlignment="1" applyProtection="1">
      <alignment horizontal="center" vertical="center" wrapText="1"/>
      <protection locked="0"/>
    </xf>
    <xf numFmtId="0" fontId="148" fillId="0" borderId="0" xfId="0" applyFont="1" applyAlignment="1" applyProtection="1">
      <alignment horizontal="center" vertical="center"/>
      <protection locked="0"/>
    </xf>
    <xf numFmtId="0" fontId="148" fillId="0" borderId="0" xfId="0" applyFont="1" applyAlignment="1" applyProtection="1">
      <alignment horizontal="left" vertical="center" wrapText="1"/>
      <protection locked="0"/>
    </xf>
    <xf numFmtId="0" fontId="148" fillId="0" borderId="0" xfId="0" applyFont="1" applyAlignment="1" applyProtection="1">
      <alignment horizontal="left" vertical="center"/>
      <protection locked="0"/>
    </xf>
    <xf numFmtId="0" fontId="148" fillId="0" borderId="0" xfId="0" applyFont="1" applyAlignment="1" applyProtection="1">
      <alignment horizontal="center" vertical="center" wrapText="1"/>
      <protection locked="0"/>
    </xf>
    <xf numFmtId="166" fontId="146" fillId="13" borderId="32" xfId="2" applyNumberFormat="1" applyFont="1" applyFill="1" applyBorder="1" applyAlignment="1" applyProtection="1">
      <alignment horizontal="center" vertical="center" wrapText="1"/>
    </xf>
    <xf numFmtId="166" fontId="147" fillId="9" borderId="27" xfId="2" applyNumberFormat="1" applyFont="1" applyFill="1" applyBorder="1" applyAlignment="1" applyProtection="1">
      <alignment horizontal="center" vertical="center" wrapText="1"/>
    </xf>
    <xf numFmtId="166" fontId="147" fillId="9" borderId="27" xfId="2" applyNumberFormat="1" applyFont="1" applyFill="1" applyBorder="1" applyAlignment="1" applyProtection="1">
      <alignment vertical="center" wrapText="1"/>
    </xf>
    <xf numFmtId="9" fontId="146" fillId="10" borderId="32" xfId="3" applyFont="1" applyFill="1" applyBorder="1" applyAlignment="1" applyProtection="1">
      <alignment horizontal="center" vertical="center" wrapText="1"/>
    </xf>
    <xf numFmtId="164" fontId="143" fillId="14" borderId="45" xfId="2" applyFont="1" applyFill="1" applyBorder="1" applyAlignment="1" applyProtection="1">
      <alignment horizontal="center" vertical="center" wrapText="1"/>
    </xf>
    <xf numFmtId="164" fontId="146" fillId="13" borderId="32" xfId="2" applyFont="1" applyFill="1" applyBorder="1" applyAlignment="1" applyProtection="1">
      <alignment horizontal="center" vertical="center" wrapText="1"/>
    </xf>
    <xf numFmtId="166" fontId="148" fillId="13" borderId="32" xfId="2" applyNumberFormat="1" applyFont="1" applyFill="1" applyBorder="1" applyAlignment="1" applyProtection="1">
      <alignment horizontal="left" vertical="center" wrapText="1"/>
    </xf>
    <xf numFmtId="37" fontId="146" fillId="14" borderId="32" xfId="2" applyNumberFormat="1" applyFont="1" applyFill="1" applyBorder="1" applyAlignment="1" applyProtection="1">
      <alignment horizontal="center" vertical="center" wrapText="1"/>
    </xf>
    <xf numFmtId="9" fontId="146" fillId="13" borderId="32" xfId="3" applyFont="1" applyFill="1" applyBorder="1" applyAlignment="1" applyProtection="1">
      <alignment horizontal="center" vertical="center" wrapText="1"/>
    </xf>
    <xf numFmtId="0" fontId="135" fillId="0" borderId="0" xfId="0" applyFont="1" applyAlignment="1" applyProtection="1">
      <alignment horizontal="center" vertical="center"/>
      <protection locked="0"/>
    </xf>
    <xf numFmtId="0" fontId="151" fillId="3" borderId="94" xfId="0" applyFont="1" applyFill="1" applyBorder="1" applyAlignment="1">
      <alignment horizontal="center" vertical="center" wrapText="1"/>
    </xf>
    <xf numFmtId="0" fontId="151" fillId="3" borderId="97" xfId="0" applyFont="1" applyFill="1" applyBorder="1" applyAlignment="1">
      <alignment horizontal="center" vertical="center" wrapText="1"/>
    </xf>
    <xf numFmtId="0" fontId="2" fillId="0" borderId="98" xfId="0" applyFont="1" applyBorder="1" applyAlignment="1">
      <alignment horizontal="center" vertical="center" wrapText="1"/>
    </xf>
    <xf numFmtId="0" fontId="151" fillId="36" borderId="6" xfId="0" applyFont="1" applyFill="1" applyBorder="1" applyAlignment="1">
      <alignment horizontal="center" vertical="center" wrapText="1"/>
    </xf>
    <xf numFmtId="0" fontId="151" fillId="28" borderId="6" xfId="0" applyFont="1" applyFill="1" applyBorder="1" applyAlignment="1">
      <alignment horizontal="center" vertical="center" wrapText="1"/>
    </xf>
    <xf numFmtId="0" fontId="151" fillId="37" borderId="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152" fillId="3" borderId="99" xfId="0" applyFont="1" applyFill="1" applyBorder="1" applyAlignment="1">
      <alignment horizontal="center" vertical="center" wrapText="1"/>
    </xf>
    <xf numFmtId="0" fontId="2" fillId="3" borderId="100" xfId="0" applyFont="1" applyFill="1" applyBorder="1" applyAlignment="1">
      <alignment vertical="center"/>
    </xf>
    <xf numFmtId="3" fontId="0" fillId="3" borderId="2" xfId="0" applyNumberFormat="1" applyFill="1" applyBorder="1" applyAlignment="1">
      <alignment horizontal="center" vertical="center"/>
    </xf>
    <xf numFmtId="9" fontId="2" fillId="3" borderId="2" xfId="0" applyNumberFormat="1" applyFont="1" applyFill="1" applyBorder="1" applyAlignment="1">
      <alignment horizontal="center" vertical="center"/>
    </xf>
    <xf numFmtId="0" fontId="152" fillId="38" borderId="101" xfId="0" applyFont="1" applyFill="1" applyBorder="1" applyAlignment="1">
      <alignment horizontal="center" vertical="center" wrapText="1"/>
    </xf>
    <xf numFmtId="0" fontId="2" fillId="0" borderId="100" xfId="0" applyFont="1" applyBorder="1" applyAlignment="1">
      <alignment vertical="center"/>
    </xf>
    <xf numFmtId="3" fontId="0" fillId="0" borderId="2" xfId="0" applyNumberFormat="1" applyBorder="1" applyAlignment="1">
      <alignment horizontal="center" vertical="center"/>
    </xf>
    <xf numFmtId="9" fontId="2" fillId="0" borderId="2" xfId="0" applyNumberFormat="1" applyFont="1" applyBorder="1" applyAlignment="1">
      <alignment horizontal="center" vertical="center"/>
    </xf>
    <xf numFmtId="0" fontId="99" fillId="9" borderId="28" xfId="0" applyFont="1" applyFill="1" applyBorder="1" applyAlignment="1" applyProtection="1">
      <alignment horizontal="center" vertical="center" wrapText="1"/>
      <protection locked="0"/>
    </xf>
    <xf numFmtId="0" fontId="102" fillId="9" borderId="21" xfId="0" applyFont="1" applyFill="1" applyBorder="1" applyAlignment="1" applyProtection="1">
      <alignment horizontal="center" vertical="center"/>
      <protection locked="0"/>
    </xf>
    <xf numFmtId="0" fontId="102" fillId="9" borderId="22" xfId="0" applyFont="1" applyFill="1" applyBorder="1" applyAlignment="1" applyProtection="1">
      <alignment horizontal="center" vertical="center"/>
      <protection locked="0"/>
    </xf>
    <xf numFmtId="0" fontId="102" fillId="9" borderId="23" xfId="0" applyFont="1" applyFill="1" applyBorder="1" applyAlignment="1" applyProtection="1">
      <alignment horizontal="center" vertical="center"/>
      <protection locked="0"/>
    </xf>
    <xf numFmtId="0" fontId="102" fillId="9" borderId="14" xfId="0" applyFont="1" applyFill="1" applyBorder="1" applyAlignment="1" applyProtection="1">
      <alignment horizontal="center" vertical="center" wrapText="1"/>
      <protection locked="0"/>
    </xf>
    <xf numFmtId="0" fontId="102" fillId="9" borderId="26" xfId="0" applyFont="1" applyFill="1" applyBorder="1" applyAlignment="1" applyProtection="1">
      <alignment horizontal="center" vertical="center" wrapText="1"/>
      <protection locked="0"/>
    </xf>
    <xf numFmtId="0" fontId="102" fillId="9" borderId="23" xfId="0" applyFont="1" applyFill="1" applyBorder="1" applyAlignment="1" applyProtection="1">
      <alignment horizontal="center" vertical="center" wrapText="1"/>
      <protection locked="0"/>
    </xf>
    <xf numFmtId="0" fontId="102" fillId="9" borderId="15" xfId="0" applyFont="1" applyFill="1" applyBorder="1" applyAlignment="1" applyProtection="1">
      <alignment horizontal="center" vertical="center" wrapText="1"/>
      <protection locked="0"/>
    </xf>
    <xf numFmtId="0" fontId="102" fillId="9" borderId="16" xfId="0" applyFont="1" applyFill="1" applyBorder="1" applyAlignment="1" applyProtection="1">
      <alignment horizontal="center" vertical="center" wrapText="1"/>
      <protection locked="0"/>
    </xf>
    <xf numFmtId="0" fontId="102" fillId="9" borderId="17" xfId="0" applyFont="1" applyFill="1" applyBorder="1" applyAlignment="1" applyProtection="1">
      <alignment horizontal="center" vertical="center" wrapText="1"/>
      <protection locked="0"/>
    </xf>
    <xf numFmtId="0" fontId="99" fillId="9" borderId="18" xfId="0" applyFont="1" applyFill="1" applyBorder="1" applyAlignment="1" applyProtection="1">
      <alignment horizontal="center" vertical="center" wrapText="1"/>
      <protection locked="0"/>
    </xf>
    <xf numFmtId="0" fontId="99" fillId="9" borderId="19" xfId="0" applyFont="1" applyFill="1" applyBorder="1" applyAlignment="1" applyProtection="1">
      <alignment horizontal="center" vertical="center" wrapText="1"/>
      <protection locked="0"/>
    </xf>
    <xf numFmtId="0" fontId="99" fillId="9" borderId="20" xfId="0" applyFont="1" applyFill="1" applyBorder="1" applyAlignment="1" applyProtection="1">
      <alignment horizontal="center" vertical="center" wrapText="1"/>
      <protection locked="0"/>
    </xf>
    <xf numFmtId="0" fontId="102" fillId="9" borderId="27" xfId="0" applyFont="1" applyFill="1" applyBorder="1" applyAlignment="1" applyProtection="1">
      <alignment horizontal="center" vertical="center" textRotation="255" wrapText="1"/>
      <protection locked="0"/>
    </xf>
    <xf numFmtId="0" fontId="102" fillId="9" borderId="31" xfId="0" applyFont="1" applyFill="1" applyBorder="1" applyAlignment="1" applyProtection="1">
      <alignment horizontal="center" vertical="center" wrapText="1"/>
      <protection locked="0"/>
    </xf>
    <xf numFmtId="0" fontId="99" fillId="9" borderId="15" xfId="0" applyFont="1" applyFill="1" applyBorder="1" applyAlignment="1" applyProtection="1">
      <alignment horizontal="center" vertical="center" wrapText="1"/>
      <protection locked="0"/>
    </xf>
    <xf numFmtId="0" fontId="99" fillId="9" borderId="16" xfId="0" applyFont="1" applyFill="1" applyBorder="1" applyAlignment="1" applyProtection="1">
      <alignment horizontal="center" vertical="center" wrapText="1"/>
      <protection locked="0"/>
    </xf>
    <xf numFmtId="0" fontId="99" fillId="9" borderId="17" xfId="0" applyFont="1" applyFill="1" applyBorder="1" applyAlignment="1" applyProtection="1">
      <alignment horizontal="center" vertical="center" wrapText="1"/>
      <protection locked="0"/>
    </xf>
    <xf numFmtId="0" fontId="99" fillId="9" borderId="24" xfId="0" applyFont="1" applyFill="1" applyBorder="1" applyAlignment="1" applyProtection="1">
      <alignment horizontal="center" vertical="center" wrapText="1"/>
      <protection locked="0"/>
    </xf>
    <xf numFmtId="0" fontId="99" fillId="9" borderId="25" xfId="0" applyFont="1" applyFill="1" applyBorder="1" applyAlignment="1" applyProtection="1">
      <alignment horizontal="center" vertical="center" wrapText="1"/>
      <protection locked="0"/>
    </xf>
    <xf numFmtId="0" fontId="99" fillId="9" borderId="21" xfId="0" applyFont="1" applyFill="1" applyBorder="1" applyAlignment="1" applyProtection="1">
      <alignment horizontal="center" vertical="center" wrapText="1"/>
      <protection locked="0"/>
    </xf>
    <xf numFmtId="0" fontId="99" fillId="9" borderId="22" xfId="0" applyFont="1" applyFill="1" applyBorder="1" applyAlignment="1" applyProtection="1">
      <alignment horizontal="center" vertical="center" wrapText="1"/>
      <protection locked="0"/>
    </xf>
    <xf numFmtId="0" fontId="99" fillId="9" borderId="28" xfId="0" applyFont="1" applyFill="1" applyBorder="1" applyAlignment="1" applyProtection="1">
      <alignment horizontal="center" vertical="center"/>
      <protection locked="0"/>
    </xf>
    <xf numFmtId="0" fontId="99" fillId="9" borderId="30" xfId="0" applyFont="1" applyFill="1" applyBorder="1" applyAlignment="1" applyProtection="1">
      <alignment horizontal="center" vertical="center" wrapText="1"/>
      <protection locked="0"/>
    </xf>
    <xf numFmtId="0" fontId="99" fillId="9" borderId="30" xfId="0" applyFont="1" applyFill="1" applyBorder="1" applyAlignment="1" applyProtection="1">
      <alignment horizontal="center" vertical="center"/>
      <protection locked="0"/>
    </xf>
    <xf numFmtId="0" fontId="99" fillId="9" borderId="21" xfId="0" applyFont="1" applyFill="1" applyBorder="1" applyAlignment="1" applyProtection="1">
      <alignment horizontal="center" vertical="center"/>
      <protection locked="0"/>
    </xf>
    <xf numFmtId="0" fontId="99" fillId="9" borderId="22" xfId="0" applyFont="1" applyFill="1" applyBorder="1" applyAlignment="1" applyProtection="1">
      <alignment horizontal="center" vertical="center"/>
      <protection locked="0"/>
    </xf>
    <xf numFmtId="0" fontId="99" fillId="9" borderId="23" xfId="0" applyFont="1" applyFill="1" applyBorder="1" applyAlignment="1" applyProtection="1">
      <alignment horizontal="center" vertical="center"/>
      <protection locked="0"/>
    </xf>
    <xf numFmtId="0" fontId="90" fillId="9" borderId="29" xfId="0" applyFont="1" applyFill="1" applyBorder="1" applyAlignment="1" applyProtection="1">
      <alignment vertical="center" wrapText="1"/>
      <protection locked="0"/>
    </xf>
    <xf numFmtId="0" fontId="90" fillId="9" borderId="28" xfId="0" applyFont="1" applyFill="1" applyBorder="1" applyAlignment="1" applyProtection="1">
      <alignment vertical="center" wrapText="1"/>
      <protection locked="0"/>
    </xf>
    <xf numFmtId="0" fontId="97" fillId="3" borderId="35" xfId="0" applyFont="1" applyFill="1" applyBorder="1" applyAlignment="1" applyProtection="1">
      <alignment vertical="center" wrapText="1"/>
      <protection locked="0"/>
    </xf>
    <xf numFmtId="0" fontId="97" fillId="3" borderId="33" xfId="0" applyFont="1" applyFill="1" applyBorder="1" applyAlignment="1" applyProtection="1">
      <alignment vertical="center" wrapText="1"/>
      <protection locked="0"/>
    </xf>
    <xf numFmtId="0" fontId="96" fillId="3" borderId="37" xfId="0" applyFont="1" applyFill="1" applyBorder="1" applyAlignment="1" applyProtection="1">
      <alignment vertical="center" wrapText="1"/>
      <protection locked="0"/>
    </xf>
    <xf numFmtId="1" fontId="99" fillId="9" borderId="29" xfId="0" applyNumberFormat="1" applyFont="1" applyFill="1" applyBorder="1" applyAlignment="1" applyProtection="1">
      <alignment horizontal="center" vertical="center" wrapText="1"/>
      <protection locked="0"/>
    </xf>
    <xf numFmtId="1" fontId="99" fillId="9" borderId="28" xfId="0" applyNumberFormat="1" applyFont="1" applyFill="1" applyBorder="1" applyAlignment="1" applyProtection="1">
      <alignment horizontal="center" vertical="center" wrapText="1"/>
      <protection locked="0"/>
    </xf>
    <xf numFmtId="0" fontId="77" fillId="0" borderId="0" xfId="0" applyFont="1" applyAlignment="1" applyProtection="1">
      <alignment vertical="center"/>
      <protection locked="0"/>
    </xf>
    <xf numFmtId="0" fontId="102" fillId="9" borderId="2" xfId="0" applyFont="1" applyFill="1" applyBorder="1" applyAlignment="1" applyProtection="1">
      <alignment vertical="center"/>
      <protection locked="0"/>
    </xf>
    <xf numFmtId="0" fontId="128" fillId="9" borderId="29" xfId="0" applyFont="1" applyFill="1" applyBorder="1" applyAlignment="1" applyProtection="1">
      <alignment horizontal="center" vertical="center" wrapText="1"/>
      <protection locked="0"/>
    </xf>
    <xf numFmtId="0" fontId="123" fillId="13" borderId="32" xfId="0" applyFont="1" applyFill="1" applyBorder="1" applyAlignment="1" applyProtection="1">
      <alignment horizontal="center" vertical="center" wrapText="1"/>
      <protection locked="0"/>
    </xf>
    <xf numFmtId="0" fontId="97" fillId="13" borderId="32" xfId="0" applyFont="1" applyFill="1" applyBorder="1" applyAlignment="1">
      <alignment horizontal="left" vertical="center" wrapText="1"/>
    </xf>
    <xf numFmtId="0" fontId="97" fillId="13" borderId="32" xfId="0" applyFont="1" applyFill="1" applyBorder="1" applyAlignment="1">
      <alignment horizontal="left" wrapText="1"/>
    </xf>
    <xf numFmtId="0" fontId="97" fillId="21" borderId="32" xfId="0" applyFont="1" applyFill="1" applyBorder="1" applyAlignment="1">
      <alignment horizontal="left" vertical="center" wrapText="1"/>
    </xf>
    <xf numFmtId="0" fontId="97" fillId="28" borderId="32" xfId="0" applyFont="1" applyFill="1" applyBorder="1" applyAlignment="1">
      <alignment horizontal="center" vertical="center" wrapText="1"/>
    </xf>
    <xf numFmtId="0" fontId="97" fillId="24" borderId="32" xfId="0" applyFont="1" applyFill="1" applyBorder="1" applyAlignment="1">
      <alignment horizontal="left" vertical="center" wrapText="1"/>
    </xf>
    <xf numFmtId="0" fontId="122" fillId="19" borderId="32" xfId="0" applyFont="1" applyFill="1" applyBorder="1" applyAlignment="1">
      <alignment horizontal="left" vertical="center" wrapText="1"/>
    </xf>
    <xf numFmtId="0" fontId="97" fillId="16" borderId="32" xfId="0" applyFont="1" applyFill="1" applyBorder="1" applyAlignment="1">
      <alignment horizontal="left" vertical="center" wrapText="1"/>
    </xf>
    <xf numFmtId="0" fontId="97" fillId="23" borderId="32" xfId="0" applyFont="1" applyFill="1" applyBorder="1" applyAlignment="1">
      <alignment horizontal="left" vertical="center" wrapText="1"/>
    </xf>
    <xf numFmtId="0" fontId="97" fillId="13" borderId="42" xfId="0" applyFont="1" applyFill="1" applyBorder="1" applyAlignment="1">
      <alignment horizontal="center" vertical="center" wrapText="1"/>
    </xf>
    <xf numFmtId="0" fontId="123" fillId="13" borderId="42" xfId="0" applyFont="1" applyFill="1" applyBorder="1" applyAlignment="1">
      <alignment horizontal="center" vertical="center" wrapText="1"/>
    </xf>
    <xf numFmtId="0" fontId="123" fillId="13" borderId="42" xfId="0" applyFont="1" applyFill="1" applyBorder="1" applyAlignment="1">
      <alignment horizontal="left" vertical="center" wrapText="1"/>
    </xf>
    <xf numFmtId="0" fontId="96" fillId="9" borderId="34" xfId="0" applyFont="1" applyFill="1" applyBorder="1" applyAlignment="1">
      <alignment horizontal="left" vertical="center" wrapText="1"/>
    </xf>
    <xf numFmtId="0" fontId="97" fillId="20" borderId="32" xfId="0" applyFont="1" applyFill="1" applyBorder="1" applyAlignment="1">
      <alignment horizontal="left" vertical="center" wrapText="1"/>
    </xf>
    <xf numFmtId="0" fontId="123" fillId="13" borderId="42" xfId="0" applyFont="1" applyFill="1" applyBorder="1" applyAlignment="1" applyProtection="1">
      <alignment horizontal="center" vertical="center" wrapText="1"/>
      <protection locked="0"/>
    </xf>
    <xf numFmtId="0" fontId="99" fillId="9" borderId="31" xfId="0" applyFont="1" applyFill="1" applyBorder="1" applyAlignment="1" applyProtection="1">
      <alignment horizontal="center" vertical="center"/>
      <protection locked="0"/>
    </xf>
    <xf numFmtId="164" fontId="149" fillId="0" borderId="0" xfId="2" applyFont="1" applyFill="1" applyBorder="1" applyAlignment="1" applyProtection="1">
      <alignment horizontal="center" vertical="center"/>
    </xf>
    <xf numFmtId="0" fontId="128" fillId="13" borderId="32" xfId="0" applyFont="1" applyFill="1" applyBorder="1" applyAlignment="1">
      <alignment horizontal="center" vertical="center" wrapText="1"/>
    </xf>
    <xf numFmtId="0" fontId="146" fillId="13" borderId="32" xfId="0" applyFont="1" applyFill="1" applyBorder="1" applyAlignment="1" applyProtection="1">
      <alignment horizontal="center" vertical="center" wrapText="1"/>
      <protection locked="0"/>
    </xf>
    <xf numFmtId="0" fontId="146" fillId="14" borderId="32" xfId="0" applyFont="1" applyFill="1" applyBorder="1" applyAlignment="1" applyProtection="1">
      <alignment horizontal="center" vertical="center" wrapText="1"/>
      <protection locked="0"/>
    </xf>
    <xf numFmtId="0" fontId="119" fillId="18" borderId="33" xfId="0" applyFont="1" applyFill="1" applyBorder="1" applyAlignment="1" applyProtection="1">
      <alignment vertical="center"/>
      <protection locked="0"/>
    </xf>
    <xf numFmtId="0" fontId="119" fillId="25" borderId="32" xfId="0" applyFont="1" applyFill="1" applyBorder="1" applyAlignment="1">
      <alignment horizontal="center" vertical="center"/>
    </xf>
    <xf numFmtId="0" fontId="119" fillId="26" borderId="32" xfId="0" applyFont="1" applyFill="1" applyBorder="1" applyAlignment="1">
      <alignment horizontal="center" vertical="center"/>
    </xf>
    <xf numFmtId="0" fontId="145" fillId="27" borderId="32" xfId="0" applyFont="1" applyFill="1" applyBorder="1" applyAlignment="1">
      <alignment horizontal="left" vertical="center" wrapText="1"/>
    </xf>
    <xf numFmtId="0" fontId="143" fillId="14" borderId="32" xfId="0" applyFont="1" applyFill="1" applyBorder="1" applyAlignment="1">
      <alignment horizontal="center" vertical="center"/>
    </xf>
    <xf numFmtId="0" fontId="146" fillId="14" borderId="32" xfId="0" applyFont="1" applyFill="1" applyBorder="1" applyAlignment="1">
      <alignment horizontal="center" vertical="center"/>
    </xf>
    <xf numFmtId="0" fontId="147" fillId="18" borderId="73" xfId="0" applyFont="1" applyFill="1" applyBorder="1" applyAlignment="1">
      <alignment horizontal="center" vertical="center"/>
    </xf>
    <xf numFmtId="0" fontId="146" fillId="14" borderId="32" xfId="0" applyFont="1" applyFill="1" applyBorder="1" applyAlignment="1">
      <alignment horizontal="left" vertical="center" wrapText="1"/>
    </xf>
    <xf numFmtId="0" fontId="146" fillId="30" borderId="32" xfId="0" applyFont="1" applyFill="1" applyBorder="1" applyAlignment="1">
      <alignment horizontal="center" vertical="center" wrapText="1"/>
    </xf>
    <xf numFmtId="0" fontId="146" fillId="13" borderId="32" xfId="0" applyFont="1" applyFill="1" applyBorder="1" applyAlignment="1">
      <alignment horizontal="center" vertical="center" wrapText="1"/>
    </xf>
    <xf numFmtId="0" fontId="146" fillId="14" borderId="45" xfId="0" applyFont="1" applyFill="1" applyBorder="1" applyAlignment="1">
      <alignment horizontal="left" vertical="center" wrapText="1"/>
    </xf>
    <xf numFmtId="164" fontId="104" fillId="14" borderId="87" xfId="2" applyFont="1" applyFill="1" applyBorder="1" applyAlignment="1" applyProtection="1">
      <alignment horizontal="center" vertical="center"/>
    </xf>
    <xf numFmtId="0" fontId="104" fillId="14" borderId="45" xfId="0" applyFont="1" applyFill="1" applyBorder="1" applyAlignment="1">
      <alignment horizontal="left" vertical="center" wrapText="1"/>
    </xf>
    <xf numFmtId="0" fontId="145" fillId="30" borderId="32" xfId="0" applyFont="1" applyFill="1" applyBorder="1" applyAlignment="1">
      <alignment horizontal="left" vertical="center" wrapText="1"/>
    </xf>
    <xf numFmtId="0" fontId="143" fillId="30" borderId="32" xfId="0" applyFont="1" applyFill="1" applyBorder="1" applyAlignment="1">
      <alignment horizontal="center" vertical="center" wrapText="1"/>
    </xf>
    <xf numFmtId="0" fontId="143" fillId="14" borderId="83" xfId="0" applyFont="1" applyFill="1" applyBorder="1" applyAlignment="1">
      <alignment horizontal="center" vertical="center" wrapText="1"/>
    </xf>
    <xf numFmtId="164" fontId="100" fillId="14" borderId="83" xfId="2" applyFont="1" applyFill="1" applyBorder="1" applyAlignment="1" applyProtection="1">
      <alignment horizontal="center" vertical="center" wrapText="1"/>
    </xf>
    <xf numFmtId="0" fontId="104" fillId="14" borderId="83" xfId="0" applyFont="1" applyFill="1" applyBorder="1" applyAlignment="1">
      <alignment horizontal="left" vertical="center" wrapText="1"/>
    </xf>
    <xf numFmtId="0" fontId="143" fillId="30" borderId="32" xfId="0" applyFont="1" applyFill="1" applyBorder="1" applyAlignment="1">
      <alignment horizontal="left" vertical="center" wrapText="1"/>
    </xf>
    <xf numFmtId="0" fontId="146" fillId="14" borderId="32" xfId="0" applyFont="1" applyFill="1" applyBorder="1" applyAlignment="1">
      <alignment horizontal="center" vertical="center" wrapText="1"/>
    </xf>
    <xf numFmtId="0" fontId="143" fillId="30" borderId="0" xfId="0" applyFont="1" applyFill="1" applyAlignment="1">
      <alignment horizontal="left" vertical="center" wrapText="1"/>
    </xf>
    <xf numFmtId="0" fontId="146" fillId="30" borderId="32" xfId="0" applyFont="1" applyFill="1" applyBorder="1" applyAlignment="1">
      <alignment horizontal="left" vertical="center" wrapText="1"/>
    </xf>
    <xf numFmtId="0" fontId="143" fillId="14" borderId="32" xfId="0" applyFont="1" applyFill="1" applyBorder="1" applyAlignment="1">
      <alignment horizontal="center" vertical="center" wrapText="1"/>
    </xf>
    <xf numFmtId="0" fontId="143" fillId="14" borderId="32" xfId="0" applyFont="1" applyFill="1" applyBorder="1" applyAlignment="1">
      <alignment horizontal="left" vertical="center" wrapText="1"/>
    </xf>
    <xf numFmtId="1" fontId="146" fillId="30" borderId="32" xfId="0" applyNumberFormat="1" applyFont="1" applyFill="1" applyBorder="1" applyAlignment="1">
      <alignment horizontal="center" vertical="center" wrapText="1"/>
    </xf>
    <xf numFmtId="0" fontId="146" fillId="14" borderId="45" xfId="0" applyFont="1" applyFill="1" applyBorder="1" applyAlignment="1">
      <alignment horizontal="center" vertical="center" wrapText="1"/>
    </xf>
    <xf numFmtId="164" fontId="104" fillId="14" borderId="88" xfId="2" applyFont="1" applyFill="1" applyBorder="1" applyAlignment="1" applyProtection="1">
      <alignment horizontal="center" vertical="center" wrapText="1"/>
    </xf>
    <xf numFmtId="1" fontId="146" fillId="14" borderId="32" xfId="0" applyNumberFormat="1" applyFont="1" applyFill="1" applyBorder="1" applyAlignment="1">
      <alignment horizontal="center" vertical="center" wrapText="1"/>
    </xf>
    <xf numFmtId="0" fontId="146" fillId="30" borderId="45" xfId="0" applyFont="1" applyFill="1" applyBorder="1" applyAlignment="1">
      <alignment horizontal="center" vertical="center" wrapText="1"/>
    </xf>
    <xf numFmtId="0" fontId="146" fillId="14" borderId="32" xfId="0" quotePrefix="1" applyFont="1" applyFill="1" applyBorder="1" applyAlignment="1">
      <alignment horizontal="center" vertical="center" wrapText="1"/>
    </xf>
    <xf numFmtId="0" fontId="145" fillId="14" borderId="32" xfId="0" applyFont="1" applyFill="1" applyBorder="1" applyAlignment="1">
      <alignment horizontal="center" vertical="center" wrapText="1"/>
    </xf>
    <xf numFmtId="0" fontId="147" fillId="18" borderId="73" xfId="0" applyFont="1" applyFill="1" applyBorder="1" applyAlignment="1">
      <alignment horizontal="center" vertical="center" wrapText="1"/>
    </xf>
    <xf numFmtId="0" fontId="143" fillId="14" borderId="42" xfId="0" applyFont="1" applyFill="1" applyBorder="1" applyAlignment="1">
      <alignment horizontal="left" vertical="center" wrapText="1"/>
    </xf>
    <xf numFmtId="0" fontId="119" fillId="18" borderId="33" xfId="0" applyFont="1" applyFill="1" applyBorder="1" applyAlignment="1">
      <alignment vertical="center"/>
    </xf>
    <xf numFmtId="0" fontId="147" fillId="18" borderId="71" xfId="0" applyFont="1" applyFill="1" applyBorder="1" applyAlignment="1">
      <alignment horizontal="center" vertical="center" wrapText="1"/>
    </xf>
    <xf numFmtId="0" fontId="119" fillId="18" borderId="33" xfId="0" applyFont="1" applyFill="1" applyBorder="1" applyAlignment="1">
      <alignment horizontal="center" vertical="center"/>
    </xf>
    <xf numFmtId="0" fontId="119" fillId="18" borderId="0" xfId="0" applyFont="1" applyFill="1" applyAlignment="1">
      <alignment horizontal="center" vertical="center"/>
    </xf>
    <xf numFmtId="0" fontId="119" fillId="18" borderId="33" xfId="0" applyFont="1" applyFill="1" applyBorder="1" applyAlignment="1">
      <alignment horizontal="left" vertical="center"/>
    </xf>
    <xf numFmtId="0" fontId="123" fillId="9" borderId="0" xfId="0" applyFont="1" applyFill="1" applyAlignment="1" applyProtection="1">
      <alignment horizontal="center" vertical="center" wrapText="1"/>
      <protection locked="0"/>
    </xf>
    <xf numFmtId="0" fontId="127" fillId="31" borderId="32" xfId="0" applyFont="1" applyFill="1" applyBorder="1" applyAlignment="1">
      <alignment horizontal="center" vertical="center"/>
    </xf>
    <xf numFmtId="0" fontId="127" fillId="13" borderId="32" xfId="0" applyFont="1" applyFill="1" applyBorder="1" applyAlignment="1">
      <alignment vertical="center" wrapText="1"/>
    </xf>
    <xf numFmtId="0" fontId="128" fillId="9" borderId="0" xfId="0" applyFont="1" applyFill="1" applyAlignment="1">
      <alignment vertical="center"/>
    </xf>
    <xf numFmtId="0" fontId="128" fillId="13" borderId="72" xfId="0" applyFont="1" applyFill="1" applyBorder="1" applyAlignment="1">
      <alignment vertical="center" wrapText="1"/>
    </xf>
    <xf numFmtId="0" fontId="128" fillId="33" borderId="71" xfId="0" applyFont="1" applyFill="1" applyBorder="1" applyAlignment="1">
      <alignment vertical="center" wrapText="1"/>
    </xf>
    <xf numFmtId="0" fontId="127" fillId="32" borderId="32" xfId="0" applyFont="1" applyFill="1" applyBorder="1" applyAlignment="1">
      <alignment horizontal="center" vertical="center"/>
    </xf>
    <xf numFmtId="0" fontId="122" fillId="30" borderId="32" xfId="0" applyFont="1" applyFill="1" applyBorder="1" applyAlignment="1">
      <alignment vertical="center" wrapText="1"/>
    </xf>
    <xf numFmtId="0" fontId="122" fillId="30" borderId="32" xfId="0" applyFont="1" applyFill="1" applyBorder="1" applyAlignment="1">
      <alignment horizontal="center" vertical="center" wrapText="1"/>
    </xf>
    <xf numFmtId="0" fontId="129" fillId="30" borderId="32" xfId="0" applyFont="1" applyFill="1" applyBorder="1" applyAlignment="1">
      <alignment horizontal="center" vertical="center" wrapText="1"/>
    </xf>
    <xf numFmtId="0" fontId="128" fillId="33" borderId="73" xfId="0" applyFont="1" applyFill="1" applyBorder="1" applyAlignment="1">
      <alignment vertical="center" wrapText="1"/>
    </xf>
    <xf numFmtId="0" fontId="128" fillId="9" borderId="73" xfId="0" applyFont="1" applyFill="1" applyBorder="1" applyAlignment="1">
      <alignment vertical="center" wrapText="1"/>
    </xf>
    <xf numFmtId="0" fontId="128" fillId="13" borderId="73" xfId="0" applyFont="1" applyFill="1" applyBorder="1" applyAlignment="1">
      <alignment vertical="center" wrapText="1"/>
    </xf>
    <xf numFmtId="0" fontId="129" fillId="30" borderId="84" xfId="0" applyFont="1" applyFill="1" applyBorder="1" applyAlignment="1">
      <alignment horizontal="center" vertical="center" wrapText="1"/>
    </xf>
    <xf numFmtId="0" fontId="129" fillId="30" borderId="85" xfId="0" applyFont="1" applyFill="1" applyBorder="1" applyAlignment="1">
      <alignment horizontal="center" vertical="center" wrapText="1"/>
    </xf>
    <xf numFmtId="0" fontId="129" fillId="30" borderId="86" xfId="0" applyFont="1" applyFill="1" applyBorder="1" applyAlignment="1">
      <alignment horizontal="center" vertical="center" wrapText="1"/>
    </xf>
    <xf numFmtId="0" fontId="128" fillId="13" borderId="32" xfId="0" applyFont="1" applyFill="1" applyBorder="1" applyAlignment="1">
      <alignment vertical="center" wrapText="1"/>
    </xf>
    <xf numFmtId="0" fontId="129" fillId="30" borderId="42" xfId="0" applyFont="1" applyFill="1" applyBorder="1" applyAlignment="1">
      <alignment horizontal="center" vertical="center" wrapText="1"/>
    </xf>
    <xf numFmtId="0" fontId="129" fillId="30" borderId="34" xfId="0" applyFont="1" applyFill="1" applyBorder="1" applyAlignment="1">
      <alignment horizontal="center" vertical="center" wrapText="1"/>
    </xf>
    <xf numFmtId="0" fontId="122" fillId="30" borderId="34" xfId="0" applyFont="1" applyFill="1" applyBorder="1" applyAlignment="1">
      <alignment horizontal="center" vertical="center" wrapText="1"/>
    </xf>
    <xf numFmtId="9" fontId="128" fillId="13" borderId="32" xfId="0" applyNumberFormat="1" applyFont="1" applyFill="1" applyBorder="1" applyAlignment="1">
      <alignment horizontal="center" vertical="center" wrapText="1"/>
    </xf>
    <xf numFmtId="0" fontId="129" fillId="30" borderId="0" xfId="0" applyFont="1" applyFill="1" applyAlignment="1">
      <alignment horizontal="center" vertical="center" wrapText="1"/>
    </xf>
    <xf numFmtId="0" fontId="129" fillId="30" borderId="32" xfId="0" applyFont="1" applyFill="1" applyBorder="1" applyAlignment="1">
      <alignment vertical="center" wrapText="1"/>
    </xf>
    <xf numFmtId="0" fontId="122" fillId="30" borderId="0" xfId="0" applyFont="1" applyFill="1" applyAlignment="1">
      <alignment horizontal="center" vertical="center" wrapText="1"/>
    </xf>
    <xf numFmtId="0" fontId="127" fillId="31" borderId="0" xfId="0" applyFont="1" applyFill="1" applyAlignment="1">
      <alignment horizontal="center" vertical="center"/>
    </xf>
    <xf numFmtId="0" fontId="128" fillId="9" borderId="0" xfId="0" applyFont="1" applyFill="1" applyAlignment="1">
      <alignment vertical="center" wrapText="1"/>
    </xf>
    <xf numFmtId="0" fontId="122" fillId="13" borderId="0" xfId="0" applyFont="1" applyFill="1" applyAlignment="1">
      <alignment vertical="center" wrapText="1"/>
    </xf>
    <xf numFmtId="0" fontId="127" fillId="31" borderId="42" xfId="0" applyFont="1" applyFill="1" applyBorder="1" applyAlignment="1">
      <alignment horizontal="center" vertical="center"/>
    </xf>
    <xf numFmtId="0" fontId="127" fillId="13" borderId="42" xfId="0" applyFont="1" applyFill="1" applyBorder="1" applyAlignment="1">
      <alignment vertical="center" wrapText="1"/>
    </xf>
    <xf numFmtId="0" fontId="127" fillId="13" borderId="42" xfId="0" applyFont="1" applyFill="1" applyBorder="1" applyAlignment="1">
      <alignment horizontal="center" vertical="center" wrapText="1"/>
    </xf>
    <xf numFmtId="0" fontId="127" fillId="13" borderId="0" xfId="0" applyFont="1" applyFill="1" applyAlignment="1">
      <alignment vertical="center"/>
    </xf>
    <xf numFmtId="0" fontId="122" fillId="14" borderId="42" xfId="0" applyFont="1" applyFill="1" applyBorder="1" applyAlignment="1">
      <alignment horizontal="left" vertical="center" wrapText="1"/>
    </xf>
    <xf numFmtId="0" fontId="102" fillId="9" borderId="0" xfId="0" applyFont="1" applyFill="1" applyAlignment="1">
      <alignment horizontal="center" vertical="center" wrapText="1"/>
    </xf>
    <xf numFmtId="0" fontId="127" fillId="9" borderId="0" xfId="0" applyFont="1" applyFill="1" applyAlignment="1">
      <alignment horizontal="center" vertical="center"/>
    </xf>
    <xf numFmtId="0" fontId="127" fillId="9" borderId="0" xfId="0" applyFont="1" applyFill="1" applyAlignment="1">
      <alignment horizontal="center" vertical="center" wrapText="1"/>
    </xf>
    <xf numFmtId="0" fontId="127" fillId="9" borderId="0" xfId="0" applyFont="1" applyFill="1" applyAlignment="1">
      <alignment vertical="center"/>
    </xf>
    <xf numFmtId="0" fontId="122" fillId="33" borderId="0" xfId="0" applyFont="1" applyFill="1" applyAlignment="1">
      <alignment horizontal="left" vertical="center" wrapText="1"/>
    </xf>
    <xf numFmtId="0" fontId="123" fillId="9" borderId="0" xfId="0" applyFont="1" applyFill="1" applyAlignment="1">
      <alignment horizontal="center" vertical="center" wrapText="1"/>
    </xf>
    <xf numFmtId="0" fontId="123" fillId="9" borderId="0" xfId="0" applyFont="1" applyFill="1" applyAlignment="1">
      <alignment horizontal="left" vertical="center" wrapText="1"/>
    </xf>
    <xf numFmtId="0" fontId="128" fillId="33" borderId="0" xfId="0" applyFont="1" applyFill="1" applyAlignment="1">
      <alignment vertical="center"/>
    </xf>
    <xf numFmtId="0" fontId="123" fillId="9" borderId="32" xfId="0" applyFont="1" applyFill="1" applyBorder="1" applyAlignment="1" applyProtection="1">
      <alignment horizontal="center" vertical="center" wrapText="1"/>
      <protection locked="0"/>
    </xf>
    <xf numFmtId="0" fontId="89" fillId="9" borderId="2" xfId="0" applyFont="1" applyFill="1" applyBorder="1" applyAlignment="1" applyProtection="1">
      <alignment vertical="center"/>
      <protection locked="0"/>
    </xf>
    <xf numFmtId="0" fontId="106" fillId="0" borderId="0" xfId="0" applyFont="1" applyProtection="1">
      <protection locked="0"/>
    </xf>
    <xf numFmtId="0" fontId="89" fillId="9" borderId="14" xfId="0" applyFont="1" applyFill="1" applyBorder="1" applyAlignment="1" applyProtection="1">
      <alignment vertical="center" wrapText="1"/>
      <protection locked="0"/>
    </xf>
    <xf numFmtId="0" fontId="89" fillId="9" borderId="26" xfId="0" applyFont="1" applyFill="1" applyBorder="1" applyAlignment="1" applyProtection="1">
      <alignment vertical="center" wrapText="1"/>
      <protection locked="0"/>
    </xf>
    <xf numFmtId="0" fontId="89" fillId="9" borderId="23" xfId="0" applyFont="1" applyFill="1" applyBorder="1" applyAlignment="1" applyProtection="1">
      <alignment vertical="center" wrapText="1"/>
      <protection locked="0"/>
    </xf>
    <xf numFmtId="0" fontId="89" fillId="9" borderId="15" xfId="0" applyFont="1" applyFill="1" applyBorder="1" applyAlignment="1" applyProtection="1">
      <alignment vertical="center" wrapText="1"/>
      <protection locked="0"/>
    </xf>
    <xf numFmtId="0" fontId="89" fillId="9" borderId="16" xfId="0" applyFont="1" applyFill="1" applyBorder="1" applyAlignment="1" applyProtection="1">
      <alignment vertical="center" wrapText="1"/>
      <protection locked="0"/>
    </xf>
    <xf numFmtId="0" fontId="89" fillId="9" borderId="17" xfId="0" applyFont="1" applyFill="1" applyBorder="1" applyAlignment="1" applyProtection="1">
      <alignment vertical="center" wrapText="1"/>
      <protection locked="0"/>
    </xf>
    <xf numFmtId="0" fontId="90" fillId="9" borderId="18" xfId="0" applyFont="1" applyFill="1" applyBorder="1" applyAlignment="1" applyProtection="1">
      <alignment vertical="center" wrapText="1"/>
      <protection locked="0"/>
    </xf>
    <xf numFmtId="0" fontId="90" fillId="9" borderId="19" xfId="0" applyFont="1" applyFill="1" applyBorder="1" applyAlignment="1" applyProtection="1">
      <alignment vertical="center" wrapText="1"/>
      <protection locked="0"/>
    </xf>
    <xf numFmtId="0" fontId="90" fillId="9" borderId="20" xfId="0" applyFont="1" applyFill="1" applyBorder="1" applyAlignment="1" applyProtection="1">
      <alignment vertical="center" wrapText="1"/>
      <protection locked="0"/>
    </xf>
    <xf numFmtId="0" fontId="89" fillId="9" borderId="27" xfId="0" applyFont="1" applyFill="1" applyBorder="1" applyAlignment="1" applyProtection="1">
      <alignment vertical="center" textRotation="255" wrapText="1"/>
      <protection locked="0"/>
    </xf>
    <xf numFmtId="0" fontId="89" fillId="9" borderId="28" xfId="0" applyFont="1" applyFill="1" applyBorder="1" applyAlignment="1" applyProtection="1">
      <alignment vertical="center" wrapText="1"/>
      <protection locked="0"/>
    </xf>
    <xf numFmtId="0" fontId="89" fillId="9" borderId="31" xfId="0" applyFont="1" applyFill="1" applyBorder="1" applyAlignment="1" applyProtection="1">
      <alignment vertical="center" wrapText="1"/>
      <protection locked="0"/>
    </xf>
    <xf numFmtId="0" fontId="89" fillId="9" borderId="21" xfId="0" applyFont="1" applyFill="1" applyBorder="1" applyAlignment="1" applyProtection="1">
      <alignment vertical="center"/>
      <protection locked="0"/>
    </xf>
    <xf numFmtId="0" fontId="89" fillId="9" borderId="22" xfId="0" applyFont="1" applyFill="1" applyBorder="1" applyAlignment="1" applyProtection="1">
      <alignment vertical="center"/>
      <protection locked="0"/>
    </xf>
    <xf numFmtId="0" fontId="89" fillId="9" borderId="23" xfId="0" applyFont="1" applyFill="1" applyBorder="1" applyAlignment="1" applyProtection="1">
      <alignment vertical="center"/>
      <protection locked="0"/>
    </xf>
    <xf numFmtId="0" fontId="89" fillId="9" borderId="28" xfId="0" applyFont="1" applyFill="1" applyBorder="1" applyAlignment="1" applyProtection="1">
      <alignment vertical="center"/>
      <protection locked="0"/>
    </xf>
    <xf numFmtId="0" fontId="89" fillId="9" borderId="31" xfId="0" applyFont="1" applyFill="1" applyBorder="1" applyAlignment="1" applyProtection="1">
      <alignment vertical="center"/>
      <protection locked="0"/>
    </xf>
    <xf numFmtId="0" fontId="90" fillId="9" borderId="15" xfId="0" applyFont="1" applyFill="1" applyBorder="1" applyAlignment="1" applyProtection="1">
      <alignment vertical="center" wrapText="1"/>
      <protection locked="0"/>
    </xf>
    <xf numFmtId="0" fontId="90" fillId="9" borderId="16" xfId="0" applyFont="1" applyFill="1" applyBorder="1" applyAlignment="1" applyProtection="1">
      <alignment vertical="center" wrapText="1"/>
      <protection locked="0"/>
    </xf>
    <xf numFmtId="0" fontId="90" fillId="9" borderId="17" xfId="0" applyFont="1" applyFill="1" applyBorder="1" applyAlignment="1" applyProtection="1">
      <alignment vertical="center" wrapText="1"/>
      <protection locked="0"/>
    </xf>
    <xf numFmtId="0" fontId="89" fillId="9" borderId="29" xfId="0" applyFont="1" applyFill="1" applyBorder="1" applyAlignment="1" applyProtection="1">
      <alignment vertical="center" wrapText="1"/>
      <protection locked="0"/>
    </xf>
    <xf numFmtId="0" fontId="94" fillId="3" borderId="35" xfId="0" applyFont="1" applyFill="1" applyBorder="1" applyAlignment="1" applyProtection="1">
      <alignment vertical="center" wrapText="1"/>
      <protection locked="0"/>
    </xf>
    <xf numFmtId="0" fontId="94" fillId="3" borderId="33" xfId="0" applyFont="1" applyFill="1" applyBorder="1" applyAlignment="1" applyProtection="1">
      <alignment vertical="center" wrapText="1"/>
      <protection locked="0"/>
    </xf>
    <xf numFmtId="0" fontId="107" fillId="3" borderId="37" xfId="0" applyFont="1" applyFill="1" applyBorder="1" applyAlignment="1" applyProtection="1">
      <alignment vertical="center" wrapText="1"/>
      <protection locked="0"/>
    </xf>
    <xf numFmtId="0" fontId="107" fillId="3" borderId="0" xfId="0" applyFont="1" applyFill="1" applyAlignment="1" applyProtection="1">
      <alignment vertical="center" wrapText="1"/>
      <protection locked="0"/>
    </xf>
    <xf numFmtId="0" fontId="90" fillId="9" borderId="21" xfId="0" applyFont="1" applyFill="1" applyBorder="1" applyAlignment="1" applyProtection="1">
      <alignment vertical="center"/>
      <protection locked="0"/>
    </xf>
    <xf numFmtId="0" fontId="90" fillId="9" borderId="22" xfId="0" applyFont="1" applyFill="1" applyBorder="1" applyAlignment="1" applyProtection="1">
      <alignment vertical="center"/>
      <protection locked="0"/>
    </xf>
    <xf numFmtId="0" fontId="90" fillId="9" borderId="23" xfId="0" applyFont="1" applyFill="1" applyBorder="1" applyAlignment="1" applyProtection="1">
      <alignment vertical="center"/>
      <protection locked="0"/>
    </xf>
    <xf numFmtId="0" fontId="90" fillId="9" borderId="24" xfId="0" applyFont="1" applyFill="1" applyBorder="1" applyAlignment="1" applyProtection="1">
      <alignment vertical="center" wrapText="1"/>
      <protection locked="0"/>
    </xf>
    <xf numFmtId="0" fontId="90" fillId="9" borderId="25" xfId="0" applyFont="1" applyFill="1" applyBorder="1" applyAlignment="1" applyProtection="1">
      <alignment vertical="center" wrapText="1"/>
      <protection locked="0"/>
    </xf>
    <xf numFmtId="0" fontId="90" fillId="9" borderId="21" xfId="0" applyFont="1" applyFill="1" applyBorder="1" applyAlignment="1" applyProtection="1">
      <alignment vertical="center" wrapText="1"/>
      <protection locked="0"/>
    </xf>
    <xf numFmtId="0" fontId="90" fillId="9" borderId="22" xfId="0" applyFont="1" applyFill="1" applyBorder="1" applyAlignment="1" applyProtection="1">
      <alignment vertical="center" wrapText="1"/>
      <protection locked="0"/>
    </xf>
    <xf numFmtId="0" fontId="90" fillId="9" borderId="28" xfId="0" applyFont="1" applyFill="1" applyBorder="1" applyAlignment="1" applyProtection="1">
      <alignment vertical="center"/>
      <protection locked="0"/>
    </xf>
    <xf numFmtId="0" fontId="90" fillId="9" borderId="30" xfId="0" applyFont="1" applyFill="1" applyBorder="1" applyAlignment="1" applyProtection="1">
      <alignment vertical="center" wrapText="1"/>
      <protection locked="0"/>
    </xf>
    <xf numFmtId="0" fontId="90" fillId="9" borderId="30" xfId="0" applyFont="1" applyFill="1" applyBorder="1" applyAlignment="1" applyProtection="1">
      <alignment vertical="center"/>
      <protection locked="0"/>
    </xf>
    <xf numFmtId="0" fontId="107" fillId="13" borderId="32" xfId="0" applyFont="1" applyFill="1" applyBorder="1" applyAlignment="1">
      <alignment horizontal="center" vertical="center" wrapText="1"/>
    </xf>
    <xf numFmtId="0" fontId="89" fillId="13" borderId="32" xfId="0" applyFont="1" applyFill="1" applyBorder="1" applyAlignment="1">
      <alignment horizontal="center" vertical="center" wrapText="1"/>
    </xf>
    <xf numFmtId="0" fontId="92" fillId="13" borderId="32" xfId="0" applyFont="1" applyFill="1" applyBorder="1" applyAlignment="1">
      <alignment horizontal="justify" vertical="center" wrapText="1"/>
    </xf>
    <xf numFmtId="0" fontId="92" fillId="13" borderId="32" xfId="0" applyFont="1" applyFill="1" applyBorder="1" applyAlignment="1">
      <alignment horizontal="center" vertical="center" wrapText="1"/>
    </xf>
    <xf numFmtId="0" fontId="92" fillId="14" borderId="32" xfId="0" applyFont="1" applyFill="1" applyBorder="1" applyAlignment="1">
      <alignment horizontal="left" vertical="center" wrapText="1"/>
    </xf>
    <xf numFmtId="0" fontId="92" fillId="13" borderId="32" xfId="0" applyFont="1" applyFill="1" applyBorder="1" applyAlignment="1">
      <alignment horizontal="left" vertical="center" wrapText="1"/>
    </xf>
    <xf numFmtId="0" fontId="92" fillId="13" borderId="32" xfId="0" applyFont="1" applyFill="1" applyBorder="1" applyAlignment="1">
      <alignment vertical="center" wrapText="1"/>
    </xf>
    <xf numFmtId="0" fontId="94" fillId="13" borderId="32" xfId="0" applyFont="1" applyFill="1" applyBorder="1" applyAlignment="1">
      <alignment horizontal="center" vertical="center" wrapText="1"/>
    </xf>
    <xf numFmtId="0" fontId="94" fillId="13" borderId="32" xfId="0" applyFont="1" applyFill="1" applyBorder="1" applyAlignment="1">
      <alignment horizontal="left" vertical="center" wrapText="1"/>
    </xf>
    <xf numFmtId="0" fontId="92" fillId="30" borderId="32" xfId="0" applyFont="1" applyFill="1" applyBorder="1" applyAlignment="1">
      <alignment horizontal="left" vertical="center" wrapText="1"/>
    </xf>
    <xf numFmtId="0" fontId="107" fillId="13" borderId="32" xfId="0" applyFont="1" applyFill="1" applyBorder="1" applyAlignment="1">
      <alignment horizontal="left" vertical="center" wrapText="1"/>
    </xf>
    <xf numFmtId="0" fontId="89" fillId="13" borderId="32" xfId="0" applyFont="1" applyFill="1" applyBorder="1" applyAlignment="1">
      <alignment horizontal="justify" vertical="center" wrapText="1"/>
    </xf>
    <xf numFmtId="0" fontId="92" fillId="22" borderId="32" xfId="0" applyFont="1" applyFill="1" applyBorder="1" applyAlignment="1">
      <alignment vertical="center" wrapText="1"/>
    </xf>
    <xf numFmtId="0" fontId="94" fillId="22" borderId="32" xfId="0" applyFont="1" applyFill="1" applyBorder="1" applyAlignment="1">
      <alignment vertical="center" wrapText="1"/>
    </xf>
    <xf numFmtId="0" fontId="92" fillId="14" borderId="32" xfId="0" applyFont="1" applyFill="1" applyBorder="1" applyAlignment="1">
      <alignment vertical="center" wrapText="1"/>
    </xf>
    <xf numFmtId="0" fontId="94" fillId="14" borderId="32" xfId="0" applyFont="1" applyFill="1" applyBorder="1" applyAlignment="1">
      <alignment vertical="center" wrapText="1"/>
    </xf>
    <xf numFmtId="0" fontId="89" fillId="9" borderId="33" xfId="0" applyFont="1" applyFill="1" applyBorder="1" applyAlignment="1">
      <alignment vertical="center"/>
    </xf>
    <xf numFmtId="166" fontId="89" fillId="9" borderId="33" xfId="0" applyNumberFormat="1" applyFont="1" applyFill="1" applyBorder="1" applyAlignment="1">
      <alignment vertical="center"/>
    </xf>
    <xf numFmtId="0" fontId="92" fillId="13" borderId="44" xfId="0" applyFont="1" applyFill="1" applyBorder="1" applyAlignment="1">
      <alignment vertical="center" wrapText="1"/>
    </xf>
    <xf numFmtId="0" fontId="92" fillId="13" borderId="45" xfId="0" applyFont="1" applyFill="1" applyBorder="1" applyAlignment="1">
      <alignment vertical="center" wrapText="1"/>
    </xf>
    <xf numFmtId="0" fontId="92" fillId="13" borderId="44" xfId="0" applyFont="1" applyFill="1" applyBorder="1" applyAlignment="1">
      <alignment horizontal="center" vertical="center" wrapText="1"/>
    </xf>
    <xf numFmtId="0" fontId="92" fillId="13" borderId="45" xfId="0" applyFont="1" applyFill="1" applyBorder="1" applyAlignment="1">
      <alignment horizontal="justify" vertical="center" wrapText="1"/>
    </xf>
    <xf numFmtId="0" fontId="92" fillId="13" borderId="46" xfId="0" applyFont="1" applyFill="1" applyBorder="1" applyAlignment="1">
      <alignment horizontal="center" vertical="center" wrapText="1"/>
    </xf>
    <xf numFmtId="0" fontId="92" fillId="13" borderId="47" xfId="0" applyFont="1" applyFill="1" applyBorder="1" applyAlignment="1">
      <alignment horizontal="justify" vertical="center" wrapText="1"/>
    </xf>
    <xf numFmtId="0" fontId="143" fillId="0" borderId="2" xfId="0" applyFont="1" applyBorder="1" applyAlignment="1" applyProtection="1">
      <alignment horizontal="center" vertical="center" wrapText="1"/>
      <protection locked="0"/>
    </xf>
    <xf numFmtId="164" fontId="122" fillId="14" borderId="32" xfId="2" applyFont="1" applyFill="1" applyBorder="1" applyAlignment="1" applyProtection="1">
      <alignment horizontal="center" vertical="center" wrapText="1"/>
      <protection locked="0"/>
    </xf>
    <xf numFmtId="0" fontId="150" fillId="18" borderId="0" xfId="0" applyFont="1" applyFill="1" applyAlignment="1" applyProtection="1">
      <alignment horizontal="center" vertical="center"/>
      <protection locked="0"/>
    </xf>
    <xf numFmtId="0" fontId="122" fillId="14" borderId="32" xfId="0" applyFont="1" applyFill="1" applyBorder="1" applyAlignment="1" applyProtection="1">
      <alignment horizontal="center" vertical="center" wrapText="1"/>
      <protection locked="0"/>
    </xf>
    <xf numFmtId="164" fontId="104" fillId="14" borderId="72" xfId="2" applyFont="1" applyFill="1" applyBorder="1" applyAlignment="1" applyProtection="1">
      <alignment horizontal="center" vertical="center" wrapText="1"/>
      <protection locked="0"/>
    </xf>
    <xf numFmtId="164" fontId="104" fillId="14" borderId="70" xfId="2" applyFont="1" applyFill="1" applyBorder="1" applyAlignment="1" applyProtection="1">
      <alignment horizontal="center" vertical="center" wrapText="1"/>
      <protection locked="0"/>
    </xf>
    <xf numFmtId="164" fontId="104" fillId="14" borderId="80" xfId="2" applyFont="1" applyFill="1" applyBorder="1" applyAlignment="1" applyProtection="1">
      <alignment horizontal="center" vertical="center" wrapText="1"/>
      <protection locked="0"/>
    </xf>
    <xf numFmtId="0" fontId="153" fillId="13" borderId="32" xfId="0" applyFont="1" applyFill="1" applyBorder="1" applyAlignment="1" applyProtection="1">
      <alignment horizontal="center" vertical="center" wrapText="1"/>
      <protection locked="0"/>
    </xf>
    <xf numFmtId="0" fontId="127" fillId="12" borderId="32" xfId="0" applyFont="1" applyFill="1" applyBorder="1" applyAlignment="1">
      <alignment horizontal="center" vertical="center"/>
    </xf>
    <xf numFmtId="166" fontId="140" fillId="9" borderId="70" xfId="0" applyNumberFormat="1" applyFont="1" applyFill="1" applyBorder="1" applyAlignment="1">
      <alignment horizontal="center" vertical="center" wrapText="1"/>
    </xf>
    <xf numFmtId="0" fontId="139" fillId="9" borderId="31" xfId="0" applyFont="1" applyFill="1" applyBorder="1" applyAlignment="1">
      <alignment horizontal="center" vertical="center"/>
    </xf>
    <xf numFmtId="0" fontId="102" fillId="13" borderId="32" xfId="0" applyFont="1" applyFill="1" applyBorder="1" applyAlignment="1">
      <alignment horizontal="center" vertical="center" wrapText="1"/>
    </xf>
    <xf numFmtId="0" fontId="122" fillId="13" borderId="32" xfId="0" applyFont="1" applyFill="1" applyBorder="1" applyAlignment="1">
      <alignment horizontal="left" vertical="center" wrapText="1"/>
    </xf>
    <xf numFmtId="0" fontId="123" fillId="29" borderId="83" xfId="0" applyFont="1" applyFill="1" applyBorder="1" applyAlignment="1">
      <alignment vertical="center" wrapText="1"/>
    </xf>
    <xf numFmtId="166" fontId="140" fillId="33" borderId="70" xfId="0" applyNumberFormat="1" applyFont="1" applyFill="1" applyBorder="1" applyAlignment="1">
      <alignment horizontal="center" vertical="center" wrapText="1"/>
    </xf>
    <xf numFmtId="0" fontId="123" fillId="29" borderId="45" xfId="0" applyFont="1" applyFill="1" applyBorder="1" applyAlignment="1">
      <alignment vertical="center" wrapText="1"/>
    </xf>
    <xf numFmtId="0" fontId="123" fillId="29" borderId="47" xfId="0" applyFont="1" applyFill="1" applyBorder="1" applyAlignment="1">
      <alignment vertical="center" wrapText="1"/>
    </xf>
    <xf numFmtId="0" fontId="122" fillId="30" borderId="32" xfId="0" applyFont="1" applyFill="1" applyBorder="1" applyAlignment="1">
      <alignment horizontal="left" vertical="center" wrapText="1"/>
    </xf>
    <xf numFmtId="0" fontId="122" fillId="14" borderId="32" xfId="0" applyFont="1" applyFill="1" applyBorder="1" applyAlignment="1">
      <alignment horizontal="center" vertical="center" wrapText="1"/>
    </xf>
    <xf numFmtId="0" fontId="122" fillId="29" borderId="32" xfId="0" applyFont="1" applyFill="1" applyBorder="1" applyAlignment="1">
      <alignment horizontal="center" vertical="center" wrapText="1"/>
    </xf>
    <xf numFmtId="0" fontId="122" fillId="29" borderId="83" xfId="0" applyFont="1" applyFill="1" applyBorder="1" applyAlignment="1">
      <alignment horizontal="center" vertical="center" wrapText="1"/>
    </xf>
    <xf numFmtId="0" fontId="127" fillId="13" borderId="32" xfId="0" applyFont="1" applyFill="1" applyBorder="1" applyAlignment="1">
      <alignment horizontal="left" vertical="center" wrapText="1"/>
    </xf>
    <xf numFmtId="0" fontId="122" fillId="29" borderId="45" xfId="0" applyFont="1" applyFill="1" applyBorder="1" applyAlignment="1">
      <alignment horizontal="center" vertical="center" wrapText="1"/>
    </xf>
    <xf numFmtId="0" fontId="122" fillId="29" borderId="45" xfId="0" applyFont="1" applyFill="1" applyBorder="1" applyAlignment="1">
      <alignment vertical="center" wrapText="1"/>
    </xf>
    <xf numFmtId="0" fontId="122" fillId="29" borderId="47" xfId="0" applyFont="1" applyFill="1" applyBorder="1" applyAlignment="1">
      <alignment vertical="center" wrapText="1"/>
    </xf>
    <xf numFmtId="0" fontId="122" fillId="14" borderId="45" xfId="0" applyFont="1" applyFill="1" applyBorder="1" applyAlignment="1">
      <alignment horizontal="left" vertical="center" wrapText="1"/>
    </xf>
    <xf numFmtId="0" fontId="123" fillId="29" borderId="83" xfId="0" applyFont="1" applyFill="1" applyBorder="1" applyAlignment="1">
      <alignment horizontal="center" vertical="center" wrapText="1"/>
    </xf>
    <xf numFmtId="0" fontId="127" fillId="30" borderId="32" xfId="0" applyFont="1" applyFill="1" applyBorder="1" applyAlignment="1">
      <alignment horizontal="left" vertical="center" wrapText="1"/>
    </xf>
    <xf numFmtId="0" fontId="123" fillId="29" borderId="32" xfId="0" applyFont="1" applyFill="1" applyBorder="1" applyAlignment="1">
      <alignment horizontal="center" vertical="center" wrapText="1"/>
    </xf>
    <xf numFmtId="0" fontId="122" fillId="29" borderId="47" xfId="0" applyFont="1" applyFill="1" applyBorder="1" applyAlignment="1">
      <alignment horizontal="center" vertical="center" wrapText="1"/>
    </xf>
    <xf numFmtId="0" fontId="122" fillId="29" borderId="0" xfId="0" applyFont="1" applyFill="1" applyAlignment="1">
      <alignment horizontal="center" vertical="center" wrapText="1"/>
    </xf>
    <xf numFmtId="0" fontId="99" fillId="13" borderId="37" xfId="0" applyFont="1" applyFill="1" applyBorder="1" applyAlignment="1">
      <alignment horizontal="center" vertical="center" wrapText="1"/>
    </xf>
    <xf numFmtId="0" fontId="98" fillId="29" borderId="37" xfId="0" applyFont="1" applyFill="1" applyBorder="1" applyAlignment="1">
      <alignment horizontal="center" vertical="center" wrapText="1"/>
    </xf>
    <xf numFmtId="0" fontId="98" fillId="29" borderId="0" xfId="0" applyFont="1" applyFill="1" applyAlignment="1">
      <alignment horizontal="center" vertical="center" wrapText="1"/>
    </xf>
    <xf numFmtId="0" fontId="129" fillId="14" borderId="32" xfId="0" applyFont="1" applyFill="1" applyBorder="1" applyAlignment="1">
      <alignment horizontal="center" vertical="center" wrapText="1"/>
    </xf>
    <xf numFmtId="0" fontId="98" fillId="0" borderId="0" xfId="0" applyFont="1" applyAlignment="1">
      <alignment horizontal="center" vertical="center" wrapText="1"/>
    </xf>
    <xf numFmtId="0" fontId="122" fillId="29" borderId="37" xfId="0" applyFont="1" applyFill="1" applyBorder="1" applyAlignment="1">
      <alignment horizontal="center" vertical="center" wrapText="1"/>
    </xf>
    <xf numFmtId="0" fontId="127" fillId="35" borderId="32" xfId="0" applyFont="1" applyFill="1" applyBorder="1" applyAlignment="1">
      <alignment horizontal="center" vertical="center"/>
    </xf>
    <xf numFmtId="0" fontId="122" fillId="29" borderId="37" xfId="0" applyFont="1" applyFill="1" applyBorder="1" applyAlignment="1">
      <alignment vertical="center" wrapText="1"/>
    </xf>
    <xf numFmtId="0" fontId="98" fillId="29" borderId="37" xfId="0" applyFont="1" applyFill="1" applyBorder="1" applyAlignment="1">
      <alignment vertical="center" wrapText="1"/>
    </xf>
    <xf numFmtId="0" fontId="129" fillId="14" borderId="84" xfId="0" applyFont="1" applyFill="1" applyBorder="1" applyAlignment="1">
      <alignment horizontal="center" vertical="center" wrapText="1"/>
    </xf>
    <xf numFmtId="0" fontId="127" fillId="13" borderId="0" xfId="0" applyFont="1" applyFill="1" applyAlignment="1">
      <alignment horizontal="center" vertical="center" wrapText="1"/>
    </xf>
    <xf numFmtId="0" fontId="96" fillId="15" borderId="32" xfId="0" applyFont="1" applyFill="1" applyBorder="1" applyAlignment="1">
      <alignment horizontal="center" vertical="center" wrapText="1"/>
    </xf>
    <xf numFmtId="0" fontId="127" fillId="14" borderId="32" xfId="0" applyFont="1" applyFill="1" applyBorder="1" applyAlignment="1">
      <alignment horizontal="center" vertical="center" wrapText="1"/>
    </xf>
    <xf numFmtId="0" fontId="127" fillId="29" borderId="0" xfId="0" applyFont="1" applyFill="1" applyAlignment="1">
      <alignment horizontal="center" vertical="center" wrapText="1"/>
    </xf>
    <xf numFmtId="0" fontId="129" fillId="29" borderId="84" xfId="0" applyFont="1" applyFill="1" applyBorder="1" applyAlignment="1">
      <alignment horizontal="center" vertical="center" wrapText="1"/>
    </xf>
    <xf numFmtId="0" fontId="99" fillId="13" borderId="0" xfId="0" applyFont="1" applyFill="1" applyAlignment="1">
      <alignment horizontal="center" vertical="center" wrapText="1"/>
    </xf>
    <xf numFmtId="0" fontId="96" fillId="13" borderId="48" xfId="0" applyFont="1" applyFill="1" applyBorder="1" applyAlignment="1">
      <alignment horizontal="center" vertical="center" wrapText="1"/>
    </xf>
    <xf numFmtId="0" fontId="98" fillId="13" borderId="0" xfId="0" applyFont="1" applyFill="1" applyAlignment="1">
      <alignment horizontal="center" vertical="center" wrapText="1"/>
    </xf>
    <xf numFmtId="0" fontId="122" fillId="14" borderId="0" xfId="0" applyFont="1" applyFill="1" applyAlignment="1">
      <alignment horizontal="center" vertical="center" wrapText="1"/>
    </xf>
    <xf numFmtId="0" fontId="129" fillId="14" borderId="0" xfId="0" applyFont="1" applyFill="1" applyAlignment="1">
      <alignment horizontal="center" vertical="center" wrapText="1"/>
    </xf>
    <xf numFmtId="0" fontId="129" fillId="14" borderId="32" xfId="0" applyFont="1" applyFill="1" applyBorder="1" applyAlignment="1">
      <alignment horizontal="center" wrapText="1"/>
    </xf>
    <xf numFmtId="0" fontId="140" fillId="33" borderId="70" xfId="0" applyFont="1" applyFill="1" applyBorder="1" applyAlignment="1">
      <alignment horizontal="center" wrapText="1"/>
    </xf>
    <xf numFmtId="0" fontId="122" fillId="14" borderId="32" xfId="0" applyFont="1" applyFill="1" applyBorder="1" applyAlignment="1">
      <alignment horizontal="center" wrapText="1"/>
    </xf>
    <xf numFmtId="0" fontId="140" fillId="33" borderId="72" xfId="0" applyFont="1" applyFill="1" applyBorder="1" applyAlignment="1">
      <alignment horizontal="center" wrapText="1"/>
    </xf>
    <xf numFmtId="0" fontId="140" fillId="33" borderId="72" xfId="0" applyFont="1" applyFill="1" applyBorder="1" applyAlignment="1">
      <alignment horizontal="center" vertical="center" wrapText="1"/>
    </xf>
    <xf numFmtId="0" fontId="140" fillId="33" borderId="73" xfId="0" applyFont="1" applyFill="1" applyBorder="1" applyAlignment="1">
      <alignment horizontal="center" vertical="center" wrapText="1"/>
    </xf>
    <xf numFmtId="0" fontId="98" fillId="0" borderId="0" xfId="0" applyFont="1" applyAlignment="1">
      <alignment horizontal="left" vertical="center" wrapText="1"/>
    </xf>
    <xf numFmtId="0" fontId="102" fillId="9" borderId="33" xfId="0" applyFont="1" applyFill="1" applyBorder="1" applyAlignment="1">
      <alignment horizontal="left" vertical="center"/>
    </xf>
    <xf numFmtId="0" fontId="102" fillId="9" borderId="33" xfId="0" applyFont="1" applyFill="1" applyBorder="1" applyAlignment="1">
      <alignment horizontal="center" vertical="center"/>
    </xf>
    <xf numFmtId="0" fontId="139" fillId="9" borderId="33" xfId="0" applyFont="1" applyFill="1" applyBorder="1" applyAlignment="1">
      <alignment horizontal="left" vertical="center"/>
    </xf>
    <xf numFmtId="0" fontId="150" fillId="18" borderId="0" xfId="0" applyFont="1" applyFill="1" applyAlignment="1">
      <alignment horizontal="left" vertical="center"/>
    </xf>
    <xf numFmtId="0" fontId="128" fillId="14" borderId="32" xfId="0" applyFont="1" applyFill="1" applyBorder="1" applyAlignment="1">
      <alignment horizontal="center" vertical="center" wrapText="1"/>
    </xf>
    <xf numFmtId="0" fontId="139" fillId="9" borderId="0" xfId="0" applyFont="1" applyFill="1" applyAlignment="1">
      <alignment horizontal="center" vertical="center"/>
    </xf>
    <xf numFmtId="0" fontId="123" fillId="13" borderId="0" xfId="0" applyFont="1" applyFill="1" applyAlignment="1">
      <alignment horizontal="center" vertical="center" wrapText="1"/>
    </xf>
    <xf numFmtId="0" fontId="139" fillId="9" borderId="33" xfId="0" applyFont="1" applyFill="1" applyBorder="1" applyAlignment="1">
      <alignment horizontal="center" vertical="center"/>
    </xf>
    <xf numFmtId="0" fontId="123" fillId="28" borderId="32" xfId="0" applyFont="1" applyFill="1" applyBorder="1" applyAlignment="1" applyProtection="1">
      <alignment horizontal="center" vertical="center" wrapText="1"/>
      <protection locked="0"/>
    </xf>
    <xf numFmtId="0" fontId="99" fillId="9" borderId="25" xfId="0" applyFont="1" applyFill="1" applyBorder="1" applyAlignment="1" applyProtection="1">
      <alignment horizontal="left" vertical="center" wrapText="1"/>
      <protection locked="0"/>
    </xf>
    <xf numFmtId="0" fontId="99" fillId="9" borderId="22" xfId="0" applyFont="1" applyFill="1" applyBorder="1" applyAlignment="1" applyProtection="1">
      <alignment horizontal="left" vertical="center" wrapText="1"/>
      <protection locked="0"/>
    </xf>
    <xf numFmtId="0" fontId="99" fillId="9" borderId="30" xfId="0" applyFont="1" applyFill="1" applyBorder="1" applyAlignment="1" applyProtection="1">
      <alignment horizontal="left" vertical="center"/>
      <protection locked="0"/>
    </xf>
    <xf numFmtId="164" fontId="127" fillId="28" borderId="32" xfId="2" applyFont="1" applyFill="1" applyBorder="1" applyAlignment="1" applyProtection="1">
      <alignment horizontal="center" vertical="center" wrapText="1"/>
    </xf>
    <xf numFmtId="166" fontId="123" fillId="13" borderId="32" xfId="2" applyNumberFormat="1" applyFont="1" applyFill="1" applyBorder="1" applyAlignment="1" applyProtection="1">
      <alignment vertical="center" wrapText="1"/>
      <protection locked="0"/>
    </xf>
    <xf numFmtId="9" fontId="123" fillId="10" borderId="32" xfId="3" applyFont="1" applyFill="1" applyBorder="1" applyAlignment="1" applyProtection="1">
      <alignment horizontal="center" vertical="center" wrapText="1"/>
      <protection locked="0"/>
    </xf>
    <xf numFmtId="0" fontId="123" fillId="14" borderId="32" xfId="0" applyFont="1" applyFill="1" applyBorder="1" applyAlignment="1" applyProtection="1">
      <alignment horizontal="left" vertical="center" wrapText="1"/>
      <protection locked="0"/>
    </xf>
    <xf numFmtId="166" fontId="123" fillId="28" borderId="32" xfId="2" applyNumberFormat="1" applyFont="1" applyFill="1" applyBorder="1" applyAlignment="1" applyProtection="1">
      <alignment vertical="center" wrapText="1"/>
      <protection locked="0"/>
    </xf>
    <xf numFmtId="0" fontId="123" fillId="19" borderId="32" xfId="0" applyFont="1" applyFill="1" applyBorder="1" applyAlignment="1" applyProtection="1">
      <alignment horizontal="left" vertical="center" wrapText="1"/>
      <protection locked="0"/>
    </xf>
    <xf numFmtId="0" fontId="102" fillId="13" borderId="69" xfId="0" applyFont="1" applyFill="1" applyBorder="1" applyAlignment="1">
      <alignment horizontal="center" vertical="center" wrapText="1" indent="1"/>
    </xf>
    <xf numFmtId="0" fontId="123" fillId="13" borderId="32" xfId="0" applyFont="1" applyFill="1" applyBorder="1" applyAlignment="1">
      <alignment horizontal="justify" vertical="center" wrapText="1"/>
    </xf>
    <xf numFmtId="0" fontId="97" fillId="13" borderId="69" xfId="0" applyFont="1" applyFill="1" applyBorder="1" applyAlignment="1">
      <alignment horizontal="left" vertical="center" wrapText="1"/>
    </xf>
    <xf numFmtId="0" fontId="97" fillId="13" borderId="69" xfId="0" applyFont="1" applyFill="1" applyBorder="1" applyAlignment="1">
      <alignment horizontal="center" vertical="center" wrapText="1"/>
    </xf>
    <xf numFmtId="0" fontId="97" fillId="13" borderId="39" xfId="0" applyFont="1" applyFill="1" applyBorder="1" applyAlignment="1">
      <alignment horizontal="center" vertical="center" wrapText="1"/>
    </xf>
    <xf numFmtId="0" fontId="96" fillId="13" borderId="69" xfId="0" applyFont="1" applyFill="1" applyBorder="1" applyAlignment="1">
      <alignment horizontal="center" vertical="center" wrapText="1"/>
    </xf>
    <xf numFmtId="0" fontId="97" fillId="13" borderId="47" xfId="0" applyFont="1" applyFill="1" applyBorder="1" applyAlignment="1">
      <alignment horizontal="left" vertical="center" wrapText="1"/>
    </xf>
    <xf numFmtId="0" fontId="123" fillId="14" borderId="32" xfId="0" applyFont="1" applyFill="1" applyBorder="1" applyAlignment="1">
      <alignment horizontal="center" vertical="center" wrapText="1"/>
    </xf>
    <xf numFmtId="0" fontId="96" fillId="13" borderId="47" xfId="0" applyFont="1" applyFill="1" applyBorder="1" applyAlignment="1">
      <alignment horizontal="center" vertical="center" wrapText="1"/>
    </xf>
    <xf numFmtId="0" fontId="123" fillId="13" borderId="43" xfId="0" applyFont="1" applyFill="1" applyBorder="1" applyAlignment="1">
      <alignment horizontal="left" vertical="center" wrapText="1"/>
    </xf>
    <xf numFmtId="0" fontId="123" fillId="13" borderId="43" xfId="0" applyFont="1" applyFill="1" applyBorder="1" applyAlignment="1">
      <alignment horizontal="center" vertical="center" wrapText="1"/>
    </xf>
    <xf numFmtId="0" fontId="102" fillId="9" borderId="0" xfId="0" applyFont="1" applyFill="1" applyAlignment="1">
      <alignment vertical="center" wrapText="1"/>
    </xf>
    <xf numFmtId="0" fontId="97" fillId="13" borderId="43" xfId="0" applyFont="1" applyFill="1" applyBorder="1" applyAlignment="1">
      <alignment horizontal="center" vertical="center" wrapText="1"/>
    </xf>
    <xf numFmtId="0" fontId="99" fillId="13" borderId="43" xfId="0" applyFont="1" applyFill="1" applyBorder="1" applyAlignment="1">
      <alignment horizontal="left" vertical="center" wrapText="1"/>
    </xf>
    <xf numFmtId="0" fontId="97" fillId="13" borderId="43" xfId="0" applyFont="1" applyFill="1" applyBorder="1" applyAlignment="1">
      <alignment horizontal="left" vertical="center" wrapText="1"/>
    </xf>
    <xf numFmtId="0" fontId="100" fillId="39" borderId="0" xfId="0" applyFont="1" applyFill="1" applyAlignment="1" applyProtection="1">
      <alignment horizontal="center" vertical="center" wrapText="1"/>
      <protection locked="0"/>
    </xf>
    <xf numFmtId="166" fontId="122" fillId="19" borderId="32" xfId="2" applyNumberFormat="1" applyFont="1" applyFill="1" applyBorder="1" applyAlignment="1" applyProtection="1">
      <alignment horizontal="center" vertical="center" wrapText="1"/>
    </xf>
    <xf numFmtId="37" fontId="122" fillId="19" borderId="32" xfId="2" applyNumberFormat="1" applyFont="1" applyFill="1" applyBorder="1" applyAlignment="1" applyProtection="1">
      <alignment horizontal="center" vertical="center" wrapText="1"/>
    </xf>
    <xf numFmtId="0" fontId="146" fillId="19" borderId="32" xfId="0" applyFont="1" applyFill="1" applyBorder="1" applyAlignment="1" applyProtection="1">
      <alignment horizontal="center" vertical="center" wrapText="1"/>
      <protection locked="0"/>
    </xf>
    <xf numFmtId="0" fontId="100" fillId="13" borderId="0" xfId="0" applyFont="1" applyFill="1" applyAlignment="1" applyProtection="1">
      <alignment horizontal="center" vertical="center" wrapText="1"/>
      <protection locked="0"/>
    </xf>
    <xf numFmtId="0" fontId="122" fillId="13" borderId="32" xfId="0" applyFont="1" applyFill="1" applyBorder="1" applyAlignment="1" applyProtection="1">
      <alignment horizontal="center" vertical="center" wrapText="1"/>
      <protection locked="0"/>
    </xf>
    <xf numFmtId="0" fontId="123" fillId="13" borderId="0" xfId="0" applyFont="1" applyFill="1" applyAlignment="1" applyProtection="1">
      <alignment horizontal="center" vertical="center" wrapText="1"/>
      <protection locked="0"/>
    </xf>
    <xf numFmtId="0" fontId="98" fillId="13" borderId="0" xfId="0" applyFont="1" applyFill="1" applyProtection="1">
      <protection locked="0"/>
    </xf>
    <xf numFmtId="0" fontId="154" fillId="14" borderId="32" xfId="0" applyFont="1" applyFill="1" applyBorder="1" applyAlignment="1">
      <alignment vertical="center" wrapText="1"/>
    </xf>
    <xf numFmtId="0" fontId="154" fillId="14" borderId="32" xfId="0" applyFont="1" applyFill="1" applyBorder="1" applyAlignment="1">
      <alignment horizontal="center" vertical="center" wrapText="1"/>
    </xf>
    <xf numFmtId="0" fontId="146" fillId="30" borderId="32" xfId="0" applyFont="1" applyFill="1" applyBorder="1" applyAlignment="1" applyProtection="1">
      <alignment horizontal="center" vertical="center" wrapText="1"/>
      <protection locked="0"/>
    </xf>
    <xf numFmtId="0" fontId="102" fillId="25" borderId="32" xfId="0" applyFont="1" applyFill="1" applyBorder="1" applyAlignment="1">
      <alignment horizontal="center" vertical="center"/>
    </xf>
    <xf numFmtId="0" fontId="102" fillId="26" borderId="32" xfId="0" applyFont="1" applyFill="1" applyBorder="1" applyAlignment="1">
      <alignment horizontal="center" vertical="center"/>
    </xf>
    <xf numFmtId="0" fontId="96" fillId="14" borderId="32" xfId="0" applyFont="1" applyFill="1" applyBorder="1" applyAlignment="1">
      <alignment horizontal="left" vertical="center" wrapText="1"/>
    </xf>
    <xf numFmtId="0" fontId="96" fillId="14" borderId="85" xfId="0" applyFont="1" applyFill="1" applyBorder="1" applyAlignment="1">
      <alignment horizontal="center" vertical="center" wrapText="1"/>
    </xf>
    <xf numFmtId="0" fontId="96" fillId="14" borderId="32" xfId="0" applyFont="1" applyFill="1" applyBorder="1" applyAlignment="1">
      <alignment horizontal="center" vertical="center" wrapText="1"/>
    </xf>
    <xf numFmtId="0" fontId="102" fillId="14" borderId="32" xfId="0" applyFont="1" applyFill="1" applyBorder="1" applyAlignment="1">
      <alignment horizontal="left" vertical="center" wrapText="1"/>
    </xf>
    <xf numFmtId="0" fontId="123" fillId="14" borderId="32" xfId="0" applyFont="1" applyFill="1" applyBorder="1" applyAlignment="1">
      <alignment horizontal="left" vertical="center" wrapText="1"/>
    </xf>
    <xf numFmtId="0" fontId="97" fillId="14" borderId="32" xfId="0" applyFont="1" applyFill="1" applyBorder="1" applyAlignment="1">
      <alignment horizontal="left" vertical="center" wrapText="1"/>
    </xf>
    <xf numFmtId="0" fontId="97" fillId="14" borderId="32" xfId="0" applyFont="1" applyFill="1" applyBorder="1" applyAlignment="1">
      <alignment horizontal="center" vertical="center" wrapText="1"/>
    </xf>
    <xf numFmtId="0" fontId="97" fillId="14" borderId="84" xfId="0" applyFont="1" applyFill="1" applyBorder="1" applyAlignment="1">
      <alignment horizontal="left" vertical="center" wrapText="1"/>
    </xf>
    <xf numFmtId="0" fontId="96" fillId="14" borderId="84" xfId="0" applyFont="1" applyFill="1" applyBorder="1" applyAlignment="1">
      <alignment horizontal="center" vertical="center" wrapText="1"/>
    </xf>
    <xf numFmtId="0" fontId="97" fillId="30" borderId="32" xfId="0" applyFont="1" applyFill="1" applyBorder="1" applyAlignment="1">
      <alignment horizontal="center" vertical="center" wrapText="1"/>
    </xf>
    <xf numFmtId="0" fontId="97" fillId="14" borderId="84" xfId="0" applyFont="1" applyFill="1" applyBorder="1" applyAlignment="1">
      <alignment horizontal="center" vertical="center" wrapText="1"/>
    </xf>
    <xf numFmtId="1" fontId="123" fillId="14" borderId="32" xfId="0" applyNumberFormat="1" applyFont="1" applyFill="1" applyBorder="1" applyAlignment="1">
      <alignment horizontal="center" vertical="center" wrapText="1"/>
    </xf>
    <xf numFmtId="0" fontId="102" fillId="14" borderId="32" xfId="0" applyFont="1" applyFill="1" applyBorder="1" applyAlignment="1">
      <alignment horizontal="center" vertical="center" wrapText="1"/>
    </xf>
    <xf numFmtId="0" fontId="96" fillId="14" borderId="84" xfId="0" applyFont="1" applyFill="1" applyBorder="1" applyAlignment="1">
      <alignment horizontal="left" vertical="center" wrapText="1"/>
    </xf>
    <xf numFmtId="0" fontId="102" fillId="26" borderId="32" xfId="0" applyFont="1" applyFill="1" applyBorder="1" applyAlignment="1">
      <alignment horizontal="center" vertical="center" wrapText="1"/>
    </xf>
    <xf numFmtId="0" fontId="97" fillId="0" borderId="0" xfId="0" applyFont="1" applyAlignment="1">
      <alignment horizontal="center" vertical="center"/>
    </xf>
    <xf numFmtId="0" fontId="102" fillId="18" borderId="0" xfId="0" applyFont="1" applyFill="1" applyAlignment="1">
      <alignment horizontal="center" vertical="center"/>
    </xf>
    <xf numFmtId="0" fontId="102" fillId="18" borderId="0" xfId="0" applyFont="1" applyFill="1" applyAlignment="1">
      <alignment horizontal="left" vertical="center"/>
    </xf>
    <xf numFmtId="0" fontId="97" fillId="14" borderId="39" xfId="0" applyFont="1" applyFill="1" applyBorder="1" applyAlignment="1">
      <alignment horizontal="center" vertical="center" wrapText="1"/>
    </xf>
    <xf numFmtId="0" fontId="122" fillId="14" borderId="32" xfId="0" applyFont="1" applyFill="1" applyBorder="1" applyAlignment="1">
      <alignment wrapText="1"/>
    </xf>
    <xf numFmtId="0" fontId="150" fillId="18" borderId="0" xfId="0" applyFont="1" applyFill="1"/>
    <xf numFmtId="164" fontId="122" fillId="0" borderId="32" xfId="2" applyFont="1" applyBorder="1" applyAlignment="1" applyProtection="1">
      <alignment horizontal="center" vertical="center" wrapText="1"/>
      <protection locked="0"/>
    </xf>
    <xf numFmtId="0" fontId="122" fillId="19" borderId="32" xfId="0" applyFont="1" applyFill="1" applyBorder="1" applyAlignment="1">
      <alignment wrapText="1"/>
    </xf>
    <xf numFmtId="0" fontId="127" fillId="14" borderId="32" xfId="0" applyFont="1" applyFill="1" applyBorder="1" applyAlignment="1">
      <alignment wrapText="1"/>
    </xf>
    <xf numFmtId="37" fontId="146" fillId="14" borderId="32" xfId="2" applyNumberFormat="1" applyFont="1" applyFill="1" applyBorder="1" applyAlignment="1">
      <alignment horizontal="center" vertical="center" wrapText="1"/>
    </xf>
    <xf numFmtId="0" fontId="127" fillId="19" borderId="32" xfId="0" applyFont="1" applyFill="1" applyBorder="1" applyAlignment="1">
      <alignment wrapText="1"/>
    </xf>
    <xf numFmtId="0" fontId="146" fillId="28" borderId="32" xfId="0" applyFont="1" applyFill="1" applyBorder="1" applyAlignment="1" applyProtection="1">
      <alignment horizontal="center" vertical="center" wrapText="1"/>
      <protection locked="0"/>
    </xf>
    <xf numFmtId="9" fontId="146" fillId="13" borderId="32" xfId="3" applyFont="1" applyFill="1" applyBorder="1" applyAlignment="1">
      <alignment horizontal="center" vertical="center" wrapText="1"/>
    </xf>
    <xf numFmtId="0" fontId="92" fillId="28" borderId="32" xfId="0" applyFont="1" applyFill="1" applyBorder="1" applyAlignment="1" applyProtection="1">
      <alignment horizontal="center" vertical="center" wrapText="1"/>
      <protection locked="0"/>
    </xf>
    <xf numFmtId="1" fontId="135" fillId="13" borderId="32" xfId="2" applyNumberFormat="1" applyFont="1" applyFill="1" applyBorder="1" applyAlignment="1" applyProtection="1">
      <alignment horizontal="center" vertical="center" wrapText="1"/>
    </xf>
    <xf numFmtId="164" fontId="135" fillId="13" borderId="32" xfId="2" applyFont="1" applyFill="1" applyBorder="1" applyAlignment="1" applyProtection="1">
      <alignment horizontal="center" vertical="center" wrapText="1"/>
    </xf>
    <xf numFmtId="1" fontId="123" fillId="13" borderId="32" xfId="2" applyNumberFormat="1" applyFont="1" applyFill="1" applyBorder="1" applyAlignment="1" applyProtection="1">
      <alignment horizontal="center" vertical="center" wrapText="1"/>
    </xf>
    <xf numFmtId="166" fontId="135" fillId="13" borderId="32" xfId="2" applyNumberFormat="1" applyFont="1" applyFill="1" applyBorder="1" applyAlignment="1" applyProtection="1">
      <alignment horizontal="center" vertical="center" wrapText="1"/>
    </xf>
    <xf numFmtId="2" fontId="135" fillId="13" borderId="32" xfId="2" applyNumberFormat="1" applyFont="1" applyFill="1" applyBorder="1" applyAlignment="1" applyProtection="1">
      <alignment horizontal="center" vertical="center" wrapText="1"/>
    </xf>
    <xf numFmtId="166" fontId="135" fillId="13" borderId="32" xfId="2" applyNumberFormat="1" applyFont="1" applyFill="1" applyBorder="1" applyAlignment="1" applyProtection="1">
      <alignment vertical="center" wrapText="1"/>
    </xf>
    <xf numFmtId="0" fontId="123" fillId="9" borderId="32" xfId="0" applyFont="1" applyFill="1" applyBorder="1" applyAlignment="1">
      <alignment horizontal="center" vertical="center" wrapText="1"/>
    </xf>
    <xf numFmtId="0" fontId="122" fillId="33" borderId="32" xfId="0" applyFont="1" applyFill="1" applyBorder="1" applyAlignment="1">
      <alignment horizontal="left" vertical="center" wrapText="1"/>
    </xf>
    <xf numFmtId="0" fontId="123" fillId="9" borderId="32" xfId="0" applyFont="1" applyFill="1" applyBorder="1" applyAlignment="1">
      <alignment horizontal="left" vertical="center" wrapText="1"/>
    </xf>
    <xf numFmtId="0" fontId="102" fillId="9" borderId="0" xfId="0" applyFont="1" applyFill="1" applyAlignment="1">
      <alignment vertical="center"/>
    </xf>
    <xf numFmtId="166" fontId="102" fillId="9" borderId="0" xfId="0" applyNumberFormat="1" applyFont="1" applyFill="1" applyAlignment="1">
      <alignment vertical="center"/>
    </xf>
    <xf numFmtId="0" fontId="102" fillId="9" borderId="0" xfId="0" applyFont="1" applyFill="1" applyAlignment="1">
      <alignment horizontal="left" vertical="center" wrapText="1"/>
    </xf>
    <xf numFmtId="166" fontId="102" fillId="9" borderId="0" xfId="0" applyNumberFormat="1" applyFont="1" applyFill="1" applyAlignment="1">
      <alignment horizontal="center" vertical="center"/>
    </xf>
    <xf numFmtId="0" fontId="96" fillId="13" borderId="32" xfId="0" applyFont="1" applyFill="1" applyBorder="1" applyAlignment="1">
      <alignment horizontal="center" wrapText="1"/>
    </xf>
    <xf numFmtId="0" fontId="104" fillId="0" borderId="2" xfId="0" applyFont="1" applyBorder="1" applyAlignment="1" applyProtection="1">
      <alignment horizontal="center" vertical="center" wrapText="1"/>
      <protection locked="0"/>
    </xf>
    <xf numFmtId="0" fontId="0" fillId="0" borderId="0" xfId="0" applyAlignment="1">
      <alignment horizontal="center"/>
    </xf>
    <xf numFmtId="1" fontId="156" fillId="36" borderId="2" xfId="0" applyNumberFormat="1" applyFont="1" applyFill="1" applyBorder="1" applyAlignment="1">
      <alignment horizontal="center" vertical="top" wrapText="1"/>
    </xf>
    <xf numFmtId="1" fontId="156" fillId="28" borderId="2" xfId="0" applyNumberFormat="1" applyFont="1" applyFill="1" applyBorder="1" applyAlignment="1">
      <alignment horizontal="center" vertical="top" wrapText="1"/>
    </xf>
    <xf numFmtId="1" fontId="156" fillId="37" borderId="2" xfId="0" applyNumberFormat="1" applyFont="1" applyFill="1" applyBorder="1" applyAlignment="1">
      <alignment horizontal="center" vertical="top" wrapText="1"/>
    </xf>
    <xf numFmtId="0" fontId="157" fillId="13" borderId="2" xfId="0" applyFont="1" applyFill="1" applyBorder="1" applyAlignment="1">
      <alignment horizontal="center" vertical="top" wrapText="1"/>
    </xf>
    <xf numFmtId="0" fontId="158" fillId="13" borderId="2" xfId="0" applyFont="1" applyFill="1" applyBorder="1" applyAlignment="1">
      <alignment horizontal="center" vertical="top" wrapText="1"/>
    </xf>
    <xf numFmtId="167" fontId="158" fillId="0" borderId="2" xfId="0" applyNumberFormat="1" applyFont="1" applyBorder="1" applyAlignment="1">
      <alignment horizontal="right" vertical="center"/>
    </xf>
    <xf numFmtId="9" fontId="158" fillId="28" borderId="2" xfId="3" applyFont="1" applyFill="1" applyBorder="1" applyAlignment="1">
      <alignment horizontal="right" vertical="center"/>
    </xf>
    <xf numFmtId="0" fontId="159" fillId="28" borderId="2" xfId="0" applyFont="1" applyFill="1" applyBorder="1" applyAlignment="1" applyProtection="1">
      <alignment horizontal="center" vertical="center" wrapText="1"/>
      <protection locked="0"/>
    </xf>
    <xf numFmtId="9" fontId="158" fillId="36" borderId="2" xfId="3" applyFont="1" applyFill="1" applyBorder="1" applyAlignment="1">
      <alignment horizontal="right" vertical="center"/>
    </xf>
    <xf numFmtId="0" fontId="29" fillId="0" borderId="1" xfId="0" applyFont="1" applyBorder="1" applyAlignment="1">
      <alignment horizontal="center" vertical="top"/>
    </xf>
    <xf numFmtId="1" fontId="156" fillId="23" borderId="5" xfId="0" applyNumberFormat="1" applyFont="1" applyFill="1" applyBorder="1" applyAlignment="1">
      <alignment horizontal="center" vertical="top" wrapText="1"/>
    </xf>
    <xf numFmtId="0" fontId="156" fillId="23" borderId="5" xfId="0" applyFont="1" applyFill="1" applyBorder="1" applyAlignment="1">
      <alignment horizontal="center" vertical="top" wrapText="1"/>
    </xf>
    <xf numFmtId="0" fontId="157" fillId="0" borderId="0" xfId="0" applyFont="1"/>
    <xf numFmtId="0" fontId="157" fillId="0" borderId="2" xfId="0" applyFont="1" applyBorder="1" applyAlignment="1">
      <alignment vertical="center"/>
    </xf>
    <xf numFmtId="1" fontId="157" fillId="0" borderId="2" xfId="0" applyNumberFormat="1" applyFont="1" applyBorder="1" applyAlignment="1">
      <alignment horizontal="right" vertical="center"/>
    </xf>
    <xf numFmtId="9" fontId="159" fillId="28" borderId="2" xfId="3" applyFont="1" applyFill="1" applyBorder="1" applyAlignment="1">
      <alignment horizontal="right" vertical="center"/>
    </xf>
    <xf numFmtId="0" fontId="157" fillId="0" borderId="0" xfId="0" applyFont="1" applyAlignment="1">
      <alignment horizontal="center" vertical="center" wrapText="1"/>
    </xf>
    <xf numFmtId="0" fontId="157" fillId="0" borderId="0" xfId="0" applyFont="1" applyAlignment="1">
      <alignment horizontal="center" vertical="center"/>
    </xf>
    <xf numFmtId="167" fontId="157" fillId="3" borderId="2" xfId="0" applyNumberFormat="1" applyFont="1" applyFill="1" applyBorder="1" applyAlignment="1">
      <alignment horizontal="right" vertical="center"/>
    </xf>
    <xf numFmtId="0" fontId="157" fillId="3" borderId="2" xfId="0" applyFont="1" applyFill="1" applyBorder="1" applyAlignment="1">
      <alignment horizontal="right" vertical="center"/>
    </xf>
    <xf numFmtId="9" fontId="159" fillId="37" borderId="2" xfId="3" applyFont="1" applyFill="1" applyBorder="1" applyAlignment="1">
      <alignment horizontal="right" vertical="center"/>
    </xf>
    <xf numFmtId="0" fontId="159" fillId="37" borderId="2" xfId="0" applyFont="1" applyFill="1" applyBorder="1" applyAlignment="1" applyProtection="1">
      <alignment horizontal="center" vertical="center" wrapText="1"/>
      <protection locked="0"/>
    </xf>
    <xf numFmtId="0" fontId="157" fillId="3" borderId="2" xfId="0" applyFont="1" applyFill="1" applyBorder="1" applyAlignment="1">
      <alignment vertical="center"/>
    </xf>
    <xf numFmtId="1" fontId="157" fillId="3" borderId="2" xfId="0" applyNumberFormat="1" applyFont="1" applyFill="1" applyBorder="1" applyAlignment="1">
      <alignment horizontal="right" vertical="center"/>
    </xf>
    <xf numFmtId="9" fontId="159" fillId="36" borderId="2" xfId="3" applyFont="1" applyFill="1" applyBorder="1" applyAlignment="1">
      <alignment horizontal="right" vertical="center"/>
    </xf>
    <xf numFmtId="0" fontId="159" fillId="36" borderId="2" xfId="0" applyFont="1" applyFill="1" applyBorder="1" applyAlignment="1" applyProtection="1">
      <alignment horizontal="center" vertical="center" wrapText="1"/>
      <protection locked="0"/>
    </xf>
    <xf numFmtId="167" fontId="157" fillId="3" borderId="2" xfId="0" applyNumberFormat="1" applyFont="1" applyFill="1" applyBorder="1" applyAlignment="1">
      <alignment horizontal="right" vertical="center" wrapText="1"/>
    </xf>
    <xf numFmtId="0" fontId="157" fillId="3" borderId="2" xfId="0" applyFont="1" applyFill="1" applyBorder="1" applyAlignment="1">
      <alignment horizontal="right" vertical="center" wrapText="1"/>
    </xf>
    <xf numFmtId="167" fontId="159" fillId="3" borderId="2" xfId="0" applyNumberFormat="1" applyFont="1" applyFill="1" applyBorder="1" applyAlignment="1">
      <alignment horizontal="right" vertical="center" wrapText="1"/>
    </xf>
    <xf numFmtId="0" fontId="159" fillId="3" borderId="2" xfId="0" applyFont="1" applyFill="1" applyBorder="1" applyAlignment="1">
      <alignment horizontal="right" vertical="center" wrapText="1"/>
    </xf>
    <xf numFmtId="0" fontId="159" fillId="3" borderId="2" xfId="0" applyFont="1" applyFill="1" applyBorder="1" applyAlignment="1">
      <alignment horizontal="left" vertical="center" wrapText="1"/>
    </xf>
    <xf numFmtId="1" fontId="160" fillId="36" borderId="2" xfId="0" applyNumberFormat="1" applyFont="1" applyFill="1" applyBorder="1" applyAlignment="1">
      <alignment horizontal="right" vertical="center" wrapText="1"/>
    </xf>
    <xf numFmtId="1" fontId="160" fillId="28" borderId="2" xfId="0" applyNumberFormat="1" applyFont="1" applyFill="1" applyBorder="1" applyAlignment="1">
      <alignment horizontal="right" vertical="center" wrapText="1"/>
    </xf>
    <xf numFmtId="1" fontId="160" fillId="37" borderId="2" xfId="0" applyNumberFormat="1" applyFont="1" applyFill="1" applyBorder="1" applyAlignment="1">
      <alignment horizontal="right" vertical="center" wrapText="1"/>
    </xf>
    <xf numFmtId="1" fontId="0" fillId="0" borderId="0" xfId="0" applyNumberFormat="1" applyAlignment="1">
      <alignment horizontal="center"/>
    </xf>
    <xf numFmtId="0" fontId="157" fillId="0" borderId="2" xfId="0" applyFont="1" applyBorder="1" applyAlignment="1">
      <alignment horizontal="center" vertical="center"/>
    </xf>
    <xf numFmtId="0" fontId="157" fillId="0" borderId="2" xfId="0" applyFont="1" applyBorder="1"/>
    <xf numFmtId="0" fontId="156" fillId="23" borderId="2" xfId="0" applyFont="1" applyFill="1" applyBorder="1" applyAlignment="1">
      <alignment horizontal="center" vertical="top" wrapText="1"/>
    </xf>
    <xf numFmtId="0" fontId="157" fillId="0" borderId="2" xfId="0" applyFont="1" applyBorder="1" applyAlignment="1">
      <alignment horizontal="center" vertical="center" wrapText="1"/>
    </xf>
    <xf numFmtId="0" fontId="0" fillId="0" borderId="0" xfId="0" applyAlignment="1">
      <alignment horizontal="left"/>
    </xf>
    <xf numFmtId="0" fontId="156" fillId="23" borderId="5" xfId="0" applyFont="1" applyFill="1" applyBorder="1" applyAlignment="1">
      <alignment horizontal="left" vertical="top" wrapText="1"/>
    </xf>
    <xf numFmtId="0" fontId="157" fillId="0" borderId="2" xfId="0" applyFont="1" applyBorder="1" applyAlignment="1">
      <alignment horizontal="left" vertical="center"/>
    </xf>
    <xf numFmtId="0" fontId="157" fillId="0" borderId="2" xfId="0" applyFont="1" applyBorder="1" applyAlignment="1">
      <alignment horizontal="left" vertical="center" wrapText="1"/>
    </xf>
    <xf numFmtId="0" fontId="157" fillId="0" borderId="2" xfId="0" applyFont="1" applyBorder="1" applyAlignment="1">
      <alignment horizontal="left"/>
    </xf>
    <xf numFmtId="0" fontId="158" fillId="0" borderId="13" xfId="0" applyFont="1" applyBorder="1" applyAlignment="1">
      <alignment vertical="center"/>
    </xf>
    <xf numFmtId="0" fontId="24" fillId="0" borderId="0" xfId="0" applyFont="1" applyAlignment="1">
      <alignment horizontal="center" vertical="center"/>
    </xf>
    <xf numFmtId="0" fontId="2" fillId="0" borderId="0" xfId="0" applyFont="1" applyAlignment="1">
      <alignment horizontal="left" wrapText="1"/>
    </xf>
    <xf numFmtId="0" fontId="0" fillId="0" borderId="0" xfId="0" applyAlignment="1">
      <alignment horizontal="left" wrapText="1"/>
    </xf>
    <xf numFmtId="0" fontId="23" fillId="8" borderId="0" xfId="0" applyFont="1" applyFill="1" applyAlignment="1">
      <alignment horizontal="center" vertical="center" wrapText="1"/>
    </xf>
    <xf numFmtId="49" fontId="0" fillId="0" borderId="5" xfId="0" applyNumberFormat="1" applyBorder="1" applyAlignment="1">
      <alignment horizontal="justify" vertical="center" wrapText="1"/>
    </xf>
    <xf numFmtId="49" fontId="0" fillId="0" borderId="6" xfId="0" applyNumberFormat="1" applyBorder="1" applyAlignment="1">
      <alignment horizontal="justify" vertical="center" wrapText="1"/>
    </xf>
    <xf numFmtId="0" fontId="9" fillId="5" borderId="2" xfId="0" applyFont="1" applyFill="1" applyBorder="1" applyAlignment="1">
      <alignment horizontal="center" vertical="center" wrapText="1"/>
    </xf>
    <xf numFmtId="0" fontId="10" fillId="4" borderId="0" xfId="0" applyFont="1" applyFill="1" applyAlignment="1">
      <alignment horizontal="center"/>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40" fillId="0" borderId="3" xfId="0" applyFont="1" applyBorder="1" applyAlignment="1">
      <alignment horizontal="center" wrapText="1"/>
    </xf>
    <xf numFmtId="0" fontId="40" fillId="0" borderId="4" xfId="0" applyFont="1" applyBorder="1" applyAlignment="1">
      <alignment horizontal="center" wrapText="1"/>
    </xf>
    <xf numFmtId="0" fontId="0" fillId="0" borderId="5" xfId="0" applyBorder="1" applyAlignment="1">
      <alignment horizontal="center" vertical="center" wrapText="1"/>
    </xf>
    <xf numFmtId="0" fontId="0" fillId="0" borderId="13" xfId="0" applyBorder="1" applyAlignment="1">
      <alignment horizontal="center" vertical="center" wrapText="1"/>
    </xf>
    <xf numFmtId="0" fontId="0" fillId="0" borderId="6" xfId="0" applyBorder="1" applyAlignment="1">
      <alignment horizontal="center" vertical="center" wrapText="1"/>
    </xf>
    <xf numFmtId="0" fontId="12" fillId="3" borderId="0" xfId="0" applyFont="1" applyFill="1" applyAlignment="1">
      <alignment horizontal="center" vertical="center" wrapText="1"/>
    </xf>
    <xf numFmtId="0" fontId="3" fillId="0" borderId="7" xfId="1" applyBorder="1" applyAlignment="1">
      <alignment horizontal="center"/>
    </xf>
    <xf numFmtId="0" fontId="3" fillId="0" borderId="0" xfId="1" applyBorder="1" applyAlignment="1">
      <alignment horizontal="center"/>
    </xf>
    <xf numFmtId="0" fontId="42" fillId="8" borderId="0" xfId="1" applyFont="1" applyFill="1" applyAlignment="1">
      <alignment horizontal="center" vertical="center" wrapText="1"/>
    </xf>
    <xf numFmtId="0" fontId="42" fillId="8" borderId="1" xfId="1" applyFont="1" applyFill="1" applyBorder="1" applyAlignment="1">
      <alignment horizontal="center" vertical="center" wrapText="1"/>
    </xf>
    <xf numFmtId="0" fontId="46" fillId="9" borderId="28" xfId="0" applyFont="1" applyFill="1" applyBorder="1" applyAlignment="1" applyProtection="1">
      <alignment horizontal="center" vertical="center" wrapText="1"/>
      <protection locked="0"/>
    </xf>
    <xf numFmtId="0" fontId="46" fillId="9" borderId="28" xfId="0" applyFont="1" applyFill="1" applyBorder="1" applyAlignment="1" applyProtection="1">
      <alignment horizontal="center" vertical="center"/>
      <protection locked="0"/>
    </xf>
    <xf numFmtId="0" fontId="46" fillId="9" borderId="30" xfId="0" applyFont="1" applyFill="1" applyBorder="1" applyAlignment="1" applyProtection="1">
      <alignment horizontal="center" vertical="center" wrapText="1"/>
      <protection locked="0"/>
    </xf>
    <xf numFmtId="0" fontId="46" fillId="9" borderId="30" xfId="0" applyFont="1" applyFill="1" applyBorder="1" applyAlignment="1" applyProtection="1">
      <alignment horizontal="center" vertical="center"/>
      <protection locked="0"/>
    </xf>
    <xf numFmtId="0" fontId="46" fillId="9" borderId="29" xfId="0" applyFont="1" applyFill="1" applyBorder="1" applyAlignment="1" applyProtection="1">
      <alignment horizontal="center" vertical="center" wrapText="1"/>
      <protection locked="0"/>
    </xf>
    <xf numFmtId="0" fontId="46" fillId="9" borderId="0" xfId="0" applyFont="1" applyFill="1" applyAlignment="1" applyProtection="1">
      <alignment horizontal="center" vertical="center"/>
      <protection locked="0"/>
    </xf>
    <xf numFmtId="0" fontId="46" fillId="9" borderId="24" xfId="0" applyFont="1" applyFill="1" applyBorder="1" applyAlignment="1" applyProtection="1">
      <alignment horizontal="center" vertical="center" wrapText="1"/>
      <protection locked="0"/>
    </xf>
    <xf numFmtId="0" fontId="46" fillId="9" borderId="25" xfId="0" applyFont="1" applyFill="1" applyBorder="1" applyAlignment="1" applyProtection="1">
      <alignment horizontal="center" vertical="center" wrapText="1"/>
      <protection locked="0"/>
    </xf>
    <xf numFmtId="0" fontId="46" fillId="9" borderId="21" xfId="0" applyFont="1" applyFill="1" applyBorder="1" applyAlignment="1" applyProtection="1">
      <alignment horizontal="center" vertical="center" wrapText="1"/>
      <protection locked="0"/>
    </xf>
    <xf numFmtId="0" fontId="46" fillId="9" borderId="22" xfId="0" applyFont="1" applyFill="1" applyBorder="1" applyAlignment="1" applyProtection="1">
      <alignment horizontal="center" vertical="center" wrapText="1"/>
      <protection locked="0"/>
    </xf>
    <xf numFmtId="0" fontId="46" fillId="9" borderId="15" xfId="0" applyFont="1" applyFill="1" applyBorder="1" applyAlignment="1" applyProtection="1">
      <alignment horizontal="center" vertical="center" wrapText="1"/>
      <protection locked="0"/>
    </xf>
    <xf numFmtId="0" fontId="46" fillId="9" borderId="16" xfId="0" applyFont="1" applyFill="1" applyBorder="1" applyAlignment="1" applyProtection="1">
      <alignment horizontal="center" vertical="center" wrapText="1"/>
      <protection locked="0"/>
    </xf>
    <xf numFmtId="0" fontId="46" fillId="9" borderId="17" xfId="0" applyFont="1" applyFill="1" applyBorder="1" applyAlignment="1" applyProtection="1">
      <alignment horizontal="center" vertical="center" wrapText="1"/>
      <protection locked="0"/>
    </xf>
    <xf numFmtId="0" fontId="45" fillId="9" borderId="2" xfId="0" applyFont="1" applyFill="1" applyBorder="1" applyAlignment="1" applyProtection="1">
      <alignment horizontal="right" vertical="center" wrapText="1"/>
      <protection locked="0"/>
    </xf>
    <xf numFmtId="0" fontId="43" fillId="0" borderId="0" xfId="0" applyFont="1" applyAlignment="1" applyProtection="1">
      <alignment horizontal="left" wrapText="1"/>
      <protection locked="0"/>
    </xf>
    <xf numFmtId="0" fontId="43" fillId="0" borderId="0" xfId="0" applyFont="1" applyAlignment="1" applyProtection="1">
      <alignment horizontal="center" vertical="center" wrapText="1"/>
      <protection locked="0"/>
    </xf>
    <xf numFmtId="0" fontId="44" fillId="0" borderId="0" xfId="0" applyFont="1" applyAlignment="1" applyProtection="1">
      <alignment horizontal="left" wrapText="1"/>
      <protection locked="0"/>
    </xf>
    <xf numFmtId="0" fontId="45" fillId="9" borderId="14" xfId="0" applyFont="1" applyFill="1" applyBorder="1" applyAlignment="1" applyProtection="1">
      <alignment horizontal="center" vertical="center" wrapText="1"/>
      <protection locked="0"/>
    </xf>
    <xf numFmtId="0" fontId="45" fillId="9" borderId="26" xfId="0" applyFont="1" applyFill="1" applyBorder="1" applyAlignment="1" applyProtection="1">
      <alignment horizontal="center" vertical="center" wrapText="1"/>
      <protection locked="0"/>
    </xf>
    <xf numFmtId="0" fontId="45" fillId="9" borderId="23" xfId="0" applyFont="1" applyFill="1" applyBorder="1" applyAlignment="1" applyProtection="1">
      <alignment horizontal="center" vertical="center" wrapText="1"/>
      <protection locked="0"/>
    </xf>
    <xf numFmtId="0" fontId="45" fillId="9" borderId="15" xfId="0" applyFont="1" applyFill="1" applyBorder="1" applyAlignment="1" applyProtection="1">
      <alignment horizontal="center" vertical="center" wrapText="1"/>
      <protection locked="0"/>
    </xf>
    <xf numFmtId="0" fontId="45" fillId="9" borderId="16" xfId="0" applyFont="1" applyFill="1" applyBorder="1" applyAlignment="1" applyProtection="1">
      <alignment horizontal="center" vertical="center" wrapText="1"/>
      <protection locked="0"/>
    </xf>
    <xf numFmtId="0" fontId="45" fillId="9" borderId="17" xfId="0" applyFont="1" applyFill="1" applyBorder="1" applyAlignment="1" applyProtection="1">
      <alignment horizontal="center" vertical="center" wrapText="1"/>
      <protection locked="0"/>
    </xf>
    <xf numFmtId="0" fontId="46" fillId="9" borderId="18" xfId="0" applyFont="1" applyFill="1" applyBorder="1" applyAlignment="1" applyProtection="1">
      <alignment horizontal="center" vertical="center" wrapText="1"/>
      <protection locked="0"/>
    </xf>
    <xf numFmtId="0" fontId="46" fillId="9" borderId="19" xfId="0" applyFont="1" applyFill="1" applyBorder="1" applyAlignment="1" applyProtection="1">
      <alignment horizontal="center" vertical="center" wrapText="1"/>
      <protection locked="0"/>
    </xf>
    <xf numFmtId="0" fontId="46" fillId="9" borderId="20" xfId="0" applyFont="1" applyFill="1" applyBorder="1" applyAlignment="1" applyProtection="1">
      <alignment horizontal="center" vertical="center" wrapText="1"/>
      <protection locked="0"/>
    </xf>
    <xf numFmtId="0" fontId="45" fillId="9" borderId="27" xfId="0" applyFont="1" applyFill="1" applyBorder="1" applyAlignment="1" applyProtection="1">
      <alignment horizontal="center" vertical="center" textRotation="255" wrapText="1"/>
      <protection locked="0"/>
    </xf>
    <xf numFmtId="0" fontId="45" fillId="9" borderId="21" xfId="0" applyFont="1" applyFill="1" applyBorder="1" applyAlignment="1" applyProtection="1">
      <alignment horizontal="center" vertical="center" wrapText="1"/>
      <protection locked="0"/>
    </xf>
    <xf numFmtId="0" fontId="45" fillId="9" borderId="22" xfId="0" applyFont="1" applyFill="1" applyBorder="1" applyAlignment="1" applyProtection="1">
      <alignment horizontal="center" vertical="center" wrapText="1"/>
      <protection locked="0"/>
    </xf>
    <xf numFmtId="0" fontId="45" fillId="9" borderId="28" xfId="0" applyFont="1" applyFill="1" applyBorder="1" applyAlignment="1" applyProtection="1">
      <alignment horizontal="center" vertical="center" wrapText="1"/>
      <protection locked="0"/>
    </xf>
    <xf numFmtId="0" fontId="45" fillId="9" borderId="31" xfId="0" applyFont="1" applyFill="1" applyBorder="1" applyAlignment="1" applyProtection="1">
      <alignment horizontal="center" vertical="center" wrapText="1"/>
      <protection locked="0"/>
    </xf>
    <xf numFmtId="0" fontId="45" fillId="9" borderId="28" xfId="0" applyFont="1" applyFill="1" applyBorder="1" applyAlignment="1" applyProtection="1">
      <alignment horizontal="left" vertical="center" wrapText="1"/>
      <protection locked="0"/>
    </xf>
    <xf numFmtId="0" fontId="45" fillId="9" borderId="31" xfId="0" applyFont="1" applyFill="1" applyBorder="1" applyAlignment="1" applyProtection="1">
      <alignment horizontal="left" vertical="center" wrapText="1"/>
      <protection locked="0"/>
    </xf>
    <xf numFmtId="0" fontId="45" fillId="9" borderId="29" xfId="0" applyFont="1" applyFill="1" applyBorder="1" applyAlignment="1" applyProtection="1">
      <alignment horizontal="center" vertical="center" wrapText="1"/>
      <protection locked="0"/>
    </xf>
    <xf numFmtId="1" fontId="43" fillId="3" borderId="0" xfId="0" applyNumberFormat="1" applyFont="1" applyFill="1" applyAlignment="1" applyProtection="1">
      <alignment horizontal="left" vertical="center" wrapText="1"/>
      <protection locked="0"/>
    </xf>
    <xf numFmtId="0" fontId="54" fillId="3" borderId="35" xfId="0" applyFont="1" applyFill="1" applyBorder="1" applyAlignment="1" applyProtection="1">
      <alignment horizontal="right" vertical="center" wrapText="1"/>
      <protection locked="0"/>
    </xf>
    <xf numFmtId="0" fontId="54" fillId="3" borderId="33" xfId="0" applyFont="1" applyFill="1" applyBorder="1" applyAlignment="1" applyProtection="1">
      <alignment horizontal="right" vertical="center" wrapText="1"/>
      <protection locked="0"/>
    </xf>
    <xf numFmtId="0" fontId="48" fillId="3" borderId="37" xfId="0" applyFont="1" applyFill="1" applyBorder="1" applyAlignment="1" applyProtection="1">
      <alignment horizontal="right" vertical="center" wrapText="1"/>
      <protection locked="0"/>
    </xf>
    <xf numFmtId="0" fontId="48" fillId="3" borderId="0" xfId="0" applyFont="1" applyFill="1" applyAlignment="1" applyProtection="1">
      <alignment horizontal="right" vertical="center" wrapText="1"/>
      <protection locked="0"/>
    </xf>
    <xf numFmtId="1" fontId="46" fillId="3" borderId="0" xfId="0" applyNumberFormat="1" applyFont="1" applyFill="1" applyAlignment="1" applyProtection="1">
      <alignment horizontal="center" wrapText="1"/>
      <protection locked="0"/>
    </xf>
    <xf numFmtId="1" fontId="43" fillId="3" borderId="0" xfId="0" applyNumberFormat="1" applyFont="1" applyFill="1" applyAlignment="1" applyProtection="1">
      <alignment horizontal="left" wrapText="1"/>
      <protection locked="0"/>
    </xf>
    <xf numFmtId="1" fontId="50" fillId="3" borderId="0" xfId="0" applyNumberFormat="1" applyFont="1" applyFill="1" applyAlignment="1" applyProtection="1">
      <alignment horizontal="left" wrapText="1"/>
      <protection locked="0"/>
    </xf>
    <xf numFmtId="0" fontId="43" fillId="3" borderId="0" xfId="0" applyFont="1" applyFill="1" applyAlignment="1" applyProtection="1">
      <alignment horizontal="left" wrapText="1"/>
      <protection locked="0"/>
    </xf>
    <xf numFmtId="0" fontId="78" fillId="9" borderId="33" xfId="0" applyFont="1" applyFill="1" applyBorder="1" applyAlignment="1">
      <alignment horizontal="center" vertical="top"/>
    </xf>
    <xf numFmtId="0" fontId="54" fillId="3" borderId="35" xfId="0" applyFont="1" applyFill="1" applyBorder="1" applyAlignment="1">
      <alignment horizontal="right" vertical="top" wrapText="1"/>
    </xf>
    <xf numFmtId="0" fontId="54" fillId="3" borderId="33" xfId="0" applyFont="1" applyFill="1" applyBorder="1" applyAlignment="1">
      <alignment horizontal="right" vertical="top" wrapText="1"/>
    </xf>
    <xf numFmtId="0" fontId="48" fillId="3" borderId="37" xfId="0" applyFont="1" applyFill="1" applyBorder="1" applyAlignment="1">
      <alignment horizontal="right" vertical="top" wrapText="1"/>
    </xf>
    <xf numFmtId="0" fontId="48" fillId="3" borderId="0" xfId="0" applyFont="1" applyFill="1" applyAlignment="1">
      <alignment horizontal="right" vertical="top" wrapText="1"/>
    </xf>
    <xf numFmtId="0" fontId="46" fillId="4" borderId="24" xfId="0" applyFont="1" applyFill="1" applyBorder="1" applyAlignment="1">
      <alignment horizontal="center" vertical="top" wrapText="1"/>
    </xf>
    <xf numFmtId="0" fontId="46" fillId="4" borderId="30" xfId="0" applyFont="1" applyFill="1" applyBorder="1" applyAlignment="1">
      <alignment horizontal="center" vertical="top"/>
    </xf>
    <xf numFmtId="0" fontId="46" fillId="4" borderId="28" xfId="0" applyFont="1" applyFill="1" applyBorder="1" applyAlignment="1">
      <alignment horizontal="center" vertical="top" wrapText="1"/>
    </xf>
    <xf numFmtId="0" fontId="46" fillId="4" borderId="28" xfId="0" applyFont="1" applyFill="1" applyBorder="1" applyAlignment="1">
      <alignment horizontal="center" vertical="top"/>
    </xf>
    <xf numFmtId="0" fontId="46" fillId="4" borderId="30" xfId="0" applyFont="1" applyFill="1" applyBorder="1" applyAlignment="1">
      <alignment horizontal="center" vertical="top" wrapText="1"/>
    </xf>
    <xf numFmtId="0" fontId="45" fillId="9" borderId="28" xfId="0" applyFont="1" applyFill="1" applyBorder="1" applyAlignment="1">
      <alignment horizontal="center" vertical="center" wrapText="1"/>
    </xf>
    <xf numFmtId="0" fontId="45" fillId="9" borderId="31" xfId="0" applyFont="1" applyFill="1" applyBorder="1" applyAlignment="1">
      <alignment horizontal="center" vertical="center" wrapText="1"/>
    </xf>
    <xf numFmtId="0" fontId="46" fillId="4" borderId="25" xfId="0" applyFont="1" applyFill="1" applyBorder="1" applyAlignment="1">
      <alignment horizontal="center" vertical="top" wrapText="1"/>
    </xf>
    <xf numFmtId="0" fontId="46" fillId="4" borderId="21" xfId="0" applyFont="1" applyFill="1" applyBorder="1" applyAlignment="1">
      <alignment horizontal="center" vertical="top" wrapText="1"/>
    </xf>
    <xf numFmtId="0" fontId="46" fillId="4" borderId="22" xfId="0" applyFont="1" applyFill="1" applyBorder="1" applyAlignment="1">
      <alignment horizontal="center" vertical="top" wrapText="1"/>
    </xf>
    <xf numFmtId="0" fontId="45" fillId="9" borderId="21" xfId="0" applyFont="1" applyFill="1" applyBorder="1" applyAlignment="1">
      <alignment horizontal="center" vertical="center"/>
    </xf>
    <xf numFmtId="0" fontId="45" fillId="9" borderId="22" xfId="0" applyFont="1" applyFill="1" applyBorder="1" applyAlignment="1">
      <alignment horizontal="center" vertical="center"/>
    </xf>
    <xf numFmtId="0" fontId="45" fillId="9" borderId="23" xfId="0" applyFont="1" applyFill="1" applyBorder="1" applyAlignment="1">
      <alignment horizontal="center" vertical="center"/>
    </xf>
    <xf numFmtId="0" fontId="45" fillId="9" borderId="28" xfId="0" applyFont="1" applyFill="1" applyBorder="1" applyAlignment="1">
      <alignment horizontal="center" vertical="center"/>
    </xf>
    <xf numFmtId="0" fontId="45" fillId="9" borderId="31" xfId="0" applyFont="1" applyFill="1" applyBorder="1" applyAlignment="1">
      <alignment horizontal="center" vertical="center"/>
    </xf>
    <xf numFmtId="0" fontId="46" fillId="4" borderId="21" xfId="0" applyFont="1" applyFill="1" applyBorder="1" applyAlignment="1">
      <alignment horizontal="center" vertical="top"/>
    </xf>
    <xf numFmtId="0" fontId="46" fillId="4" borderId="22" xfId="0" applyFont="1" applyFill="1" applyBorder="1" applyAlignment="1">
      <alignment horizontal="center" vertical="top"/>
    </xf>
    <xf numFmtId="0" fontId="46" fillId="4" borderId="23" xfId="0" applyFont="1" applyFill="1" applyBorder="1" applyAlignment="1">
      <alignment horizontal="center" vertical="top"/>
    </xf>
    <xf numFmtId="0" fontId="45" fillId="9" borderId="27" xfId="0" applyFont="1" applyFill="1" applyBorder="1" applyAlignment="1">
      <alignment horizontal="center" vertical="top" textRotation="255" wrapText="1"/>
    </xf>
    <xf numFmtId="0" fontId="46" fillId="4" borderId="15" xfId="0" applyFont="1" applyFill="1" applyBorder="1" applyAlignment="1">
      <alignment horizontal="center" vertical="top"/>
    </xf>
    <xf numFmtId="0" fontId="46" fillId="4" borderId="16" xfId="0" applyFont="1" applyFill="1" applyBorder="1" applyAlignment="1">
      <alignment horizontal="center" vertical="top"/>
    </xf>
    <xf numFmtId="0" fontId="46" fillId="4" borderId="17" xfId="0" applyFont="1" applyFill="1" applyBorder="1" applyAlignment="1">
      <alignment horizontal="center" vertical="top"/>
    </xf>
    <xf numFmtId="0" fontId="45" fillId="9" borderId="29"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5" fillId="9" borderId="16" xfId="0" applyFont="1" applyFill="1" applyBorder="1" applyAlignment="1">
      <alignment horizontal="center" vertical="center" wrapText="1"/>
    </xf>
    <xf numFmtId="0" fontId="45" fillId="9" borderId="17" xfId="0" applyFont="1" applyFill="1" applyBorder="1" applyAlignment="1">
      <alignment horizontal="center" vertical="center" wrapText="1"/>
    </xf>
    <xf numFmtId="0" fontId="46" fillId="4" borderId="15" xfId="0" applyFont="1" applyFill="1" applyBorder="1" applyAlignment="1">
      <alignment horizontal="center" vertical="top" wrapText="1"/>
    </xf>
    <xf numFmtId="0" fontId="46" fillId="4" borderId="16" xfId="0" applyFont="1" applyFill="1" applyBorder="1" applyAlignment="1">
      <alignment horizontal="center" vertical="top" wrapText="1"/>
    </xf>
    <xf numFmtId="0" fontId="46" fillId="4" borderId="17" xfId="0" applyFont="1" applyFill="1" applyBorder="1" applyAlignment="1">
      <alignment horizontal="center" vertical="top" wrapText="1"/>
    </xf>
    <xf numFmtId="0" fontId="22" fillId="0" borderId="0" xfId="0" applyFont="1" applyAlignment="1">
      <alignment horizontal="left" vertical="top"/>
    </xf>
    <xf numFmtId="0" fontId="22" fillId="0" borderId="0" xfId="0" applyFont="1" applyAlignment="1">
      <alignment horizontal="center" vertical="top"/>
    </xf>
    <xf numFmtId="0" fontId="77" fillId="0" borderId="0" xfId="0" applyFont="1" applyAlignment="1">
      <alignment horizontal="left" vertical="top"/>
    </xf>
    <xf numFmtId="0" fontId="78" fillId="9" borderId="2" xfId="0" applyFont="1" applyFill="1" applyBorder="1" applyAlignment="1">
      <alignment horizontal="right" vertical="top"/>
    </xf>
    <xf numFmtId="0" fontId="45" fillId="9" borderId="14" xfId="0" applyFont="1" applyFill="1" applyBorder="1" applyAlignment="1">
      <alignment horizontal="center" vertical="top" wrapText="1"/>
    </xf>
    <xf numFmtId="0" fontId="45" fillId="9" borderId="26" xfId="0" applyFont="1" applyFill="1" applyBorder="1" applyAlignment="1">
      <alignment horizontal="center" vertical="top" wrapText="1"/>
    </xf>
    <xf numFmtId="0" fontId="45" fillId="9" borderId="23" xfId="0" applyFont="1" applyFill="1" applyBorder="1" applyAlignment="1">
      <alignment horizontal="center" vertical="top" wrapText="1"/>
    </xf>
    <xf numFmtId="0" fontId="45" fillId="9" borderId="15" xfId="0" applyFont="1" applyFill="1" applyBorder="1" applyAlignment="1">
      <alignment horizontal="center" vertical="top" wrapText="1"/>
    </xf>
    <xf numFmtId="0" fontId="45" fillId="9" borderId="16" xfId="0" applyFont="1" applyFill="1" applyBorder="1" applyAlignment="1">
      <alignment horizontal="center" vertical="top" wrapText="1"/>
    </xf>
    <xf numFmtId="0" fontId="45" fillId="9" borderId="17" xfId="0" applyFont="1" applyFill="1" applyBorder="1" applyAlignment="1">
      <alignment horizontal="center" vertical="top" wrapText="1"/>
    </xf>
    <xf numFmtId="0" fontId="46" fillId="9" borderId="18" xfId="0" applyFont="1" applyFill="1" applyBorder="1" applyAlignment="1">
      <alignment horizontal="center" vertical="center" wrapText="1"/>
    </xf>
    <xf numFmtId="0" fontId="46" fillId="9" borderId="19" xfId="0" applyFont="1" applyFill="1" applyBorder="1" applyAlignment="1">
      <alignment horizontal="center" vertical="center" wrapText="1"/>
    </xf>
    <xf numFmtId="0" fontId="46" fillId="9" borderId="20" xfId="0" applyFont="1" applyFill="1" applyBorder="1" applyAlignment="1">
      <alignment horizontal="center" vertical="center" wrapText="1"/>
    </xf>
    <xf numFmtId="0" fontId="46" fillId="9" borderId="21" xfId="0" applyFont="1" applyFill="1" applyBorder="1" applyAlignment="1" applyProtection="1">
      <alignment horizontal="center" vertical="center"/>
      <protection locked="0"/>
    </xf>
    <xf numFmtId="0" fontId="46" fillId="9" borderId="22" xfId="0" applyFont="1" applyFill="1" applyBorder="1" applyAlignment="1" applyProtection="1">
      <alignment horizontal="center" vertical="center"/>
      <protection locked="0"/>
    </xf>
    <xf numFmtId="0" fontId="46" fillId="9" borderId="23" xfId="0" applyFont="1" applyFill="1" applyBorder="1" applyAlignment="1" applyProtection="1">
      <alignment horizontal="center" vertical="center"/>
      <protection locked="0"/>
    </xf>
    <xf numFmtId="0" fontId="45" fillId="9" borderId="21" xfId="0" applyFont="1" applyFill="1" applyBorder="1" applyAlignment="1" applyProtection="1">
      <alignment horizontal="center" vertical="center"/>
      <protection locked="0"/>
    </xf>
    <xf numFmtId="0" fontId="45" fillId="9" borderId="22" xfId="0" applyFont="1" applyFill="1" applyBorder="1" applyAlignment="1" applyProtection="1">
      <alignment horizontal="center" vertical="center"/>
      <protection locked="0"/>
    </xf>
    <xf numFmtId="0" fontId="45" fillId="9" borderId="23" xfId="0" applyFont="1" applyFill="1" applyBorder="1" applyAlignment="1" applyProtection="1">
      <alignment horizontal="center" vertical="center"/>
      <protection locked="0"/>
    </xf>
    <xf numFmtId="0" fontId="45" fillId="9" borderId="28" xfId="0" applyFont="1" applyFill="1" applyBorder="1" applyAlignment="1" applyProtection="1">
      <alignment horizontal="center" vertical="center"/>
      <protection locked="0"/>
    </xf>
    <xf numFmtId="0" fontId="45" fillId="9" borderId="31" xfId="0" applyFont="1" applyFill="1" applyBorder="1" applyAlignment="1" applyProtection="1">
      <alignment horizontal="center" vertical="center"/>
      <protection locked="0"/>
    </xf>
    <xf numFmtId="0" fontId="78" fillId="9" borderId="2" xfId="0" applyFont="1" applyFill="1" applyBorder="1" applyAlignment="1" applyProtection="1">
      <alignment horizontal="right" vertical="center"/>
      <protection locked="0"/>
    </xf>
    <xf numFmtId="0" fontId="22" fillId="0" borderId="0" xfId="0" applyFont="1" applyAlignment="1" applyProtection="1">
      <alignment horizontal="left"/>
      <protection locked="0"/>
    </xf>
    <xf numFmtId="0" fontId="22" fillId="0" borderId="0" xfId="0" applyFont="1" applyAlignment="1" applyProtection="1">
      <alignment horizontal="center" vertical="center"/>
      <protection locked="0"/>
    </xf>
    <xf numFmtId="0" fontId="77" fillId="0" borderId="0" xfId="0" applyFont="1" applyAlignment="1" applyProtection="1">
      <alignment horizontal="left"/>
      <protection locked="0"/>
    </xf>
    <xf numFmtId="0" fontId="54" fillId="3" borderId="35" xfId="0" applyFont="1" applyFill="1" applyBorder="1" applyAlignment="1" applyProtection="1">
      <alignment horizontal="center" vertical="center" wrapText="1"/>
      <protection locked="0"/>
    </xf>
    <xf numFmtId="0" fontId="54" fillId="3" borderId="33" xfId="0" applyFont="1" applyFill="1" applyBorder="1" applyAlignment="1" applyProtection="1">
      <alignment horizontal="center" vertical="center" wrapText="1"/>
      <protection locked="0"/>
    </xf>
    <xf numFmtId="0" fontId="48" fillId="3" borderId="37"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78" fillId="9" borderId="2"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61" fillId="9" borderId="2" xfId="0" applyFont="1" applyFill="1" applyBorder="1" applyAlignment="1" applyProtection="1">
      <alignment horizontal="right" vertical="center"/>
      <protection locked="0"/>
    </xf>
    <xf numFmtId="0" fontId="63" fillId="9" borderId="14" xfId="0" applyFont="1" applyFill="1" applyBorder="1" applyAlignment="1" applyProtection="1">
      <alignment horizontal="center" vertical="center" wrapText="1"/>
      <protection locked="0"/>
    </xf>
    <xf numFmtId="0" fontId="63" fillId="9" borderId="26" xfId="0" applyFont="1" applyFill="1" applyBorder="1" applyAlignment="1" applyProtection="1">
      <alignment horizontal="center" vertical="center" wrapText="1"/>
      <protection locked="0"/>
    </xf>
    <xf numFmtId="0" fontId="63" fillId="9" borderId="23" xfId="0" applyFont="1" applyFill="1" applyBorder="1" applyAlignment="1" applyProtection="1">
      <alignment horizontal="center" vertical="center" wrapText="1"/>
      <protection locked="0"/>
    </xf>
    <xf numFmtId="0" fontId="64" fillId="9" borderId="15" xfId="0" applyFont="1" applyFill="1" applyBorder="1" applyAlignment="1" applyProtection="1">
      <alignment horizontal="center" vertical="center" wrapText="1"/>
      <protection locked="0"/>
    </xf>
    <xf numFmtId="0" fontId="64" fillId="9" borderId="16" xfId="0" applyFont="1" applyFill="1" applyBorder="1" applyAlignment="1" applyProtection="1">
      <alignment horizontal="center" vertical="center" wrapText="1"/>
      <protection locked="0"/>
    </xf>
    <xf numFmtId="0" fontId="64" fillId="9" borderId="17" xfId="0" applyFont="1" applyFill="1" applyBorder="1" applyAlignment="1" applyProtection="1">
      <alignment horizontal="center" vertical="center" wrapText="1"/>
      <protection locked="0"/>
    </xf>
    <xf numFmtId="0" fontId="66" fillId="9" borderId="18" xfId="0" applyFont="1" applyFill="1" applyBorder="1" applyAlignment="1" applyProtection="1">
      <alignment horizontal="center" vertical="center" wrapText="1"/>
      <protection locked="0"/>
    </xf>
    <xf numFmtId="0" fontId="66" fillId="9" borderId="19" xfId="0" applyFont="1" applyFill="1" applyBorder="1" applyAlignment="1" applyProtection="1">
      <alignment horizontal="center" vertical="center" wrapText="1"/>
      <protection locked="0"/>
    </xf>
    <xf numFmtId="0" fontId="66" fillId="9" borderId="20" xfId="0" applyFont="1" applyFill="1" applyBorder="1" applyAlignment="1" applyProtection="1">
      <alignment horizontal="center" vertical="center" wrapText="1"/>
      <protection locked="0"/>
    </xf>
    <xf numFmtId="0" fontId="63" fillId="9" borderId="27" xfId="0" applyFont="1" applyFill="1" applyBorder="1" applyAlignment="1" applyProtection="1">
      <alignment horizontal="center" vertical="center" textRotation="255" wrapText="1"/>
      <protection locked="0"/>
    </xf>
    <xf numFmtId="0" fontId="64" fillId="9" borderId="29" xfId="0" applyFont="1" applyFill="1" applyBorder="1" applyAlignment="1" applyProtection="1">
      <alignment horizontal="center" vertical="center" wrapText="1"/>
      <protection locked="0"/>
    </xf>
    <xf numFmtId="0" fontId="64" fillId="9" borderId="31" xfId="0" applyFont="1" applyFill="1" applyBorder="1" applyAlignment="1" applyProtection="1">
      <alignment horizontal="center" vertical="center" wrapText="1"/>
      <protection locked="0"/>
    </xf>
    <xf numFmtId="0" fontId="63" fillId="9" borderId="15" xfId="0" applyFont="1" applyFill="1" applyBorder="1" applyAlignment="1" applyProtection="1">
      <alignment horizontal="center" vertical="center" wrapText="1"/>
      <protection locked="0"/>
    </xf>
    <xf numFmtId="0" fontId="63" fillId="9" borderId="16" xfId="0" applyFont="1" applyFill="1" applyBorder="1" applyAlignment="1" applyProtection="1">
      <alignment horizontal="center" vertical="center" wrapText="1"/>
      <protection locked="0"/>
    </xf>
    <xf numFmtId="0" fontId="63" fillId="9" borderId="17" xfId="0" applyFont="1" applyFill="1" applyBorder="1" applyAlignment="1" applyProtection="1">
      <alignment horizontal="center" vertical="center" wrapText="1"/>
      <protection locked="0"/>
    </xf>
    <xf numFmtId="0" fontId="57" fillId="0" borderId="0" xfId="0" applyFont="1" applyAlignment="1" applyProtection="1">
      <alignment horizontal="left"/>
      <protection locked="0"/>
    </xf>
    <xf numFmtId="0" fontId="57" fillId="0" borderId="0" xfId="0" applyFont="1" applyAlignment="1" applyProtection="1">
      <alignment horizontal="center" vertical="center"/>
      <protection locked="0"/>
    </xf>
    <xf numFmtId="0" fontId="60" fillId="0" borderId="0" xfId="0" applyFont="1" applyAlignment="1" applyProtection="1">
      <alignment horizontal="left"/>
      <protection locked="0"/>
    </xf>
    <xf numFmtId="0" fontId="69" fillId="3" borderId="35" xfId="0" applyFont="1" applyFill="1" applyBorder="1" applyAlignment="1" applyProtection="1">
      <alignment horizontal="right" vertical="center" wrapText="1"/>
      <protection locked="0"/>
    </xf>
    <xf numFmtId="0" fontId="69" fillId="3" borderId="33" xfId="0" applyFont="1" applyFill="1" applyBorder="1" applyAlignment="1" applyProtection="1">
      <alignment horizontal="right" vertical="center" wrapText="1"/>
      <protection locked="0"/>
    </xf>
    <xf numFmtId="0" fontId="75" fillId="3" borderId="37" xfId="0" applyFont="1" applyFill="1" applyBorder="1" applyAlignment="1" applyProtection="1">
      <alignment horizontal="right" vertical="center" wrapText="1"/>
      <protection locked="0"/>
    </xf>
    <xf numFmtId="0" fontId="75" fillId="3" borderId="0" xfId="0" applyFont="1" applyFill="1" applyAlignment="1" applyProtection="1">
      <alignment horizontal="right" vertical="center" wrapText="1"/>
      <protection locked="0"/>
    </xf>
    <xf numFmtId="0" fontId="64" fillId="9" borderId="28" xfId="0" applyFont="1" applyFill="1" applyBorder="1" applyAlignment="1" applyProtection="1">
      <alignment horizontal="center" vertical="center" wrapText="1"/>
      <protection locked="0"/>
    </xf>
    <xf numFmtId="0" fontId="64" fillId="9" borderId="21" xfId="0" applyFont="1" applyFill="1" applyBorder="1" applyAlignment="1" applyProtection="1">
      <alignment horizontal="center" vertical="center"/>
      <protection locked="0"/>
    </xf>
    <xf numFmtId="0" fontId="64" fillId="9" borderId="22" xfId="0" applyFont="1" applyFill="1" applyBorder="1" applyAlignment="1" applyProtection="1">
      <alignment horizontal="center" vertical="center"/>
      <protection locked="0"/>
    </xf>
    <xf numFmtId="0" fontId="64" fillId="9" borderId="23" xfId="0" applyFont="1" applyFill="1" applyBorder="1" applyAlignment="1" applyProtection="1">
      <alignment horizontal="center" vertical="center"/>
      <protection locked="0"/>
    </xf>
    <xf numFmtId="0" fontId="63" fillId="9" borderId="28" xfId="0" applyFont="1" applyFill="1" applyBorder="1" applyAlignment="1" applyProtection="1">
      <alignment horizontal="center" vertical="center"/>
      <protection locked="0"/>
    </xf>
    <xf numFmtId="0" fontId="63" fillId="9" borderId="31" xfId="0" applyFont="1" applyFill="1" applyBorder="1" applyAlignment="1" applyProtection="1">
      <alignment horizontal="center" vertical="center"/>
      <protection locked="0"/>
    </xf>
    <xf numFmtId="0" fontId="78" fillId="9" borderId="2" xfId="0" applyFont="1" applyFill="1" applyBorder="1" applyAlignment="1">
      <alignment horizontal="right" vertical="center"/>
    </xf>
    <xf numFmtId="0" fontId="22" fillId="0" borderId="0" xfId="0" applyFont="1" applyAlignment="1">
      <alignment horizontal="left"/>
    </xf>
    <xf numFmtId="0" fontId="22" fillId="0" borderId="0" xfId="0" applyFont="1" applyAlignment="1">
      <alignment horizontal="center" vertical="center"/>
    </xf>
    <xf numFmtId="0" fontId="77" fillId="0" borderId="0" xfId="0" applyFont="1" applyAlignment="1">
      <alignment horizontal="left"/>
    </xf>
    <xf numFmtId="0" fontId="45" fillId="9" borderId="14" xfId="0" applyFont="1" applyFill="1" applyBorder="1" applyAlignment="1">
      <alignment horizontal="center" vertical="center" wrapText="1"/>
    </xf>
    <xf numFmtId="0" fontId="45" fillId="9" borderId="26" xfId="0" applyFont="1" applyFill="1" applyBorder="1" applyAlignment="1">
      <alignment horizontal="center" vertical="center" wrapText="1"/>
    </xf>
    <xf numFmtId="0" fontId="45" fillId="9" borderId="23" xfId="0" applyFont="1" applyFill="1" applyBorder="1" applyAlignment="1">
      <alignment horizontal="center" vertical="center" wrapText="1"/>
    </xf>
    <xf numFmtId="0" fontId="46" fillId="9" borderId="30" xfId="0" applyFont="1" applyFill="1" applyBorder="1" applyAlignment="1">
      <alignment horizontal="center" vertical="center"/>
    </xf>
    <xf numFmtId="0" fontId="46" fillId="9" borderId="0" xfId="0" applyFont="1" applyFill="1" applyAlignment="1">
      <alignment horizontal="center" vertical="center"/>
    </xf>
    <xf numFmtId="0" fontId="45" fillId="9" borderId="27" xfId="0" applyFont="1" applyFill="1" applyBorder="1" applyAlignment="1">
      <alignment horizontal="center" vertical="center" textRotation="255" wrapText="1"/>
    </xf>
    <xf numFmtId="0" fontId="46" fillId="9" borderId="15" xfId="0" applyFont="1" applyFill="1" applyBorder="1" applyAlignment="1">
      <alignment horizontal="center" vertical="center" wrapText="1"/>
    </xf>
    <xf numFmtId="0" fontId="46" fillId="9" borderId="16" xfId="0" applyFont="1" applyFill="1" applyBorder="1" applyAlignment="1">
      <alignment horizontal="center" vertical="center" wrapText="1"/>
    </xf>
    <xf numFmtId="0" fontId="46" fillId="9" borderId="17" xfId="0" applyFont="1" applyFill="1" applyBorder="1" applyAlignment="1">
      <alignment horizontal="center" vertical="center" wrapText="1"/>
    </xf>
    <xf numFmtId="0" fontId="46" fillId="9" borderId="29" xfId="0" applyFont="1" applyFill="1" applyBorder="1" applyAlignment="1">
      <alignment horizontal="center" vertical="center" wrapText="1"/>
    </xf>
    <xf numFmtId="0" fontId="46" fillId="9" borderId="28" xfId="0" applyFont="1" applyFill="1" applyBorder="1" applyAlignment="1">
      <alignment horizontal="center" vertical="center" wrapText="1"/>
    </xf>
    <xf numFmtId="0" fontId="46" fillId="9" borderId="30" xfId="0" applyFont="1" applyFill="1" applyBorder="1" applyAlignment="1">
      <alignment horizontal="center" vertical="center" wrapText="1"/>
    </xf>
    <xf numFmtId="0" fontId="46" fillId="9" borderId="24" xfId="0" applyFont="1" applyFill="1" applyBorder="1" applyAlignment="1">
      <alignment horizontal="center" vertical="center" wrapText="1"/>
    </xf>
    <xf numFmtId="0" fontId="46" fillId="9" borderId="25" xfId="0" applyFont="1" applyFill="1" applyBorder="1" applyAlignment="1">
      <alignment horizontal="center" vertical="center" wrapText="1"/>
    </xf>
    <xf numFmtId="0" fontId="46" fillId="9" borderId="21" xfId="0" applyFont="1" applyFill="1" applyBorder="1" applyAlignment="1">
      <alignment horizontal="center" vertical="center" wrapText="1"/>
    </xf>
    <xf numFmtId="0" fontId="46" fillId="9" borderId="22" xfId="0" applyFont="1" applyFill="1" applyBorder="1" applyAlignment="1">
      <alignment horizontal="center" vertical="center" wrapText="1"/>
    </xf>
    <xf numFmtId="0" fontId="46" fillId="9" borderId="28" xfId="0" applyFont="1" applyFill="1" applyBorder="1" applyAlignment="1">
      <alignment horizontal="center" vertical="center"/>
    </xf>
    <xf numFmtId="0" fontId="45" fillId="9" borderId="29" xfId="0" applyFont="1" applyFill="1" applyBorder="1" applyAlignment="1" applyProtection="1">
      <alignment horizontal="center" vertical="center" textRotation="255" wrapText="1"/>
      <protection locked="0"/>
    </xf>
    <xf numFmtId="0" fontId="46" fillId="9" borderId="29" xfId="0" applyFont="1" applyFill="1" applyBorder="1" applyAlignment="1" applyProtection="1">
      <alignment horizontal="left" vertical="center" wrapText="1"/>
      <protection locked="0"/>
    </xf>
    <xf numFmtId="0" fontId="46" fillId="9" borderId="28" xfId="0" applyFont="1" applyFill="1" applyBorder="1" applyAlignment="1" applyProtection="1">
      <alignment horizontal="left" vertical="center" wrapText="1"/>
      <protection locked="0"/>
    </xf>
    <xf numFmtId="0" fontId="50" fillId="9" borderId="28" xfId="0" applyFont="1" applyFill="1" applyBorder="1" applyAlignment="1" applyProtection="1">
      <alignment horizontal="center" vertical="center" wrapText="1"/>
      <protection locked="0"/>
    </xf>
    <xf numFmtId="0" fontId="50" fillId="9" borderId="31" xfId="0" applyFont="1" applyFill="1" applyBorder="1" applyAlignment="1" applyProtection="1">
      <alignment horizontal="center" vertical="center" wrapText="1"/>
      <protection locked="0"/>
    </xf>
    <xf numFmtId="0" fontId="46" fillId="9" borderId="21" xfId="0" applyFont="1" applyFill="1" applyBorder="1" applyAlignment="1">
      <alignment horizontal="center" vertical="center"/>
    </xf>
    <xf numFmtId="0" fontId="46" fillId="9" borderId="22" xfId="0" applyFont="1" applyFill="1" applyBorder="1" applyAlignment="1">
      <alignment horizontal="center" vertical="center"/>
    </xf>
    <xf numFmtId="0" fontId="46" fillId="9" borderId="23" xfId="0" applyFont="1" applyFill="1" applyBorder="1" applyAlignment="1">
      <alignment horizontal="center" vertical="center"/>
    </xf>
    <xf numFmtId="0" fontId="54" fillId="3" borderId="35" xfId="0" applyFont="1" applyFill="1" applyBorder="1" applyAlignment="1">
      <alignment horizontal="right" vertical="center" wrapText="1"/>
    </xf>
    <xf numFmtId="0" fontId="54" fillId="3" borderId="33" xfId="0" applyFont="1" applyFill="1" applyBorder="1" applyAlignment="1">
      <alignment horizontal="right" vertical="center" wrapText="1"/>
    </xf>
    <xf numFmtId="0" fontId="48" fillId="3" borderId="37" xfId="0" applyFont="1" applyFill="1" applyBorder="1" applyAlignment="1">
      <alignment horizontal="right" vertical="center" wrapText="1"/>
    </xf>
    <xf numFmtId="0" fontId="48" fillId="3" borderId="0" xfId="0" applyFont="1" applyFill="1" applyAlignment="1">
      <alignment horizontal="right" vertical="center" wrapText="1"/>
    </xf>
    <xf numFmtId="0" fontId="78" fillId="9" borderId="33" xfId="0" applyFont="1" applyFill="1" applyBorder="1" applyAlignment="1">
      <alignment horizontal="center" vertical="center"/>
    </xf>
    <xf numFmtId="0" fontId="45" fillId="9" borderId="28" xfId="0" applyFont="1" applyFill="1" applyBorder="1" applyAlignment="1">
      <alignment horizontal="left" vertical="center" wrapText="1"/>
    </xf>
    <xf numFmtId="0" fontId="45" fillId="9" borderId="31" xfId="0" applyFont="1" applyFill="1" applyBorder="1" applyAlignment="1">
      <alignment horizontal="left" vertical="center" wrapText="1"/>
    </xf>
    <xf numFmtId="0" fontId="22" fillId="0" borderId="0" xfId="0" applyFont="1" applyAlignment="1">
      <alignment horizontal="left" vertical="center"/>
    </xf>
    <xf numFmtId="0" fontId="77" fillId="0" borderId="0" xfId="0" applyFont="1" applyAlignment="1">
      <alignment horizontal="left" vertical="center"/>
    </xf>
    <xf numFmtId="0" fontId="2" fillId="0" borderId="89"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0" xfId="0" applyFont="1" applyAlignment="1">
      <alignment horizontal="center" vertical="center" wrapText="1"/>
    </xf>
    <xf numFmtId="0" fontId="2" fillId="0" borderId="95" xfId="0" applyFont="1" applyBorder="1" applyAlignment="1">
      <alignment horizontal="center" vertical="center" wrapText="1"/>
    </xf>
    <xf numFmtId="0" fontId="2" fillId="0" borderId="96" xfId="0" applyFont="1" applyBorder="1" applyAlignment="1">
      <alignment horizontal="center" vertical="center" wrapText="1"/>
    </xf>
    <xf numFmtId="0" fontId="151" fillId="3" borderId="91" xfId="0" applyFont="1" applyFill="1" applyBorder="1" applyAlignment="1">
      <alignment horizontal="center" vertical="center" wrapText="1"/>
    </xf>
    <xf numFmtId="0" fontId="151" fillId="3" borderId="93" xfId="0" applyFont="1" applyFill="1" applyBorder="1" applyAlignment="1">
      <alignment horizontal="center" vertical="center" wrapText="1"/>
    </xf>
    <xf numFmtId="0" fontId="155" fillId="0" borderId="2" xfId="0" applyFont="1" applyBorder="1" applyAlignment="1">
      <alignment horizontal="center" vertical="center" wrapText="1"/>
    </xf>
    <xf numFmtId="0" fontId="29" fillId="0" borderId="1" xfId="0" applyFont="1" applyBorder="1" applyAlignment="1">
      <alignment horizontal="center" vertical="top"/>
    </xf>
    <xf numFmtId="0" fontId="155" fillId="0" borderId="0" xfId="0" applyFont="1" applyAlignment="1">
      <alignment horizontal="center" vertical="top" wrapText="1"/>
    </xf>
    <xf numFmtId="0" fontId="119" fillId="18" borderId="77" xfId="0" applyFont="1" applyFill="1" applyBorder="1" applyAlignment="1" applyProtection="1">
      <alignment horizontal="center" vertical="center" wrapText="1"/>
      <protection locked="0"/>
    </xf>
    <xf numFmtId="0" fontId="119" fillId="18" borderId="71" xfId="0" applyFont="1" applyFill="1" applyBorder="1" applyAlignment="1" applyProtection="1">
      <alignment horizontal="center" vertical="center" wrapText="1"/>
      <protection locked="0"/>
    </xf>
    <xf numFmtId="0" fontId="145" fillId="18" borderId="80" xfId="0" applyFont="1" applyFill="1" applyBorder="1" applyAlignment="1" applyProtection="1">
      <alignment horizontal="center" vertical="center" wrapText="1"/>
      <protection locked="0"/>
    </xf>
    <xf numFmtId="0" fontId="145" fillId="18" borderId="80" xfId="0" applyFont="1" applyFill="1" applyBorder="1" applyAlignment="1" applyProtection="1">
      <alignment horizontal="left" vertical="center" wrapText="1"/>
      <protection locked="0"/>
    </xf>
    <xf numFmtId="0" fontId="119" fillId="18" borderId="3" xfId="0" applyFont="1" applyFill="1" applyBorder="1" applyAlignment="1" applyProtection="1">
      <alignment horizontal="center" vertical="center"/>
      <protection locked="0"/>
    </xf>
    <xf numFmtId="0" fontId="119" fillId="18" borderId="38" xfId="0" applyFont="1" applyFill="1" applyBorder="1" applyAlignment="1" applyProtection="1">
      <alignment horizontal="center" vertical="center"/>
      <protection locked="0"/>
    </xf>
    <xf numFmtId="0" fontId="119" fillId="18" borderId="74" xfId="0" applyFont="1" applyFill="1" applyBorder="1" applyAlignment="1" applyProtection="1">
      <alignment horizontal="center" vertical="center" wrapText="1"/>
      <protection locked="0"/>
    </xf>
    <xf numFmtId="0" fontId="119" fillId="18" borderId="75" xfId="0" applyFont="1" applyFill="1" applyBorder="1" applyAlignment="1" applyProtection="1">
      <alignment horizontal="center" vertical="center" wrapText="1"/>
      <protection locked="0"/>
    </xf>
    <xf numFmtId="0" fontId="119" fillId="18" borderId="73" xfId="0" applyFont="1" applyFill="1" applyBorder="1" applyAlignment="1" applyProtection="1">
      <alignment horizontal="center" vertical="center" wrapText="1"/>
      <protection locked="0"/>
    </xf>
    <xf numFmtId="0" fontId="145" fillId="18" borderId="77" xfId="0" applyFont="1" applyFill="1" applyBorder="1" applyAlignment="1" applyProtection="1">
      <alignment horizontal="center" vertical="center" wrapText="1"/>
      <protection locked="0"/>
    </xf>
    <xf numFmtId="0" fontId="145" fillId="18" borderId="71" xfId="0" applyFont="1" applyFill="1" applyBorder="1" applyAlignment="1" applyProtection="1">
      <alignment horizontal="center" vertical="center" wrapText="1"/>
      <protection locked="0"/>
    </xf>
    <xf numFmtId="0" fontId="119" fillId="18" borderId="80" xfId="0" applyFont="1" applyFill="1" applyBorder="1" applyAlignment="1" applyProtection="1">
      <alignment horizontal="center" vertical="center" textRotation="255" wrapText="1"/>
      <protection locked="0"/>
    </xf>
    <xf numFmtId="0" fontId="119" fillId="18" borderId="72" xfId="0" applyFont="1" applyFill="1" applyBorder="1" applyAlignment="1" applyProtection="1">
      <alignment horizontal="center" vertical="center" textRotation="255" wrapText="1"/>
      <protection locked="0"/>
    </xf>
    <xf numFmtId="0" fontId="119" fillId="18" borderId="80" xfId="0" applyFont="1" applyFill="1" applyBorder="1" applyAlignment="1" applyProtection="1">
      <alignment horizontal="center" vertical="center" wrapText="1"/>
      <protection locked="0"/>
    </xf>
    <xf numFmtId="0" fontId="119" fillId="18" borderId="72" xfId="0" applyFont="1" applyFill="1" applyBorder="1" applyAlignment="1" applyProtection="1">
      <alignment horizontal="center" vertical="center" wrapText="1"/>
      <protection locked="0"/>
    </xf>
    <xf numFmtId="0" fontId="119" fillId="18" borderId="80" xfId="0" applyFont="1" applyFill="1" applyBorder="1" applyAlignment="1" applyProtection="1">
      <alignment horizontal="center" vertical="center"/>
      <protection locked="0"/>
    </xf>
    <xf numFmtId="0" fontId="119" fillId="18" borderId="72" xfId="0" applyFont="1" applyFill="1" applyBorder="1" applyAlignment="1" applyProtection="1">
      <alignment horizontal="center" vertical="center"/>
      <protection locked="0"/>
    </xf>
    <xf numFmtId="0" fontId="119" fillId="18" borderId="81" xfId="0" applyFont="1" applyFill="1" applyBorder="1" applyAlignment="1" applyProtection="1">
      <alignment horizontal="center" vertical="center"/>
      <protection locked="0"/>
    </xf>
    <xf numFmtId="0" fontId="119" fillId="18" borderId="73" xfId="0" applyFont="1" applyFill="1" applyBorder="1" applyAlignment="1" applyProtection="1">
      <alignment horizontal="center" vertical="center"/>
      <protection locked="0"/>
    </xf>
    <xf numFmtId="0" fontId="119" fillId="18" borderId="80" xfId="0" applyFont="1" applyFill="1" applyBorder="1" applyAlignment="1" applyProtection="1">
      <alignment horizontal="left" vertical="center" wrapText="1"/>
      <protection locked="0"/>
    </xf>
    <xf numFmtId="0" fontId="119" fillId="18" borderId="72" xfId="0" applyFont="1" applyFill="1" applyBorder="1" applyAlignment="1" applyProtection="1">
      <alignment horizontal="left" vertical="center" wrapText="1"/>
      <protection locked="0"/>
    </xf>
    <xf numFmtId="0" fontId="119" fillId="30" borderId="80" xfId="0" applyFont="1" applyFill="1" applyBorder="1" applyAlignment="1" applyProtection="1">
      <alignment horizontal="center" vertical="center" wrapText="1"/>
      <protection locked="0"/>
    </xf>
    <xf numFmtId="0" fontId="119" fillId="30" borderId="72" xfId="0" applyFont="1" applyFill="1" applyBorder="1" applyAlignment="1" applyProtection="1">
      <alignment horizontal="center" vertical="center" wrapText="1"/>
      <protection locked="0"/>
    </xf>
    <xf numFmtId="0" fontId="143" fillId="0" borderId="0" xfId="0" applyFont="1" applyAlignment="1" applyProtection="1">
      <alignment horizontal="center" vertical="center"/>
      <protection locked="0"/>
    </xf>
    <xf numFmtId="0" fontId="144" fillId="0" borderId="0" xfId="0" applyFont="1" applyAlignment="1" applyProtection="1">
      <alignment horizontal="center" vertical="center"/>
      <protection locked="0"/>
    </xf>
    <xf numFmtId="0" fontId="145" fillId="18" borderId="81" xfId="0" applyFont="1" applyFill="1" applyBorder="1" applyAlignment="1" applyProtection="1">
      <alignment horizontal="center" vertical="center" wrapText="1"/>
      <protection locked="0"/>
    </xf>
    <xf numFmtId="0" fontId="145" fillId="18" borderId="73" xfId="0" applyFont="1" applyFill="1" applyBorder="1" applyAlignment="1" applyProtection="1">
      <alignment horizontal="center" vertical="center" wrapText="1"/>
      <protection locked="0"/>
    </xf>
    <xf numFmtId="0" fontId="145" fillId="18" borderId="79" xfId="0" applyFont="1" applyFill="1" applyBorder="1" applyAlignment="1" applyProtection="1">
      <alignment horizontal="center" vertical="center" wrapText="1"/>
      <protection locked="0"/>
    </xf>
    <xf numFmtId="0" fontId="145" fillId="18" borderId="78" xfId="0" applyFont="1" applyFill="1" applyBorder="1" applyAlignment="1" applyProtection="1">
      <alignment horizontal="center" vertical="center" wrapText="1"/>
      <protection locked="0"/>
    </xf>
    <xf numFmtId="0" fontId="145" fillId="18" borderId="82" xfId="0" applyFont="1" applyFill="1" applyBorder="1" applyAlignment="1" applyProtection="1">
      <alignment horizontal="center" vertical="center" wrapText="1"/>
      <protection locked="0"/>
    </xf>
    <xf numFmtId="0" fontId="145" fillId="19" borderId="80" xfId="0" applyFont="1" applyFill="1" applyBorder="1" applyAlignment="1" applyProtection="1">
      <alignment horizontal="center" vertical="center" wrapText="1"/>
      <protection locked="0"/>
    </xf>
    <xf numFmtId="0" fontId="145" fillId="18" borderId="76" xfId="0" applyFont="1" applyFill="1" applyBorder="1" applyAlignment="1" applyProtection="1">
      <alignment horizontal="center" vertical="center" wrapText="1"/>
      <protection locked="0"/>
    </xf>
    <xf numFmtId="166" fontId="99" fillId="13" borderId="49" xfId="2" applyNumberFormat="1" applyFont="1" applyFill="1" applyBorder="1" applyAlignment="1" applyProtection="1">
      <alignment horizontal="center" vertical="center" wrapText="1"/>
    </xf>
    <xf numFmtId="166" fontId="99" fillId="13" borderId="50" xfId="2" applyNumberFormat="1" applyFont="1" applyFill="1" applyBorder="1" applyAlignment="1" applyProtection="1">
      <alignment horizontal="center" vertical="center" wrapText="1"/>
    </xf>
    <xf numFmtId="166" fontId="99" fillId="13" borderId="39" xfId="2" applyNumberFormat="1" applyFont="1" applyFill="1" applyBorder="1" applyAlignment="1" applyProtection="1">
      <alignment horizontal="center" vertical="center" wrapText="1"/>
    </xf>
    <xf numFmtId="0" fontId="99" fillId="9" borderId="21" xfId="0" applyFont="1" applyFill="1" applyBorder="1" applyAlignment="1" applyProtection="1">
      <alignment horizontal="center" vertical="center"/>
      <protection locked="0"/>
    </xf>
    <xf numFmtId="0" fontId="99" fillId="9" borderId="22" xfId="0" applyFont="1" applyFill="1" applyBorder="1" applyAlignment="1" applyProtection="1">
      <alignment horizontal="center" vertical="center"/>
      <protection locked="0"/>
    </xf>
    <xf numFmtId="0" fontId="99" fillId="9" borderId="23" xfId="0" applyFont="1" applyFill="1" applyBorder="1" applyAlignment="1" applyProtection="1">
      <alignment horizontal="center" vertical="center"/>
      <protection locked="0"/>
    </xf>
    <xf numFmtId="166" fontId="96" fillId="13" borderId="49" xfId="2" applyNumberFormat="1" applyFont="1" applyFill="1" applyBorder="1" applyAlignment="1" applyProtection="1">
      <alignment horizontal="center" vertical="center" wrapText="1"/>
    </xf>
    <xf numFmtId="166" fontId="96" fillId="13" borderId="50" xfId="2" applyNumberFormat="1" applyFont="1" applyFill="1" applyBorder="1" applyAlignment="1" applyProtection="1">
      <alignment horizontal="center" vertical="center" wrapText="1"/>
    </xf>
    <xf numFmtId="166" fontId="96" fillId="13" borderId="39" xfId="2" applyNumberFormat="1" applyFont="1" applyFill="1" applyBorder="1" applyAlignment="1" applyProtection="1">
      <alignment horizontal="center" vertical="center" wrapText="1"/>
    </xf>
    <xf numFmtId="166" fontId="96" fillId="13" borderId="49" xfId="2" applyNumberFormat="1" applyFont="1" applyFill="1" applyBorder="1" applyAlignment="1" applyProtection="1">
      <alignment horizontal="left" vertical="center" wrapText="1"/>
    </xf>
    <xf numFmtId="166" fontId="96" fillId="13" borderId="50" xfId="2" applyNumberFormat="1" applyFont="1" applyFill="1" applyBorder="1" applyAlignment="1" applyProtection="1">
      <alignment horizontal="left" vertical="center" wrapText="1"/>
    </xf>
    <xf numFmtId="166" fontId="96" fillId="13" borderId="39" xfId="2" applyNumberFormat="1" applyFont="1" applyFill="1" applyBorder="1" applyAlignment="1" applyProtection="1">
      <alignment horizontal="left" vertical="center" wrapText="1"/>
    </xf>
    <xf numFmtId="0" fontId="99" fillId="9" borderId="24" xfId="0" applyFont="1" applyFill="1" applyBorder="1" applyAlignment="1" applyProtection="1">
      <alignment horizontal="center" vertical="center" wrapText="1"/>
      <protection locked="0"/>
    </xf>
    <xf numFmtId="0" fontId="99" fillId="9" borderId="25" xfId="0" applyFont="1" applyFill="1" applyBorder="1" applyAlignment="1" applyProtection="1">
      <alignment horizontal="center" vertical="center" wrapText="1"/>
      <protection locked="0"/>
    </xf>
    <xf numFmtId="0" fontId="99" fillId="9" borderId="21" xfId="0" applyFont="1" applyFill="1" applyBorder="1" applyAlignment="1" applyProtection="1">
      <alignment horizontal="center" vertical="center" wrapText="1"/>
      <protection locked="0"/>
    </xf>
    <xf numFmtId="0" fontId="99" fillId="9" borderId="22" xfId="0" applyFont="1" applyFill="1" applyBorder="1" applyAlignment="1" applyProtection="1">
      <alignment horizontal="center" vertical="center" wrapText="1"/>
      <protection locked="0"/>
    </xf>
    <xf numFmtId="0" fontId="99" fillId="9" borderId="15" xfId="0" applyFont="1" applyFill="1" applyBorder="1" applyAlignment="1" applyProtection="1">
      <alignment horizontal="center" vertical="center" wrapText="1"/>
      <protection locked="0"/>
    </xf>
    <xf numFmtId="0" fontId="99" fillId="9" borderId="16" xfId="0" applyFont="1" applyFill="1" applyBorder="1" applyAlignment="1" applyProtection="1">
      <alignment horizontal="center" vertical="center" wrapText="1"/>
      <protection locked="0"/>
    </xf>
    <xf numFmtId="0" fontId="99" fillId="9" borderId="17" xfId="0" applyFont="1" applyFill="1" applyBorder="1" applyAlignment="1" applyProtection="1">
      <alignment horizontal="center" vertical="center" wrapText="1"/>
      <protection locked="0"/>
    </xf>
    <xf numFmtId="0" fontId="99" fillId="9" borderId="29" xfId="0" applyFont="1" applyFill="1" applyBorder="1" applyAlignment="1" applyProtection="1">
      <alignment horizontal="center" vertical="center" wrapText="1"/>
      <protection locked="0"/>
    </xf>
    <xf numFmtId="0" fontId="99" fillId="9" borderId="28" xfId="0" applyFont="1" applyFill="1" applyBorder="1" applyAlignment="1" applyProtection="1">
      <alignment horizontal="center" vertical="center" wrapText="1"/>
      <protection locked="0"/>
    </xf>
    <xf numFmtId="0" fontId="99" fillId="9" borderId="28" xfId="0" applyFont="1" applyFill="1" applyBorder="1" applyAlignment="1" applyProtection="1">
      <alignment horizontal="center" vertical="center"/>
      <protection locked="0"/>
    </xf>
    <xf numFmtId="0" fontId="99" fillId="9" borderId="30" xfId="0" applyFont="1" applyFill="1" applyBorder="1" applyAlignment="1" applyProtection="1">
      <alignment horizontal="center" vertical="center" wrapText="1"/>
      <protection locked="0"/>
    </xf>
    <xf numFmtId="0" fontId="99" fillId="9" borderId="30" xfId="0" applyFont="1" applyFill="1" applyBorder="1" applyAlignment="1" applyProtection="1">
      <alignment horizontal="center" vertical="center"/>
      <protection locked="0"/>
    </xf>
    <xf numFmtId="0" fontId="97" fillId="3" borderId="63" xfId="0" applyFont="1" applyFill="1" applyBorder="1" applyAlignment="1" applyProtection="1">
      <alignment horizontal="right" vertical="center" wrapText="1"/>
      <protection locked="0"/>
    </xf>
    <xf numFmtId="0" fontId="97" fillId="3" borderId="64" xfId="0" applyFont="1" applyFill="1" applyBorder="1" applyAlignment="1" applyProtection="1">
      <alignment horizontal="right" vertical="center" wrapText="1"/>
      <protection locked="0"/>
    </xf>
    <xf numFmtId="0" fontId="97" fillId="3" borderId="62" xfId="0" applyFont="1" applyFill="1" applyBorder="1" applyAlignment="1" applyProtection="1">
      <alignment horizontal="right" vertical="center" wrapText="1"/>
      <protection locked="0"/>
    </xf>
    <xf numFmtId="0" fontId="96" fillId="3" borderId="52" xfId="0" applyFont="1" applyFill="1" applyBorder="1" applyAlignment="1" applyProtection="1">
      <alignment horizontal="right" vertical="center" wrapText="1"/>
      <protection locked="0"/>
    </xf>
    <xf numFmtId="0" fontId="96" fillId="3" borderId="53" xfId="0" applyFont="1" applyFill="1" applyBorder="1" applyAlignment="1" applyProtection="1">
      <alignment horizontal="right" vertical="center" wrapText="1"/>
      <protection locked="0"/>
    </xf>
    <xf numFmtId="0" fontId="96" fillId="3" borderId="54" xfId="0" applyFont="1" applyFill="1" applyBorder="1" applyAlignment="1" applyProtection="1">
      <alignment horizontal="right" vertical="center" wrapText="1"/>
      <protection locked="0"/>
    </xf>
    <xf numFmtId="0" fontId="102" fillId="13" borderId="66" xfId="2" applyNumberFormat="1" applyFont="1" applyFill="1" applyBorder="1" applyAlignment="1" applyProtection="1">
      <alignment horizontal="center" vertical="center" wrapText="1"/>
    </xf>
    <xf numFmtId="0" fontId="102" fillId="13" borderId="67" xfId="2" applyNumberFormat="1" applyFont="1" applyFill="1" applyBorder="1" applyAlignment="1" applyProtection="1">
      <alignment horizontal="center" vertical="center" wrapText="1"/>
    </xf>
    <xf numFmtId="0" fontId="102" fillId="13" borderId="41" xfId="2" applyNumberFormat="1" applyFont="1" applyFill="1" applyBorder="1" applyAlignment="1" applyProtection="1">
      <alignment horizontal="center" vertical="center" wrapText="1"/>
    </xf>
    <xf numFmtId="166" fontId="99" fillId="9" borderId="49" xfId="2" applyNumberFormat="1" applyFont="1" applyFill="1" applyBorder="1" applyAlignment="1" applyProtection="1">
      <alignment horizontal="center" vertical="center" wrapText="1"/>
    </xf>
    <xf numFmtId="166" fontId="99" fillId="9" borderId="50" xfId="2" applyNumberFormat="1" applyFont="1" applyFill="1" applyBorder="1" applyAlignment="1" applyProtection="1">
      <alignment horizontal="center" vertical="center" wrapText="1"/>
    </xf>
    <xf numFmtId="166" fontId="99" fillId="9" borderId="39" xfId="2" applyNumberFormat="1" applyFont="1" applyFill="1" applyBorder="1" applyAlignment="1" applyProtection="1">
      <alignment horizontal="center" vertical="center" wrapText="1"/>
    </xf>
    <xf numFmtId="0" fontId="99" fillId="9" borderId="29" xfId="0" applyFont="1" applyFill="1" applyBorder="1" applyAlignment="1" applyProtection="1">
      <alignment horizontal="left" vertical="center" wrapText="1"/>
      <protection locked="0"/>
    </xf>
    <xf numFmtId="0" fontId="99" fillId="9" borderId="28" xfId="0" applyFont="1" applyFill="1" applyBorder="1" applyAlignment="1" applyProtection="1">
      <alignment horizontal="left" vertical="center" wrapText="1"/>
      <protection locked="0"/>
    </xf>
    <xf numFmtId="0" fontId="102" fillId="9" borderId="29" xfId="0" applyFont="1" applyFill="1" applyBorder="1" applyAlignment="1" applyProtection="1">
      <alignment horizontal="center" vertical="center" wrapText="1"/>
      <protection locked="0"/>
    </xf>
    <xf numFmtId="0" fontId="102" fillId="9" borderId="31" xfId="0" applyFont="1" applyFill="1" applyBorder="1" applyAlignment="1" applyProtection="1">
      <alignment horizontal="center" vertical="center" wrapText="1"/>
      <protection locked="0"/>
    </xf>
    <xf numFmtId="0" fontId="102" fillId="9" borderId="15" xfId="0" applyFont="1" applyFill="1" applyBorder="1" applyAlignment="1" applyProtection="1">
      <alignment horizontal="center" vertical="center" wrapText="1"/>
      <protection locked="0"/>
    </xf>
    <xf numFmtId="0" fontId="102" fillId="9" borderId="16" xfId="0" applyFont="1" applyFill="1" applyBorder="1" applyAlignment="1" applyProtection="1">
      <alignment horizontal="center" vertical="center" wrapText="1"/>
      <protection locked="0"/>
    </xf>
    <xf numFmtId="0" fontId="102" fillId="9" borderId="17" xfId="0" applyFont="1" applyFill="1" applyBorder="1" applyAlignment="1" applyProtection="1">
      <alignment horizontal="center" vertical="center" wrapText="1"/>
      <protection locked="0"/>
    </xf>
    <xf numFmtId="2" fontId="99" fillId="9" borderId="29" xfId="0" applyNumberFormat="1" applyFont="1" applyFill="1" applyBorder="1" applyAlignment="1" applyProtection="1">
      <alignment horizontal="center" vertical="center" wrapText="1"/>
      <protection locked="0"/>
    </xf>
    <xf numFmtId="2" fontId="99" fillId="9" borderId="28" xfId="0" applyNumberFormat="1" applyFont="1" applyFill="1" applyBorder="1" applyAlignment="1" applyProtection="1">
      <alignment horizontal="center" vertical="center" wrapText="1"/>
      <protection locked="0"/>
    </xf>
    <xf numFmtId="0" fontId="98" fillId="0" borderId="0" xfId="0" applyFont="1" applyAlignment="1" applyProtection="1">
      <alignment horizontal="left"/>
      <protection locked="0"/>
    </xf>
    <xf numFmtId="0" fontId="98" fillId="0" borderId="51" xfId="0" applyFont="1" applyBorder="1" applyAlignment="1" applyProtection="1">
      <alignment horizontal="left"/>
      <protection locked="0"/>
    </xf>
    <xf numFmtId="0" fontId="98" fillId="0" borderId="52" xfId="0" applyFont="1" applyBorder="1" applyAlignment="1" applyProtection="1">
      <alignment horizontal="center" vertical="center"/>
      <protection locked="0"/>
    </xf>
    <xf numFmtId="0" fontId="98" fillId="0" borderId="53" xfId="0" applyFont="1" applyBorder="1" applyAlignment="1" applyProtection="1">
      <alignment horizontal="center" vertical="center"/>
      <protection locked="0"/>
    </xf>
    <xf numFmtId="0" fontId="98" fillId="0" borderId="54" xfId="0" applyFont="1" applyBorder="1" applyAlignment="1" applyProtection="1">
      <alignment horizontal="center" vertical="center"/>
      <protection locked="0"/>
    </xf>
    <xf numFmtId="0" fontId="98" fillId="0" borderId="55" xfId="0" applyFont="1" applyBorder="1" applyAlignment="1" applyProtection="1">
      <alignment horizontal="center" vertical="center"/>
      <protection locked="0"/>
    </xf>
    <xf numFmtId="0" fontId="98" fillId="0" borderId="0" xfId="0" applyFont="1" applyAlignment="1" applyProtection="1">
      <alignment horizontal="center" vertical="center"/>
      <protection locked="0"/>
    </xf>
    <xf numFmtId="0" fontId="98" fillId="0" borderId="51" xfId="0" applyFont="1" applyBorder="1" applyAlignment="1" applyProtection="1">
      <alignment horizontal="center" vertical="center"/>
      <protection locked="0"/>
    </xf>
    <xf numFmtId="0" fontId="98" fillId="0" borderId="56" xfId="0" applyFont="1" applyBorder="1" applyAlignment="1" applyProtection="1">
      <alignment horizontal="center" vertical="center"/>
      <protection locked="0"/>
    </xf>
    <xf numFmtId="0" fontId="98" fillId="0" borderId="57" xfId="0" applyFont="1" applyBorder="1" applyAlignment="1" applyProtection="1">
      <alignment horizontal="center" vertical="center"/>
      <protection locked="0"/>
    </xf>
    <xf numFmtId="0" fontId="98" fillId="0" borderId="58" xfId="0" applyFont="1" applyBorder="1" applyAlignment="1" applyProtection="1">
      <alignment horizontal="center" vertical="center"/>
      <protection locked="0"/>
    </xf>
    <xf numFmtId="0" fontId="102" fillId="9" borderId="2" xfId="0" applyFont="1" applyFill="1" applyBorder="1" applyAlignment="1" applyProtection="1">
      <alignment horizontal="right" vertical="center"/>
      <protection locked="0"/>
    </xf>
    <xf numFmtId="0" fontId="102" fillId="9" borderId="28" xfId="0" applyFont="1" applyFill="1" applyBorder="1" applyAlignment="1" applyProtection="1">
      <alignment horizontal="center" vertical="center"/>
      <protection locked="0"/>
    </xf>
    <xf numFmtId="0" fontId="102" fillId="9" borderId="31" xfId="0" applyFont="1" applyFill="1" applyBorder="1" applyAlignment="1" applyProtection="1">
      <alignment horizontal="center" vertical="center"/>
      <protection locked="0"/>
    </xf>
    <xf numFmtId="0" fontId="102" fillId="9" borderId="28" xfId="0" applyFont="1" applyFill="1" applyBorder="1" applyAlignment="1" applyProtection="1">
      <alignment horizontal="left" vertical="center" wrapText="1"/>
      <protection locked="0"/>
    </xf>
    <xf numFmtId="0" fontId="102" fillId="9" borderId="31" xfId="0" applyFont="1" applyFill="1" applyBorder="1" applyAlignment="1" applyProtection="1">
      <alignment horizontal="left" vertical="center" wrapText="1"/>
      <protection locked="0"/>
    </xf>
    <xf numFmtId="0" fontId="102" fillId="9" borderId="28" xfId="0" applyFont="1" applyFill="1" applyBorder="1" applyAlignment="1" applyProtection="1">
      <alignment horizontal="center" vertical="center" wrapText="1"/>
      <protection locked="0"/>
    </xf>
    <xf numFmtId="0" fontId="102" fillId="9" borderId="21" xfId="0" applyFont="1" applyFill="1" applyBorder="1" applyAlignment="1" applyProtection="1">
      <alignment horizontal="center" vertical="center"/>
      <protection locked="0"/>
    </xf>
    <xf numFmtId="0" fontId="102" fillId="9" borderId="22" xfId="0" applyFont="1" applyFill="1" applyBorder="1" applyAlignment="1" applyProtection="1">
      <alignment horizontal="center" vertical="center"/>
      <protection locked="0"/>
    </xf>
    <xf numFmtId="0" fontId="102" fillId="9" borderId="23" xfId="0" applyFont="1" applyFill="1" applyBorder="1" applyAlignment="1" applyProtection="1">
      <alignment horizontal="center" vertical="center"/>
      <protection locked="0"/>
    </xf>
    <xf numFmtId="0" fontId="102" fillId="9" borderId="14" xfId="0" applyFont="1" applyFill="1" applyBorder="1" applyAlignment="1" applyProtection="1">
      <alignment horizontal="center" vertical="center" wrapText="1"/>
      <protection locked="0"/>
    </xf>
    <xf numFmtId="0" fontId="102" fillId="9" borderId="26" xfId="0" applyFont="1" applyFill="1" applyBorder="1" applyAlignment="1" applyProtection="1">
      <alignment horizontal="center" vertical="center" wrapText="1"/>
      <protection locked="0"/>
    </xf>
    <xf numFmtId="0" fontId="102" fillId="9" borderId="23" xfId="0" applyFont="1" applyFill="1" applyBorder="1" applyAlignment="1" applyProtection="1">
      <alignment horizontal="center" vertical="center" wrapText="1"/>
      <protection locked="0"/>
    </xf>
    <xf numFmtId="0" fontId="99" fillId="9" borderId="18" xfId="0" applyFont="1" applyFill="1" applyBorder="1" applyAlignment="1" applyProtection="1">
      <alignment horizontal="center" vertical="center" wrapText="1"/>
      <protection locked="0"/>
    </xf>
    <xf numFmtId="0" fontId="99" fillId="9" borderId="19" xfId="0" applyFont="1" applyFill="1" applyBorder="1" applyAlignment="1" applyProtection="1">
      <alignment horizontal="center" vertical="center" wrapText="1"/>
      <protection locked="0"/>
    </xf>
    <xf numFmtId="0" fontId="99" fillId="9" borderId="20" xfId="0" applyFont="1" applyFill="1" applyBorder="1" applyAlignment="1" applyProtection="1">
      <alignment horizontal="center" vertical="center" wrapText="1"/>
      <protection locked="0"/>
    </xf>
    <xf numFmtId="0" fontId="102" fillId="9" borderId="27" xfId="0" applyFont="1" applyFill="1" applyBorder="1" applyAlignment="1" applyProtection="1">
      <alignment horizontal="center" vertical="center" textRotation="255" wrapText="1"/>
      <protection locked="0"/>
    </xf>
    <xf numFmtId="0" fontId="97" fillId="3" borderId="35" xfId="0" applyFont="1" applyFill="1" applyBorder="1" applyAlignment="1" applyProtection="1">
      <alignment horizontal="right" vertical="center" wrapText="1"/>
      <protection locked="0"/>
    </xf>
    <xf numFmtId="0" fontId="97" fillId="3" borderId="33" xfId="0" applyFont="1" applyFill="1" applyBorder="1" applyAlignment="1" applyProtection="1">
      <alignment horizontal="right" vertical="center" wrapText="1"/>
      <protection locked="0"/>
    </xf>
    <xf numFmtId="0" fontId="96" fillId="3" borderId="37" xfId="0" applyFont="1" applyFill="1" applyBorder="1" applyAlignment="1" applyProtection="1">
      <alignment horizontal="right" vertical="center" wrapText="1"/>
      <protection locked="0"/>
    </xf>
    <xf numFmtId="0" fontId="96" fillId="3" borderId="0" xfId="0" applyFont="1" applyFill="1" applyAlignment="1" applyProtection="1">
      <alignment horizontal="right" vertical="center" wrapText="1"/>
      <protection locked="0"/>
    </xf>
    <xf numFmtId="0" fontId="102" fillId="9" borderId="2" xfId="0" applyFont="1" applyFill="1" applyBorder="1" applyAlignment="1" applyProtection="1">
      <alignment horizontal="center" vertical="center"/>
      <protection locked="0"/>
    </xf>
    <xf numFmtId="0" fontId="16" fillId="8" borderId="0" xfId="0" applyFont="1" applyFill="1" applyAlignment="1">
      <alignment horizontal="center" vertical="center" wrapText="1"/>
    </xf>
    <xf numFmtId="15" fontId="31" fillId="9" borderId="7" xfId="0" applyNumberFormat="1" applyFont="1" applyFill="1" applyBorder="1" applyAlignment="1">
      <alignment horizontal="center" vertical="center" wrapText="1"/>
    </xf>
    <xf numFmtId="15" fontId="31" fillId="9" borderId="0" xfId="0" applyNumberFormat="1" applyFont="1" applyFill="1" applyAlignment="1">
      <alignment horizontal="center" vertical="center" wrapText="1"/>
    </xf>
    <xf numFmtId="0" fontId="41" fillId="8" borderId="7" xfId="1" applyFont="1" applyFill="1" applyBorder="1" applyAlignment="1">
      <alignment horizontal="center" vertical="center"/>
    </xf>
    <xf numFmtId="0" fontId="41" fillId="8" borderId="0" xfId="1" applyFont="1" applyFill="1" applyBorder="1" applyAlignment="1">
      <alignment horizontal="center" vertical="center"/>
    </xf>
    <xf numFmtId="15" fontId="31" fillId="3" borderId="8" xfId="0" applyNumberFormat="1" applyFont="1" applyFill="1" applyBorder="1" applyAlignment="1">
      <alignment horizontal="center" vertical="center" wrapText="1"/>
    </xf>
    <xf numFmtId="15" fontId="31" fillId="3" borderId="9" xfId="0" applyNumberFormat="1" applyFont="1" applyFill="1" applyBorder="1" applyAlignment="1">
      <alignment horizontal="center" vertical="center" wrapText="1"/>
    </xf>
    <xf numFmtId="15" fontId="31" fillId="3" borderId="7" xfId="0" applyNumberFormat="1" applyFont="1" applyFill="1" applyBorder="1" applyAlignment="1">
      <alignment horizontal="center" vertical="center" wrapText="1"/>
    </xf>
    <xf numFmtId="15" fontId="31" fillId="3" borderId="10" xfId="0" applyNumberFormat="1" applyFont="1" applyFill="1" applyBorder="1" applyAlignment="1">
      <alignment horizontal="center" vertical="center" wrapText="1"/>
    </xf>
    <xf numFmtId="15" fontId="31" fillId="3" borderId="11" xfId="0" applyNumberFormat="1" applyFont="1" applyFill="1" applyBorder="1" applyAlignment="1">
      <alignment horizontal="center" vertical="center" wrapText="1"/>
    </xf>
    <xf numFmtId="15" fontId="31" fillId="3" borderId="12" xfId="0" applyNumberFormat="1" applyFont="1" applyFill="1" applyBorder="1" applyAlignment="1">
      <alignment horizontal="center" vertical="center" wrapText="1"/>
    </xf>
    <xf numFmtId="0" fontId="3" fillId="0" borderId="0" xfId="1" applyAlignment="1">
      <alignment horizontal="center"/>
    </xf>
    <xf numFmtId="0" fontId="27" fillId="8" borderId="2" xfId="0" applyFont="1" applyFill="1" applyBorder="1" applyAlignment="1">
      <alignment horizontal="center"/>
    </xf>
    <xf numFmtId="0" fontId="17" fillId="0" borderId="5" xfId="0" applyFont="1" applyBorder="1" applyAlignment="1">
      <alignment horizontal="center" vertical="center"/>
    </xf>
    <xf numFmtId="0" fontId="17" fillId="0" borderId="13" xfId="0" applyFont="1" applyBorder="1" applyAlignment="1">
      <alignment horizontal="center" vertical="center"/>
    </xf>
    <xf numFmtId="0" fontId="17" fillId="0" borderId="6" xfId="0" applyFont="1" applyBorder="1" applyAlignment="1">
      <alignment horizontal="center" vertical="center"/>
    </xf>
    <xf numFmtId="0" fontId="13" fillId="3" borderId="2" xfId="0" applyFont="1" applyFill="1" applyBorder="1" applyAlignment="1">
      <alignment horizontal="justify" vertical="center" wrapText="1"/>
    </xf>
    <xf numFmtId="0" fontId="20" fillId="3" borderId="0" xfId="0" applyFont="1" applyFill="1" applyAlignment="1">
      <alignment horizontal="center" vertical="center" wrapText="1"/>
    </xf>
    <xf numFmtId="0" fontId="28" fillId="8" borderId="0" xfId="0" applyFont="1" applyFill="1" applyAlignment="1">
      <alignment horizontal="center" vertical="center"/>
    </xf>
    <xf numFmtId="0" fontId="17" fillId="0" borderId="2" xfId="0" applyFont="1" applyBorder="1" applyAlignment="1">
      <alignment horizontal="center" vertical="center"/>
    </xf>
    <xf numFmtId="0" fontId="28" fillId="8" borderId="2" xfId="0" applyFont="1" applyFill="1" applyBorder="1" applyAlignment="1">
      <alignment horizontal="center" vertical="center"/>
    </xf>
    <xf numFmtId="0" fontId="27" fillId="8" borderId="5"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5" xfId="0" applyFont="1" applyFill="1" applyBorder="1" applyAlignment="1">
      <alignment horizontal="center" vertical="center"/>
    </xf>
    <xf numFmtId="0" fontId="27" fillId="8" borderId="6" xfId="0" applyFont="1" applyFill="1" applyBorder="1" applyAlignment="1">
      <alignment horizontal="center" vertical="center"/>
    </xf>
    <xf numFmtId="0" fontId="96" fillId="3" borderId="37" xfId="0" applyFont="1" applyFill="1" applyBorder="1" applyAlignment="1" applyProtection="1">
      <alignment horizontal="left" vertical="center" wrapText="1"/>
      <protection locked="0"/>
    </xf>
    <xf numFmtId="0" fontId="96" fillId="3" borderId="0" xfId="0" applyFont="1" applyFill="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102" fillId="9" borderId="28" xfId="0" applyFont="1" applyFill="1" applyBorder="1" applyAlignment="1" applyProtection="1">
      <alignment horizontal="center" vertical="top" wrapText="1"/>
      <protection locked="0"/>
    </xf>
    <xf numFmtId="0" fontId="96" fillId="9" borderId="14" xfId="0" applyFont="1" applyFill="1" applyBorder="1" applyAlignment="1" applyProtection="1">
      <alignment horizontal="center" vertical="center" wrapText="1"/>
      <protection locked="0"/>
    </xf>
    <xf numFmtId="0" fontId="96" fillId="9" borderId="26" xfId="0" applyFont="1" applyFill="1" applyBorder="1" applyAlignment="1" applyProtection="1">
      <alignment horizontal="center" vertical="center" wrapText="1"/>
      <protection locked="0"/>
    </xf>
    <xf numFmtId="0" fontId="96" fillId="9" borderId="29" xfId="0" applyFont="1" applyFill="1" applyBorder="1" applyAlignment="1" applyProtection="1">
      <alignment horizontal="center" vertical="center" wrapText="1"/>
      <protection locked="0"/>
    </xf>
    <xf numFmtId="0" fontId="96" fillId="9" borderId="28" xfId="0" applyFont="1" applyFill="1" applyBorder="1" applyAlignment="1" applyProtection="1">
      <alignment horizontal="center" vertical="center" wrapText="1"/>
      <protection locked="0"/>
    </xf>
    <xf numFmtId="0" fontId="102" fillId="9" borderId="15" xfId="0" applyFont="1" applyFill="1" applyBorder="1" applyAlignment="1" applyProtection="1">
      <alignment horizontal="center" vertical="center"/>
      <protection locked="0"/>
    </xf>
    <xf numFmtId="0" fontId="102" fillId="9" borderId="16" xfId="0" applyFont="1" applyFill="1" applyBorder="1" applyAlignment="1" applyProtection="1">
      <alignment horizontal="center" vertical="center"/>
      <protection locked="0"/>
    </xf>
    <xf numFmtId="0" fontId="102" fillId="9" borderId="17" xfId="0" applyFont="1" applyFill="1" applyBorder="1" applyAlignment="1" applyProtection="1">
      <alignment horizontal="center" vertical="center"/>
      <protection locked="0"/>
    </xf>
    <xf numFmtId="0" fontId="102" fillId="9" borderId="29" xfId="0" applyFont="1" applyFill="1" applyBorder="1" applyAlignment="1" applyProtection="1">
      <alignment horizontal="center" vertical="top"/>
      <protection locked="0"/>
    </xf>
    <xf numFmtId="0" fontId="102" fillId="9" borderId="28" xfId="0" applyFont="1" applyFill="1" applyBorder="1" applyAlignment="1" applyProtection="1">
      <alignment horizontal="center" vertical="top"/>
      <protection locked="0"/>
    </xf>
    <xf numFmtId="0" fontId="102" fillId="9" borderId="31" xfId="0" applyFont="1" applyFill="1" applyBorder="1" applyAlignment="1" applyProtection="1">
      <alignment horizontal="center" vertical="top"/>
      <protection locked="0"/>
    </xf>
    <xf numFmtId="0" fontId="96" fillId="9" borderId="2" xfId="0" applyFont="1" applyFill="1" applyBorder="1" applyAlignment="1" applyProtection="1">
      <alignment horizontal="center" vertical="center"/>
      <protection locked="0"/>
    </xf>
    <xf numFmtId="0" fontId="96" fillId="9" borderId="3" xfId="0" applyFont="1" applyFill="1" applyBorder="1" applyAlignment="1" applyProtection="1">
      <alignment horizontal="center" vertical="center"/>
      <protection locked="0"/>
    </xf>
    <xf numFmtId="0" fontId="96" fillId="9" borderId="15" xfId="0" applyFont="1" applyFill="1" applyBorder="1" applyAlignment="1" applyProtection="1">
      <alignment horizontal="center" vertical="center" wrapText="1"/>
      <protection locked="0"/>
    </xf>
    <xf numFmtId="0" fontId="96" fillId="9" borderId="16" xfId="0" applyFont="1" applyFill="1" applyBorder="1" applyAlignment="1" applyProtection="1">
      <alignment horizontal="center" vertical="center" wrapText="1"/>
      <protection locked="0"/>
    </xf>
    <xf numFmtId="0" fontId="96" fillId="9" borderId="17" xfId="0" applyFont="1" applyFill="1" applyBorder="1" applyAlignment="1" applyProtection="1">
      <alignment horizontal="center" vertical="center" wrapText="1"/>
      <protection locked="0"/>
    </xf>
    <xf numFmtId="166" fontId="102" fillId="9" borderId="15" xfId="2" applyNumberFormat="1" applyFont="1" applyFill="1" applyBorder="1" applyAlignment="1" applyProtection="1">
      <alignment horizontal="center" vertical="top" wrapText="1"/>
      <protection locked="0"/>
    </xf>
    <xf numFmtId="166" fontId="102" fillId="9" borderId="16" xfId="2" applyNumberFormat="1" applyFont="1" applyFill="1" applyBorder="1" applyAlignment="1" applyProtection="1">
      <alignment horizontal="center" vertical="top" wrapText="1"/>
      <protection locked="0"/>
    </xf>
    <xf numFmtId="166" fontId="102" fillId="9" borderId="17" xfId="2" applyNumberFormat="1" applyFont="1" applyFill="1" applyBorder="1" applyAlignment="1" applyProtection="1">
      <alignment horizontal="center" vertical="top" wrapText="1"/>
      <protection locked="0"/>
    </xf>
    <xf numFmtId="0" fontId="97" fillId="0" borderId="0" xfId="0" applyFont="1" applyAlignment="1" applyProtection="1">
      <alignment horizontal="center" vertical="top"/>
      <protection locked="0"/>
    </xf>
    <xf numFmtId="0" fontId="102" fillId="17" borderId="14" xfId="0" applyFont="1" applyFill="1" applyBorder="1" applyAlignment="1" applyProtection="1">
      <alignment horizontal="center" vertical="center" wrapText="1"/>
      <protection locked="0"/>
    </xf>
    <xf numFmtId="0" fontId="102" fillId="17" borderId="26" xfId="0" applyFont="1" applyFill="1" applyBorder="1" applyAlignment="1" applyProtection="1">
      <alignment horizontal="center" vertical="center" wrapText="1"/>
      <protection locked="0"/>
    </xf>
    <xf numFmtId="0" fontId="102" fillId="17" borderId="23" xfId="0" applyFont="1" applyFill="1" applyBorder="1" applyAlignment="1" applyProtection="1">
      <alignment horizontal="center" vertical="center" wrapText="1"/>
      <protection locked="0"/>
    </xf>
    <xf numFmtId="0" fontId="102" fillId="17" borderId="29" xfId="0" applyFont="1" applyFill="1" applyBorder="1" applyAlignment="1" applyProtection="1">
      <alignment horizontal="center" vertical="center" wrapText="1"/>
      <protection locked="0"/>
    </xf>
    <xf numFmtId="0" fontId="102" fillId="17" borderId="28" xfId="0" applyFont="1" applyFill="1" applyBorder="1" applyAlignment="1" applyProtection="1">
      <alignment horizontal="center" vertical="center" wrapText="1"/>
      <protection locked="0"/>
    </xf>
    <xf numFmtId="0" fontId="102" fillId="17" borderId="68" xfId="0" applyFont="1" applyFill="1" applyBorder="1" applyAlignment="1" applyProtection="1">
      <alignment horizontal="center" vertical="center" wrapText="1"/>
      <protection locked="0"/>
    </xf>
    <xf numFmtId="0" fontId="102" fillId="17" borderId="29" xfId="0" applyFont="1" applyFill="1" applyBorder="1" applyAlignment="1" applyProtection="1">
      <alignment horizontal="center" vertical="center"/>
      <protection locked="0"/>
    </xf>
    <xf numFmtId="0" fontId="102" fillId="17" borderId="28" xfId="0" applyFont="1" applyFill="1" applyBorder="1" applyAlignment="1" applyProtection="1">
      <alignment horizontal="center" vertical="center"/>
      <protection locked="0"/>
    </xf>
    <xf numFmtId="0" fontId="102" fillId="17" borderId="31" xfId="0" applyFont="1" applyFill="1" applyBorder="1" applyAlignment="1" applyProtection="1">
      <alignment horizontal="center" vertical="center"/>
      <protection locked="0"/>
    </xf>
    <xf numFmtId="0" fontId="99" fillId="17" borderId="15" xfId="0" applyFont="1" applyFill="1" applyBorder="1" applyAlignment="1" applyProtection="1">
      <alignment horizontal="center" vertical="center" wrapText="1"/>
      <protection locked="0"/>
    </xf>
    <xf numFmtId="0" fontId="99" fillId="17" borderId="16" xfId="0" applyFont="1" applyFill="1" applyBorder="1" applyAlignment="1" applyProtection="1">
      <alignment horizontal="center" vertical="center" wrapText="1"/>
      <protection locked="0"/>
    </xf>
    <xf numFmtId="0" fontId="99" fillId="17" borderId="17" xfId="0" applyFont="1" applyFill="1" applyBorder="1" applyAlignment="1" applyProtection="1">
      <alignment horizontal="center" vertical="center" wrapText="1"/>
      <protection locked="0"/>
    </xf>
    <xf numFmtId="0" fontId="102" fillId="17" borderId="29" xfId="0" applyFont="1" applyFill="1" applyBorder="1" applyAlignment="1" applyProtection="1">
      <alignment horizontal="center" vertical="center" textRotation="255" wrapText="1"/>
      <protection locked="0"/>
    </xf>
    <xf numFmtId="0" fontId="102" fillId="17" borderId="28" xfId="0" applyFont="1" applyFill="1" applyBorder="1" applyAlignment="1" applyProtection="1">
      <alignment horizontal="center" vertical="center" textRotation="255" wrapText="1"/>
      <protection locked="0"/>
    </xf>
    <xf numFmtId="0" fontId="102" fillId="17" borderId="31" xfId="0" applyFont="1" applyFill="1" applyBorder="1" applyAlignment="1" applyProtection="1">
      <alignment horizontal="center" vertical="center" textRotation="255" wrapText="1"/>
      <protection locked="0"/>
    </xf>
    <xf numFmtId="0" fontId="102" fillId="17" borderId="68" xfId="0" applyFont="1" applyFill="1" applyBorder="1" applyAlignment="1" applyProtection="1">
      <alignment horizontal="center" vertical="center" textRotation="255" wrapText="1"/>
      <protection locked="0"/>
    </xf>
    <xf numFmtId="0" fontId="102" fillId="17" borderId="15" xfId="0" applyFont="1" applyFill="1" applyBorder="1" applyAlignment="1" applyProtection="1">
      <alignment horizontal="center" vertical="center" wrapText="1"/>
      <protection locked="0"/>
    </xf>
    <xf numFmtId="0" fontId="102" fillId="17" borderId="16" xfId="0" applyFont="1" applyFill="1" applyBorder="1" applyAlignment="1" applyProtection="1">
      <alignment horizontal="center" vertical="center" wrapText="1"/>
      <protection locked="0"/>
    </xf>
    <xf numFmtId="0" fontId="102" fillId="17" borderId="17" xfId="0" applyFont="1" applyFill="1" applyBorder="1" applyAlignment="1" applyProtection="1">
      <alignment horizontal="center" vertical="center" wrapText="1"/>
      <protection locked="0"/>
    </xf>
    <xf numFmtId="0" fontId="102" fillId="17" borderId="31" xfId="0" applyFont="1" applyFill="1" applyBorder="1" applyAlignment="1" applyProtection="1">
      <alignment horizontal="center" vertical="center" wrapText="1"/>
      <protection locked="0"/>
    </xf>
    <xf numFmtId="0" fontId="99" fillId="13" borderId="30" xfId="0" applyFont="1" applyFill="1" applyBorder="1" applyAlignment="1" applyProtection="1">
      <alignment horizontal="center" vertical="center" wrapText="1"/>
      <protection locked="0"/>
    </xf>
    <xf numFmtId="0" fontId="99" fillId="13" borderId="30" xfId="0" applyFont="1" applyFill="1" applyBorder="1" applyAlignment="1" applyProtection="1">
      <alignment horizontal="center" vertical="center"/>
      <protection locked="0"/>
    </xf>
    <xf numFmtId="0" fontId="102" fillId="17" borderId="11" xfId="0" applyFont="1" applyFill="1" applyBorder="1" applyAlignment="1" applyProtection="1">
      <alignment horizontal="center" vertical="center" wrapText="1"/>
      <protection locked="0"/>
    </xf>
    <xf numFmtId="0" fontId="102" fillId="17" borderId="1" xfId="0" applyFont="1" applyFill="1" applyBorder="1" applyAlignment="1" applyProtection="1">
      <alignment horizontal="center" vertical="center" wrapText="1"/>
      <protection locked="0"/>
    </xf>
    <xf numFmtId="0" fontId="102" fillId="17" borderId="3" xfId="0" applyFont="1" applyFill="1" applyBorder="1" applyAlignment="1" applyProtection="1">
      <alignment horizontal="center" vertical="center" wrapText="1"/>
      <protection locked="0"/>
    </xf>
    <xf numFmtId="0" fontId="102" fillId="17" borderId="38" xfId="0" applyFont="1" applyFill="1" applyBorder="1" applyAlignment="1" applyProtection="1">
      <alignment horizontal="center" vertical="center" wrapText="1"/>
      <protection locked="0"/>
    </xf>
    <xf numFmtId="0" fontId="98" fillId="10" borderId="2" xfId="0" applyFont="1" applyFill="1" applyBorder="1" applyAlignment="1" applyProtection="1">
      <alignment horizontal="center" vertical="center" wrapText="1"/>
      <protection locked="0"/>
    </xf>
  </cellXfs>
  <cellStyles count="6">
    <cellStyle name="Hipervínculo" xfId="1" builtinId="8"/>
    <cellStyle name="Millares" xfId="2" builtinId="3"/>
    <cellStyle name="Millares 2" xfId="4" xr:uid="{7D7C29F2-BF18-4AAD-97B3-ACE2AB2FA41E}"/>
    <cellStyle name="Normal" xfId="0" builtinId="0"/>
    <cellStyle name="Porcentaje" xfId="3" builtinId="5"/>
    <cellStyle name="Porcentaje 2" xfId="5" xr:uid="{F279C6E8-33B8-421E-A481-080D44063A68}"/>
  </cellStyles>
  <dxfs count="9">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hyperlink" Target="#'Contralor&#237;a de Servicios'!A1"/><Relationship Id="rId13" Type="http://schemas.openxmlformats.org/officeDocument/2006/relationships/hyperlink" Target="#'Producci&#243;n Org&#225;nica'!A1"/><Relationship Id="rId18" Type="http://schemas.openxmlformats.org/officeDocument/2006/relationships/hyperlink" Target="#'Unidad de Inform&#225;tica'!A1"/><Relationship Id="rId26" Type="http://schemas.openxmlformats.org/officeDocument/2006/relationships/hyperlink" Target="#'Huetar Caribe'!A1"/><Relationship Id="rId3" Type="http://schemas.openxmlformats.org/officeDocument/2006/relationships/hyperlink" Target="#DNEA!A1"/><Relationship Id="rId21" Type="http://schemas.openxmlformats.org/officeDocument/2006/relationships/hyperlink" Target="#'Central Sur'!A1"/><Relationship Id="rId7" Type="http://schemas.openxmlformats.org/officeDocument/2006/relationships/hyperlink" Target="#'Asuntos Internacionales'!A1"/><Relationship Id="rId12" Type="http://schemas.openxmlformats.org/officeDocument/2006/relationships/hyperlink" Target="#'Producci&#243;n Agroambiental'!A1"/><Relationship Id="rId17" Type="http://schemas.openxmlformats.org/officeDocument/2006/relationships/hyperlink" Target="#'Archivo Institucional'!A1"/><Relationship Id="rId25" Type="http://schemas.openxmlformats.org/officeDocument/2006/relationships/hyperlink" Target="#'Huetar Norte'!A1"/><Relationship Id="rId2" Type="http://schemas.openxmlformats.org/officeDocument/2006/relationships/hyperlink" Target="#'Planificaci&#243;n Institucional'!A1"/><Relationship Id="rId16" Type="http://schemas.openxmlformats.org/officeDocument/2006/relationships/hyperlink" Target="#Proveedur&#237;a!A1"/><Relationship Id="rId20" Type="http://schemas.openxmlformats.org/officeDocument/2006/relationships/hyperlink" Target="#'Central Occidental'!A1"/><Relationship Id="rId29" Type="http://schemas.openxmlformats.org/officeDocument/2006/relationships/image" Target="../media/image1.png"/><Relationship Id="rId1" Type="http://schemas.openxmlformats.org/officeDocument/2006/relationships/hyperlink" Target="#'Asesor&#237;a Jur&#237;dica'!A1"/><Relationship Id="rId6" Type="http://schemas.openxmlformats.org/officeDocument/2006/relationships/hyperlink" Target="#SEPSA!A1"/><Relationship Id="rId11" Type="http://schemas.openxmlformats.org/officeDocument/2006/relationships/hyperlink" Target="#'Emprendimiento Rural'!A1"/><Relationship Id="rId24" Type="http://schemas.openxmlformats.org/officeDocument/2006/relationships/hyperlink" Target="#'Pac&#237;fico Central'!A1"/><Relationship Id="rId5" Type="http://schemas.openxmlformats.org/officeDocument/2006/relationships/hyperlink" Target="#'Comunicaci&#243;n Institucional'!A1"/><Relationship Id="rId15" Type="http://schemas.openxmlformats.org/officeDocument/2006/relationships/hyperlink" Target="#Financiero!A1"/><Relationship Id="rId23" Type="http://schemas.openxmlformats.org/officeDocument/2006/relationships/hyperlink" Target="#Brunca!A1"/><Relationship Id="rId28" Type="http://schemas.openxmlformats.org/officeDocument/2006/relationships/hyperlink" Target="https://www.sfe.go.cr/SitePages/SFE_Transparente/2.Rendicion_de_cuentas.aspx" TargetMode="External"/><Relationship Id="rId10" Type="http://schemas.openxmlformats.org/officeDocument/2006/relationships/hyperlink" Target="#DAF!A1"/><Relationship Id="rId19" Type="http://schemas.openxmlformats.org/officeDocument/2006/relationships/hyperlink" Target="#'Central Oriental'!A1"/><Relationship Id="rId4" Type="http://schemas.openxmlformats.org/officeDocument/2006/relationships/hyperlink" Target="#'Informaci&#243;n y Comunucaci&#243;n'!A1"/><Relationship Id="rId9" Type="http://schemas.openxmlformats.org/officeDocument/2006/relationships/hyperlink" Target="#'Auditor&#237;a Interna'!A1"/><Relationship Id="rId14" Type="http://schemas.openxmlformats.org/officeDocument/2006/relationships/hyperlink" Target="#'Recursos Humanos'!A1"/><Relationship Id="rId22" Type="http://schemas.openxmlformats.org/officeDocument/2006/relationships/hyperlink" Target="#Chorotega!A1"/><Relationship Id="rId27" Type="http://schemas.openxmlformats.org/officeDocument/2006/relationships/hyperlink" Target="#'Desarrollo Metodol&#243;gico'!A1"/><Relationship Id="rId30"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Niveles de Vinculaci&#243;n'!A1"/></Relationships>
</file>

<file path=xl/drawings/_rels/drawing13.xml.rels><?xml version="1.0" encoding="UTF-8" standalone="yes"?>
<Relationships xmlns="http://schemas.openxmlformats.org/package/2006/relationships"><Relationship Id="rId3" Type="http://schemas.openxmlformats.org/officeDocument/2006/relationships/hyperlink" Target="#Estructura!A1"/><Relationship Id="rId2" Type="http://schemas.openxmlformats.org/officeDocument/2006/relationships/image" Target="../media/image3.png"/><Relationship Id="rId1" Type="http://schemas.openxmlformats.org/officeDocument/2006/relationships/hyperlink" Target="#'Niveles de Vinculaci&#243;n'!A1"/><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Estructura!A1"/></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Niveles de Vinculaci&#243;n'!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hyperlink" Target="https://www.un.org/sustainabledevelopment/es/energy/" TargetMode="External"/><Relationship Id="rId18" Type="http://schemas.openxmlformats.org/officeDocument/2006/relationships/image" Target="../media/image14.jpeg"/><Relationship Id="rId26" Type="http://schemas.openxmlformats.org/officeDocument/2006/relationships/image" Target="../media/image18.jpeg"/><Relationship Id="rId39" Type="http://schemas.openxmlformats.org/officeDocument/2006/relationships/hyperlink" Target="#'Desglose Nivel vinculaci&#243;n'!A1"/><Relationship Id="rId3" Type="http://schemas.openxmlformats.org/officeDocument/2006/relationships/hyperlink" Target="https://www.un.org/sustainabledevelopment/es/hunger/" TargetMode="External"/><Relationship Id="rId21" Type="http://schemas.openxmlformats.org/officeDocument/2006/relationships/hyperlink" Target="https://www.un.org/sustainabledevelopment/es/cities/" TargetMode="External"/><Relationship Id="rId34" Type="http://schemas.openxmlformats.org/officeDocument/2006/relationships/image" Target="../media/image22.jpeg"/><Relationship Id="rId7" Type="http://schemas.openxmlformats.org/officeDocument/2006/relationships/hyperlink" Target="https://www.un.org/sustainabledevelopment/es/education/" TargetMode="External"/><Relationship Id="rId12" Type="http://schemas.openxmlformats.org/officeDocument/2006/relationships/image" Target="../media/image11.jpeg"/><Relationship Id="rId17" Type="http://schemas.openxmlformats.org/officeDocument/2006/relationships/hyperlink" Target="https://www.un.org/sustainabledevelopment/es/infrastructure/" TargetMode="External"/><Relationship Id="rId25" Type="http://schemas.openxmlformats.org/officeDocument/2006/relationships/hyperlink" Target="https://www.un.org/sustainabledevelopment/es/climate-change-2/" TargetMode="External"/><Relationship Id="rId33" Type="http://schemas.openxmlformats.org/officeDocument/2006/relationships/hyperlink" Target="https://www.un.org/sustainabledevelopment/es/globalpartnerships/" TargetMode="External"/><Relationship Id="rId38" Type="http://schemas.openxmlformats.org/officeDocument/2006/relationships/image" Target="../media/image2.png"/><Relationship Id="rId2" Type="http://schemas.openxmlformats.org/officeDocument/2006/relationships/image" Target="../media/image6.jpeg"/><Relationship Id="rId16" Type="http://schemas.openxmlformats.org/officeDocument/2006/relationships/image" Target="../media/image13.jpeg"/><Relationship Id="rId20" Type="http://schemas.openxmlformats.org/officeDocument/2006/relationships/image" Target="../media/image15.jpeg"/><Relationship Id="rId29" Type="http://schemas.openxmlformats.org/officeDocument/2006/relationships/hyperlink" Target="https://www.un.org/sustainabledevelopment/es/biodiversity/" TargetMode="External"/><Relationship Id="rId1" Type="http://schemas.openxmlformats.org/officeDocument/2006/relationships/hyperlink" Target="https://www.un.org/sustainabledevelopment/es/poverty/" TargetMode="External"/><Relationship Id="rId6" Type="http://schemas.openxmlformats.org/officeDocument/2006/relationships/image" Target="../media/image8.jpeg"/><Relationship Id="rId11" Type="http://schemas.openxmlformats.org/officeDocument/2006/relationships/hyperlink" Target="https://www.un.org/sustainabledevelopment/es/water-and-sanitation/" TargetMode="External"/><Relationship Id="rId24" Type="http://schemas.openxmlformats.org/officeDocument/2006/relationships/image" Target="../media/image17.jpeg"/><Relationship Id="rId32" Type="http://schemas.openxmlformats.org/officeDocument/2006/relationships/image" Target="../media/image21.jpeg"/><Relationship Id="rId37" Type="http://schemas.openxmlformats.org/officeDocument/2006/relationships/hyperlink" Target="#Estructura!A1"/><Relationship Id="rId5" Type="http://schemas.openxmlformats.org/officeDocument/2006/relationships/hyperlink" Target="https://www.un.org/sustainabledevelopment/es/health/" TargetMode="External"/><Relationship Id="rId15" Type="http://schemas.openxmlformats.org/officeDocument/2006/relationships/hyperlink" Target="https://www.un.org/sustainabledevelopment/es/economic-growth/" TargetMode="External"/><Relationship Id="rId23" Type="http://schemas.openxmlformats.org/officeDocument/2006/relationships/hyperlink" Target="https://www.un.org/sustainabledevelopment/es/sustainable-consumption-production/" TargetMode="External"/><Relationship Id="rId28" Type="http://schemas.openxmlformats.org/officeDocument/2006/relationships/image" Target="../media/image19.jpeg"/><Relationship Id="rId36" Type="http://schemas.openxmlformats.org/officeDocument/2006/relationships/image" Target="../media/image3.png"/><Relationship Id="rId10" Type="http://schemas.openxmlformats.org/officeDocument/2006/relationships/image" Target="../media/image10.jpeg"/><Relationship Id="rId19" Type="http://schemas.openxmlformats.org/officeDocument/2006/relationships/hyperlink" Target="https://www.un.org/sustainabledevelopment/es/inequality/" TargetMode="External"/><Relationship Id="rId31" Type="http://schemas.openxmlformats.org/officeDocument/2006/relationships/hyperlink" Target="https://www.un.org/sustainabledevelopment/es/peace-justice/" TargetMode="External"/><Relationship Id="rId4" Type="http://schemas.openxmlformats.org/officeDocument/2006/relationships/image" Target="../media/image7.jpeg"/><Relationship Id="rId9" Type="http://schemas.openxmlformats.org/officeDocument/2006/relationships/hyperlink" Target="https://www.un.org/sustainabledevelopment/es/gender-equality/" TargetMode="External"/><Relationship Id="rId14" Type="http://schemas.openxmlformats.org/officeDocument/2006/relationships/image" Target="../media/image12.jpeg"/><Relationship Id="rId22" Type="http://schemas.openxmlformats.org/officeDocument/2006/relationships/image" Target="../media/image16.jpeg"/><Relationship Id="rId27" Type="http://schemas.openxmlformats.org/officeDocument/2006/relationships/hyperlink" Target="https://www.un.org/sustainabledevelopment/es/oceans/" TargetMode="External"/><Relationship Id="rId30" Type="http://schemas.openxmlformats.org/officeDocument/2006/relationships/image" Target="../media/image20.jpeg"/><Relationship Id="rId35" Type="http://schemas.openxmlformats.org/officeDocument/2006/relationships/hyperlink" Target="#'PAO 2024'!A1"/></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hyperlink" Target="#'Contralor&#237;a de Servicios'!A1"/><Relationship Id="rId13" Type="http://schemas.openxmlformats.org/officeDocument/2006/relationships/hyperlink" Target="#'Producci&#243;n Org&#225;nica'!A1"/><Relationship Id="rId18" Type="http://schemas.openxmlformats.org/officeDocument/2006/relationships/hyperlink" Target="#'Unidad de Inform&#225;tica'!A1"/><Relationship Id="rId26" Type="http://schemas.openxmlformats.org/officeDocument/2006/relationships/hyperlink" Target="#'Huetar Caribe'!A1"/><Relationship Id="rId3" Type="http://schemas.openxmlformats.org/officeDocument/2006/relationships/hyperlink" Target="#DNEA!A1"/><Relationship Id="rId21" Type="http://schemas.openxmlformats.org/officeDocument/2006/relationships/hyperlink" Target="#'Central Sur'!A1"/><Relationship Id="rId7" Type="http://schemas.openxmlformats.org/officeDocument/2006/relationships/hyperlink" Target="#'Asuntos Internacionales'!A1"/><Relationship Id="rId12" Type="http://schemas.openxmlformats.org/officeDocument/2006/relationships/hyperlink" Target="#'Producci&#243;n Agroambiental'!A1"/><Relationship Id="rId17" Type="http://schemas.openxmlformats.org/officeDocument/2006/relationships/hyperlink" Target="#'Archivo Institucional'!A1"/><Relationship Id="rId25" Type="http://schemas.openxmlformats.org/officeDocument/2006/relationships/hyperlink" Target="#'Huetar Norte'!A1"/><Relationship Id="rId2" Type="http://schemas.openxmlformats.org/officeDocument/2006/relationships/hyperlink" Target="#'Planificaci&#243;n Institucional'!A1"/><Relationship Id="rId16" Type="http://schemas.openxmlformats.org/officeDocument/2006/relationships/hyperlink" Target="#Proveedur&#237;a!A1"/><Relationship Id="rId20" Type="http://schemas.openxmlformats.org/officeDocument/2006/relationships/hyperlink" Target="#'Central Occidental'!A1"/><Relationship Id="rId29" Type="http://schemas.openxmlformats.org/officeDocument/2006/relationships/image" Target="../media/image1.png"/><Relationship Id="rId1" Type="http://schemas.openxmlformats.org/officeDocument/2006/relationships/hyperlink" Target="#'Asesor&#237;a Jur&#237;dica'!A1"/><Relationship Id="rId6" Type="http://schemas.openxmlformats.org/officeDocument/2006/relationships/hyperlink" Target="#SEPSA!A1"/><Relationship Id="rId11" Type="http://schemas.openxmlformats.org/officeDocument/2006/relationships/hyperlink" Target="#'Emprendimiento Rural'!A1"/><Relationship Id="rId24" Type="http://schemas.openxmlformats.org/officeDocument/2006/relationships/hyperlink" Target="#'Pac&#237;fico Central'!A1"/><Relationship Id="rId5" Type="http://schemas.openxmlformats.org/officeDocument/2006/relationships/hyperlink" Target="#'Comunicaci&#243;n Institucional'!A1"/><Relationship Id="rId15" Type="http://schemas.openxmlformats.org/officeDocument/2006/relationships/hyperlink" Target="#Financiero!A1"/><Relationship Id="rId23" Type="http://schemas.openxmlformats.org/officeDocument/2006/relationships/hyperlink" Target="#Brunca!A1"/><Relationship Id="rId28" Type="http://schemas.openxmlformats.org/officeDocument/2006/relationships/hyperlink" Target="https://www.sfe.go.cr/SitePages/SFE_Transparente/2.Rendicion_de_cuentas.aspx" TargetMode="External"/><Relationship Id="rId10" Type="http://schemas.openxmlformats.org/officeDocument/2006/relationships/hyperlink" Target="#DAF!A1"/><Relationship Id="rId19" Type="http://schemas.openxmlformats.org/officeDocument/2006/relationships/hyperlink" Target="#'Central Oriental'!A1"/><Relationship Id="rId31" Type="http://schemas.openxmlformats.org/officeDocument/2006/relationships/image" Target="../media/image5.png"/><Relationship Id="rId4" Type="http://schemas.openxmlformats.org/officeDocument/2006/relationships/hyperlink" Target="#'Informaci&#243;n y Comunucaci&#243;n'!A1"/><Relationship Id="rId9" Type="http://schemas.openxmlformats.org/officeDocument/2006/relationships/hyperlink" Target="#'Auditor&#237;a Interna'!A1"/><Relationship Id="rId14" Type="http://schemas.openxmlformats.org/officeDocument/2006/relationships/hyperlink" Target="#'Recursos Humanos'!A1"/><Relationship Id="rId22" Type="http://schemas.openxmlformats.org/officeDocument/2006/relationships/hyperlink" Target="#Chorotega!A1"/><Relationship Id="rId27" Type="http://schemas.openxmlformats.org/officeDocument/2006/relationships/hyperlink" Target="#'Desarrollo Metodol&#243;gico'!A1"/><Relationship Id="rId30"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Niveles de Vinculaci&#243;n'!A1"/></Relationships>
</file>

<file path=xl/drawings/drawing1.xml><?xml version="1.0" encoding="utf-8"?>
<xdr:wsDr xmlns:xdr="http://schemas.openxmlformats.org/drawingml/2006/spreadsheetDrawing" xmlns:a="http://schemas.openxmlformats.org/drawingml/2006/main">
  <xdr:twoCellAnchor>
    <xdr:from>
      <xdr:col>11</xdr:col>
      <xdr:colOff>635244</xdr:colOff>
      <xdr:row>3</xdr:row>
      <xdr:rowOff>9768</xdr:rowOff>
    </xdr:from>
    <xdr:to>
      <xdr:col>13</xdr:col>
      <xdr:colOff>269580</xdr:colOff>
      <xdr:row>5</xdr:row>
      <xdr:rowOff>162466</xdr:rowOff>
    </xdr:to>
    <xdr:sp macro="" textlink="">
      <xdr:nvSpPr>
        <xdr:cNvPr id="7" name="Text Box 1">
          <a:extLst>
            <a:ext uri="{FF2B5EF4-FFF2-40B4-BE49-F238E27FC236}">
              <a16:creationId xmlns:a16="http://schemas.microsoft.com/office/drawing/2014/main" id="{0312A063-6953-4EF7-A8C9-3CEC28FCC912}"/>
            </a:ext>
          </a:extLst>
        </xdr:cNvPr>
        <xdr:cNvSpPr txBox="1">
          <a:spLocks noChangeArrowheads="1"/>
        </xdr:cNvSpPr>
      </xdr:nvSpPr>
      <xdr:spPr bwMode="auto">
        <a:xfrm>
          <a:off x="6959844" y="1025768"/>
          <a:ext cx="1234536" cy="520998"/>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200" b="1" i="0" u="none" strike="noStrike" baseline="0">
              <a:solidFill>
                <a:srgbClr val="000000"/>
              </a:solidFill>
              <a:latin typeface="Calibri"/>
            </a:rPr>
            <a:t>Ministro </a:t>
          </a:r>
        </a:p>
      </xdr:txBody>
    </xdr:sp>
    <xdr:clientData/>
  </xdr:twoCellAnchor>
  <xdr:twoCellAnchor>
    <xdr:from>
      <xdr:col>12</xdr:col>
      <xdr:colOff>443891</xdr:colOff>
      <xdr:row>5</xdr:row>
      <xdr:rowOff>162466</xdr:rowOff>
    </xdr:from>
    <xdr:to>
      <xdr:col>12</xdr:col>
      <xdr:colOff>443891</xdr:colOff>
      <xdr:row>21</xdr:row>
      <xdr:rowOff>86945</xdr:rowOff>
    </xdr:to>
    <xdr:cxnSp macro="">
      <xdr:nvCxnSpPr>
        <xdr:cNvPr id="8" name="3 Conector recto">
          <a:extLst>
            <a:ext uri="{FF2B5EF4-FFF2-40B4-BE49-F238E27FC236}">
              <a16:creationId xmlns:a16="http://schemas.microsoft.com/office/drawing/2014/main" id="{D5740DA7-2224-4906-B792-D21C75AD39D9}"/>
            </a:ext>
          </a:extLst>
        </xdr:cNvPr>
        <xdr:cNvCxnSpPr>
          <a:stCxn id="7" idx="2"/>
          <a:endCxn id="9" idx="0"/>
        </xdr:cNvCxnSpPr>
      </xdr:nvCxnSpPr>
      <xdr:spPr>
        <a:xfrm flipH="1">
          <a:off x="7568591" y="1546766"/>
          <a:ext cx="0" cy="2502579"/>
        </a:xfrm>
        <a:prstGeom prst="line">
          <a:avLst/>
        </a:prstGeom>
        <a:ln w="317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607647</xdr:colOff>
      <xdr:row>21</xdr:row>
      <xdr:rowOff>86945</xdr:rowOff>
    </xdr:from>
    <xdr:to>
      <xdr:col>13</xdr:col>
      <xdr:colOff>280085</xdr:colOff>
      <xdr:row>24</xdr:row>
      <xdr:rowOff>58371</xdr:rowOff>
    </xdr:to>
    <xdr:sp macro="" textlink="">
      <xdr:nvSpPr>
        <xdr:cNvPr id="9" name="Text Box 1">
          <a:extLst>
            <a:ext uri="{FF2B5EF4-FFF2-40B4-BE49-F238E27FC236}">
              <a16:creationId xmlns:a16="http://schemas.microsoft.com/office/drawing/2014/main" id="{3B70A8EE-E751-4834-B09D-48388D0EA9C9}"/>
            </a:ext>
          </a:extLst>
        </xdr:cNvPr>
        <xdr:cNvSpPr txBox="1">
          <a:spLocks noChangeArrowheads="1"/>
        </xdr:cNvSpPr>
      </xdr:nvSpPr>
      <xdr:spPr bwMode="auto">
        <a:xfrm>
          <a:off x="6932247" y="4049345"/>
          <a:ext cx="1272638" cy="523876"/>
        </a:xfrm>
        <a:prstGeom prst="rect">
          <a:avLst/>
        </a:prstGeom>
        <a:solidFill>
          <a:srgbClr val="BD55AE"/>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100"/>
            </a:lnSpc>
            <a:defRPr sz="1000"/>
          </a:pPr>
          <a:r>
            <a:rPr lang="es-CR" sz="1200" b="1" i="0" u="none" strike="noStrike" baseline="0">
              <a:solidFill>
                <a:srgbClr val="000000"/>
              </a:solidFill>
              <a:latin typeface="Calibri"/>
            </a:rPr>
            <a:t>Viceministros (as)</a:t>
          </a:r>
        </a:p>
        <a:p>
          <a:pPr algn="l" rtl="0">
            <a:lnSpc>
              <a:spcPts val="1200"/>
            </a:lnSpc>
            <a:defRPr sz="1000"/>
          </a:pPr>
          <a:endParaRPr lang="es-CR" sz="1400" b="0" i="0" u="none" strike="noStrike" baseline="0">
            <a:solidFill>
              <a:srgbClr val="000000"/>
            </a:solidFill>
            <a:latin typeface="Calibri"/>
          </a:endParaRPr>
        </a:p>
      </xdr:txBody>
    </xdr:sp>
    <xdr:clientData/>
  </xdr:twoCellAnchor>
  <xdr:twoCellAnchor>
    <xdr:from>
      <xdr:col>9</xdr:col>
      <xdr:colOff>100623</xdr:colOff>
      <xdr:row>6</xdr:row>
      <xdr:rowOff>52021</xdr:rowOff>
    </xdr:from>
    <xdr:to>
      <xdr:col>10</xdr:col>
      <xdr:colOff>439326</xdr:colOff>
      <xdr:row>9</xdr:row>
      <xdr:rowOff>19538</xdr:rowOff>
    </xdr:to>
    <xdr:sp macro="" textlink="">
      <xdr:nvSpPr>
        <xdr:cNvPr id="10" name="Text Box 1">
          <a:hlinkClick xmlns:r="http://schemas.openxmlformats.org/officeDocument/2006/relationships" r:id="rId1"/>
          <a:extLst>
            <a:ext uri="{FF2B5EF4-FFF2-40B4-BE49-F238E27FC236}">
              <a16:creationId xmlns:a16="http://schemas.microsoft.com/office/drawing/2014/main" id="{501F18E2-E6CB-48D2-AC2E-ED37874AB068}"/>
            </a:ext>
          </a:extLst>
        </xdr:cNvPr>
        <xdr:cNvSpPr txBox="1">
          <a:spLocks noChangeArrowheads="1"/>
        </xdr:cNvSpPr>
      </xdr:nvSpPr>
      <xdr:spPr bwMode="auto">
        <a:xfrm>
          <a:off x="4825023" y="1620471"/>
          <a:ext cx="1138803" cy="51996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Asesoría Jurídica </a:t>
          </a:r>
        </a:p>
      </xdr:txBody>
    </xdr:sp>
    <xdr:clientData/>
  </xdr:twoCellAnchor>
  <xdr:twoCellAnchor>
    <xdr:from>
      <xdr:col>9</xdr:col>
      <xdr:colOff>81817</xdr:colOff>
      <xdr:row>9</xdr:row>
      <xdr:rowOff>117231</xdr:rowOff>
    </xdr:from>
    <xdr:to>
      <xdr:col>10</xdr:col>
      <xdr:colOff>468111</xdr:colOff>
      <xdr:row>13</xdr:row>
      <xdr:rowOff>0</xdr:rowOff>
    </xdr:to>
    <xdr:sp macro="" textlink="">
      <xdr:nvSpPr>
        <xdr:cNvPr id="11" name="Text Box 1">
          <a:hlinkClick xmlns:r="http://schemas.openxmlformats.org/officeDocument/2006/relationships" r:id="rId2"/>
          <a:extLst>
            <a:ext uri="{FF2B5EF4-FFF2-40B4-BE49-F238E27FC236}">
              <a16:creationId xmlns:a16="http://schemas.microsoft.com/office/drawing/2014/main" id="{331B4FD5-E757-4C36-8801-E863E3B42C3B}"/>
            </a:ext>
          </a:extLst>
        </xdr:cNvPr>
        <xdr:cNvSpPr txBox="1">
          <a:spLocks noChangeArrowheads="1"/>
        </xdr:cNvSpPr>
      </xdr:nvSpPr>
      <xdr:spPr bwMode="auto">
        <a:xfrm>
          <a:off x="5574567" y="2276231"/>
          <a:ext cx="1180044" cy="644769"/>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Planificación</a:t>
          </a:r>
          <a:r>
            <a:rPr lang="es-CR" sz="1100" b="1" i="0" u="none" strike="noStrike" baseline="0">
              <a:solidFill>
                <a:srgbClr val="000000"/>
              </a:solidFill>
              <a:latin typeface="Calibri"/>
            </a:rPr>
            <a:t> Institucional</a:t>
          </a:r>
        </a:p>
        <a:p>
          <a:pPr algn="ctr" rtl="0">
            <a:lnSpc>
              <a:spcPts val="1100"/>
            </a:lnSpc>
            <a:defRPr sz="1000"/>
          </a:pPr>
          <a:endParaRPr lang="es-CR" sz="1100" b="0" i="0" u="none" strike="noStrike" baseline="0">
            <a:solidFill>
              <a:srgbClr val="000000"/>
            </a:solidFill>
            <a:latin typeface="Calibri"/>
          </a:endParaRPr>
        </a:p>
      </xdr:txBody>
    </xdr:sp>
    <xdr:clientData/>
  </xdr:twoCellAnchor>
  <xdr:twoCellAnchor>
    <xdr:from>
      <xdr:col>10</xdr:col>
      <xdr:colOff>439371</xdr:colOff>
      <xdr:row>7</xdr:row>
      <xdr:rowOff>127559</xdr:rowOff>
    </xdr:from>
    <xdr:to>
      <xdr:col>12</xdr:col>
      <xdr:colOff>444939</xdr:colOff>
      <xdr:row>14</xdr:row>
      <xdr:rowOff>163712</xdr:rowOff>
    </xdr:to>
    <xdr:cxnSp macro="">
      <xdr:nvCxnSpPr>
        <xdr:cNvPr id="12" name="12 Forma">
          <a:extLst>
            <a:ext uri="{FF2B5EF4-FFF2-40B4-BE49-F238E27FC236}">
              <a16:creationId xmlns:a16="http://schemas.microsoft.com/office/drawing/2014/main" id="{5364B357-E500-4883-8E8C-1A946C06E5A1}"/>
            </a:ext>
          </a:extLst>
        </xdr:cNvPr>
        <xdr:cNvCxnSpPr>
          <a:endCxn id="10" idx="3"/>
        </xdr:cNvCxnSpPr>
      </xdr:nvCxnSpPr>
      <xdr:spPr>
        <a:xfrm rot="10800000">
          <a:off x="5963871" y="1880159"/>
          <a:ext cx="1605768" cy="95690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468111</xdr:colOff>
      <xdr:row>11</xdr:row>
      <xdr:rowOff>58616</xdr:rowOff>
    </xdr:from>
    <xdr:to>
      <xdr:col>12</xdr:col>
      <xdr:colOff>412391</xdr:colOff>
      <xdr:row>14</xdr:row>
      <xdr:rowOff>168674</xdr:rowOff>
    </xdr:to>
    <xdr:cxnSp macro="">
      <xdr:nvCxnSpPr>
        <xdr:cNvPr id="13" name="13 Forma">
          <a:extLst>
            <a:ext uri="{FF2B5EF4-FFF2-40B4-BE49-F238E27FC236}">
              <a16:creationId xmlns:a16="http://schemas.microsoft.com/office/drawing/2014/main" id="{73026B79-1355-4887-839E-FFE125E2E8CC}"/>
            </a:ext>
          </a:extLst>
        </xdr:cNvPr>
        <xdr:cNvCxnSpPr>
          <a:endCxn id="11" idx="3"/>
        </xdr:cNvCxnSpPr>
      </xdr:nvCxnSpPr>
      <xdr:spPr>
        <a:xfrm rot="10800000">
          <a:off x="6754611" y="2598616"/>
          <a:ext cx="1531780" cy="68155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712258</xdr:colOff>
      <xdr:row>25</xdr:row>
      <xdr:rowOff>118003</xdr:rowOff>
    </xdr:from>
    <xdr:to>
      <xdr:col>10</xdr:col>
      <xdr:colOff>196455</xdr:colOff>
      <xdr:row>28</xdr:row>
      <xdr:rowOff>76728</xdr:rowOff>
    </xdr:to>
    <xdr:sp macro="" textlink="">
      <xdr:nvSpPr>
        <xdr:cNvPr id="14" name="Text Box 1">
          <a:hlinkClick xmlns:r="http://schemas.openxmlformats.org/officeDocument/2006/relationships" r:id="rId3"/>
          <a:extLst>
            <a:ext uri="{FF2B5EF4-FFF2-40B4-BE49-F238E27FC236}">
              <a16:creationId xmlns:a16="http://schemas.microsoft.com/office/drawing/2014/main" id="{765ACDB4-E7B8-4E3A-8D2C-C45D6C7B5D24}"/>
            </a:ext>
          </a:extLst>
        </xdr:cNvPr>
        <xdr:cNvSpPr txBox="1">
          <a:spLocks noChangeArrowheads="1"/>
        </xdr:cNvSpPr>
      </xdr:nvSpPr>
      <xdr:spPr bwMode="auto">
        <a:xfrm>
          <a:off x="4636558" y="4817003"/>
          <a:ext cx="1084397" cy="51117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Extensión Agropecuaria</a:t>
          </a:r>
          <a:endParaRPr lang="es-CR" sz="1100" b="0" i="0" u="none" strike="noStrike" baseline="0">
            <a:solidFill>
              <a:srgbClr val="000000"/>
            </a:solidFill>
            <a:latin typeface="Calibri"/>
          </a:endParaRPr>
        </a:p>
      </xdr:txBody>
    </xdr:sp>
    <xdr:clientData/>
  </xdr:twoCellAnchor>
  <xdr:twoCellAnchor>
    <xdr:from>
      <xdr:col>12</xdr:col>
      <xdr:colOff>443891</xdr:colOff>
      <xdr:row>24</xdr:row>
      <xdr:rowOff>58370</xdr:rowOff>
    </xdr:from>
    <xdr:to>
      <xdr:col>17</xdr:col>
      <xdr:colOff>62734</xdr:colOff>
      <xdr:row>25</xdr:row>
      <xdr:rowOff>129730</xdr:rowOff>
    </xdr:to>
    <xdr:cxnSp macro="">
      <xdr:nvCxnSpPr>
        <xdr:cNvPr id="15" name="23 Forma">
          <a:extLst>
            <a:ext uri="{FF2B5EF4-FFF2-40B4-BE49-F238E27FC236}">
              <a16:creationId xmlns:a16="http://schemas.microsoft.com/office/drawing/2014/main" id="{44CCFC98-2AE6-44C1-864E-DA8E14D49996}"/>
            </a:ext>
          </a:extLst>
        </xdr:cNvPr>
        <xdr:cNvCxnSpPr>
          <a:cxnSpLocks/>
          <a:stCxn id="9" idx="2"/>
          <a:endCxn id="34" idx="0"/>
        </xdr:cNvCxnSpPr>
      </xdr:nvCxnSpPr>
      <xdr:spPr>
        <a:xfrm rot="16200000" flipH="1">
          <a:off x="9250508" y="2891303"/>
          <a:ext cx="255510" cy="361934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447879</xdr:colOff>
      <xdr:row>24</xdr:row>
      <xdr:rowOff>58372</xdr:rowOff>
    </xdr:from>
    <xdr:to>
      <xdr:col>12</xdr:col>
      <xdr:colOff>443935</xdr:colOff>
      <xdr:row>25</xdr:row>
      <xdr:rowOff>118004</xdr:rowOff>
    </xdr:to>
    <xdr:cxnSp macro="">
      <xdr:nvCxnSpPr>
        <xdr:cNvPr id="16" name="23 Forma">
          <a:extLst>
            <a:ext uri="{FF2B5EF4-FFF2-40B4-BE49-F238E27FC236}">
              <a16:creationId xmlns:a16="http://schemas.microsoft.com/office/drawing/2014/main" id="{EEF39624-5B40-490C-B983-73100D9F7F67}"/>
            </a:ext>
          </a:extLst>
        </xdr:cNvPr>
        <xdr:cNvCxnSpPr>
          <a:stCxn id="9" idx="2"/>
          <a:endCxn id="14" idx="0"/>
        </xdr:cNvCxnSpPr>
      </xdr:nvCxnSpPr>
      <xdr:spPr>
        <a:xfrm rot="5400000">
          <a:off x="6248566" y="3496935"/>
          <a:ext cx="243782" cy="2396356"/>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294473</xdr:colOff>
      <xdr:row>30</xdr:row>
      <xdr:rowOff>58430</xdr:rowOff>
    </xdr:from>
    <xdr:to>
      <xdr:col>7</xdr:col>
      <xdr:colOff>611100</xdr:colOff>
      <xdr:row>33</xdr:row>
      <xdr:rowOff>86630</xdr:rowOff>
    </xdr:to>
    <xdr:sp macro="" textlink="">
      <xdr:nvSpPr>
        <xdr:cNvPr id="17" name="Text Box 1">
          <a:hlinkClick xmlns:r="http://schemas.openxmlformats.org/officeDocument/2006/relationships" r:id="rId4"/>
          <a:extLst>
            <a:ext uri="{FF2B5EF4-FFF2-40B4-BE49-F238E27FC236}">
              <a16:creationId xmlns:a16="http://schemas.microsoft.com/office/drawing/2014/main" id="{BF5B3A5E-FD4A-4D63-BC94-53091519658E}"/>
            </a:ext>
          </a:extLst>
        </xdr:cNvPr>
        <xdr:cNvSpPr txBox="1">
          <a:spLocks noChangeArrowheads="1"/>
        </xdr:cNvSpPr>
      </xdr:nvSpPr>
      <xdr:spPr bwMode="auto">
        <a:xfrm>
          <a:off x="2618573" y="5678180"/>
          <a:ext cx="1116727" cy="580650"/>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Información y Comunicación Rural</a:t>
          </a:r>
          <a:endParaRPr lang="es-CR" sz="1100" b="0" i="0" u="none" strike="noStrike" baseline="0">
            <a:solidFill>
              <a:srgbClr val="000000"/>
            </a:solidFill>
            <a:latin typeface="Calibri"/>
          </a:endParaRPr>
        </a:p>
      </xdr:txBody>
    </xdr:sp>
    <xdr:clientData/>
  </xdr:twoCellAnchor>
  <xdr:twoCellAnchor>
    <xdr:from>
      <xdr:col>7</xdr:col>
      <xdr:colOff>31052</xdr:colOff>
      <xdr:row>28</xdr:row>
      <xdr:rowOff>76727</xdr:rowOff>
    </xdr:from>
    <xdr:to>
      <xdr:col>9</xdr:col>
      <xdr:colOff>447852</xdr:colOff>
      <xdr:row>30</xdr:row>
      <xdr:rowOff>58429</xdr:rowOff>
    </xdr:to>
    <xdr:cxnSp macro="">
      <xdr:nvCxnSpPr>
        <xdr:cNvPr id="18" name="23 Forma">
          <a:extLst>
            <a:ext uri="{FF2B5EF4-FFF2-40B4-BE49-F238E27FC236}">
              <a16:creationId xmlns:a16="http://schemas.microsoft.com/office/drawing/2014/main" id="{EB1F5BF5-84A0-489C-B14E-49EF12D4DA14}"/>
            </a:ext>
          </a:extLst>
        </xdr:cNvPr>
        <xdr:cNvCxnSpPr>
          <a:stCxn id="14" idx="2"/>
          <a:endCxn id="17" idx="0"/>
        </xdr:cNvCxnSpPr>
      </xdr:nvCxnSpPr>
      <xdr:spPr>
        <a:xfrm rot="5400000">
          <a:off x="3988751" y="4494678"/>
          <a:ext cx="350002" cy="2017000"/>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447878</xdr:colOff>
      <xdr:row>28</xdr:row>
      <xdr:rowOff>76728</xdr:rowOff>
    </xdr:from>
    <xdr:to>
      <xdr:col>12</xdr:col>
      <xdr:colOff>237665</xdr:colOff>
      <xdr:row>30</xdr:row>
      <xdr:rowOff>40541</xdr:rowOff>
    </xdr:to>
    <xdr:cxnSp macro="">
      <xdr:nvCxnSpPr>
        <xdr:cNvPr id="19" name="23 Forma">
          <a:extLst>
            <a:ext uri="{FF2B5EF4-FFF2-40B4-BE49-F238E27FC236}">
              <a16:creationId xmlns:a16="http://schemas.microsoft.com/office/drawing/2014/main" id="{761CD89B-87A3-4433-B5F5-DB08C4C37DC5}"/>
            </a:ext>
          </a:extLst>
        </xdr:cNvPr>
        <xdr:cNvCxnSpPr>
          <a:cxnSpLocks/>
          <a:stCxn id="14" idx="2"/>
          <a:endCxn id="37" idx="0"/>
        </xdr:cNvCxnSpPr>
      </xdr:nvCxnSpPr>
      <xdr:spPr>
        <a:xfrm rot="16200000" flipH="1">
          <a:off x="6101265" y="4399191"/>
          <a:ext cx="332113" cy="219008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555105</xdr:colOff>
      <xdr:row>28</xdr:row>
      <xdr:rowOff>76728</xdr:rowOff>
    </xdr:from>
    <xdr:to>
      <xdr:col>9</xdr:col>
      <xdr:colOff>447974</xdr:colOff>
      <xdr:row>30</xdr:row>
      <xdr:rowOff>52917</xdr:rowOff>
    </xdr:to>
    <xdr:cxnSp macro="">
      <xdr:nvCxnSpPr>
        <xdr:cNvPr id="20" name="23 Forma">
          <a:extLst>
            <a:ext uri="{FF2B5EF4-FFF2-40B4-BE49-F238E27FC236}">
              <a16:creationId xmlns:a16="http://schemas.microsoft.com/office/drawing/2014/main" id="{3B5808D3-34F0-46FB-9156-FEB22DB7D8BE}"/>
            </a:ext>
          </a:extLst>
        </xdr:cNvPr>
        <xdr:cNvCxnSpPr>
          <a:cxnSpLocks/>
          <a:stCxn id="14" idx="2"/>
          <a:endCxn id="35" idx="0"/>
        </xdr:cNvCxnSpPr>
      </xdr:nvCxnSpPr>
      <xdr:spPr>
        <a:xfrm rot="5400000">
          <a:off x="4653645" y="5153938"/>
          <a:ext cx="344489" cy="692969"/>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246797</xdr:colOff>
      <xdr:row>28</xdr:row>
      <xdr:rowOff>76728</xdr:rowOff>
    </xdr:from>
    <xdr:to>
      <xdr:col>9</xdr:col>
      <xdr:colOff>447854</xdr:colOff>
      <xdr:row>48</xdr:row>
      <xdr:rowOff>0</xdr:rowOff>
    </xdr:to>
    <xdr:cxnSp macro="">
      <xdr:nvCxnSpPr>
        <xdr:cNvPr id="21" name="23 Forma">
          <a:extLst>
            <a:ext uri="{FF2B5EF4-FFF2-40B4-BE49-F238E27FC236}">
              <a16:creationId xmlns:a16="http://schemas.microsoft.com/office/drawing/2014/main" id="{4A5C32BA-8DA1-439C-96B8-3CE6C08485D9}"/>
            </a:ext>
          </a:extLst>
        </xdr:cNvPr>
        <xdr:cNvCxnSpPr>
          <a:cxnSpLocks/>
          <a:stCxn id="14" idx="2"/>
          <a:endCxn id="55" idx="0"/>
        </xdr:cNvCxnSpPr>
      </xdr:nvCxnSpPr>
      <xdr:spPr>
        <a:xfrm rot="5400000">
          <a:off x="2868540" y="6630735"/>
          <a:ext cx="3606272" cy="100115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402545</xdr:colOff>
      <xdr:row>28</xdr:row>
      <xdr:rowOff>85281</xdr:rowOff>
    </xdr:from>
    <xdr:to>
      <xdr:col>17</xdr:col>
      <xdr:colOff>73196</xdr:colOff>
      <xdr:row>30</xdr:row>
      <xdr:rowOff>39685</xdr:rowOff>
    </xdr:to>
    <xdr:cxnSp macro="">
      <xdr:nvCxnSpPr>
        <xdr:cNvPr id="22" name="23 Forma">
          <a:extLst>
            <a:ext uri="{FF2B5EF4-FFF2-40B4-BE49-F238E27FC236}">
              <a16:creationId xmlns:a16="http://schemas.microsoft.com/office/drawing/2014/main" id="{0DD2565A-B045-4A18-A6BD-682567C64C54}"/>
            </a:ext>
          </a:extLst>
        </xdr:cNvPr>
        <xdr:cNvCxnSpPr>
          <a:cxnSpLocks/>
          <a:stCxn id="34" idx="2"/>
          <a:endCxn id="39" idx="0"/>
        </xdr:cNvCxnSpPr>
      </xdr:nvCxnSpPr>
      <xdr:spPr>
        <a:xfrm rot="5400000">
          <a:off x="10001569" y="4462607"/>
          <a:ext cx="322704" cy="2070951"/>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68385</xdr:colOff>
      <xdr:row>14</xdr:row>
      <xdr:rowOff>156308</xdr:rowOff>
    </xdr:from>
    <xdr:to>
      <xdr:col>10</xdr:col>
      <xdr:colOff>454679</xdr:colOff>
      <xdr:row>17</xdr:row>
      <xdr:rowOff>97736</xdr:rowOff>
    </xdr:to>
    <xdr:sp macro="" textlink="">
      <xdr:nvSpPr>
        <xdr:cNvPr id="23" name="Text Box 1">
          <a:hlinkClick xmlns:r="http://schemas.openxmlformats.org/officeDocument/2006/relationships" r:id="rId5"/>
          <a:extLst>
            <a:ext uri="{FF2B5EF4-FFF2-40B4-BE49-F238E27FC236}">
              <a16:creationId xmlns:a16="http://schemas.microsoft.com/office/drawing/2014/main" id="{AB66B082-695E-4973-A0E0-A176BA0733B9}"/>
            </a:ext>
          </a:extLst>
        </xdr:cNvPr>
        <xdr:cNvSpPr txBox="1">
          <a:spLocks noChangeArrowheads="1"/>
        </xdr:cNvSpPr>
      </xdr:nvSpPr>
      <xdr:spPr bwMode="auto">
        <a:xfrm>
          <a:off x="4792785" y="2829658"/>
          <a:ext cx="1186394" cy="49387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Comunicación Institucional</a:t>
          </a:r>
          <a:endParaRPr lang="es-CR" sz="1100" b="1" i="0" u="none" strike="noStrike" baseline="0">
            <a:solidFill>
              <a:srgbClr val="000000"/>
            </a:solidFill>
            <a:latin typeface="Calibri"/>
          </a:endParaRPr>
        </a:p>
      </xdr:txBody>
    </xdr:sp>
    <xdr:clientData/>
  </xdr:twoCellAnchor>
  <xdr:twoCellAnchor>
    <xdr:from>
      <xdr:col>9</xdr:col>
      <xdr:colOff>48846</xdr:colOff>
      <xdr:row>18</xdr:row>
      <xdr:rowOff>9768</xdr:rowOff>
    </xdr:from>
    <xdr:to>
      <xdr:col>10</xdr:col>
      <xdr:colOff>422114</xdr:colOff>
      <xdr:row>20</xdr:row>
      <xdr:rowOff>136811</xdr:rowOff>
    </xdr:to>
    <xdr:sp macro="" textlink="">
      <xdr:nvSpPr>
        <xdr:cNvPr id="24" name="Text Box 1">
          <a:hlinkClick xmlns:r="http://schemas.openxmlformats.org/officeDocument/2006/relationships" r:id="rId6"/>
          <a:extLst>
            <a:ext uri="{FF2B5EF4-FFF2-40B4-BE49-F238E27FC236}">
              <a16:creationId xmlns:a16="http://schemas.microsoft.com/office/drawing/2014/main" id="{4A8CC75A-AAE0-49D2-8675-617790E897FB}"/>
            </a:ext>
          </a:extLst>
        </xdr:cNvPr>
        <xdr:cNvSpPr txBox="1">
          <a:spLocks noChangeArrowheads="1"/>
        </xdr:cNvSpPr>
      </xdr:nvSpPr>
      <xdr:spPr bwMode="auto">
        <a:xfrm>
          <a:off x="4773246" y="3419718"/>
          <a:ext cx="1173368" cy="495343"/>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900"/>
            </a:lnSpc>
            <a:defRPr sz="1000"/>
          </a:pPr>
          <a:r>
            <a:rPr lang="es-CR" sz="800" b="1" i="0" u="none" strike="noStrike" baseline="0">
              <a:solidFill>
                <a:srgbClr val="000000"/>
              </a:solidFill>
              <a:latin typeface="Calibri"/>
              <a:ea typeface="+mn-ea"/>
              <a:cs typeface="+mn-cs"/>
            </a:rPr>
            <a:t>Secretaría Ejecutiva de Planificación del Sector Agropecuario</a:t>
          </a:r>
          <a:endParaRPr lang="es-CR" sz="800" b="1" i="0" u="none" strike="noStrike" baseline="0">
            <a:solidFill>
              <a:srgbClr val="000000"/>
            </a:solidFill>
            <a:latin typeface="Calibri"/>
          </a:endParaRP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10</xdr:col>
      <xdr:colOff>454515</xdr:colOff>
      <xdr:row>14</xdr:row>
      <xdr:rowOff>168672</xdr:rowOff>
    </xdr:from>
    <xdr:to>
      <xdr:col>12</xdr:col>
      <xdr:colOff>422328</xdr:colOff>
      <xdr:row>16</xdr:row>
      <xdr:rowOff>35245</xdr:rowOff>
    </xdr:to>
    <xdr:cxnSp macro="">
      <xdr:nvCxnSpPr>
        <xdr:cNvPr id="25" name="13 Forma">
          <a:extLst>
            <a:ext uri="{FF2B5EF4-FFF2-40B4-BE49-F238E27FC236}">
              <a16:creationId xmlns:a16="http://schemas.microsoft.com/office/drawing/2014/main" id="{020F06A9-146B-404A-B736-93CF4802FF06}"/>
            </a:ext>
          </a:extLst>
        </xdr:cNvPr>
        <xdr:cNvCxnSpPr>
          <a:endCxn id="23" idx="3"/>
        </xdr:cNvCxnSpPr>
      </xdr:nvCxnSpPr>
      <xdr:spPr>
        <a:xfrm rot="10800000" flipV="1">
          <a:off x="5979015" y="2842022"/>
          <a:ext cx="1568013" cy="23487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422276</xdr:colOff>
      <xdr:row>14</xdr:row>
      <xdr:rowOff>168671</xdr:rowOff>
    </xdr:from>
    <xdr:to>
      <xdr:col>12</xdr:col>
      <xdr:colOff>437159</xdr:colOff>
      <xdr:row>19</xdr:row>
      <xdr:rowOff>73289</xdr:rowOff>
    </xdr:to>
    <xdr:cxnSp macro="">
      <xdr:nvCxnSpPr>
        <xdr:cNvPr id="26" name="13 Forma">
          <a:extLst>
            <a:ext uri="{FF2B5EF4-FFF2-40B4-BE49-F238E27FC236}">
              <a16:creationId xmlns:a16="http://schemas.microsoft.com/office/drawing/2014/main" id="{8BB595DE-B921-437C-A526-A08C03E6A6E8}"/>
            </a:ext>
          </a:extLst>
        </xdr:cNvPr>
        <xdr:cNvCxnSpPr>
          <a:endCxn id="24" idx="3"/>
        </xdr:cNvCxnSpPr>
      </xdr:nvCxnSpPr>
      <xdr:spPr>
        <a:xfrm rot="10800000" flipV="1">
          <a:off x="5946776" y="2842021"/>
          <a:ext cx="1615083" cy="82536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444898</xdr:colOff>
      <xdr:row>9</xdr:row>
      <xdr:rowOff>16004</xdr:rowOff>
    </xdr:from>
    <xdr:to>
      <xdr:col>14</xdr:col>
      <xdr:colOff>452083</xdr:colOff>
      <xdr:row>14</xdr:row>
      <xdr:rowOff>168671</xdr:rowOff>
    </xdr:to>
    <xdr:cxnSp macro="">
      <xdr:nvCxnSpPr>
        <xdr:cNvPr id="27" name="13 Forma">
          <a:extLst>
            <a:ext uri="{FF2B5EF4-FFF2-40B4-BE49-F238E27FC236}">
              <a16:creationId xmlns:a16="http://schemas.microsoft.com/office/drawing/2014/main" id="{519A01D4-6E73-45C5-B2AA-83F5CB3E9336}"/>
            </a:ext>
          </a:extLst>
        </xdr:cNvPr>
        <xdr:cNvCxnSpPr>
          <a:stCxn id="30" idx="1"/>
        </xdr:cNvCxnSpPr>
      </xdr:nvCxnSpPr>
      <xdr:spPr>
        <a:xfrm rot="10800000" flipV="1">
          <a:off x="7569598" y="2136904"/>
          <a:ext cx="1607385" cy="705117"/>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479623</xdr:colOff>
      <xdr:row>11</xdr:row>
      <xdr:rowOff>14883</xdr:rowOff>
    </xdr:from>
    <xdr:to>
      <xdr:col>16</xdr:col>
      <xdr:colOff>3775</xdr:colOff>
      <xdr:row>15</xdr:row>
      <xdr:rowOff>165955</xdr:rowOff>
    </xdr:to>
    <xdr:sp macro="" textlink="">
      <xdr:nvSpPr>
        <xdr:cNvPr id="28" name="Text Box 1">
          <a:hlinkClick xmlns:r="http://schemas.openxmlformats.org/officeDocument/2006/relationships" r:id="rId7"/>
          <a:extLst>
            <a:ext uri="{FF2B5EF4-FFF2-40B4-BE49-F238E27FC236}">
              <a16:creationId xmlns:a16="http://schemas.microsoft.com/office/drawing/2014/main" id="{4E80D99B-FC20-4032-891C-7902236EE5E7}"/>
            </a:ext>
          </a:extLst>
        </xdr:cNvPr>
        <xdr:cNvSpPr txBox="1">
          <a:spLocks noChangeArrowheads="1"/>
        </xdr:cNvSpPr>
      </xdr:nvSpPr>
      <xdr:spPr bwMode="auto">
        <a:xfrm>
          <a:off x="9204523" y="2504083"/>
          <a:ext cx="1124352" cy="51937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Asuntos Internacionales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14</xdr:col>
      <xdr:colOff>452041</xdr:colOff>
      <xdr:row>16</xdr:row>
      <xdr:rowOff>84336</xdr:rowOff>
    </xdr:from>
    <xdr:to>
      <xdr:col>15</xdr:col>
      <xdr:colOff>803400</xdr:colOff>
      <xdr:row>19</xdr:row>
      <xdr:rowOff>51853</xdr:rowOff>
    </xdr:to>
    <xdr:sp macro="" textlink="">
      <xdr:nvSpPr>
        <xdr:cNvPr id="29" name="Text Box 1">
          <a:hlinkClick xmlns:r="http://schemas.openxmlformats.org/officeDocument/2006/relationships" r:id="rId8"/>
          <a:extLst>
            <a:ext uri="{FF2B5EF4-FFF2-40B4-BE49-F238E27FC236}">
              <a16:creationId xmlns:a16="http://schemas.microsoft.com/office/drawing/2014/main" id="{07328B27-2BAC-4D65-AD8C-2315BF332832}"/>
            </a:ext>
          </a:extLst>
        </xdr:cNvPr>
        <xdr:cNvSpPr txBox="1">
          <a:spLocks noChangeArrowheads="1"/>
        </xdr:cNvSpPr>
      </xdr:nvSpPr>
      <xdr:spPr bwMode="auto">
        <a:xfrm>
          <a:off x="9176941" y="3125986"/>
          <a:ext cx="1145109" cy="51996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Contraloría de Servicios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14</xdr:col>
      <xdr:colOff>452041</xdr:colOff>
      <xdr:row>7</xdr:row>
      <xdr:rowOff>124024</xdr:rowOff>
    </xdr:from>
    <xdr:to>
      <xdr:col>15</xdr:col>
      <xdr:colOff>803400</xdr:colOff>
      <xdr:row>10</xdr:row>
      <xdr:rowOff>91541</xdr:rowOff>
    </xdr:to>
    <xdr:sp macro="" textlink="">
      <xdr:nvSpPr>
        <xdr:cNvPr id="30" name="Text Box 1">
          <a:hlinkClick xmlns:r="http://schemas.openxmlformats.org/officeDocument/2006/relationships" r:id="rId9"/>
          <a:extLst>
            <a:ext uri="{FF2B5EF4-FFF2-40B4-BE49-F238E27FC236}">
              <a16:creationId xmlns:a16="http://schemas.microsoft.com/office/drawing/2014/main" id="{71882C22-C941-4D9D-BCF3-9565B17F080A}"/>
            </a:ext>
          </a:extLst>
        </xdr:cNvPr>
        <xdr:cNvSpPr txBox="1">
          <a:spLocks noChangeArrowheads="1"/>
        </xdr:cNvSpPr>
      </xdr:nvSpPr>
      <xdr:spPr bwMode="auto">
        <a:xfrm>
          <a:off x="9176941" y="1876624"/>
          <a:ext cx="1145109" cy="51996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Auditoría Interna</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12</xdr:col>
      <xdr:colOff>422276</xdr:colOff>
      <xdr:row>14</xdr:row>
      <xdr:rowOff>168674</xdr:rowOff>
    </xdr:from>
    <xdr:to>
      <xdr:col>14</xdr:col>
      <xdr:colOff>452042</xdr:colOff>
      <xdr:row>17</xdr:row>
      <xdr:rowOff>159873</xdr:rowOff>
    </xdr:to>
    <xdr:cxnSp macro="">
      <xdr:nvCxnSpPr>
        <xdr:cNvPr id="31" name="13 Forma">
          <a:extLst>
            <a:ext uri="{FF2B5EF4-FFF2-40B4-BE49-F238E27FC236}">
              <a16:creationId xmlns:a16="http://schemas.microsoft.com/office/drawing/2014/main" id="{080CCDF2-72C2-4FFB-9947-C448EEB09AD2}"/>
            </a:ext>
          </a:extLst>
        </xdr:cNvPr>
        <xdr:cNvCxnSpPr>
          <a:stCxn id="29" idx="1"/>
        </xdr:cNvCxnSpPr>
      </xdr:nvCxnSpPr>
      <xdr:spPr>
        <a:xfrm rot="10800000">
          <a:off x="7546976" y="2842024"/>
          <a:ext cx="1629966" cy="54364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454605</xdr:colOff>
      <xdr:row>14</xdr:row>
      <xdr:rowOff>90420</xdr:rowOff>
    </xdr:from>
    <xdr:to>
      <xdr:col>14</xdr:col>
      <xdr:colOff>479623</xdr:colOff>
      <xdr:row>14</xdr:row>
      <xdr:rowOff>170698</xdr:rowOff>
    </xdr:to>
    <xdr:cxnSp macro="">
      <xdr:nvCxnSpPr>
        <xdr:cNvPr id="32" name="13 Forma">
          <a:extLst>
            <a:ext uri="{FF2B5EF4-FFF2-40B4-BE49-F238E27FC236}">
              <a16:creationId xmlns:a16="http://schemas.microsoft.com/office/drawing/2014/main" id="{C873496C-BF6B-4396-96BA-A3E16B8209A4}"/>
            </a:ext>
          </a:extLst>
        </xdr:cNvPr>
        <xdr:cNvCxnSpPr>
          <a:cxnSpLocks/>
        </xdr:cNvCxnSpPr>
      </xdr:nvCxnSpPr>
      <xdr:spPr>
        <a:xfrm rot="10800000" flipV="1">
          <a:off x="7579305" y="2763770"/>
          <a:ext cx="1625218" cy="8027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47795</xdr:colOff>
      <xdr:row>19</xdr:row>
      <xdr:rowOff>73289</xdr:rowOff>
    </xdr:from>
    <xdr:to>
      <xdr:col>9</xdr:col>
      <xdr:colOff>48846</xdr:colOff>
      <xdr:row>23</xdr:row>
      <xdr:rowOff>116075</xdr:rowOff>
    </xdr:to>
    <xdr:cxnSp macro="">
      <xdr:nvCxnSpPr>
        <xdr:cNvPr id="33" name="Conector recto 32">
          <a:extLst>
            <a:ext uri="{FF2B5EF4-FFF2-40B4-BE49-F238E27FC236}">
              <a16:creationId xmlns:a16="http://schemas.microsoft.com/office/drawing/2014/main" id="{53BE0205-108C-4BDA-8BB6-F81601861961}"/>
            </a:ext>
          </a:extLst>
        </xdr:cNvPr>
        <xdr:cNvCxnSpPr>
          <a:stCxn id="24" idx="1"/>
        </xdr:cNvCxnSpPr>
      </xdr:nvCxnSpPr>
      <xdr:spPr>
        <a:xfrm flipH="1">
          <a:off x="4772195" y="3667389"/>
          <a:ext cx="1051" cy="779386"/>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16</xdr:col>
      <xdr:colOff>313130</xdr:colOff>
      <xdr:row>25</xdr:row>
      <xdr:rowOff>129731</xdr:rowOff>
    </xdr:from>
    <xdr:to>
      <xdr:col>17</xdr:col>
      <xdr:colOff>627803</xdr:colOff>
      <xdr:row>28</xdr:row>
      <xdr:rowOff>88456</xdr:rowOff>
    </xdr:to>
    <xdr:sp macro="" textlink="">
      <xdr:nvSpPr>
        <xdr:cNvPr id="34" name="Text Box 1">
          <a:hlinkClick xmlns:r="http://schemas.openxmlformats.org/officeDocument/2006/relationships" r:id="rId10"/>
          <a:extLst>
            <a:ext uri="{FF2B5EF4-FFF2-40B4-BE49-F238E27FC236}">
              <a16:creationId xmlns:a16="http://schemas.microsoft.com/office/drawing/2014/main" id="{82E4DD29-A2AE-4495-920F-338932DFEA2D}"/>
            </a:ext>
          </a:extLst>
        </xdr:cNvPr>
        <xdr:cNvSpPr txBox="1">
          <a:spLocks noChangeArrowheads="1"/>
        </xdr:cNvSpPr>
      </xdr:nvSpPr>
      <xdr:spPr bwMode="auto">
        <a:xfrm>
          <a:off x="10638230" y="4828731"/>
          <a:ext cx="1114773" cy="51117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Oficialía Mayor DAF</a:t>
          </a:r>
          <a:endParaRPr lang="es-CR" sz="1100" b="0" i="0" u="none" strike="noStrike" baseline="0">
            <a:solidFill>
              <a:srgbClr val="000000"/>
            </a:solidFill>
            <a:latin typeface="Calibri"/>
          </a:endParaRPr>
        </a:p>
      </xdr:txBody>
    </xdr:sp>
    <xdr:clientData/>
  </xdr:twoCellAnchor>
  <xdr:twoCellAnchor>
    <xdr:from>
      <xdr:col>7</xdr:col>
      <xdr:colOff>740851</xdr:colOff>
      <xdr:row>30</xdr:row>
      <xdr:rowOff>52917</xdr:rowOff>
    </xdr:from>
    <xdr:to>
      <xdr:col>9</xdr:col>
      <xdr:colOff>369175</xdr:colOff>
      <xdr:row>33</xdr:row>
      <xdr:rowOff>80263</xdr:rowOff>
    </xdr:to>
    <xdr:sp macro="" textlink="">
      <xdr:nvSpPr>
        <xdr:cNvPr id="35" name="Text Box 1">
          <a:hlinkClick xmlns:r="http://schemas.openxmlformats.org/officeDocument/2006/relationships" r:id="rId11"/>
          <a:extLst>
            <a:ext uri="{FF2B5EF4-FFF2-40B4-BE49-F238E27FC236}">
              <a16:creationId xmlns:a16="http://schemas.microsoft.com/office/drawing/2014/main" id="{11ADF96E-543C-47B6-891D-16946E712D7F}"/>
            </a:ext>
          </a:extLst>
        </xdr:cNvPr>
        <xdr:cNvSpPr txBox="1">
          <a:spLocks noChangeArrowheads="1"/>
        </xdr:cNvSpPr>
      </xdr:nvSpPr>
      <xdr:spPr bwMode="auto">
        <a:xfrm>
          <a:off x="3865051" y="5672667"/>
          <a:ext cx="1228524" cy="57979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Emprendimiento Rural</a:t>
          </a:r>
          <a:endParaRPr lang="es-CR" sz="1100" b="0" i="0" u="none" strike="noStrike" baseline="0">
            <a:solidFill>
              <a:srgbClr val="000000"/>
            </a:solidFill>
            <a:latin typeface="Calibri"/>
          </a:endParaRPr>
        </a:p>
      </xdr:txBody>
    </xdr:sp>
    <xdr:clientData/>
  </xdr:twoCellAnchor>
  <xdr:twoCellAnchor>
    <xdr:from>
      <xdr:col>10</xdr:col>
      <xdr:colOff>9388</xdr:colOff>
      <xdr:row>30</xdr:row>
      <xdr:rowOff>34141</xdr:rowOff>
    </xdr:from>
    <xdr:to>
      <xdr:col>11</xdr:col>
      <xdr:colOff>313323</xdr:colOff>
      <xdr:row>33</xdr:row>
      <xdr:rowOff>39688</xdr:rowOff>
    </xdr:to>
    <xdr:sp macro="" textlink="">
      <xdr:nvSpPr>
        <xdr:cNvPr id="36" name="Text Box 1">
          <a:hlinkClick xmlns:r="http://schemas.openxmlformats.org/officeDocument/2006/relationships" r:id="rId12"/>
          <a:extLst>
            <a:ext uri="{FF2B5EF4-FFF2-40B4-BE49-F238E27FC236}">
              <a16:creationId xmlns:a16="http://schemas.microsoft.com/office/drawing/2014/main" id="{514847DE-DF9B-496F-B627-4D491810F2EA}"/>
            </a:ext>
          </a:extLst>
        </xdr:cNvPr>
        <xdr:cNvSpPr txBox="1">
          <a:spLocks noChangeArrowheads="1"/>
        </xdr:cNvSpPr>
      </xdr:nvSpPr>
      <xdr:spPr bwMode="auto">
        <a:xfrm>
          <a:off x="5533888" y="5653891"/>
          <a:ext cx="1104035" cy="55799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Agroambiental</a:t>
          </a:r>
          <a:endParaRPr lang="es-CR" sz="1100" b="0" i="0" u="none" strike="noStrike" baseline="0">
            <a:solidFill>
              <a:srgbClr val="000000"/>
            </a:solidFill>
            <a:latin typeface="Calibri"/>
          </a:endParaRPr>
        </a:p>
      </xdr:txBody>
    </xdr:sp>
    <xdr:clientData/>
  </xdr:twoCellAnchor>
  <xdr:twoCellAnchor>
    <xdr:from>
      <xdr:col>11</xdr:col>
      <xdr:colOff>501120</xdr:colOff>
      <xdr:row>30</xdr:row>
      <xdr:rowOff>40541</xdr:rowOff>
    </xdr:from>
    <xdr:to>
      <xdr:col>12</xdr:col>
      <xdr:colOff>805056</xdr:colOff>
      <xdr:row>33</xdr:row>
      <xdr:rowOff>39688</xdr:rowOff>
    </xdr:to>
    <xdr:sp macro="" textlink="">
      <xdr:nvSpPr>
        <xdr:cNvPr id="37" name="Text Box 1">
          <a:hlinkClick xmlns:r="http://schemas.openxmlformats.org/officeDocument/2006/relationships" r:id="rId13"/>
          <a:extLst>
            <a:ext uri="{FF2B5EF4-FFF2-40B4-BE49-F238E27FC236}">
              <a16:creationId xmlns:a16="http://schemas.microsoft.com/office/drawing/2014/main" id="{9D28020B-0B7D-49F9-ACF5-354A3B1CC7C2}"/>
            </a:ext>
          </a:extLst>
        </xdr:cNvPr>
        <xdr:cNvSpPr txBox="1">
          <a:spLocks noChangeArrowheads="1"/>
        </xdr:cNvSpPr>
      </xdr:nvSpPr>
      <xdr:spPr bwMode="auto">
        <a:xfrm>
          <a:off x="6825720" y="5660291"/>
          <a:ext cx="1097686" cy="55159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Orgánica</a:t>
          </a:r>
          <a:endParaRPr lang="es-CR" sz="1100" b="0" i="0" u="none" strike="noStrike" baseline="0">
            <a:solidFill>
              <a:srgbClr val="000000"/>
            </a:solidFill>
            <a:latin typeface="Calibri"/>
          </a:endParaRPr>
        </a:p>
      </xdr:txBody>
    </xdr:sp>
    <xdr:clientData/>
  </xdr:twoCellAnchor>
  <xdr:twoCellAnchor>
    <xdr:from>
      <xdr:col>9</xdr:col>
      <xdr:colOff>447878</xdr:colOff>
      <xdr:row>28</xdr:row>
      <xdr:rowOff>76728</xdr:rowOff>
    </xdr:from>
    <xdr:to>
      <xdr:col>10</xdr:col>
      <xdr:colOff>576781</xdr:colOff>
      <xdr:row>30</xdr:row>
      <xdr:rowOff>34141</xdr:rowOff>
    </xdr:to>
    <xdr:cxnSp macro="">
      <xdr:nvCxnSpPr>
        <xdr:cNvPr id="38" name="23 Forma">
          <a:extLst>
            <a:ext uri="{FF2B5EF4-FFF2-40B4-BE49-F238E27FC236}">
              <a16:creationId xmlns:a16="http://schemas.microsoft.com/office/drawing/2014/main" id="{A727F661-B1E7-493D-B21B-080A39469CAA}"/>
            </a:ext>
          </a:extLst>
        </xdr:cNvPr>
        <xdr:cNvCxnSpPr>
          <a:cxnSpLocks/>
          <a:stCxn id="14" idx="2"/>
          <a:endCxn id="36" idx="0"/>
        </xdr:cNvCxnSpPr>
      </xdr:nvCxnSpPr>
      <xdr:spPr>
        <a:xfrm rot="16200000" flipH="1">
          <a:off x="5473923" y="5026533"/>
          <a:ext cx="325713" cy="92900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511968</xdr:colOff>
      <xdr:row>30</xdr:row>
      <xdr:rowOff>39685</xdr:rowOff>
    </xdr:from>
    <xdr:to>
      <xdr:col>15</xdr:col>
      <xdr:colOff>293120</xdr:colOff>
      <xdr:row>33</xdr:row>
      <xdr:rowOff>83343</xdr:rowOff>
    </xdr:to>
    <xdr:sp macro="" textlink="">
      <xdr:nvSpPr>
        <xdr:cNvPr id="39" name="Text Box 1">
          <a:hlinkClick xmlns:r="http://schemas.openxmlformats.org/officeDocument/2006/relationships" r:id="rId14"/>
          <a:extLst>
            <a:ext uri="{FF2B5EF4-FFF2-40B4-BE49-F238E27FC236}">
              <a16:creationId xmlns:a16="http://schemas.microsoft.com/office/drawing/2014/main" id="{EFDFAA07-1F2D-4171-9F74-5BCEF14BCA76}"/>
            </a:ext>
          </a:extLst>
        </xdr:cNvPr>
        <xdr:cNvSpPr txBox="1">
          <a:spLocks noChangeArrowheads="1"/>
        </xdr:cNvSpPr>
      </xdr:nvSpPr>
      <xdr:spPr bwMode="auto">
        <a:xfrm>
          <a:off x="8436768" y="5659435"/>
          <a:ext cx="1381352" cy="596108"/>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Gestión Institucional de Recursos Humanos</a:t>
          </a:r>
          <a:endParaRPr lang="es-CR" sz="1100" b="0" i="0" u="none" strike="noStrike" baseline="0">
            <a:solidFill>
              <a:srgbClr val="000000"/>
            </a:solidFill>
            <a:latin typeface="Calibri"/>
          </a:endParaRPr>
        </a:p>
      </xdr:txBody>
    </xdr:sp>
    <xdr:clientData/>
  </xdr:twoCellAnchor>
  <xdr:twoCellAnchor>
    <xdr:from>
      <xdr:col>15</xdr:col>
      <xdr:colOff>606426</xdr:colOff>
      <xdr:row>30</xdr:row>
      <xdr:rowOff>26458</xdr:rowOff>
    </xdr:from>
    <xdr:to>
      <xdr:col>17</xdr:col>
      <xdr:colOff>79840</xdr:colOff>
      <xdr:row>33</xdr:row>
      <xdr:rowOff>25605</xdr:rowOff>
    </xdr:to>
    <xdr:sp macro="" textlink="">
      <xdr:nvSpPr>
        <xdr:cNvPr id="40" name="Text Box 1">
          <a:hlinkClick xmlns:r="http://schemas.openxmlformats.org/officeDocument/2006/relationships" r:id="rId15"/>
          <a:extLst>
            <a:ext uri="{FF2B5EF4-FFF2-40B4-BE49-F238E27FC236}">
              <a16:creationId xmlns:a16="http://schemas.microsoft.com/office/drawing/2014/main" id="{22A0E3FC-6EE8-49C2-A7E0-32115F416469}"/>
            </a:ext>
          </a:extLst>
        </xdr:cNvPr>
        <xdr:cNvSpPr txBox="1">
          <a:spLocks noChangeArrowheads="1"/>
        </xdr:cNvSpPr>
      </xdr:nvSpPr>
      <xdr:spPr bwMode="auto">
        <a:xfrm>
          <a:off x="10131426" y="5646208"/>
          <a:ext cx="1073614" cy="55159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Financiero</a:t>
          </a:r>
          <a:endParaRPr lang="es-CR" sz="1100" b="0" i="0" u="none" strike="noStrike" baseline="0">
            <a:solidFill>
              <a:srgbClr val="000000"/>
            </a:solidFill>
            <a:latin typeface="Calibri"/>
          </a:endParaRPr>
        </a:p>
      </xdr:txBody>
    </xdr:sp>
    <xdr:clientData/>
  </xdr:twoCellAnchor>
  <xdr:twoCellAnchor>
    <xdr:from>
      <xdr:col>17</xdr:col>
      <xdr:colOff>422275</xdr:colOff>
      <xdr:row>30</xdr:row>
      <xdr:rowOff>0</xdr:rowOff>
    </xdr:from>
    <xdr:to>
      <xdr:col>18</xdr:col>
      <xdr:colOff>752025</xdr:colOff>
      <xdr:row>32</xdr:row>
      <xdr:rowOff>184356</xdr:rowOff>
    </xdr:to>
    <xdr:sp macro="" textlink="">
      <xdr:nvSpPr>
        <xdr:cNvPr id="41" name="Text Box 1">
          <a:hlinkClick xmlns:r="http://schemas.openxmlformats.org/officeDocument/2006/relationships" r:id="rId16"/>
          <a:extLst>
            <a:ext uri="{FF2B5EF4-FFF2-40B4-BE49-F238E27FC236}">
              <a16:creationId xmlns:a16="http://schemas.microsoft.com/office/drawing/2014/main" id="{BF0B68E8-89C6-4B6B-8E20-80E4F84F4F67}"/>
            </a:ext>
          </a:extLst>
        </xdr:cNvPr>
        <xdr:cNvSpPr txBox="1">
          <a:spLocks noChangeArrowheads="1"/>
        </xdr:cNvSpPr>
      </xdr:nvSpPr>
      <xdr:spPr bwMode="auto">
        <a:xfrm>
          <a:off x="11547475" y="5619750"/>
          <a:ext cx="1129850" cy="55265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Proveeduría</a:t>
          </a:r>
          <a:endParaRPr lang="es-CR" sz="1100" b="0" i="0" u="none" strike="noStrike" baseline="0">
            <a:solidFill>
              <a:srgbClr val="000000"/>
            </a:solidFill>
            <a:latin typeface="Calibri"/>
          </a:endParaRPr>
        </a:p>
      </xdr:txBody>
    </xdr:sp>
    <xdr:clientData/>
  </xdr:twoCellAnchor>
  <xdr:twoCellAnchor>
    <xdr:from>
      <xdr:col>16</xdr:col>
      <xdr:colOff>343004</xdr:colOff>
      <xdr:row>28</xdr:row>
      <xdr:rowOff>88457</xdr:rowOff>
    </xdr:from>
    <xdr:to>
      <xdr:col>17</xdr:col>
      <xdr:colOff>63566</xdr:colOff>
      <xdr:row>30</xdr:row>
      <xdr:rowOff>26459</xdr:rowOff>
    </xdr:to>
    <xdr:cxnSp macro="">
      <xdr:nvCxnSpPr>
        <xdr:cNvPr id="42" name="23 Forma">
          <a:extLst>
            <a:ext uri="{FF2B5EF4-FFF2-40B4-BE49-F238E27FC236}">
              <a16:creationId xmlns:a16="http://schemas.microsoft.com/office/drawing/2014/main" id="{50E04F2A-B754-474C-A357-8ED2865B8BB5}"/>
            </a:ext>
          </a:extLst>
        </xdr:cNvPr>
        <xdr:cNvCxnSpPr>
          <a:cxnSpLocks/>
          <a:stCxn id="34" idx="2"/>
          <a:endCxn id="40" idx="0"/>
        </xdr:cNvCxnSpPr>
      </xdr:nvCxnSpPr>
      <xdr:spPr>
        <a:xfrm rot="5400000">
          <a:off x="10775284" y="5232727"/>
          <a:ext cx="306302" cy="520662"/>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61453</xdr:colOff>
      <xdr:row>28</xdr:row>
      <xdr:rowOff>88455</xdr:rowOff>
    </xdr:from>
    <xdr:to>
      <xdr:col>18</xdr:col>
      <xdr:colOff>171496</xdr:colOff>
      <xdr:row>30</xdr:row>
      <xdr:rowOff>-1</xdr:rowOff>
    </xdr:to>
    <xdr:cxnSp macro="">
      <xdr:nvCxnSpPr>
        <xdr:cNvPr id="43" name="23 Forma">
          <a:extLst>
            <a:ext uri="{FF2B5EF4-FFF2-40B4-BE49-F238E27FC236}">
              <a16:creationId xmlns:a16="http://schemas.microsoft.com/office/drawing/2014/main" id="{442CC770-D4E4-45DF-A2A5-614442B49651}"/>
            </a:ext>
          </a:extLst>
        </xdr:cNvPr>
        <xdr:cNvCxnSpPr>
          <a:cxnSpLocks/>
          <a:stCxn id="34" idx="2"/>
          <a:endCxn id="41" idx="0"/>
        </xdr:cNvCxnSpPr>
      </xdr:nvCxnSpPr>
      <xdr:spPr>
        <a:xfrm rot="16200000" flipH="1">
          <a:off x="11501803" y="5024755"/>
          <a:ext cx="279844" cy="910143"/>
        </a:xfrm>
        <a:prstGeom prst="bentConnector3">
          <a:avLst>
            <a:gd name="adj1" fmla="val 57488"/>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61453</xdr:colOff>
      <xdr:row>28</xdr:row>
      <xdr:rowOff>88455</xdr:rowOff>
    </xdr:from>
    <xdr:to>
      <xdr:col>20</xdr:col>
      <xdr:colOff>53020</xdr:colOff>
      <xdr:row>34</xdr:row>
      <xdr:rowOff>158748</xdr:rowOff>
    </xdr:to>
    <xdr:cxnSp macro="">
      <xdr:nvCxnSpPr>
        <xdr:cNvPr id="44" name="23 Forma">
          <a:extLst>
            <a:ext uri="{FF2B5EF4-FFF2-40B4-BE49-F238E27FC236}">
              <a16:creationId xmlns:a16="http://schemas.microsoft.com/office/drawing/2014/main" id="{ADB128C9-D2BC-4174-BB76-84201A28D551}"/>
            </a:ext>
          </a:extLst>
        </xdr:cNvPr>
        <xdr:cNvCxnSpPr>
          <a:cxnSpLocks/>
          <a:stCxn id="34" idx="2"/>
          <a:endCxn id="45" idx="0"/>
        </xdr:cNvCxnSpPr>
      </xdr:nvCxnSpPr>
      <xdr:spPr>
        <a:xfrm rot="16200000" flipH="1">
          <a:off x="11794990" y="4731568"/>
          <a:ext cx="1175193" cy="2391867"/>
        </a:xfrm>
        <a:prstGeom prst="bentConnector3">
          <a:avLst>
            <a:gd name="adj1" fmla="val 130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316442</xdr:colOff>
      <xdr:row>34</xdr:row>
      <xdr:rowOff>158749</xdr:rowOff>
    </xdr:from>
    <xdr:to>
      <xdr:col>20</xdr:col>
      <xdr:colOff>633069</xdr:colOff>
      <xdr:row>37</xdr:row>
      <xdr:rowOff>157896</xdr:rowOff>
    </xdr:to>
    <xdr:sp macro="" textlink="">
      <xdr:nvSpPr>
        <xdr:cNvPr id="45" name="Text Box 1">
          <a:hlinkClick xmlns:r="http://schemas.openxmlformats.org/officeDocument/2006/relationships" r:id="rId17"/>
          <a:extLst>
            <a:ext uri="{FF2B5EF4-FFF2-40B4-BE49-F238E27FC236}">
              <a16:creationId xmlns:a16="http://schemas.microsoft.com/office/drawing/2014/main" id="{527C7616-5540-49EB-8647-53339E6C327A}"/>
            </a:ext>
          </a:extLst>
        </xdr:cNvPr>
        <xdr:cNvSpPr txBox="1">
          <a:spLocks noChangeArrowheads="1"/>
        </xdr:cNvSpPr>
      </xdr:nvSpPr>
      <xdr:spPr bwMode="auto">
        <a:xfrm>
          <a:off x="13041842" y="6515099"/>
          <a:ext cx="1116727" cy="55159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Archivo Institucional</a:t>
          </a:r>
          <a:endParaRPr lang="es-CR" sz="1100" b="0" i="0" u="none" strike="noStrike" baseline="0">
            <a:solidFill>
              <a:srgbClr val="000000"/>
            </a:solidFill>
            <a:latin typeface="Calibri"/>
          </a:endParaRPr>
        </a:p>
      </xdr:txBody>
    </xdr:sp>
    <xdr:clientData/>
  </xdr:twoCellAnchor>
  <xdr:twoCellAnchor>
    <xdr:from>
      <xdr:col>20</xdr:col>
      <xdr:colOff>791633</xdr:colOff>
      <xdr:row>35</xdr:row>
      <xdr:rowOff>0</xdr:rowOff>
    </xdr:from>
    <xdr:to>
      <xdr:col>22</xdr:col>
      <xdr:colOff>290049</xdr:colOff>
      <xdr:row>37</xdr:row>
      <xdr:rowOff>184355</xdr:rowOff>
    </xdr:to>
    <xdr:sp macro="" textlink="">
      <xdr:nvSpPr>
        <xdr:cNvPr id="46" name="Text Box 1">
          <a:hlinkClick xmlns:r="http://schemas.openxmlformats.org/officeDocument/2006/relationships" r:id="rId18"/>
          <a:extLst>
            <a:ext uri="{FF2B5EF4-FFF2-40B4-BE49-F238E27FC236}">
              <a16:creationId xmlns:a16="http://schemas.microsoft.com/office/drawing/2014/main" id="{715D260A-E94C-4F0C-9D96-2A82A1D3F19E}"/>
            </a:ext>
          </a:extLst>
        </xdr:cNvPr>
        <xdr:cNvSpPr txBox="1">
          <a:spLocks noChangeArrowheads="1"/>
        </xdr:cNvSpPr>
      </xdr:nvSpPr>
      <xdr:spPr bwMode="auto">
        <a:xfrm>
          <a:off x="14317133" y="6540500"/>
          <a:ext cx="1098616" cy="552655"/>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Informática</a:t>
          </a:r>
          <a:endParaRPr lang="es-CR" sz="1100" b="0" i="0" u="none" strike="noStrike" baseline="0">
            <a:solidFill>
              <a:srgbClr val="000000"/>
            </a:solidFill>
            <a:latin typeface="Calibri"/>
          </a:endParaRPr>
        </a:p>
      </xdr:txBody>
    </xdr:sp>
    <xdr:clientData/>
  </xdr:twoCellAnchor>
  <xdr:twoCellAnchor>
    <xdr:from>
      <xdr:col>12</xdr:col>
      <xdr:colOff>427567</xdr:colOff>
      <xdr:row>20</xdr:row>
      <xdr:rowOff>21167</xdr:rowOff>
    </xdr:from>
    <xdr:to>
      <xdr:col>21</xdr:col>
      <xdr:colOff>540909</xdr:colOff>
      <xdr:row>35</xdr:row>
      <xdr:rowOff>0</xdr:rowOff>
    </xdr:to>
    <xdr:cxnSp macro="">
      <xdr:nvCxnSpPr>
        <xdr:cNvPr id="47" name="23 Forma">
          <a:extLst>
            <a:ext uri="{FF2B5EF4-FFF2-40B4-BE49-F238E27FC236}">
              <a16:creationId xmlns:a16="http://schemas.microsoft.com/office/drawing/2014/main" id="{F1AC864B-399C-41B7-A1B6-210603C29F34}"/>
            </a:ext>
          </a:extLst>
        </xdr:cNvPr>
        <xdr:cNvCxnSpPr>
          <a:cxnSpLocks/>
          <a:endCxn id="46" idx="0"/>
        </xdr:cNvCxnSpPr>
      </xdr:nvCxnSpPr>
      <xdr:spPr>
        <a:xfrm>
          <a:off x="7552267" y="3799417"/>
          <a:ext cx="7314242" cy="2741083"/>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461963</xdr:colOff>
      <xdr:row>32</xdr:row>
      <xdr:rowOff>184357</xdr:rowOff>
    </xdr:from>
    <xdr:to>
      <xdr:col>18</xdr:col>
      <xdr:colOff>171514</xdr:colOff>
      <xdr:row>36</xdr:row>
      <xdr:rowOff>78949</xdr:rowOff>
    </xdr:to>
    <xdr:cxnSp macro="">
      <xdr:nvCxnSpPr>
        <xdr:cNvPr id="48" name="23 Forma">
          <a:extLst>
            <a:ext uri="{FF2B5EF4-FFF2-40B4-BE49-F238E27FC236}">
              <a16:creationId xmlns:a16="http://schemas.microsoft.com/office/drawing/2014/main" id="{B0D47A8C-5219-4D68-9AB0-FF190DD69BB3}"/>
            </a:ext>
          </a:extLst>
        </xdr:cNvPr>
        <xdr:cNvCxnSpPr>
          <a:cxnSpLocks/>
          <a:stCxn id="41" idx="2"/>
          <a:endCxn id="49" idx="1"/>
        </xdr:cNvCxnSpPr>
      </xdr:nvCxnSpPr>
      <xdr:spPr>
        <a:xfrm rot="5400000">
          <a:off x="11526393" y="6233177"/>
          <a:ext cx="631192" cy="509651"/>
        </a:xfrm>
        <a:prstGeom prst="bentConnector4">
          <a:avLst>
            <a:gd name="adj1" fmla="val 28173"/>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461963</xdr:colOff>
      <xdr:row>34</xdr:row>
      <xdr:rowOff>171979</xdr:rowOff>
    </xdr:from>
    <xdr:to>
      <xdr:col>18</xdr:col>
      <xdr:colOff>778590</xdr:colOff>
      <xdr:row>37</xdr:row>
      <xdr:rowOff>171126</xdr:rowOff>
    </xdr:to>
    <xdr:sp macro="" textlink="">
      <xdr:nvSpPr>
        <xdr:cNvPr id="49" name="Text Box 1">
          <a:extLst>
            <a:ext uri="{FF2B5EF4-FFF2-40B4-BE49-F238E27FC236}">
              <a16:creationId xmlns:a16="http://schemas.microsoft.com/office/drawing/2014/main" id="{4ABBB959-C9BF-489A-81F3-EC7AAD8F555D}"/>
            </a:ext>
          </a:extLst>
        </xdr:cNvPr>
        <xdr:cNvSpPr txBox="1">
          <a:spLocks noChangeArrowheads="1"/>
        </xdr:cNvSpPr>
      </xdr:nvSpPr>
      <xdr:spPr bwMode="auto">
        <a:xfrm>
          <a:off x="11587163" y="6528329"/>
          <a:ext cx="1116727" cy="55159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Programación y Control</a:t>
          </a:r>
          <a:endParaRPr lang="es-CR" sz="1100" b="0" i="0" u="none" strike="noStrike" baseline="0">
            <a:solidFill>
              <a:srgbClr val="000000"/>
            </a:solidFill>
            <a:latin typeface="Calibri"/>
          </a:endParaRPr>
        </a:p>
      </xdr:txBody>
    </xdr:sp>
    <xdr:clientData/>
  </xdr:twoCellAnchor>
  <xdr:twoCellAnchor>
    <xdr:from>
      <xdr:col>17</xdr:col>
      <xdr:colOff>421745</xdr:colOff>
      <xdr:row>43</xdr:row>
      <xdr:rowOff>-1</xdr:rowOff>
    </xdr:from>
    <xdr:to>
      <xdr:col>18</xdr:col>
      <xdr:colOff>804752</xdr:colOff>
      <xdr:row>46</xdr:row>
      <xdr:rowOff>39688</xdr:rowOff>
    </xdr:to>
    <xdr:sp macro="" textlink="">
      <xdr:nvSpPr>
        <xdr:cNvPr id="50" name="Text Box 1">
          <a:extLst>
            <a:ext uri="{FF2B5EF4-FFF2-40B4-BE49-F238E27FC236}">
              <a16:creationId xmlns:a16="http://schemas.microsoft.com/office/drawing/2014/main" id="{8DB5A7B3-BD99-4A3F-A3B6-10974339503D}"/>
            </a:ext>
          </a:extLst>
        </xdr:cNvPr>
        <xdr:cNvSpPr txBox="1">
          <a:spLocks noChangeArrowheads="1"/>
        </xdr:cNvSpPr>
      </xdr:nvSpPr>
      <xdr:spPr bwMode="auto">
        <a:xfrm>
          <a:off x="11546945" y="8013699"/>
          <a:ext cx="1176757" cy="592139"/>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Almacenmiento y Distribución</a:t>
          </a:r>
          <a:endParaRPr lang="es-CR" sz="1100" b="0" i="0" u="none" strike="noStrike" baseline="0">
            <a:solidFill>
              <a:srgbClr val="000000"/>
            </a:solidFill>
            <a:latin typeface="Calibri"/>
          </a:endParaRPr>
        </a:p>
      </xdr:txBody>
    </xdr:sp>
    <xdr:clientData/>
  </xdr:twoCellAnchor>
  <xdr:twoCellAnchor>
    <xdr:from>
      <xdr:col>17</xdr:col>
      <xdr:colOff>461961</xdr:colOff>
      <xdr:row>39</xdr:row>
      <xdr:rowOff>0</xdr:rowOff>
    </xdr:from>
    <xdr:to>
      <xdr:col>18</xdr:col>
      <xdr:colOff>791620</xdr:colOff>
      <xdr:row>41</xdr:row>
      <xdr:rowOff>184356</xdr:rowOff>
    </xdr:to>
    <xdr:sp macro="" textlink="">
      <xdr:nvSpPr>
        <xdr:cNvPr id="51" name="Text Box 1">
          <a:extLst>
            <a:ext uri="{FF2B5EF4-FFF2-40B4-BE49-F238E27FC236}">
              <a16:creationId xmlns:a16="http://schemas.microsoft.com/office/drawing/2014/main" id="{4961A1DA-C92F-483D-937D-815AFECFF2B0}"/>
            </a:ext>
          </a:extLst>
        </xdr:cNvPr>
        <xdr:cNvSpPr txBox="1">
          <a:spLocks noChangeArrowheads="1"/>
        </xdr:cNvSpPr>
      </xdr:nvSpPr>
      <xdr:spPr bwMode="auto">
        <a:xfrm>
          <a:off x="11587161" y="7277100"/>
          <a:ext cx="1129759" cy="552656"/>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Contrataciones</a:t>
          </a:r>
          <a:endParaRPr lang="es-CR" sz="1100" b="0" i="0" u="none" strike="noStrike" baseline="0">
            <a:solidFill>
              <a:srgbClr val="000000"/>
            </a:solidFill>
            <a:latin typeface="Calibri"/>
          </a:endParaRPr>
        </a:p>
      </xdr:txBody>
    </xdr:sp>
    <xdr:clientData/>
  </xdr:twoCellAnchor>
  <xdr:twoCellAnchor>
    <xdr:from>
      <xdr:col>17</xdr:col>
      <xdr:colOff>461962</xdr:colOff>
      <xdr:row>32</xdr:row>
      <xdr:rowOff>184356</xdr:rowOff>
    </xdr:from>
    <xdr:to>
      <xdr:col>18</xdr:col>
      <xdr:colOff>171515</xdr:colOff>
      <xdr:row>40</xdr:row>
      <xdr:rowOff>92178</xdr:rowOff>
    </xdr:to>
    <xdr:cxnSp macro="">
      <xdr:nvCxnSpPr>
        <xdr:cNvPr id="52" name="23 Forma">
          <a:extLst>
            <a:ext uri="{FF2B5EF4-FFF2-40B4-BE49-F238E27FC236}">
              <a16:creationId xmlns:a16="http://schemas.microsoft.com/office/drawing/2014/main" id="{FB708BC6-4B3D-404B-8E24-65CA248CC0CD}"/>
            </a:ext>
          </a:extLst>
        </xdr:cNvPr>
        <xdr:cNvCxnSpPr>
          <a:cxnSpLocks/>
          <a:stCxn id="41" idx="2"/>
          <a:endCxn id="51" idx="1"/>
        </xdr:cNvCxnSpPr>
      </xdr:nvCxnSpPr>
      <xdr:spPr>
        <a:xfrm rot="5400000">
          <a:off x="11151478" y="6608090"/>
          <a:ext cx="1381022" cy="509653"/>
        </a:xfrm>
        <a:prstGeom prst="bentConnector4">
          <a:avLst>
            <a:gd name="adj1" fmla="val 13360"/>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405870</xdr:colOff>
      <xdr:row>32</xdr:row>
      <xdr:rowOff>184357</xdr:rowOff>
    </xdr:from>
    <xdr:to>
      <xdr:col>18</xdr:col>
      <xdr:colOff>156040</xdr:colOff>
      <xdr:row>44</xdr:row>
      <xdr:rowOff>112449</xdr:rowOff>
    </xdr:to>
    <xdr:cxnSp macro="">
      <xdr:nvCxnSpPr>
        <xdr:cNvPr id="53" name="23 Forma">
          <a:extLst>
            <a:ext uri="{FF2B5EF4-FFF2-40B4-BE49-F238E27FC236}">
              <a16:creationId xmlns:a16="http://schemas.microsoft.com/office/drawing/2014/main" id="{23F5F811-0077-4BC1-8ECD-DA6DBA6684AC}"/>
            </a:ext>
          </a:extLst>
        </xdr:cNvPr>
        <xdr:cNvCxnSpPr>
          <a:cxnSpLocks/>
        </xdr:cNvCxnSpPr>
      </xdr:nvCxnSpPr>
      <xdr:spPr>
        <a:xfrm rot="5400000">
          <a:off x="10737259" y="6966218"/>
          <a:ext cx="2137892" cy="550270"/>
        </a:xfrm>
        <a:prstGeom prst="bentConnector4">
          <a:avLst>
            <a:gd name="adj1" fmla="val 9247"/>
            <a:gd name="adj2" fmla="val 13482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48</xdr:row>
      <xdr:rowOff>0</xdr:rowOff>
    </xdr:from>
    <xdr:to>
      <xdr:col>7</xdr:col>
      <xdr:colOff>314673</xdr:colOff>
      <xdr:row>50</xdr:row>
      <xdr:rowOff>143934</xdr:rowOff>
    </xdr:to>
    <xdr:sp macro="" textlink="">
      <xdr:nvSpPr>
        <xdr:cNvPr id="54" name="Text Box 1">
          <a:hlinkClick xmlns:r="http://schemas.openxmlformats.org/officeDocument/2006/relationships" r:id="rId19"/>
          <a:extLst>
            <a:ext uri="{FF2B5EF4-FFF2-40B4-BE49-F238E27FC236}">
              <a16:creationId xmlns:a16="http://schemas.microsoft.com/office/drawing/2014/main" id="{CC80264A-FEF6-4E2B-BDCB-9F62FBD746BA}"/>
            </a:ext>
          </a:extLst>
        </xdr:cNvPr>
        <xdr:cNvSpPr txBox="1">
          <a:spLocks noChangeArrowheads="1"/>
        </xdr:cNvSpPr>
      </xdr:nvSpPr>
      <xdr:spPr bwMode="auto">
        <a:xfrm>
          <a:off x="2324100" y="8934450"/>
          <a:ext cx="111477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Oriental</a:t>
          </a:r>
        </a:p>
      </xdr:txBody>
    </xdr:sp>
    <xdr:clientData/>
  </xdr:twoCellAnchor>
  <xdr:twoCellAnchor>
    <xdr:from>
      <xdr:col>7</xdr:col>
      <xdr:colOff>514350</xdr:colOff>
      <xdr:row>48</xdr:row>
      <xdr:rowOff>0</xdr:rowOff>
    </xdr:from>
    <xdr:to>
      <xdr:col>8</xdr:col>
      <xdr:colOff>816353</xdr:colOff>
      <xdr:row>50</xdr:row>
      <xdr:rowOff>143934</xdr:rowOff>
    </xdr:to>
    <xdr:sp macro="" textlink="">
      <xdr:nvSpPr>
        <xdr:cNvPr id="55" name="Text Box 1">
          <a:hlinkClick xmlns:r="http://schemas.openxmlformats.org/officeDocument/2006/relationships" r:id="rId20"/>
          <a:extLst>
            <a:ext uri="{FF2B5EF4-FFF2-40B4-BE49-F238E27FC236}">
              <a16:creationId xmlns:a16="http://schemas.microsoft.com/office/drawing/2014/main" id="{C5ADD7E1-3234-4E1C-9942-E210E22F3577}"/>
            </a:ext>
          </a:extLst>
        </xdr:cNvPr>
        <xdr:cNvSpPr txBox="1">
          <a:spLocks noChangeArrowheads="1"/>
        </xdr:cNvSpPr>
      </xdr:nvSpPr>
      <xdr:spPr bwMode="auto">
        <a:xfrm>
          <a:off x="3638550" y="8934450"/>
          <a:ext cx="1083053"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Occidental</a:t>
          </a:r>
        </a:p>
      </xdr:txBody>
    </xdr:sp>
    <xdr:clientData/>
  </xdr:twoCellAnchor>
  <xdr:twoCellAnchor>
    <xdr:from>
      <xdr:col>9</xdr:col>
      <xdr:colOff>184679</xdr:colOff>
      <xdr:row>47</xdr:row>
      <xdr:rowOff>171980</xdr:rowOff>
    </xdr:from>
    <xdr:to>
      <xdr:col>10</xdr:col>
      <xdr:colOff>499352</xdr:colOff>
      <xdr:row>50</xdr:row>
      <xdr:rowOff>118079</xdr:rowOff>
    </xdr:to>
    <xdr:sp macro="" textlink="">
      <xdr:nvSpPr>
        <xdr:cNvPr id="56" name="Text Box 1">
          <a:hlinkClick xmlns:r="http://schemas.openxmlformats.org/officeDocument/2006/relationships" r:id="rId21"/>
          <a:extLst>
            <a:ext uri="{FF2B5EF4-FFF2-40B4-BE49-F238E27FC236}">
              <a16:creationId xmlns:a16="http://schemas.microsoft.com/office/drawing/2014/main" id="{B6150258-AA14-4C7D-BC40-D53E58B1C091}"/>
            </a:ext>
          </a:extLst>
        </xdr:cNvPr>
        <xdr:cNvSpPr txBox="1">
          <a:spLocks noChangeArrowheads="1"/>
        </xdr:cNvSpPr>
      </xdr:nvSpPr>
      <xdr:spPr bwMode="auto">
        <a:xfrm>
          <a:off x="4909079" y="8922280"/>
          <a:ext cx="1114773" cy="49854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Sur</a:t>
          </a:r>
        </a:p>
      </xdr:txBody>
    </xdr:sp>
    <xdr:clientData/>
  </xdr:twoCellAnchor>
  <xdr:twoCellAnchor>
    <xdr:from>
      <xdr:col>10</xdr:col>
      <xdr:colOff>672571</xdr:colOff>
      <xdr:row>47</xdr:row>
      <xdr:rowOff>171980</xdr:rowOff>
    </xdr:from>
    <xdr:to>
      <xdr:col>12</xdr:col>
      <xdr:colOff>144152</xdr:colOff>
      <xdr:row>50</xdr:row>
      <xdr:rowOff>118079</xdr:rowOff>
    </xdr:to>
    <xdr:sp macro="" textlink="">
      <xdr:nvSpPr>
        <xdr:cNvPr id="57" name="Text Box 1">
          <a:hlinkClick xmlns:r="http://schemas.openxmlformats.org/officeDocument/2006/relationships" r:id="rId22"/>
          <a:extLst>
            <a:ext uri="{FF2B5EF4-FFF2-40B4-BE49-F238E27FC236}">
              <a16:creationId xmlns:a16="http://schemas.microsoft.com/office/drawing/2014/main" id="{5F1F03EE-5829-4059-8DDE-1D96948C3C31}"/>
            </a:ext>
          </a:extLst>
        </xdr:cNvPr>
        <xdr:cNvSpPr txBox="1">
          <a:spLocks noChangeArrowheads="1"/>
        </xdr:cNvSpPr>
      </xdr:nvSpPr>
      <xdr:spPr bwMode="auto">
        <a:xfrm>
          <a:off x="6197071" y="8922280"/>
          <a:ext cx="1071781" cy="49854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Chorotega</a:t>
          </a:r>
        </a:p>
      </xdr:txBody>
    </xdr:sp>
    <xdr:clientData/>
  </xdr:twoCellAnchor>
  <xdr:twoCellAnchor>
    <xdr:from>
      <xdr:col>12</xdr:col>
      <xdr:colOff>299415</xdr:colOff>
      <xdr:row>47</xdr:row>
      <xdr:rowOff>176039</xdr:rowOff>
    </xdr:from>
    <xdr:to>
      <xdr:col>13</xdr:col>
      <xdr:colOff>614088</xdr:colOff>
      <xdr:row>50</xdr:row>
      <xdr:rowOff>137647</xdr:rowOff>
    </xdr:to>
    <xdr:sp macro="" textlink="">
      <xdr:nvSpPr>
        <xdr:cNvPr id="58" name="Text Box 1">
          <a:hlinkClick xmlns:r="http://schemas.openxmlformats.org/officeDocument/2006/relationships" r:id="rId23"/>
          <a:extLst>
            <a:ext uri="{FF2B5EF4-FFF2-40B4-BE49-F238E27FC236}">
              <a16:creationId xmlns:a16="http://schemas.microsoft.com/office/drawing/2014/main" id="{3665B5A0-A005-47D5-9E48-E2E1F4737C64}"/>
            </a:ext>
          </a:extLst>
        </xdr:cNvPr>
        <xdr:cNvSpPr txBox="1">
          <a:spLocks noChangeArrowheads="1"/>
        </xdr:cNvSpPr>
      </xdr:nvSpPr>
      <xdr:spPr bwMode="auto">
        <a:xfrm>
          <a:off x="7424115" y="8926339"/>
          <a:ext cx="1114773" cy="514058"/>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Brunca</a:t>
          </a:r>
        </a:p>
      </xdr:txBody>
    </xdr:sp>
    <xdr:clientData/>
  </xdr:twoCellAnchor>
  <xdr:twoCellAnchor>
    <xdr:from>
      <xdr:col>14</xdr:col>
      <xdr:colOff>0</xdr:colOff>
      <xdr:row>48</xdr:row>
      <xdr:rowOff>0</xdr:rowOff>
    </xdr:from>
    <xdr:to>
      <xdr:col>15</xdr:col>
      <xdr:colOff>314672</xdr:colOff>
      <xdr:row>50</xdr:row>
      <xdr:rowOff>143934</xdr:rowOff>
    </xdr:to>
    <xdr:sp macro="" textlink="">
      <xdr:nvSpPr>
        <xdr:cNvPr id="59" name="Text Box 1">
          <a:hlinkClick xmlns:r="http://schemas.openxmlformats.org/officeDocument/2006/relationships" r:id="rId24"/>
          <a:extLst>
            <a:ext uri="{FF2B5EF4-FFF2-40B4-BE49-F238E27FC236}">
              <a16:creationId xmlns:a16="http://schemas.microsoft.com/office/drawing/2014/main" id="{B18CF45A-B3E5-463C-800D-9A96BD1EC53D}"/>
            </a:ext>
          </a:extLst>
        </xdr:cNvPr>
        <xdr:cNvSpPr txBox="1">
          <a:spLocks noChangeArrowheads="1"/>
        </xdr:cNvSpPr>
      </xdr:nvSpPr>
      <xdr:spPr bwMode="auto">
        <a:xfrm>
          <a:off x="8724900" y="8934450"/>
          <a:ext cx="1114772" cy="5122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Pacífico Central</a:t>
          </a:r>
        </a:p>
      </xdr:txBody>
    </xdr:sp>
    <xdr:clientData/>
  </xdr:twoCellAnchor>
  <xdr:twoCellAnchor>
    <xdr:from>
      <xdr:col>15</xdr:col>
      <xdr:colOff>448733</xdr:colOff>
      <xdr:row>47</xdr:row>
      <xdr:rowOff>171980</xdr:rowOff>
    </xdr:from>
    <xdr:to>
      <xdr:col>16</xdr:col>
      <xdr:colOff>776507</xdr:colOff>
      <xdr:row>50</xdr:row>
      <xdr:rowOff>118079</xdr:rowOff>
    </xdr:to>
    <xdr:sp macro="" textlink="">
      <xdr:nvSpPr>
        <xdr:cNvPr id="60" name="Text Box 1">
          <a:hlinkClick xmlns:r="http://schemas.openxmlformats.org/officeDocument/2006/relationships" r:id="rId25"/>
          <a:extLst>
            <a:ext uri="{FF2B5EF4-FFF2-40B4-BE49-F238E27FC236}">
              <a16:creationId xmlns:a16="http://schemas.microsoft.com/office/drawing/2014/main" id="{BDBC6767-26B4-47E4-B3A3-75DC329B8D13}"/>
            </a:ext>
          </a:extLst>
        </xdr:cNvPr>
        <xdr:cNvSpPr txBox="1">
          <a:spLocks noChangeArrowheads="1"/>
        </xdr:cNvSpPr>
      </xdr:nvSpPr>
      <xdr:spPr bwMode="auto">
        <a:xfrm>
          <a:off x="9973733" y="8922280"/>
          <a:ext cx="1127874" cy="49854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Norte</a:t>
          </a:r>
        </a:p>
      </xdr:txBody>
    </xdr:sp>
    <xdr:clientData/>
  </xdr:twoCellAnchor>
  <xdr:twoCellAnchor>
    <xdr:from>
      <xdr:col>17</xdr:col>
      <xdr:colOff>145520</xdr:colOff>
      <xdr:row>48</xdr:row>
      <xdr:rowOff>13230</xdr:rowOff>
    </xdr:from>
    <xdr:to>
      <xdr:col>18</xdr:col>
      <xdr:colOff>473293</xdr:colOff>
      <xdr:row>50</xdr:row>
      <xdr:rowOff>144666</xdr:rowOff>
    </xdr:to>
    <xdr:sp macro="" textlink="">
      <xdr:nvSpPr>
        <xdr:cNvPr id="61" name="Text Box 1">
          <a:hlinkClick xmlns:r="http://schemas.openxmlformats.org/officeDocument/2006/relationships" r:id="rId26"/>
          <a:extLst>
            <a:ext uri="{FF2B5EF4-FFF2-40B4-BE49-F238E27FC236}">
              <a16:creationId xmlns:a16="http://schemas.microsoft.com/office/drawing/2014/main" id="{06D43A71-0FED-4228-903B-E3A29B00B4FB}"/>
            </a:ext>
          </a:extLst>
        </xdr:cNvPr>
        <xdr:cNvSpPr txBox="1">
          <a:spLocks noChangeArrowheads="1"/>
        </xdr:cNvSpPr>
      </xdr:nvSpPr>
      <xdr:spPr bwMode="auto">
        <a:xfrm>
          <a:off x="11270720" y="8947680"/>
          <a:ext cx="1127873" cy="49973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Caribe</a:t>
          </a:r>
        </a:p>
      </xdr:txBody>
    </xdr:sp>
    <xdr:clientData/>
  </xdr:twoCellAnchor>
  <xdr:twoCellAnchor>
    <xdr:from>
      <xdr:col>6</xdr:col>
      <xdr:colOff>566414</xdr:colOff>
      <xdr:row>28</xdr:row>
      <xdr:rowOff>76728</xdr:rowOff>
    </xdr:from>
    <xdr:to>
      <xdr:col>9</xdr:col>
      <xdr:colOff>447902</xdr:colOff>
      <xdr:row>48</xdr:row>
      <xdr:rowOff>0</xdr:rowOff>
    </xdr:to>
    <xdr:cxnSp macro="">
      <xdr:nvCxnSpPr>
        <xdr:cNvPr id="62" name="23 Forma">
          <a:extLst>
            <a:ext uri="{FF2B5EF4-FFF2-40B4-BE49-F238E27FC236}">
              <a16:creationId xmlns:a16="http://schemas.microsoft.com/office/drawing/2014/main" id="{82F9B890-D122-44AD-BE95-615B4BEC7D1A}"/>
            </a:ext>
          </a:extLst>
        </xdr:cNvPr>
        <xdr:cNvCxnSpPr>
          <a:cxnSpLocks/>
          <a:stCxn id="14" idx="2"/>
          <a:endCxn id="54" idx="0"/>
        </xdr:cNvCxnSpPr>
      </xdr:nvCxnSpPr>
      <xdr:spPr>
        <a:xfrm rot="5400000">
          <a:off x="2228272" y="5990420"/>
          <a:ext cx="3606272" cy="2281788"/>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447879</xdr:colOff>
      <xdr:row>28</xdr:row>
      <xdr:rowOff>76727</xdr:rowOff>
    </xdr:from>
    <xdr:to>
      <xdr:col>17</xdr:col>
      <xdr:colOff>724670</xdr:colOff>
      <xdr:row>48</xdr:row>
      <xdr:rowOff>13229</xdr:rowOff>
    </xdr:to>
    <xdr:cxnSp macro="">
      <xdr:nvCxnSpPr>
        <xdr:cNvPr id="63" name="23 Forma">
          <a:extLst>
            <a:ext uri="{FF2B5EF4-FFF2-40B4-BE49-F238E27FC236}">
              <a16:creationId xmlns:a16="http://schemas.microsoft.com/office/drawing/2014/main" id="{711F6DBF-F079-4365-AD86-E108388F868A}"/>
            </a:ext>
          </a:extLst>
        </xdr:cNvPr>
        <xdr:cNvCxnSpPr>
          <a:cxnSpLocks/>
          <a:stCxn id="14" idx="2"/>
          <a:endCxn id="61" idx="0"/>
        </xdr:cNvCxnSpPr>
      </xdr:nvCxnSpPr>
      <xdr:spPr>
        <a:xfrm rot="16200000" flipH="1">
          <a:off x="6701324" y="3799132"/>
          <a:ext cx="3619502" cy="6677591"/>
        </a:xfrm>
        <a:prstGeom prst="bentConnector3">
          <a:avLst>
            <a:gd name="adj1" fmla="val 9651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447880</xdr:colOff>
      <xdr:row>28</xdr:row>
      <xdr:rowOff>76727</xdr:rowOff>
    </xdr:from>
    <xdr:to>
      <xdr:col>13</xdr:col>
      <xdr:colOff>50931</xdr:colOff>
      <xdr:row>47</xdr:row>
      <xdr:rowOff>176038</xdr:rowOff>
    </xdr:to>
    <xdr:cxnSp macro="">
      <xdr:nvCxnSpPr>
        <xdr:cNvPr id="64" name="23 Forma">
          <a:extLst>
            <a:ext uri="{FF2B5EF4-FFF2-40B4-BE49-F238E27FC236}">
              <a16:creationId xmlns:a16="http://schemas.microsoft.com/office/drawing/2014/main" id="{2BD3249C-FF14-4A83-84E5-EB54B694623A}"/>
            </a:ext>
          </a:extLst>
        </xdr:cNvPr>
        <xdr:cNvCxnSpPr>
          <a:cxnSpLocks/>
          <a:stCxn id="14" idx="2"/>
          <a:endCxn id="58" idx="0"/>
        </xdr:cNvCxnSpPr>
      </xdr:nvCxnSpPr>
      <xdr:spPr>
        <a:xfrm rot="16200000" flipH="1">
          <a:off x="4774925" y="5725532"/>
          <a:ext cx="3598161" cy="2803451"/>
        </a:xfrm>
        <a:prstGeom prst="bentConnector3">
          <a:avLst>
            <a:gd name="adj1" fmla="val 97266"/>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447880</xdr:colOff>
      <xdr:row>28</xdr:row>
      <xdr:rowOff>76727</xdr:rowOff>
    </xdr:from>
    <xdr:to>
      <xdr:col>14</xdr:col>
      <xdr:colOff>566427</xdr:colOff>
      <xdr:row>48</xdr:row>
      <xdr:rowOff>-1</xdr:rowOff>
    </xdr:to>
    <xdr:cxnSp macro="">
      <xdr:nvCxnSpPr>
        <xdr:cNvPr id="65" name="23 Forma">
          <a:extLst>
            <a:ext uri="{FF2B5EF4-FFF2-40B4-BE49-F238E27FC236}">
              <a16:creationId xmlns:a16="http://schemas.microsoft.com/office/drawing/2014/main" id="{AD5AB2DD-D499-4D95-B60B-D2D912BD5079}"/>
            </a:ext>
          </a:extLst>
        </xdr:cNvPr>
        <xdr:cNvCxnSpPr>
          <a:cxnSpLocks/>
          <a:stCxn id="14" idx="2"/>
          <a:endCxn id="59" idx="0"/>
        </xdr:cNvCxnSpPr>
      </xdr:nvCxnSpPr>
      <xdr:spPr>
        <a:xfrm rot="16200000" flipH="1">
          <a:off x="5428668" y="5071789"/>
          <a:ext cx="3606272" cy="411904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447878</xdr:colOff>
      <xdr:row>28</xdr:row>
      <xdr:rowOff>76728</xdr:rowOff>
    </xdr:from>
    <xdr:to>
      <xdr:col>16</xdr:col>
      <xdr:colOff>197047</xdr:colOff>
      <xdr:row>47</xdr:row>
      <xdr:rowOff>171980</xdr:rowOff>
    </xdr:to>
    <xdr:cxnSp macro="">
      <xdr:nvCxnSpPr>
        <xdr:cNvPr id="66" name="23 Forma">
          <a:extLst>
            <a:ext uri="{FF2B5EF4-FFF2-40B4-BE49-F238E27FC236}">
              <a16:creationId xmlns:a16="http://schemas.microsoft.com/office/drawing/2014/main" id="{69F6E488-49E1-429C-899E-399CFAE1D3F7}"/>
            </a:ext>
          </a:extLst>
        </xdr:cNvPr>
        <xdr:cNvCxnSpPr>
          <a:cxnSpLocks/>
          <a:stCxn id="14" idx="2"/>
          <a:endCxn id="60" idx="0"/>
        </xdr:cNvCxnSpPr>
      </xdr:nvCxnSpPr>
      <xdr:spPr>
        <a:xfrm rot="16200000" flipH="1">
          <a:off x="6050162" y="4450294"/>
          <a:ext cx="3594102" cy="5349869"/>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447879</xdr:colOff>
      <xdr:row>28</xdr:row>
      <xdr:rowOff>76728</xdr:rowOff>
    </xdr:from>
    <xdr:to>
      <xdr:col>11</xdr:col>
      <xdr:colOff>420979</xdr:colOff>
      <xdr:row>47</xdr:row>
      <xdr:rowOff>171980</xdr:rowOff>
    </xdr:to>
    <xdr:cxnSp macro="">
      <xdr:nvCxnSpPr>
        <xdr:cNvPr id="67" name="23 Forma">
          <a:extLst>
            <a:ext uri="{FF2B5EF4-FFF2-40B4-BE49-F238E27FC236}">
              <a16:creationId xmlns:a16="http://schemas.microsoft.com/office/drawing/2014/main" id="{7CD907AD-D9EB-4C0A-B3E0-4B9CA237DDC6}"/>
            </a:ext>
          </a:extLst>
        </xdr:cNvPr>
        <xdr:cNvCxnSpPr>
          <a:cxnSpLocks/>
          <a:stCxn id="14" idx="2"/>
          <a:endCxn id="57" idx="0"/>
        </xdr:cNvCxnSpPr>
      </xdr:nvCxnSpPr>
      <xdr:spPr>
        <a:xfrm rot="16200000" flipH="1">
          <a:off x="4161878" y="6338579"/>
          <a:ext cx="3594102" cy="1573300"/>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447878</xdr:colOff>
      <xdr:row>28</xdr:row>
      <xdr:rowOff>76728</xdr:rowOff>
    </xdr:from>
    <xdr:to>
      <xdr:col>9</xdr:col>
      <xdr:colOff>765379</xdr:colOff>
      <xdr:row>47</xdr:row>
      <xdr:rowOff>171980</xdr:rowOff>
    </xdr:to>
    <xdr:cxnSp macro="">
      <xdr:nvCxnSpPr>
        <xdr:cNvPr id="68" name="23 Forma">
          <a:extLst>
            <a:ext uri="{FF2B5EF4-FFF2-40B4-BE49-F238E27FC236}">
              <a16:creationId xmlns:a16="http://schemas.microsoft.com/office/drawing/2014/main" id="{5251F53D-6E54-4C42-BAEA-626BF63C2347}"/>
            </a:ext>
          </a:extLst>
        </xdr:cNvPr>
        <xdr:cNvCxnSpPr>
          <a:cxnSpLocks/>
          <a:stCxn id="14" idx="2"/>
          <a:endCxn id="56" idx="0"/>
        </xdr:cNvCxnSpPr>
      </xdr:nvCxnSpPr>
      <xdr:spPr>
        <a:xfrm rot="16200000" flipH="1">
          <a:off x="3533978" y="6966478"/>
          <a:ext cx="3594102" cy="317501"/>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237593</xdr:colOff>
      <xdr:row>35</xdr:row>
      <xdr:rowOff>0</xdr:rowOff>
    </xdr:from>
    <xdr:to>
      <xdr:col>6</xdr:col>
      <xdr:colOff>273842</xdr:colOff>
      <xdr:row>38</xdr:row>
      <xdr:rowOff>2586</xdr:rowOff>
    </xdr:to>
    <xdr:sp macro="" textlink="">
      <xdr:nvSpPr>
        <xdr:cNvPr id="69" name="Text Box 1">
          <a:hlinkClick xmlns:r="http://schemas.openxmlformats.org/officeDocument/2006/relationships" r:id="rId27"/>
          <a:extLst>
            <a:ext uri="{FF2B5EF4-FFF2-40B4-BE49-F238E27FC236}">
              <a16:creationId xmlns:a16="http://schemas.microsoft.com/office/drawing/2014/main" id="{C694824C-94EF-4321-938C-1B2D1CDD0ECE}"/>
            </a:ext>
          </a:extLst>
        </xdr:cNvPr>
        <xdr:cNvSpPr txBox="1">
          <a:spLocks noChangeArrowheads="1"/>
        </xdr:cNvSpPr>
      </xdr:nvSpPr>
      <xdr:spPr bwMode="auto">
        <a:xfrm>
          <a:off x="1520293" y="6540500"/>
          <a:ext cx="1077649" cy="555036"/>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Desarrollo Metodológico</a:t>
          </a:r>
          <a:endParaRPr lang="es-CR" sz="1100" b="0" i="0" u="none" strike="noStrike" baseline="0">
            <a:solidFill>
              <a:srgbClr val="000000"/>
            </a:solidFill>
            <a:latin typeface="Calibri"/>
          </a:endParaRPr>
        </a:p>
      </xdr:txBody>
    </xdr:sp>
    <xdr:clientData/>
  </xdr:twoCellAnchor>
  <xdr:twoCellAnchor>
    <xdr:from>
      <xdr:col>5</xdr:col>
      <xdr:colOff>538691</xdr:colOff>
      <xdr:row>27</xdr:row>
      <xdr:rowOff>9656</xdr:rowOff>
    </xdr:from>
    <xdr:to>
      <xdr:col>8</xdr:col>
      <xdr:colOff>715434</xdr:colOff>
      <xdr:row>35</xdr:row>
      <xdr:rowOff>0</xdr:rowOff>
    </xdr:to>
    <xdr:cxnSp macro="">
      <xdr:nvCxnSpPr>
        <xdr:cNvPr id="70" name="23 Forma">
          <a:extLst>
            <a:ext uri="{FF2B5EF4-FFF2-40B4-BE49-F238E27FC236}">
              <a16:creationId xmlns:a16="http://schemas.microsoft.com/office/drawing/2014/main" id="{9102ECF4-6B8F-424F-9BC7-92DF7647680C}"/>
            </a:ext>
          </a:extLst>
        </xdr:cNvPr>
        <xdr:cNvCxnSpPr>
          <a:stCxn id="14" idx="1"/>
          <a:endCxn id="69" idx="0"/>
        </xdr:cNvCxnSpPr>
      </xdr:nvCxnSpPr>
      <xdr:spPr>
        <a:xfrm rot="10800000" flipV="1">
          <a:off x="2062691" y="5076956"/>
          <a:ext cx="2577043" cy="146354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269631</xdr:colOff>
      <xdr:row>4</xdr:row>
      <xdr:rowOff>86117</xdr:rowOff>
    </xdr:from>
    <xdr:to>
      <xdr:col>23</xdr:col>
      <xdr:colOff>120165</xdr:colOff>
      <xdr:row>53</xdr:row>
      <xdr:rowOff>171621</xdr:rowOff>
    </xdr:to>
    <xdr:cxnSp macro="">
      <xdr:nvCxnSpPr>
        <xdr:cNvPr id="71" name="23 Forma">
          <a:extLst>
            <a:ext uri="{FF2B5EF4-FFF2-40B4-BE49-F238E27FC236}">
              <a16:creationId xmlns:a16="http://schemas.microsoft.com/office/drawing/2014/main" id="{D276CBD6-F023-407B-BD94-00A1369060EB}"/>
            </a:ext>
          </a:extLst>
        </xdr:cNvPr>
        <xdr:cNvCxnSpPr>
          <a:cxnSpLocks/>
          <a:stCxn id="7" idx="3"/>
        </xdr:cNvCxnSpPr>
      </xdr:nvCxnSpPr>
      <xdr:spPr>
        <a:xfrm>
          <a:off x="8194431" y="1286267"/>
          <a:ext cx="7527684" cy="874055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287867</xdr:colOff>
      <xdr:row>54</xdr:row>
      <xdr:rowOff>155223</xdr:rowOff>
    </xdr:from>
    <xdr:to>
      <xdr:col>11</xdr:col>
      <xdr:colOff>609073</xdr:colOff>
      <xdr:row>57</xdr:row>
      <xdr:rowOff>176388</xdr:rowOff>
    </xdr:to>
    <xdr:sp macro="" textlink="">
      <xdr:nvSpPr>
        <xdr:cNvPr id="72" name="Text Box 1">
          <a:extLst>
            <a:ext uri="{FF2B5EF4-FFF2-40B4-BE49-F238E27FC236}">
              <a16:creationId xmlns:a16="http://schemas.microsoft.com/office/drawing/2014/main" id="{3BC83E35-E3A2-465B-850B-084BEE55B2F9}"/>
            </a:ext>
          </a:extLst>
        </xdr:cNvPr>
        <xdr:cNvSpPr txBox="1">
          <a:spLocks noChangeArrowheads="1"/>
        </xdr:cNvSpPr>
      </xdr:nvSpPr>
      <xdr:spPr bwMode="auto">
        <a:xfrm>
          <a:off x="5812367" y="10194573"/>
          <a:ext cx="1121306" cy="57361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Avícola</a:t>
          </a:r>
          <a:endParaRPr lang="es-CR" sz="1100" b="0" i="0" u="none" strike="noStrike" baseline="0">
            <a:solidFill>
              <a:srgbClr val="000000"/>
            </a:solidFill>
            <a:latin typeface="Calibri"/>
          </a:endParaRPr>
        </a:p>
      </xdr:txBody>
    </xdr:sp>
    <xdr:clientData/>
  </xdr:twoCellAnchor>
  <xdr:twoCellAnchor>
    <xdr:from>
      <xdr:col>11</xdr:col>
      <xdr:colOff>790221</xdr:colOff>
      <xdr:row>54</xdr:row>
      <xdr:rowOff>148168</xdr:rowOff>
    </xdr:from>
    <xdr:to>
      <xdr:col>14</xdr:col>
      <xdr:colOff>100</xdr:colOff>
      <xdr:row>58</xdr:row>
      <xdr:rowOff>7056</xdr:rowOff>
    </xdr:to>
    <xdr:sp macro="" textlink="">
      <xdr:nvSpPr>
        <xdr:cNvPr id="73" name="Text Box 1">
          <a:extLst>
            <a:ext uri="{FF2B5EF4-FFF2-40B4-BE49-F238E27FC236}">
              <a16:creationId xmlns:a16="http://schemas.microsoft.com/office/drawing/2014/main" id="{16505B42-8791-489E-9765-561E6E6E5755}"/>
            </a:ext>
          </a:extLst>
        </xdr:cNvPr>
        <xdr:cNvSpPr txBox="1">
          <a:spLocks noChangeArrowheads="1"/>
        </xdr:cNvSpPr>
      </xdr:nvSpPr>
      <xdr:spPr bwMode="auto">
        <a:xfrm>
          <a:off x="7114821" y="10187518"/>
          <a:ext cx="1610179" cy="595488"/>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900" b="1" i="0" u="none" strike="noStrike" baseline="0">
              <a:solidFill>
                <a:srgbClr val="000000"/>
              </a:solidFill>
              <a:latin typeface="Calibri"/>
            </a:rPr>
            <a:t>Instituto de innovación y transferencia de Tecnología Agropecuaria (INTA)</a:t>
          </a:r>
          <a:endParaRPr lang="es-CR" sz="900" b="0" i="0" u="none" strike="noStrike" baseline="0">
            <a:solidFill>
              <a:srgbClr val="000000"/>
            </a:solidFill>
            <a:latin typeface="Calibri"/>
          </a:endParaRPr>
        </a:p>
      </xdr:txBody>
    </xdr:sp>
    <xdr:clientData/>
  </xdr:twoCellAnchor>
  <xdr:twoCellAnchor>
    <xdr:from>
      <xdr:col>14</xdr:col>
      <xdr:colOff>125589</xdr:colOff>
      <xdr:row>54</xdr:row>
      <xdr:rowOff>162278</xdr:rowOff>
    </xdr:from>
    <xdr:to>
      <xdr:col>15</xdr:col>
      <xdr:colOff>434054</xdr:colOff>
      <xdr:row>57</xdr:row>
      <xdr:rowOff>183443</xdr:rowOff>
    </xdr:to>
    <xdr:sp macro="" textlink="">
      <xdr:nvSpPr>
        <xdr:cNvPr id="74" name="Text Box 1">
          <a:extLst>
            <a:ext uri="{FF2B5EF4-FFF2-40B4-BE49-F238E27FC236}">
              <a16:creationId xmlns:a16="http://schemas.microsoft.com/office/drawing/2014/main" id="{FD622802-82F3-4804-BD90-CB015B179574}"/>
            </a:ext>
          </a:extLst>
        </xdr:cNvPr>
        <xdr:cNvSpPr txBox="1">
          <a:spLocks noChangeArrowheads="1"/>
        </xdr:cNvSpPr>
      </xdr:nvSpPr>
      <xdr:spPr bwMode="auto">
        <a:xfrm>
          <a:off x="8850489" y="10201628"/>
          <a:ext cx="1108565" cy="57361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Consejo Nacional de Clubes 4S</a:t>
          </a:r>
          <a:endParaRPr lang="es-CR" sz="1100" b="0" i="0" u="none" strike="noStrike" baseline="0">
            <a:solidFill>
              <a:srgbClr val="000000"/>
            </a:solidFill>
            <a:latin typeface="Calibri"/>
          </a:endParaRPr>
        </a:p>
      </xdr:txBody>
    </xdr:sp>
    <xdr:clientData/>
  </xdr:twoCellAnchor>
  <xdr:twoCellAnchor>
    <xdr:from>
      <xdr:col>15</xdr:col>
      <xdr:colOff>616656</xdr:colOff>
      <xdr:row>54</xdr:row>
      <xdr:rowOff>176389</xdr:rowOff>
    </xdr:from>
    <xdr:to>
      <xdr:col>17</xdr:col>
      <xdr:colOff>112164</xdr:colOff>
      <xdr:row>58</xdr:row>
      <xdr:rowOff>14110</xdr:rowOff>
    </xdr:to>
    <xdr:sp macro="" textlink="">
      <xdr:nvSpPr>
        <xdr:cNvPr id="75" name="Text Box 1">
          <a:extLst>
            <a:ext uri="{FF2B5EF4-FFF2-40B4-BE49-F238E27FC236}">
              <a16:creationId xmlns:a16="http://schemas.microsoft.com/office/drawing/2014/main" id="{4CEB9EB4-B374-42AD-9BD3-7C1ACF83EEB2}"/>
            </a:ext>
          </a:extLst>
        </xdr:cNvPr>
        <xdr:cNvSpPr txBox="1">
          <a:spLocks noChangeArrowheads="1"/>
        </xdr:cNvSpPr>
      </xdr:nvSpPr>
      <xdr:spPr bwMode="auto">
        <a:xfrm>
          <a:off x="10141656" y="10215739"/>
          <a:ext cx="1095708" cy="5743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Nacional de Salud Animal</a:t>
          </a:r>
          <a:endParaRPr lang="es-CR" sz="1100" b="0" i="0" u="none" strike="noStrike" baseline="0">
            <a:solidFill>
              <a:srgbClr val="000000"/>
            </a:solidFill>
            <a:latin typeface="Calibri"/>
          </a:endParaRPr>
        </a:p>
      </xdr:txBody>
    </xdr:sp>
    <xdr:clientData/>
  </xdr:twoCellAnchor>
  <xdr:twoCellAnchor>
    <xdr:from>
      <xdr:col>17</xdr:col>
      <xdr:colOff>307622</xdr:colOff>
      <xdr:row>54</xdr:row>
      <xdr:rowOff>169334</xdr:rowOff>
    </xdr:from>
    <xdr:to>
      <xdr:col>18</xdr:col>
      <xdr:colOff>603204</xdr:colOff>
      <xdr:row>58</xdr:row>
      <xdr:rowOff>7055</xdr:rowOff>
    </xdr:to>
    <xdr:sp macro="" textlink="">
      <xdr:nvSpPr>
        <xdr:cNvPr id="76" name="Text Box 1">
          <a:extLst>
            <a:ext uri="{FF2B5EF4-FFF2-40B4-BE49-F238E27FC236}">
              <a16:creationId xmlns:a16="http://schemas.microsoft.com/office/drawing/2014/main" id="{513A835C-94AC-49BC-ACB4-6B81E625B51B}"/>
            </a:ext>
          </a:extLst>
        </xdr:cNvPr>
        <xdr:cNvSpPr txBox="1">
          <a:spLocks noChangeArrowheads="1"/>
        </xdr:cNvSpPr>
      </xdr:nvSpPr>
      <xdr:spPr bwMode="auto">
        <a:xfrm>
          <a:off x="11432822" y="10208684"/>
          <a:ext cx="1095682" cy="5743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Porcino</a:t>
          </a:r>
          <a:endParaRPr lang="es-CR" sz="1100" b="0" i="0" u="none" strike="noStrike" baseline="0">
            <a:solidFill>
              <a:srgbClr val="000000"/>
            </a:solidFill>
            <a:latin typeface="Calibri"/>
          </a:endParaRPr>
        </a:p>
      </xdr:txBody>
    </xdr:sp>
    <xdr:clientData/>
  </xdr:twoCellAnchor>
  <xdr:twoCellAnchor>
    <xdr:from>
      <xdr:col>18</xdr:col>
      <xdr:colOff>797277</xdr:colOff>
      <xdr:row>54</xdr:row>
      <xdr:rowOff>176390</xdr:rowOff>
    </xdr:from>
    <xdr:to>
      <xdr:col>20</xdr:col>
      <xdr:colOff>280047</xdr:colOff>
      <xdr:row>58</xdr:row>
      <xdr:rowOff>14111</xdr:rowOff>
    </xdr:to>
    <xdr:sp macro="" textlink="">
      <xdr:nvSpPr>
        <xdr:cNvPr id="77" name="Text Box 1">
          <a:hlinkClick xmlns:r="http://schemas.openxmlformats.org/officeDocument/2006/relationships" r:id="rId28"/>
          <a:extLst>
            <a:ext uri="{FF2B5EF4-FFF2-40B4-BE49-F238E27FC236}">
              <a16:creationId xmlns:a16="http://schemas.microsoft.com/office/drawing/2014/main" id="{DAEBBAF6-9640-43F1-815D-F5DB6FEA828A}"/>
            </a:ext>
          </a:extLst>
        </xdr:cNvPr>
        <xdr:cNvSpPr txBox="1">
          <a:spLocks noChangeArrowheads="1"/>
        </xdr:cNvSpPr>
      </xdr:nvSpPr>
      <xdr:spPr bwMode="auto">
        <a:xfrm>
          <a:off x="12722577" y="10215740"/>
          <a:ext cx="1082970" cy="5743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Fitosanitario del Estado</a:t>
          </a:r>
          <a:endParaRPr lang="es-CR" sz="1100" b="0" i="0" u="none" strike="noStrike" baseline="0">
            <a:solidFill>
              <a:srgbClr val="000000"/>
            </a:solidFill>
            <a:latin typeface="Calibri"/>
          </a:endParaRPr>
        </a:p>
      </xdr:txBody>
    </xdr:sp>
    <xdr:clientData/>
  </xdr:twoCellAnchor>
  <xdr:twoCellAnchor>
    <xdr:from>
      <xdr:col>2</xdr:col>
      <xdr:colOff>17162</xdr:colOff>
      <xdr:row>53</xdr:row>
      <xdr:rowOff>63500</xdr:rowOff>
    </xdr:from>
    <xdr:to>
      <xdr:col>25</xdr:col>
      <xdr:colOff>714375</xdr:colOff>
      <xdr:row>53</xdr:row>
      <xdr:rowOff>120135</xdr:rowOff>
    </xdr:to>
    <xdr:cxnSp macro="">
      <xdr:nvCxnSpPr>
        <xdr:cNvPr id="78" name="Conector recto 77">
          <a:extLst>
            <a:ext uri="{FF2B5EF4-FFF2-40B4-BE49-F238E27FC236}">
              <a16:creationId xmlns:a16="http://schemas.microsoft.com/office/drawing/2014/main" id="{D23F5CD6-3C16-4964-801B-780654507FE8}"/>
            </a:ext>
          </a:extLst>
        </xdr:cNvPr>
        <xdr:cNvCxnSpPr/>
      </xdr:nvCxnSpPr>
      <xdr:spPr>
        <a:xfrm flipV="1">
          <a:off x="188612" y="9918700"/>
          <a:ext cx="17683463" cy="56635"/>
        </a:xfrm>
        <a:prstGeom prst="line">
          <a:avLst/>
        </a:prstGeom>
        <a:ln w="31750"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16</xdr:col>
      <xdr:colOff>364448</xdr:colOff>
      <xdr:row>54</xdr:row>
      <xdr:rowOff>95789</xdr:rowOff>
    </xdr:from>
    <xdr:to>
      <xdr:col>23</xdr:col>
      <xdr:colOff>697391</xdr:colOff>
      <xdr:row>54</xdr:row>
      <xdr:rowOff>176388</xdr:rowOff>
    </xdr:to>
    <xdr:cxnSp macro="">
      <xdr:nvCxnSpPr>
        <xdr:cNvPr id="79" name="23 Forma">
          <a:extLst>
            <a:ext uri="{FF2B5EF4-FFF2-40B4-BE49-F238E27FC236}">
              <a16:creationId xmlns:a16="http://schemas.microsoft.com/office/drawing/2014/main" id="{1BEAB8A6-207D-47DA-97DC-4F4D54424431}"/>
            </a:ext>
          </a:extLst>
        </xdr:cNvPr>
        <xdr:cNvCxnSpPr>
          <a:cxnSpLocks/>
          <a:endCxn id="75" idx="0"/>
        </xdr:cNvCxnSpPr>
      </xdr:nvCxnSpPr>
      <xdr:spPr>
        <a:xfrm rot="10800000" flipV="1">
          <a:off x="10689548" y="10135139"/>
          <a:ext cx="5609793" cy="80599"/>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46147</xdr:colOff>
      <xdr:row>54</xdr:row>
      <xdr:rowOff>78626</xdr:rowOff>
    </xdr:from>
    <xdr:to>
      <xdr:col>23</xdr:col>
      <xdr:colOff>759191</xdr:colOff>
      <xdr:row>54</xdr:row>
      <xdr:rowOff>169333</xdr:rowOff>
    </xdr:to>
    <xdr:cxnSp macro="">
      <xdr:nvCxnSpPr>
        <xdr:cNvPr id="80" name="23 Forma">
          <a:extLst>
            <a:ext uri="{FF2B5EF4-FFF2-40B4-BE49-F238E27FC236}">
              <a16:creationId xmlns:a16="http://schemas.microsoft.com/office/drawing/2014/main" id="{4D12A9A3-F89A-4A21-9B05-D5CE44BE81F9}"/>
            </a:ext>
          </a:extLst>
        </xdr:cNvPr>
        <xdr:cNvCxnSpPr>
          <a:cxnSpLocks/>
          <a:endCxn id="76" idx="0"/>
        </xdr:cNvCxnSpPr>
      </xdr:nvCxnSpPr>
      <xdr:spPr>
        <a:xfrm rot="10800000" flipV="1">
          <a:off x="11971447" y="10117976"/>
          <a:ext cx="4383344" cy="90707"/>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532369</xdr:colOff>
      <xdr:row>54</xdr:row>
      <xdr:rowOff>78626</xdr:rowOff>
    </xdr:from>
    <xdr:to>
      <xdr:col>23</xdr:col>
      <xdr:colOff>586834</xdr:colOff>
      <xdr:row>54</xdr:row>
      <xdr:rowOff>176390</xdr:rowOff>
    </xdr:to>
    <xdr:cxnSp macro="">
      <xdr:nvCxnSpPr>
        <xdr:cNvPr id="81" name="23 Forma">
          <a:extLst>
            <a:ext uri="{FF2B5EF4-FFF2-40B4-BE49-F238E27FC236}">
              <a16:creationId xmlns:a16="http://schemas.microsoft.com/office/drawing/2014/main" id="{D68B71C0-ED2B-4982-BD4C-2D341E2B6F71}"/>
            </a:ext>
          </a:extLst>
        </xdr:cNvPr>
        <xdr:cNvCxnSpPr>
          <a:cxnSpLocks/>
          <a:endCxn id="77" idx="0"/>
        </xdr:cNvCxnSpPr>
      </xdr:nvCxnSpPr>
      <xdr:spPr>
        <a:xfrm rot="10800000" flipV="1">
          <a:off x="13257769" y="10117976"/>
          <a:ext cx="2931015" cy="9776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682750</xdr:colOff>
      <xdr:row>54</xdr:row>
      <xdr:rowOff>93392</xdr:rowOff>
    </xdr:from>
    <xdr:to>
      <xdr:col>23</xdr:col>
      <xdr:colOff>768420</xdr:colOff>
      <xdr:row>54</xdr:row>
      <xdr:rowOff>162278</xdr:rowOff>
    </xdr:to>
    <xdr:cxnSp macro="">
      <xdr:nvCxnSpPr>
        <xdr:cNvPr id="82" name="23 Forma">
          <a:extLst>
            <a:ext uri="{FF2B5EF4-FFF2-40B4-BE49-F238E27FC236}">
              <a16:creationId xmlns:a16="http://schemas.microsoft.com/office/drawing/2014/main" id="{FAEBA8CC-D438-4EE8-820E-6C34B136D9EF}"/>
            </a:ext>
          </a:extLst>
        </xdr:cNvPr>
        <xdr:cNvCxnSpPr>
          <a:cxnSpLocks/>
          <a:endCxn id="74" idx="0"/>
        </xdr:cNvCxnSpPr>
      </xdr:nvCxnSpPr>
      <xdr:spPr>
        <a:xfrm rot="10800000" flipV="1">
          <a:off x="9407650" y="10132742"/>
          <a:ext cx="6950020" cy="68886"/>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791728</xdr:colOff>
      <xdr:row>54</xdr:row>
      <xdr:rowOff>78626</xdr:rowOff>
    </xdr:from>
    <xdr:to>
      <xdr:col>23</xdr:col>
      <xdr:colOff>751998</xdr:colOff>
      <xdr:row>54</xdr:row>
      <xdr:rowOff>148168</xdr:rowOff>
    </xdr:to>
    <xdr:cxnSp macro="">
      <xdr:nvCxnSpPr>
        <xdr:cNvPr id="83" name="23 Forma">
          <a:extLst>
            <a:ext uri="{FF2B5EF4-FFF2-40B4-BE49-F238E27FC236}">
              <a16:creationId xmlns:a16="http://schemas.microsoft.com/office/drawing/2014/main" id="{D1047F10-D277-4E6F-AF83-52BC45749375}"/>
            </a:ext>
          </a:extLst>
        </xdr:cNvPr>
        <xdr:cNvCxnSpPr>
          <a:cxnSpLocks/>
          <a:endCxn id="73" idx="0"/>
        </xdr:cNvCxnSpPr>
      </xdr:nvCxnSpPr>
      <xdr:spPr>
        <a:xfrm rot="10800000" flipV="1">
          <a:off x="7916428" y="10117976"/>
          <a:ext cx="8437520" cy="69542"/>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39092</xdr:colOff>
      <xdr:row>54</xdr:row>
      <xdr:rowOff>90999</xdr:rowOff>
    </xdr:from>
    <xdr:to>
      <xdr:col>23</xdr:col>
      <xdr:colOff>628373</xdr:colOff>
      <xdr:row>54</xdr:row>
      <xdr:rowOff>155223</xdr:rowOff>
    </xdr:to>
    <xdr:cxnSp macro="">
      <xdr:nvCxnSpPr>
        <xdr:cNvPr id="84" name="23 Forma">
          <a:extLst>
            <a:ext uri="{FF2B5EF4-FFF2-40B4-BE49-F238E27FC236}">
              <a16:creationId xmlns:a16="http://schemas.microsoft.com/office/drawing/2014/main" id="{77CF88FF-9F1B-49C7-98ED-2A6660EF9E8D}"/>
            </a:ext>
          </a:extLst>
        </xdr:cNvPr>
        <xdr:cNvCxnSpPr>
          <a:cxnSpLocks/>
          <a:endCxn id="72" idx="0"/>
        </xdr:cNvCxnSpPr>
      </xdr:nvCxnSpPr>
      <xdr:spPr>
        <a:xfrm rot="10800000" flipV="1">
          <a:off x="6363692" y="10130349"/>
          <a:ext cx="9866631" cy="6422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4</xdr:row>
      <xdr:rowOff>0</xdr:rowOff>
    </xdr:from>
    <xdr:to>
      <xdr:col>26</xdr:col>
      <xdr:colOff>307988</xdr:colOff>
      <xdr:row>7</xdr:row>
      <xdr:rowOff>59070</xdr:rowOff>
    </xdr:to>
    <xdr:sp macro="" textlink="">
      <xdr:nvSpPr>
        <xdr:cNvPr id="85" name="Text Box 1">
          <a:extLst>
            <a:ext uri="{FF2B5EF4-FFF2-40B4-BE49-F238E27FC236}">
              <a16:creationId xmlns:a16="http://schemas.microsoft.com/office/drawing/2014/main" id="{988AF050-2CA6-49A7-B83C-8B9F7B1E38B3}"/>
            </a:ext>
          </a:extLst>
        </xdr:cNvPr>
        <xdr:cNvSpPr txBox="1">
          <a:spLocks noChangeArrowheads="1"/>
        </xdr:cNvSpPr>
      </xdr:nvSpPr>
      <xdr:spPr bwMode="auto">
        <a:xfrm>
          <a:off x="16357600" y="1200150"/>
          <a:ext cx="1908188" cy="611520"/>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400" b="1" i="0" u="none" strike="noStrike" baseline="0">
              <a:solidFill>
                <a:srgbClr val="000000"/>
              </a:solidFill>
              <a:latin typeface="Calibri"/>
            </a:rPr>
            <a:t>NIVEL POLÍTICO </a:t>
          </a:r>
        </a:p>
      </xdr:txBody>
    </xdr:sp>
    <xdr:clientData/>
  </xdr:twoCellAnchor>
  <xdr:twoCellAnchor>
    <xdr:from>
      <xdr:col>23</xdr:col>
      <xdr:colOff>803940</xdr:colOff>
      <xdr:row>7</xdr:row>
      <xdr:rowOff>162442</xdr:rowOff>
    </xdr:from>
    <xdr:to>
      <xdr:col>26</xdr:col>
      <xdr:colOff>291114</xdr:colOff>
      <xdr:row>10</xdr:row>
      <xdr:rowOff>147674</xdr:rowOff>
    </xdr:to>
    <xdr:sp macro="" textlink="">
      <xdr:nvSpPr>
        <xdr:cNvPr id="86" name="Text Box 1">
          <a:extLst>
            <a:ext uri="{FF2B5EF4-FFF2-40B4-BE49-F238E27FC236}">
              <a16:creationId xmlns:a16="http://schemas.microsoft.com/office/drawing/2014/main" id="{73D5EE1C-C04F-4E75-B0A5-4D6706BA23CE}"/>
            </a:ext>
          </a:extLst>
        </xdr:cNvPr>
        <xdr:cNvSpPr txBox="1">
          <a:spLocks noChangeArrowheads="1"/>
        </xdr:cNvSpPr>
      </xdr:nvSpPr>
      <xdr:spPr bwMode="auto">
        <a:xfrm>
          <a:off x="16355090" y="1915042"/>
          <a:ext cx="1893824" cy="53768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100"/>
            </a:lnSpc>
            <a:defRPr sz="1000"/>
          </a:pPr>
          <a:r>
            <a:rPr lang="es-CR" sz="1400" b="1" i="0" u="none" strike="noStrike" baseline="0">
              <a:solidFill>
                <a:srgbClr val="000000"/>
              </a:solidFill>
              <a:latin typeface="Calibri"/>
            </a:rPr>
            <a:t>INSTANCIAS ASESORAS</a:t>
          </a:r>
        </a:p>
        <a:p>
          <a:pPr algn="ctr" rtl="0">
            <a:lnSpc>
              <a:spcPts val="1000"/>
            </a:lnSpc>
            <a:defRPr sz="1000"/>
          </a:pPr>
          <a:endParaRPr lang="es-CR" sz="1100" b="0" i="0" u="none" strike="noStrike" baseline="0">
            <a:solidFill>
              <a:srgbClr val="000000"/>
            </a:solidFill>
            <a:latin typeface="Calibri"/>
          </a:endParaRPr>
        </a:p>
      </xdr:txBody>
    </xdr:sp>
    <xdr:clientData/>
  </xdr:twoCellAnchor>
  <xdr:twoCellAnchor>
    <xdr:from>
      <xdr:col>24</xdr:col>
      <xdr:colOff>44302</xdr:colOff>
      <xdr:row>11</xdr:row>
      <xdr:rowOff>118139</xdr:rowOff>
    </xdr:from>
    <xdr:to>
      <xdr:col>26</xdr:col>
      <xdr:colOff>291289</xdr:colOff>
      <xdr:row>17</xdr:row>
      <xdr:rowOff>0</xdr:rowOff>
    </xdr:to>
    <xdr:sp macro="" textlink="">
      <xdr:nvSpPr>
        <xdr:cNvPr id="87" name="Text Box 1">
          <a:extLst>
            <a:ext uri="{FF2B5EF4-FFF2-40B4-BE49-F238E27FC236}">
              <a16:creationId xmlns:a16="http://schemas.microsoft.com/office/drawing/2014/main" id="{8F60324D-0BC6-4AA3-BE52-B735D66E7CA9}"/>
            </a:ext>
          </a:extLst>
        </xdr:cNvPr>
        <xdr:cNvSpPr txBox="1">
          <a:spLocks noChangeArrowheads="1"/>
        </xdr:cNvSpPr>
      </xdr:nvSpPr>
      <xdr:spPr bwMode="auto">
        <a:xfrm>
          <a:off x="16401902" y="2607339"/>
          <a:ext cx="1847187" cy="618461"/>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DIRECTIVO</a:t>
          </a:r>
          <a:endParaRPr lang="es-CR" sz="1400" b="0" i="0" u="none" strike="noStrike" baseline="0">
            <a:solidFill>
              <a:srgbClr val="000000"/>
            </a:solidFill>
            <a:latin typeface="Calibri"/>
          </a:endParaRPr>
        </a:p>
      </xdr:txBody>
    </xdr:sp>
    <xdr:clientData/>
  </xdr:twoCellAnchor>
  <xdr:twoCellAnchor>
    <xdr:from>
      <xdr:col>23</xdr:col>
      <xdr:colOff>614029</xdr:colOff>
      <xdr:row>2</xdr:row>
      <xdr:rowOff>369186</xdr:rowOff>
    </xdr:from>
    <xdr:to>
      <xdr:col>26</xdr:col>
      <xdr:colOff>554959</xdr:colOff>
      <xdr:row>26</xdr:row>
      <xdr:rowOff>44302</xdr:rowOff>
    </xdr:to>
    <xdr:sp macro="" textlink="">
      <xdr:nvSpPr>
        <xdr:cNvPr id="88" name="Rectángulo 87">
          <a:extLst>
            <a:ext uri="{FF2B5EF4-FFF2-40B4-BE49-F238E27FC236}">
              <a16:creationId xmlns:a16="http://schemas.microsoft.com/office/drawing/2014/main" id="{F5CB76E6-B272-4B5F-9182-409B95A82218}"/>
            </a:ext>
          </a:extLst>
        </xdr:cNvPr>
        <xdr:cNvSpPr/>
      </xdr:nvSpPr>
      <xdr:spPr>
        <a:xfrm>
          <a:off x="16215979" y="959736"/>
          <a:ext cx="2296780" cy="3967716"/>
        </a:xfrm>
        <a:prstGeom prst="rect">
          <a:avLst/>
        </a:prstGeom>
        <a:noFill/>
        <a:ln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24</xdr:col>
      <xdr:colOff>29535</xdr:colOff>
      <xdr:row>17</xdr:row>
      <xdr:rowOff>103373</xdr:rowOff>
    </xdr:from>
    <xdr:to>
      <xdr:col>26</xdr:col>
      <xdr:colOff>291316</xdr:colOff>
      <xdr:row>21</xdr:row>
      <xdr:rowOff>14767</xdr:rowOff>
    </xdr:to>
    <xdr:sp macro="" textlink="">
      <xdr:nvSpPr>
        <xdr:cNvPr id="89" name="Text Box 1">
          <a:extLst>
            <a:ext uri="{FF2B5EF4-FFF2-40B4-BE49-F238E27FC236}">
              <a16:creationId xmlns:a16="http://schemas.microsoft.com/office/drawing/2014/main" id="{55837C23-596A-46A2-AEC4-EA744AB6949B}"/>
            </a:ext>
          </a:extLst>
        </xdr:cNvPr>
        <xdr:cNvSpPr txBox="1">
          <a:spLocks noChangeArrowheads="1"/>
        </xdr:cNvSpPr>
      </xdr:nvSpPr>
      <xdr:spPr bwMode="auto">
        <a:xfrm>
          <a:off x="16387135" y="3329173"/>
          <a:ext cx="1861981" cy="64799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DEAPERTAMENTOS</a:t>
          </a:r>
          <a:endParaRPr lang="es-CR" sz="1400" b="0" i="0" u="none" strike="noStrike" baseline="0">
            <a:solidFill>
              <a:srgbClr val="000000"/>
            </a:solidFill>
            <a:latin typeface="Calibri"/>
          </a:endParaRPr>
        </a:p>
      </xdr:txBody>
    </xdr:sp>
    <xdr:clientData/>
  </xdr:twoCellAnchor>
  <xdr:twoCellAnchor>
    <xdr:from>
      <xdr:col>24</xdr:col>
      <xdr:colOff>29535</xdr:colOff>
      <xdr:row>21</xdr:row>
      <xdr:rowOff>132908</xdr:rowOff>
    </xdr:from>
    <xdr:to>
      <xdr:col>26</xdr:col>
      <xdr:colOff>306110</xdr:colOff>
      <xdr:row>25</xdr:row>
      <xdr:rowOff>29535</xdr:rowOff>
    </xdr:to>
    <xdr:sp macro="" textlink="">
      <xdr:nvSpPr>
        <xdr:cNvPr id="90" name="Text Box 1">
          <a:extLst>
            <a:ext uri="{FF2B5EF4-FFF2-40B4-BE49-F238E27FC236}">
              <a16:creationId xmlns:a16="http://schemas.microsoft.com/office/drawing/2014/main" id="{0D9408A7-6444-40AB-9EA6-4E7D2793F796}"/>
            </a:ext>
          </a:extLst>
        </xdr:cNvPr>
        <xdr:cNvSpPr txBox="1">
          <a:spLocks noChangeArrowheads="1"/>
        </xdr:cNvSpPr>
      </xdr:nvSpPr>
      <xdr:spPr bwMode="auto">
        <a:xfrm>
          <a:off x="16387135" y="4095308"/>
          <a:ext cx="1876775" cy="63322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UNIDADES</a:t>
          </a:r>
        </a:p>
      </xdr:txBody>
    </xdr:sp>
    <xdr:clientData/>
  </xdr:twoCellAnchor>
  <xdr:twoCellAnchor>
    <xdr:from>
      <xdr:col>5</xdr:col>
      <xdr:colOff>868363</xdr:colOff>
      <xdr:row>49</xdr:row>
      <xdr:rowOff>68036</xdr:rowOff>
    </xdr:from>
    <xdr:to>
      <xdr:col>5</xdr:col>
      <xdr:colOff>869414</xdr:colOff>
      <xdr:row>52</xdr:row>
      <xdr:rowOff>88144</xdr:rowOff>
    </xdr:to>
    <xdr:cxnSp macro="">
      <xdr:nvCxnSpPr>
        <xdr:cNvPr id="91" name="Conector recto 90">
          <a:extLst>
            <a:ext uri="{FF2B5EF4-FFF2-40B4-BE49-F238E27FC236}">
              <a16:creationId xmlns:a16="http://schemas.microsoft.com/office/drawing/2014/main" id="{5C15433F-F624-48DD-BA98-B46EF266E95A}"/>
            </a:ext>
          </a:extLst>
        </xdr:cNvPr>
        <xdr:cNvCxnSpPr/>
      </xdr:nvCxnSpPr>
      <xdr:spPr>
        <a:xfrm flipH="1">
          <a:off x="2322513" y="9186636"/>
          <a:ext cx="1051" cy="5725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503347</xdr:colOff>
      <xdr:row>49</xdr:row>
      <xdr:rowOff>62872</xdr:rowOff>
    </xdr:from>
    <xdr:to>
      <xdr:col>7</xdr:col>
      <xdr:colOff>504398</xdr:colOff>
      <xdr:row>52</xdr:row>
      <xdr:rowOff>82980</xdr:rowOff>
    </xdr:to>
    <xdr:cxnSp macro="">
      <xdr:nvCxnSpPr>
        <xdr:cNvPr id="92" name="Conector recto 91">
          <a:extLst>
            <a:ext uri="{FF2B5EF4-FFF2-40B4-BE49-F238E27FC236}">
              <a16:creationId xmlns:a16="http://schemas.microsoft.com/office/drawing/2014/main" id="{AEBB6FC6-47C5-420F-BB3C-671F06D6CF2E}"/>
            </a:ext>
          </a:extLst>
        </xdr:cNvPr>
        <xdr:cNvCxnSpPr/>
      </xdr:nvCxnSpPr>
      <xdr:spPr>
        <a:xfrm flipH="1">
          <a:off x="3627547" y="9181472"/>
          <a:ext cx="1051" cy="5725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192040</xdr:colOff>
      <xdr:row>49</xdr:row>
      <xdr:rowOff>81733</xdr:rowOff>
    </xdr:from>
    <xdr:to>
      <xdr:col>9</xdr:col>
      <xdr:colOff>193091</xdr:colOff>
      <xdr:row>52</xdr:row>
      <xdr:rowOff>101841</xdr:rowOff>
    </xdr:to>
    <xdr:cxnSp macro="">
      <xdr:nvCxnSpPr>
        <xdr:cNvPr id="93" name="Conector recto 92">
          <a:extLst>
            <a:ext uri="{FF2B5EF4-FFF2-40B4-BE49-F238E27FC236}">
              <a16:creationId xmlns:a16="http://schemas.microsoft.com/office/drawing/2014/main" id="{A39EE072-5CDD-4B47-A13C-A6110D85E96B}"/>
            </a:ext>
          </a:extLst>
        </xdr:cNvPr>
        <xdr:cNvCxnSpPr/>
      </xdr:nvCxnSpPr>
      <xdr:spPr>
        <a:xfrm flipH="1">
          <a:off x="4916440" y="9200333"/>
          <a:ext cx="1051" cy="5725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666939</xdr:colOff>
      <xdr:row>49</xdr:row>
      <xdr:rowOff>56585</xdr:rowOff>
    </xdr:from>
    <xdr:to>
      <xdr:col>10</xdr:col>
      <xdr:colOff>667990</xdr:colOff>
      <xdr:row>52</xdr:row>
      <xdr:rowOff>76693</xdr:rowOff>
    </xdr:to>
    <xdr:cxnSp macro="">
      <xdr:nvCxnSpPr>
        <xdr:cNvPr id="94" name="Conector recto 93">
          <a:extLst>
            <a:ext uri="{FF2B5EF4-FFF2-40B4-BE49-F238E27FC236}">
              <a16:creationId xmlns:a16="http://schemas.microsoft.com/office/drawing/2014/main" id="{8F6AFFFA-EBFE-4B84-8AF5-63F636477BDE}"/>
            </a:ext>
          </a:extLst>
        </xdr:cNvPr>
        <xdr:cNvCxnSpPr/>
      </xdr:nvCxnSpPr>
      <xdr:spPr>
        <a:xfrm flipH="1">
          <a:off x="6191439" y="9175185"/>
          <a:ext cx="1051" cy="5725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302034</xdr:colOff>
      <xdr:row>49</xdr:row>
      <xdr:rowOff>132030</xdr:rowOff>
    </xdr:from>
    <xdr:to>
      <xdr:col>12</xdr:col>
      <xdr:colOff>303085</xdr:colOff>
      <xdr:row>52</xdr:row>
      <xdr:rowOff>152138</xdr:rowOff>
    </xdr:to>
    <xdr:cxnSp macro="">
      <xdr:nvCxnSpPr>
        <xdr:cNvPr id="95" name="Conector recto 94">
          <a:extLst>
            <a:ext uri="{FF2B5EF4-FFF2-40B4-BE49-F238E27FC236}">
              <a16:creationId xmlns:a16="http://schemas.microsoft.com/office/drawing/2014/main" id="{7B7904B2-B6F0-4ABD-9471-2827FB9664A8}"/>
            </a:ext>
          </a:extLst>
        </xdr:cNvPr>
        <xdr:cNvCxnSpPr/>
      </xdr:nvCxnSpPr>
      <xdr:spPr>
        <a:xfrm flipH="1">
          <a:off x="7426734" y="9250630"/>
          <a:ext cx="1051" cy="5725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870264</xdr:colOff>
      <xdr:row>49</xdr:row>
      <xdr:rowOff>83243</xdr:rowOff>
    </xdr:from>
    <xdr:to>
      <xdr:col>13</xdr:col>
      <xdr:colOff>871315</xdr:colOff>
      <xdr:row>52</xdr:row>
      <xdr:rowOff>103351</xdr:rowOff>
    </xdr:to>
    <xdr:cxnSp macro="">
      <xdr:nvCxnSpPr>
        <xdr:cNvPr id="96" name="Conector recto 95">
          <a:extLst>
            <a:ext uri="{FF2B5EF4-FFF2-40B4-BE49-F238E27FC236}">
              <a16:creationId xmlns:a16="http://schemas.microsoft.com/office/drawing/2014/main" id="{BB67191C-12CF-47E1-8573-DBD242C0A1F9}"/>
            </a:ext>
          </a:extLst>
        </xdr:cNvPr>
        <xdr:cNvCxnSpPr/>
      </xdr:nvCxnSpPr>
      <xdr:spPr>
        <a:xfrm flipH="1">
          <a:off x="8725214" y="9201843"/>
          <a:ext cx="1051" cy="5725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437050</xdr:colOff>
      <xdr:row>49</xdr:row>
      <xdr:rowOff>94308</xdr:rowOff>
    </xdr:from>
    <xdr:to>
      <xdr:col>15</xdr:col>
      <xdr:colOff>438101</xdr:colOff>
      <xdr:row>52</xdr:row>
      <xdr:rowOff>114416</xdr:rowOff>
    </xdr:to>
    <xdr:cxnSp macro="">
      <xdr:nvCxnSpPr>
        <xdr:cNvPr id="97" name="Conector recto 96">
          <a:extLst>
            <a:ext uri="{FF2B5EF4-FFF2-40B4-BE49-F238E27FC236}">
              <a16:creationId xmlns:a16="http://schemas.microsoft.com/office/drawing/2014/main" id="{C8F3B1D7-3D43-4C0C-AA73-13CEF82A67EF}"/>
            </a:ext>
          </a:extLst>
        </xdr:cNvPr>
        <xdr:cNvCxnSpPr/>
      </xdr:nvCxnSpPr>
      <xdr:spPr>
        <a:xfrm flipH="1">
          <a:off x="9962050" y="9212908"/>
          <a:ext cx="1051" cy="5725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17</xdr:col>
      <xdr:colOff>144604</xdr:colOff>
      <xdr:row>49</xdr:row>
      <xdr:rowOff>56584</xdr:rowOff>
    </xdr:from>
    <xdr:to>
      <xdr:col>17</xdr:col>
      <xdr:colOff>145655</xdr:colOff>
      <xdr:row>52</xdr:row>
      <xdr:rowOff>76692</xdr:rowOff>
    </xdr:to>
    <xdr:cxnSp macro="">
      <xdr:nvCxnSpPr>
        <xdr:cNvPr id="98" name="Conector recto 97">
          <a:extLst>
            <a:ext uri="{FF2B5EF4-FFF2-40B4-BE49-F238E27FC236}">
              <a16:creationId xmlns:a16="http://schemas.microsoft.com/office/drawing/2014/main" id="{AADDAFD0-2FC4-4399-A0FE-3515C3FF7A95}"/>
            </a:ext>
          </a:extLst>
        </xdr:cNvPr>
        <xdr:cNvCxnSpPr/>
      </xdr:nvCxnSpPr>
      <xdr:spPr>
        <a:xfrm flipH="1">
          <a:off x="11269804" y="9175184"/>
          <a:ext cx="1051" cy="57255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12574</xdr:colOff>
      <xdr:row>50</xdr:row>
      <xdr:rowOff>182201</xdr:rowOff>
    </xdr:from>
    <xdr:to>
      <xdr:col>7</xdr:col>
      <xdr:colOff>446837</xdr:colOff>
      <xdr:row>53</xdr:row>
      <xdr:rowOff>50453</xdr:rowOff>
    </xdr:to>
    <xdr:sp macro="" textlink="">
      <xdr:nvSpPr>
        <xdr:cNvPr id="99" name="Rectángulo 98">
          <a:extLst>
            <a:ext uri="{FF2B5EF4-FFF2-40B4-BE49-F238E27FC236}">
              <a16:creationId xmlns:a16="http://schemas.microsoft.com/office/drawing/2014/main" id="{478E84CA-1E7F-4ABB-B499-070F8146907D}"/>
            </a:ext>
          </a:extLst>
        </xdr:cNvPr>
        <xdr:cNvSpPr/>
      </xdr:nvSpPr>
      <xdr:spPr>
        <a:xfrm>
          <a:off x="2336674" y="9484951"/>
          <a:ext cx="1234363" cy="42070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7</xdr:col>
      <xdr:colOff>522208</xdr:colOff>
      <xdr:row>50</xdr:row>
      <xdr:rowOff>232498</xdr:rowOff>
    </xdr:from>
    <xdr:to>
      <xdr:col>9</xdr:col>
      <xdr:colOff>119716</xdr:colOff>
      <xdr:row>53</xdr:row>
      <xdr:rowOff>100750</xdr:rowOff>
    </xdr:to>
    <xdr:sp macro="" textlink="">
      <xdr:nvSpPr>
        <xdr:cNvPr id="100" name="Rectángulo 99">
          <a:extLst>
            <a:ext uri="{FF2B5EF4-FFF2-40B4-BE49-F238E27FC236}">
              <a16:creationId xmlns:a16="http://schemas.microsoft.com/office/drawing/2014/main" id="{C773A49F-FFDC-428D-9A04-4FCF750C0CDB}"/>
            </a:ext>
          </a:extLst>
        </xdr:cNvPr>
        <xdr:cNvSpPr/>
      </xdr:nvSpPr>
      <xdr:spPr>
        <a:xfrm>
          <a:off x="3646408" y="9484448"/>
          <a:ext cx="1197708" cy="47150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9</xdr:col>
      <xdr:colOff>204614</xdr:colOff>
      <xdr:row>51</xdr:row>
      <xdr:rowOff>4276</xdr:rowOff>
    </xdr:from>
    <xdr:to>
      <xdr:col>10</xdr:col>
      <xdr:colOff>571500</xdr:colOff>
      <xdr:row>53</xdr:row>
      <xdr:rowOff>63028</xdr:rowOff>
    </xdr:to>
    <xdr:sp macro="" textlink="">
      <xdr:nvSpPr>
        <xdr:cNvPr id="101" name="Rectángulo 100">
          <a:extLst>
            <a:ext uri="{FF2B5EF4-FFF2-40B4-BE49-F238E27FC236}">
              <a16:creationId xmlns:a16="http://schemas.microsoft.com/office/drawing/2014/main" id="{952FDF1A-3921-4203-B0D5-445076221C28}"/>
            </a:ext>
          </a:extLst>
        </xdr:cNvPr>
        <xdr:cNvSpPr/>
      </xdr:nvSpPr>
      <xdr:spPr>
        <a:xfrm>
          <a:off x="4929014" y="9491176"/>
          <a:ext cx="1166986" cy="4270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10</xdr:col>
      <xdr:colOff>685800</xdr:colOff>
      <xdr:row>50</xdr:row>
      <xdr:rowOff>201189</xdr:rowOff>
    </xdr:from>
    <xdr:to>
      <xdr:col>12</xdr:col>
      <xdr:colOff>283308</xdr:colOff>
      <xdr:row>53</xdr:row>
      <xdr:rowOff>56585</xdr:rowOff>
    </xdr:to>
    <xdr:sp macro="" textlink="">
      <xdr:nvSpPr>
        <xdr:cNvPr id="102" name="Rectángulo 101">
          <a:extLst>
            <a:ext uri="{FF2B5EF4-FFF2-40B4-BE49-F238E27FC236}">
              <a16:creationId xmlns:a16="http://schemas.microsoft.com/office/drawing/2014/main" id="{7D97373D-3253-4BB7-BA9C-CE48761EF0B6}"/>
            </a:ext>
          </a:extLst>
        </xdr:cNvPr>
        <xdr:cNvSpPr/>
      </xdr:nvSpPr>
      <xdr:spPr>
        <a:xfrm>
          <a:off x="6210300" y="9484889"/>
          <a:ext cx="1197708" cy="4268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12</xdr:col>
      <xdr:colOff>352331</xdr:colOff>
      <xdr:row>50</xdr:row>
      <xdr:rowOff>201188</xdr:rowOff>
    </xdr:from>
    <xdr:to>
      <xdr:col>13</xdr:col>
      <xdr:colOff>786594</xdr:colOff>
      <xdr:row>53</xdr:row>
      <xdr:rowOff>56584</xdr:rowOff>
    </xdr:to>
    <xdr:sp macro="" textlink="">
      <xdr:nvSpPr>
        <xdr:cNvPr id="103" name="Rectángulo 102">
          <a:extLst>
            <a:ext uri="{FF2B5EF4-FFF2-40B4-BE49-F238E27FC236}">
              <a16:creationId xmlns:a16="http://schemas.microsoft.com/office/drawing/2014/main" id="{6508468A-E8AB-439A-8A7B-88BE609FB9CD}"/>
            </a:ext>
          </a:extLst>
        </xdr:cNvPr>
        <xdr:cNvSpPr/>
      </xdr:nvSpPr>
      <xdr:spPr>
        <a:xfrm>
          <a:off x="7477031" y="9484888"/>
          <a:ext cx="1234363" cy="4268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14</xdr:col>
      <xdr:colOff>25149</xdr:colOff>
      <xdr:row>50</xdr:row>
      <xdr:rowOff>176040</xdr:rowOff>
    </xdr:from>
    <xdr:to>
      <xdr:col>15</xdr:col>
      <xdr:colOff>364836</xdr:colOff>
      <xdr:row>53</xdr:row>
      <xdr:rowOff>31436</xdr:rowOff>
    </xdr:to>
    <xdr:sp macro="" textlink="">
      <xdr:nvSpPr>
        <xdr:cNvPr id="104" name="Rectángulo 103">
          <a:extLst>
            <a:ext uri="{FF2B5EF4-FFF2-40B4-BE49-F238E27FC236}">
              <a16:creationId xmlns:a16="http://schemas.microsoft.com/office/drawing/2014/main" id="{56D4C993-ED31-4880-8A34-1B07674CC53E}"/>
            </a:ext>
          </a:extLst>
        </xdr:cNvPr>
        <xdr:cNvSpPr/>
      </xdr:nvSpPr>
      <xdr:spPr>
        <a:xfrm>
          <a:off x="8750049" y="9478790"/>
          <a:ext cx="1139787" cy="40784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15</xdr:col>
      <xdr:colOff>492125</xdr:colOff>
      <xdr:row>50</xdr:row>
      <xdr:rowOff>166327</xdr:rowOff>
    </xdr:from>
    <xdr:to>
      <xdr:col>16</xdr:col>
      <xdr:colOff>862685</xdr:colOff>
      <xdr:row>53</xdr:row>
      <xdr:rowOff>34579</xdr:rowOff>
    </xdr:to>
    <xdr:sp macro="" textlink="">
      <xdr:nvSpPr>
        <xdr:cNvPr id="105" name="Rectángulo 104">
          <a:extLst>
            <a:ext uri="{FF2B5EF4-FFF2-40B4-BE49-F238E27FC236}">
              <a16:creationId xmlns:a16="http://schemas.microsoft.com/office/drawing/2014/main" id="{DD949CE6-96E0-4E45-8B4E-19BF06FB6F3B}"/>
            </a:ext>
          </a:extLst>
        </xdr:cNvPr>
        <xdr:cNvSpPr/>
      </xdr:nvSpPr>
      <xdr:spPr>
        <a:xfrm>
          <a:off x="10017125" y="9469077"/>
          <a:ext cx="1107160" cy="42070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17</xdr:col>
      <xdr:colOff>195026</xdr:colOff>
      <xdr:row>50</xdr:row>
      <xdr:rowOff>213763</xdr:rowOff>
    </xdr:from>
    <xdr:to>
      <xdr:col>18</xdr:col>
      <xdr:colOff>616564</xdr:colOff>
      <xdr:row>53</xdr:row>
      <xdr:rowOff>69159</xdr:rowOff>
    </xdr:to>
    <xdr:sp macro="" textlink="">
      <xdr:nvSpPr>
        <xdr:cNvPr id="106" name="Rectángulo 105">
          <a:extLst>
            <a:ext uri="{FF2B5EF4-FFF2-40B4-BE49-F238E27FC236}">
              <a16:creationId xmlns:a16="http://schemas.microsoft.com/office/drawing/2014/main" id="{7599FD5B-0325-4C24-97B7-BC7F2FDF3C2C}"/>
            </a:ext>
          </a:extLst>
        </xdr:cNvPr>
        <xdr:cNvSpPr/>
      </xdr:nvSpPr>
      <xdr:spPr>
        <a:xfrm>
          <a:off x="11320226" y="9484763"/>
          <a:ext cx="1221638" cy="4395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editAs="oneCell">
    <xdr:from>
      <xdr:col>5</xdr:col>
      <xdr:colOff>317499</xdr:colOff>
      <xdr:row>0</xdr:row>
      <xdr:rowOff>0</xdr:rowOff>
    </xdr:from>
    <xdr:to>
      <xdr:col>9</xdr:col>
      <xdr:colOff>3628</xdr:colOff>
      <xdr:row>14</xdr:row>
      <xdr:rowOff>140277</xdr:rowOff>
    </xdr:to>
    <xdr:pic>
      <xdr:nvPicPr>
        <xdr:cNvPr id="107" name="Imagen 230">
          <a:extLst>
            <a:ext uri="{FF2B5EF4-FFF2-40B4-BE49-F238E27FC236}">
              <a16:creationId xmlns:a16="http://schemas.microsoft.com/office/drawing/2014/main" id="{AF97E56E-084E-4167-96F0-793ABBD1C7B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635249" y="0"/>
          <a:ext cx="2848429" cy="3251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523875</xdr:colOff>
      <xdr:row>0</xdr:row>
      <xdr:rowOff>158750</xdr:rowOff>
    </xdr:from>
    <xdr:to>
      <xdr:col>26</xdr:col>
      <xdr:colOff>706633</xdr:colOff>
      <xdr:row>2</xdr:row>
      <xdr:rowOff>77643</xdr:rowOff>
    </xdr:to>
    <xdr:pic>
      <xdr:nvPicPr>
        <xdr:cNvPr id="111" name="Imagen 110">
          <a:extLst>
            <a:ext uri="{FF2B5EF4-FFF2-40B4-BE49-F238E27FC236}">
              <a16:creationId xmlns:a16="http://schemas.microsoft.com/office/drawing/2014/main" id="{CC03421B-0E27-45D1-A31E-E485138CC5BC}"/>
            </a:ext>
          </a:extLst>
        </xdr:cNvPr>
        <xdr:cNvPicPr>
          <a:picLocks noChangeAspect="1"/>
        </xdr:cNvPicPr>
      </xdr:nvPicPr>
      <xdr:blipFill>
        <a:blip xmlns:r="http://schemas.openxmlformats.org/officeDocument/2006/relationships" r:embed="rId30"/>
        <a:stretch>
          <a:fillRect/>
        </a:stretch>
      </xdr:blipFill>
      <xdr:spPr>
        <a:xfrm>
          <a:off x="13954125" y="158750"/>
          <a:ext cx="5389758" cy="506268"/>
        </a:xfrm>
        <a:prstGeom prst="rect">
          <a:avLst/>
        </a:prstGeom>
      </xdr:spPr>
    </xdr:pic>
    <xdr:clientData/>
  </xdr:twoCellAnchor>
  <xdr:twoCellAnchor>
    <xdr:from>
      <xdr:col>8</xdr:col>
      <xdr:colOff>730250</xdr:colOff>
      <xdr:row>10</xdr:row>
      <xdr:rowOff>174625</xdr:rowOff>
    </xdr:from>
    <xdr:to>
      <xdr:col>8</xdr:col>
      <xdr:colOff>731301</xdr:colOff>
      <xdr:row>15</xdr:row>
      <xdr:rowOff>26911</xdr:rowOff>
    </xdr:to>
    <xdr:cxnSp macro="">
      <xdr:nvCxnSpPr>
        <xdr:cNvPr id="113" name="Conector recto 112">
          <a:extLst>
            <a:ext uri="{FF2B5EF4-FFF2-40B4-BE49-F238E27FC236}">
              <a16:creationId xmlns:a16="http://schemas.microsoft.com/office/drawing/2014/main" id="{9AE3CD6F-67EE-43EE-8CA8-48D0E2624A12}"/>
            </a:ext>
          </a:extLst>
        </xdr:cNvPr>
        <xdr:cNvCxnSpPr/>
      </xdr:nvCxnSpPr>
      <xdr:spPr>
        <a:xfrm flipH="1">
          <a:off x="5429250" y="2524125"/>
          <a:ext cx="1051" cy="804786"/>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491507</xdr:colOff>
      <xdr:row>0</xdr:row>
      <xdr:rowOff>11547</xdr:rowOff>
    </xdr:from>
    <xdr:to>
      <xdr:col>17</xdr:col>
      <xdr:colOff>1211581</xdr:colOff>
      <xdr:row>3</xdr:row>
      <xdr:rowOff>4619</xdr:rowOff>
    </xdr:to>
    <xdr:pic>
      <xdr:nvPicPr>
        <xdr:cNvPr id="3" name="Imagen 2">
          <a:extLst>
            <a:ext uri="{FF2B5EF4-FFF2-40B4-BE49-F238E27FC236}">
              <a16:creationId xmlns:a16="http://schemas.microsoft.com/office/drawing/2014/main" id="{FAFAA91D-0027-498D-8AB4-7AAD7B51CEEF}"/>
            </a:ext>
          </a:extLst>
        </xdr:cNvPr>
        <xdr:cNvPicPr>
          <a:picLocks noChangeAspect="1"/>
        </xdr:cNvPicPr>
      </xdr:nvPicPr>
      <xdr:blipFill>
        <a:blip xmlns:r="http://schemas.openxmlformats.org/officeDocument/2006/relationships" r:embed="rId1"/>
        <a:stretch>
          <a:fillRect/>
        </a:stretch>
      </xdr:blipFill>
      <xdr:spPr>
        <a:xfrm>
          <a:off x="6444632" y="11547"/>
          <a:ext cx="5225399" cy="5455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623799</xdr:colOff>
      <xdr:row>0</xdr:row>
      <xdr:rowOff>32714</xdr:rowOff>
    </xdr:from>
    <xdr:to>
      <xdr:col>16</xdr:col>
      <xdr:colOff>1156500</xdr:colOff>
      <xdr:row>3</xdr:row>
      <xdr:rowOff>6736</xdr:rowOff>
    </xdr:to>
    <xdr:pic>
      <xdr:nvPicPr>
        <xdr:cNvPr id="3" name="Imagen 2">
          <a:extLst>
            <a:ext uri="{FF2B5EF4-FFF2-40B4-BE49-F238E27FC236}">
              <a16:creationId xmlns:a16="http://schemas.microsoft.com/office/drawing/2014/main" id="{2042CCA5-6436-47CA-BF88-56603D209B0B}"/>
            </a:ext>
          </a:extLst>
        </xdr:cNvPr>
        <xdr:cNvPicPr>
          <a:picLocks noChangeAspect="1"/>
        </xdr:cNvPicPr>
      </xdr:nvPicPr>
      <xdr:blipFill>
        <a:blip xmlns:r="http://schemas.openxmlformats.org/officeDocument/2006/relationships" r:embed="rId1"/>
        <a:stretch>
          <a:fillRect/>
        </a:stretch>
      </xdr:blipFill>
      <xdr:spPr>
        <a:xfrm>
          <a:off x="6576924" y="32714"/>
          <a:ext cx="5086159" cy="5455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718456</xdr:colOff>
      <xdr:row>2</xdr:row>
      <xdr:rowOff>107950</xdr:rowOff>
    </xdr:to>
    <xdr:pic>
      <xdr:nvPicPr>
        <xdr:cNvPr id="2" name="Imagen 1">
          <a:hlinkClick xmlns:r="http://schemas.openxmlformats.org/officeDocument/2006/relationships" r:id="rId1"/>
          <a:extLst>
            <a:ext uri="{FF2B5EF4-FFF2-40B4-BE49-F238E27FC236}">
              <a16:creationId xmlns:a16="http://schemas.microsoft.com/office/drawing/2014/main" id="{C6DB8F44-B0B5-4619-B8E0-EE2C7540ABF1}"/>
            </a:ext>
          </a:extLst>
        </xdr:cNvPr>
        <xdr:cNvPicPr>
          <a:picLocks noChangeAspect="1"/>
        </xdr:cNvPicPr>
      </xdr:nvPicPr>
      <xdr:blipFill>
        <a:blip xmlns:r="http://schemas.openxmlformats.org/officeDocument/2006/relationships" r:embed="rId2"/>
        <a:stretch>
          <a:fillRect/>
        </a:stretch>
      </xdr:blipFill>
      <xdr:spPr>
        <a:xfrm flipH="1">
          <a:off x="4895850" y="0"/>
          <a:ext cx="1518556" cy="476250"/>
        </a:xfrm>
        <a:prstGeom prst="rect">
          <a:avLst/>
        </a:prstGeom>
      </xdr:spPr>
    </xdr:pic>
    <xdr:clientData/>
  </xdr:twoCellAnchor>
  <xdr:twoCellAnchor editAs="oneCell">
    <xdr:from>
      <xdr:col>7</xdr:col>
      <xdr:colOff>623799</xdr:colOff>
      <xdr:row>0</xdr:row>
      <xdr:rowOff>32714</xdr:rowOff>
    </xdr:from>
    <xdr:to>
      <xdr:col>14</xdr:col>
      <xdr:colOff>92662</xdr:colOff>
      <xdr:row>3</xdr:row>
      <xdr:rowOff>25786</xdr:rowOff>
    </xdr:to>
    <xdr:pic>
      <xdr:nvPicPr>
        <xdr:cNvPr id="3" name="Imagen 2">
          <a:extLst>
            <a:ext uri="{FF2B5EF4-FFF2-40B4-BE49-F238E27FC236}">
              <a16:creationId xmlns:a16="http://schemas.microsoft.com/office/drawing/2014/main" id="{7670831D-F318-49E1-B6E9-5F7245704A46}"/>
            </a:ext>
          </a:extLst>
        </xdr:cNvPr>
        <xdr:cNvPicPr>
          <a:picLocks noChangeAspect="1"/>
        </xdr:cNvPicPr>
      </xdr:nvPicPr>
      <xdr:blipFill>
        <a:blip xmlns:r="http://schemas.openxmlformats.org/officeDocument/2006/relationships" r:embed="rId3"/>
        <a:stretch>
          <a:fillRect/>
        </a:stretch>
      </xdr:blipFill>
      <xdr:spPr>
        <a:xfrm>
          <a:off x="6865849" y="32714"/>
          <a:ext cx="5356220" cy="5455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252891</xdr:colOff>
      <xdr:row>2</xdr:row>
      <xdr:rowOff>89340</xdr:rowOff>
    </xdr:to>
    <xdr:pic>
      <xdr:nvPicPr>
        <xdr:cNvPr id="2" name="Imagen 1">
          <a:hlinkClick xmlns:r="http://schemas.openxmlformats.org/officeDocument/2006/relationships" r:id="rId1"/>
          <a:extLst>
            <a:ext uri="{FF2B5EF4-FFF2-40B4-BE49-F238E27FC236}">
              <a16:creationId xmlns:a16="http://schemas.microsoft.com/office/drawing/2014/main" id="{3E968B55-5DEF-4A0B-A354-12E1D37A7FE6}"/>
            </a:ext>
          </a:extLst>
        </xdr:cNvPr>
        <xdr:cNvPicPr>
          <a:picLocks noChangeAspect="1"/>
        </xdr:cNvPicPr>
      </xdr:nvPicPr>
      <xdr:blipFill>
        <a:blip xmlns:r="http://schemas.openxmlformats.org/officeDocument/2006/relationships" r:embed="rId2"/>
        <a:stretch>
          <a:fillRect/>
        </a:stretch>
      </xdr:blipFill>
      <xdr:spPr>
        <a:xfrm flipH="1">
          <a:off x="6623050" y="0"/>
          <a:ext cx="1502027" cy="475783"/>
        </a:xfrm>
        <a:prstGeom prst="rect">
          <a:avLst/>
        </a:prstGeom>
      </xdr:spPr>
    </xdr:pic>
    <xdr:clientData/>
  </xdr:twoCellAnchor>
  <xdr:twoCellAnchor editAs="oneCell">
    <xdr:from>
      <xdr:col>6</xdr:col>
      <xdr:colOff>527050</xdr:colOff>
      <xdr:row>0</xdr:row>
      <xdr:rowOff>0</xdr:rowOff>
    </xdr:from>
    <xdr:to>
      <xdr:col>7</xdr:col>
      <xdr:colOff>690913</xdr:colOff>
      <xdr:row>2</xdr:row>
      <xdr:rowOff>107950</xdr:rowOff>
    </xdr:to>
    <xdr:pic>
      <xdr:nvPicPr>
        <xdr:cNvPr id="4" name="Imagen 3">
          <a:hlinkClick xmlns:r="http://schemas.openxmlformats.org/officeDocument/2006/relationships" r:id="rId3"/>
          <a:extLst>
            <a:ext uri="{FF2B5EF4-FFF2-40B4-BE49-F238E27FC236}">
              <a16:creationId xmlns:a16="http://schemas.microsoft.com/office/drawing/2014/main" id="{86887FDE-57FC-4094-AAA5-603396CAD8CB}"/>
            </a:ext>
          </a:extLst>
        </xdr:cNvPr>
        <xdr:cNvPicPr>
          <a:picLocks noChangeAspect="1"/>
        </xdr:cNvPicPr>
      </xdr:nvPicPr>
      <xdr:blipFill>
        <a:blip xmlns:r="http://schemas.openxmlformats.org/officeDocument/2006/relationships" r:embed="rId2"/>
        <a:stretch>
          <a:fillRect/>
        </a:stretch>
      </xdr:blipFill>
      <xdr:spPr>
        <a:xfrm flipH="1">
          <a:off x="4902200" y="0"/>
          <a:ext cx="1512206" cy="476250"/>
        </a:xfrm>
        <a:prstGeom prst="rect">
          <a:avLst/>
        </a:prstGeom>
      </xdr:spPr>
    </xdr:pic>
    <xdr:clientData/>
  </xdr:twoCellAnchor>
  <xdr:twoCellAnchor editAs="oneCell">
    <xdr:from>
      <xdr:col>7</xdr:col>
      <xdr:colOff>491507</xdr:colOff>
      <xdr:row>0</xdr:row>
      <xdr:rowOff>11547</xdr:rowOff>
    </xdr:from>
    <xdr:to>
      <xdr:col>15</xdr:col>
      <xdr:colOff>47277</xdr:colOff>
      <xdr:row>3</xdr:row>
      <xdr:rowOff>4619</xdr:rowOff>
    </xdr:to>
    <xdr:pic>
      <xdr:nvPicPr>
        <xdr:cNvPr id="5" name="Imagen 4">
          <a:extLst>
            <a:ext uri="{FF2B5EF4-FFF2-40B4-BE49-F238E27FC236}">
              <a16:creationId xmlns:a16="http://schemas.microsoft.com/office/drawing/2014/main" id="{FA006EA9-D323-44EE-A41C-224B2C901E0C}"/>
            </a:ext>
          </a:extLst>
        </xdr:cNvPr>
        <xdr:cNvPicPr>
          <a:picLocks noChangeAspect="1"/>
        </xdr:cNvPicPr>
      </xdr:nvPicPr>
      <xdr:blipFill>
        <a:blip xmlns:r="http://schemas.openxmlformats.org/officeDocument/2006/relationships" r:embed="rId4"/>
        <a:stretch>
          <a:fillRect/>
        </a:stretch>
      </xdr:blipFill>
      <xdr:spPr>
        <a:xfrm>
          <a:off x="6733557" y="11547"/>
          <a:ext cx="5451376" cy="54552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491507</xdr:colOff>
      <xdr:row>0</xdr:row>
      <xdr:rowOff>11547</xdr:rowOff>
    </xdr:from>
    <xdr:to>
      <xdr:col>17</xdr:col>
      <xdr:colOff>554356</xdr:colOff>
      <xdr:row>3</xdr:row>
      <xdr:rowOff>4619</xdr:rowOff>
    </xdr:to>
    <xdr:pic>
      <xdr:nvPicPr>
        <xdr:cNvPr id="3" name="Imagen 2">
          <a:extLst>
            <a:ext uri="{FF2B5EF4-FFF2-40B4-BE49-F238E27FC236}">
              <a16:creationId xmlns:a16="http://schemas.microsoft.com/office/drawing/2014/main" id="{1280C594-3AEE-4C8A-A9CA-65326196887D}"/>
            </a:ext>
          </a:extLst>
        </xdr:cNvPr>
        <xdr:cNvPicPr>
          <a:picLocks noChangeAspect="1"/>
        </xdr:cNvPicPr>
      </xdr:nvPicPr>
      <xdr:blipFill>
        <a:blip xmlns:r="http://schemas.openxmlformats.org/officeDocument/2006/relationships" r:embed="rId1"/>
        <a:stretch>
          <a:fillRect/>
        </a:stretch>
      </xdr:blipFill>
      <xdr:spPr>
        <a:xfrm>
          <a:off x="6444632" y="11547"/>
          <a:ext cx="5225399" cy="54552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743855</xdr:colOff>
      <xdr:row>2</xdr:row>
      <xdr:rowOff>76200</xdr:rowOff>
    </xdr:to>
    <xdr:pic>
      <xdr:nvPicPr>
        <xdr:cNvPr id="2" name="Imagen 1">
          <a:hlinkClick xmlns:r="http://schemas.openxmlformats.org/officeDocument/2006/relationships" r:id="rId1"/>
          <a:extLst>
            <a:ext uri="{FF2B5EF4-FFF2-40B4-BE49-F238E27FC236}">
              <a16:creationId xmlns:a16="http://schemas.microsoft.com/office/drawing/2014/main" id="{0CBF18DC-AC02-4285-927C-9EA2B7ADC39E}"/>
            </a:ext>
          </a:extLst>
        </xdr:cNvPr>
        <xdr:cNvPicPr>
          <a:picLocks noChangeAspect="1"/>
        </xdr:cNvPicPr>
      </xdr:nvPicPr>
      <xdr:blipFill>
        <a:blip xmlns:r="http://schemas.openxmlformats.org/officeDocument/2006/relationships" r:embed="rId2"/>
        <a:stretch>
          <a:fillRect/>
        </a:stretch>
      </xdr:blipFill>
      <xdr:spPr>
        <a:xfrm flipH="1">
          <a:off x="4902200" y="0"/>
          <a:ext cx="1512206" cy="444500"/>
        </a:xfrm>
        <a:prstGeom prst="rect">
          <a:avLst/>
        </a:prstGeom>
      </xdr:spPr>
    </xdr:pic>
    <xdr:clientData/>
  </xdr:twoCellAnchor>
  <xdr:twoCellAnchor editAs="oneCell">
    <xdr:from>
      <xdr:col>7</xdr:col>
      <xdr:colOff>491507</xdr:colOff>
      <xdr:row>0</xdr:row>
      <xdr:rowOff>11547</xdr:rowOff>
    </xdr:from>
    <xdr:to>
      <xdr:col>15</xdr:col>
      <xdr:colOff>1302528</xdr:colOff>
      <xdr:row>2</xdr:row>
      <xdr:rowOff>112569</xdr:rowOff>
    </xdr:to>
    <xdr:pic>
      <xdr:nvPicPr>
        <xdr:cNvPr id="3" name="Imagen 2">
          <a:extLst>
            <a:ext uri="{FF2B5EF4-FFF2-40B4-BE49-F238E27FC236}">
              <a16:creationId xmlns:a16="http://schemas.microsoft.com/office/drawing/2014/main" id="{7DAD4051-60B9-496D-987C-4BE0BF829AF5}"/>
            </a:ext>
          </a:extLst>
        </xdr:cNvPr>
        <xdr:cNvPicPr>
          <a:picLocks noChangeAspect="1"/>
        </xdr:cNvPicPr>
      </xdr:nvPicPr>
      <xdr:blipFill>
        <a:blip xmlns:r="http://schemas.openxmlformats.org/officeDocument/2006/relationships" r:embed="rId3"/>
        <a:stretch>
          <a:fillRect/>
        </a:stretch>
      </xdr:blipFill>
      <xdr:spPr>
        <a:xfrm>
          <a:off x="6733557" y="11547"/>
          <a:ext cx="5451376" cy="46932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491507</xdr:colOff>
      <xdr:row>0</xdr:row>
      <xdr:rowOff>11547</xdr:rowOff>
    </xdr:from>
    <xdr:to>
      <xdr:col>16</xdr:col>
      <xdr:colOff>1275975</xdr:colOff>
      <xdr:row>3</xdr:row>
      <xdr:rowOff>4619</xdr:rowOff>
    </xdr:to>
    <xdr:pic>
      <xdr:nvPicPr>
        <xdr:cNvPr id="3" name="Imagen 2">
          <a:extLst>
            <a:ext uri="{FF2B5EF4-FFF2-40B4-BE49-F238E27FC236}">
              <a16:creationId xmlns:a16="http://schemas.microsoft.com/office/drawing/2014/main" id="{6DBD241A-0CA4-4A80-8418-C61632C94EED}"/>
            </a:ext>
          </a:extLst>
        </xdr:cNvPr>
        <xdr:cNvPicPr>
          <a:picLocks noChangeAspect="1"/>
        </xdr:cNvPicPr>
      </xdr:nvPicPr>
      <xdr:blipFill>
        <a:blip xmlns:r="http://schemas.openxmlformats.org/officeDocument/2006/relationships" r:embed="rId1"/>
        <a:stretch>
          <a:fillRect/>
        </a:stretch>
      </xdr:blipFill>
      <xdr:spPr>
        <a:xfrm>
          <a:off x="6444632" y="11547"/>
          <a:ext cx="5157350" cy="54552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199572</xdr:colOff>
      <xdr:row>1</xdr:row>
      <xdr:rowOff>39396</xdr:rowOff>
    </xdr:from>
    <xdr:to>
      <xdr:col>7</xdr:col>
      <xdr:colOff>338859</xdr:colOff>
      <xdr:row>7</xdr:row>
      <xdr:rowOff>30148</xdr:rowOff>
    </xdr:to>
    <xdr:pic>
      <xdr:nvPicPr>
        <xdr:cNvPr id="3" name="Imagen 2">
          <a:extLst>
            <a:ext uri="{FF2B5EF4-FFF2-40B4-BE49-F238E27FC236}">
              <a16:creationId xmlns:a16="http://schemas.microsoft.com/office/drawing/2014/main" id="{E065227C-B4C3-48A3-ADB7-CD82E77E3C2E}"/>
            </a:ext>
          </a:extLst>
        </xdr:cNvPr>
        <xdr:cNvPicPr>
          <a:picLocks noChangeAspect="1"/>
        </xdr:cNvPicPr>
      </xdr:nvPicPr>
      <xdr:blipFill>
        <a:blip xmlns:r="http://schemas.openxmlformats.org/officeDocument/2006/relationships" r:embed="rId1"/>
        <a:stretch>
          <a:fillRect/>
        </a:stretch>
      </xdr:blipFill>
      <xdr:spPr>
        <a:xfrm>
          <a:off x="3031672" y="223546"/>
          <a:ext cx="4797878" cy="109565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0</xdr:row>
      <xdr:rowOff>187614</xdr:rowOff>
    </xdr:from>
    <xdr:to>
      <xdr:col>4</xdr:col>
      <xdr:colOff>1444624</xdr:colOff>
      <xdr:row>1</xdr:row>
      <xdr:rowOff>225425</xdr:rowOff>
    </xdr:to>
    <xdr:pic>
      <xdr:nvPicPr>
        <xdr:cNvPr id="2" name="Imagen 1">
          <a:extLst>
            <a:ext uri="{FF2B5EF4-FFF2-40B4-BE49-F238E27FC236}">
              <a16:creationId xmlns:a16="http://schemas.microsoft.com/office/drawing/2014/main" id="{FD191146-C83F-4281-961F-307E0F8A0B16}"/>
            </a:ext>
          </a:extLst>
        </xdr:cNvPr>
        <xdr:cNvPicPr>
          <a:picLocks noChangeAspect="1"/>
        </xdr:cNvPicPr>
      </xdr:nvPicPr>
      <xdr:blipFill>
        <a:blip xmlns:r="http://schemas.openxmlformats.org/officeDocument/2006/relationships" r:embed="rId1"/>
        <a:stretch>
          <a:fillRect/>
        </a:stretch>
      </xdr:blipFill>
      <xdr:spPr>
        <a:xfrm>
          <a:off x="3460749" y="187614"/>
          <a:ext cx="7731125" cy="812511"/>
        </a:xfrm>
        <a:prstGeom prst="rect">
          <a:avLst/>
        </a:prstGeom>
      </xdr:spPr>
    </xdr:pic>
    <xdr:clientData/>
  </xdr:twoCellAnchor>
  <xdr:twoCellAnchor editAs="oneCell">
    <xdr:from>
      <xdr:col>10</xdr:col>
      <xdr:colOff>3586</xdr:colOff>
      <xdr:row>0</xdr:row>
      <xdr:rowOff>63502</xdr:rowOff>
    </xdr:from>
    <xdr:to>
      <xdr:col>12</xdr:col>
      <xdr:colOff>971550</xdr:colOff>
      <xdr:row>0</xdr:row>
      <xdr:rowOff>623048</xdr:rowOff>
    </xdr:to>
    <xdr:pic>
      <xdr:nvPicPr>
        <xdr:cNvPr id="4" name="Imagen 3">
          <a:extLst>
            <a:ext uri="{FF2B5EF4-FFF2-40B4-BE49-F238E27FC236}">
              <a16:creationId xmlns:a16="http://schemas.microsoft.com/office/drawing/2014/main" id="{3365B59E-1E7F-4352-9C30-DAF882FE8D13}"/>
            </a:ext>
          </a:extLst>
        </xdr:cNvPr>
        <xdr:cNvPicPr>
          <a:picLocks noChangeAspect="1"/>
        </xdr:cNvPicPr>
      </xdr:nvPicPr>
      <xdr:blipFill>
        <a:blip xmlns:r="http://schemas.openxmlformats.org/officeDocument/2006/relationships" r:embed="rId1"/>
        <a:stretch>
          <a:fillRect/>
        </a:stretch>
      </xdr:blipFill>
      <xdr:spPr>
        <a:xfrm>
          <a:off x="20221986" y="63502"/>
          <a:ext cx="5260564" cy="55954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623799</xdr:colOff>
      <xdr:row>0</xdr:row>
      <xdr:rowOff>32714</xdr:rowOff>
    </xdr:from>
    <xdr:to>
      <xdr:col>17</xdr:col>
      <xdr:colOff>1116614</xdr:colOff>
      <xdr:row>14</xdr:row>
      <xdr:rowOff>270261</xdr:rowOff>
    </xdr:to>
    <xdr:pic>
      <xdr:nvPicPr>
        <xdr:cNvPr id="3" name="Imagen 2">
          <a:extLst>
            <a:ext uri="{FF2B5EF4-FFF2-40B4-BE49-F238E27FC236}">
              <a16:creationId xmlns:a16="http://schemas.microsoft.com/office/drawing/2014/main" id="{80274AA4-2C75-4844-9950-8D8115051397}"/>
            </a:ext>
          </a:extLst>
        </xdr:cNvPr>
        <xdr:cNvPicPr>
          <a:picLocks noChangeAspect="1"/>
        </xdr:cNvPicPr>
      </xdr:nvPicPr>
      <xdr:blipFill>
        <a:blip xmlns:r="http://schemas.openxmlformats.org/officeDocument/2006/relationships" r:embed="rId1"/>
        <a:stretch>
          <a:fillRect/>
        </a:stretch>
      </xdr:blipFill>
      <xdr:spPr>
        <a:xfrm>
          <a:off x="6557874" y="32714"/>
          <a:ext cx="5123613" cy="545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4</xdr:col>
      <xdr:colOff>304800</xdr:colOff>
      <xdr:row>3</xdr:row>
      <xdr:rowOff>120649</xdr:rowOff>
    </xdr:to>
    <xdr:sp macro="" textlink="">
      <xdr:nvSpPr>
        <xdr:cNvPr id="19" name="AutoShape 8" descr="Dirección De Flecha Roja Del Icono Sobre Un Fondo Blanco Ilustraciones svg,  vectoriales, clip art vectorizado libre de derechos. Image 89997975">
          <a:extLst>
            <a:ext uri="{FF2B5EF4-FFF2-40B4-BE49-F238E27FC236}">
              <a16:creationId xmlns:a16="http://schemas.microsoft.com/office/drawing/2014/main" id="{7DC8B1BA-FCB9-41AA-8592-6FC5CC82D1EA}"/>
            </a:ext>
          </a:extLst>
        </xdr:cNvPr>
        <xdr:cNvSpPr>
          <a:spLocks noChangeAspect="1" noChangeArrowheads="1"/>
        </xdr:cNvSpPr>
      </xdr:nvSpPr>
      <xdr:spPr bwMode="auto">
        <a:xfrm>
          <a:off x="8502650" y="3937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xdr:row>
      <xdr:rowOff>0</xdr:rowOff>
    </xdr:from>
    <xdr:to>
      <xdr:col>4</xdr:col>
      <xdr:colOff>304800</xdr:colOff>
      <xdr:row>3</xdr:row>
      <xdr:rowOff>120649</xdr:rowOff>
    </xdr:to>
    <xdr:sp macro="" textlink="">
      <xdr:nvSpPr>
        <xdr:cNvPr id="20" name="AutoShape 9" descr="Dirección De Flecha Roja Del Icono Sobre Un Fondo Blanco Ilustraciones svg,  vectoriales, clip art vectorizado libre de derechos. Image 89997975">
          <a:extLst>
            <a:ext uri="{FF2B5EF4-FFF2-40B4-BE49-F238E27FC236}">
              <a16:creationId xmlns:a16="http://schemas.microsoft.com/office/drawing/2014/main" id="{CD01C636-CC47-4FFF-8FC1-C220F3EDF430}"/>
            </a:ext>
          </a:extLst>
        </xdr:cNvPr>
        <xdr:cNvSpPr>
          <a:spLocks noChangeAspect="1" noChangeArrowheads="1"/>
        </xdr:cNvSpPr>
      </xdr:nvSpPr>
      <xdr:spPr bwMode="auto">
        <a:xfrm>
          <a:off x="8502650" y="3937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xdr:row>
      <xdr:rowOff>0</xdr:rowOff>
    </xdr:from>
    <xdr:to>
      <xdr:col>4</xdr:col>
      <xdr:colOff>304800</xdr:colOff>
      <xdr:row>2</xdr:row>
      <xdr:rowOff>120651</xdr:rowOff>
    </xdr:to>
    <xdr:sp macro="" textlink="">
      <xdr:nvSpPr>
        <xdr:cNvPr id="21" name="AutoShape 10" descr="Dirección De Flecha Roja Del Icono Sobre Un Fondo Blanco Ilustraciones svg,  vectoriales, clip art vectorizado libre de derechos. Image 89997975">
          <a:extLst>
            <a:ext uri="{FF2B5EF4-FFF2-40B4-BE49-F238E27FC236}">
              <a16:creationId xmlns:a16="http://schemas.microsoft.com/office/drawing/2014/main" id="{237D7E48-7BB0-4120-9DCB-5F1C49C9E723}"/>
            </a:ext>
          </a:extLst>
        </xdr:cNvPr>
        <xdr:cNvSpPr>
          <a:spLocks noChangeAspect="1" noChangeArrowheads="1"/>
        </xdr:cNvSpPr>
      </xdr:nvSpPr>
      <xdr:spPr bwMode="auto">
        <a:xfrm>
          <a:off x="8502650" y="196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xdr:row>
      <xdr:rowOff>0</xdr:rowOff>
    </xdr:from>
    <xdr:to>
      <xdr:col>3</xdr:col>
      <xdr:colOff>304800</xdr:colOff>
      <xdr:row>3</xdr:row>
      <xdr:rowOff>120649</xdr:rowOff>
    </xdr:to>
    <xdr:sp macro="" textlink="">
      <xdr:nvSpPr>
        <xdr:cNvPr id="23" name="AutoShape 13" descr="Dirección De Flecha Roja Del Icono Sobre Un Fondo Blanco Ilustraciones svg,  vectoriales, clip art vectorizado libre de derechos. Image 90104943">
          <a:extLst>
            <a:ext uri="{FF2B5EF4-FFF2-40B4-BE49-F238E27FC236}">
              <a16:creationId xmlns:a16="http://schemas.microsoft.com/office/drawing/2014/main" id="{866AE58A-2824-4DB6-8CA2-A6BE3F792D7C}"/>
            </a:ext>
          </a:extLst>
        </xdr:cNvPr>
        <xdr:cNvSpPr>
          <a:spLocks noChangeAspect="1" noChangeArrowheads="1"/>
        </xdr:cNvSpPr>
      </xdr:nvSpPr>
      <xdr:spPr bwMode="auto">
        <a:xfrm>
          <a:off x="6324600" y="3937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463176</xdr:colOff>
      <xdr:row>0</xdr:row>
      <xdr:rowOff>80140</xdr:rowOff>
    </xdr:from>
    <xdr:to>
      <xdr:col>1</xdr:col>
      <xdr:colOff>2479679</xdr:colOff>
      <xdr:row>3</xdr:row>
      <xdr:rowOff>52294</xdr:rowOff>
    </xdr:to>
    <xdr:pic>
      <xdr:nvPicPr>
        <xdr:cNvPr id="25" name="Imagen 24">
          <a:extLst>
            <a:ext uri="{FF2B5EF4-FFF2-40B4-BE49-F238E27FC236}">
              <a16:creationId xmlns:a16="http://schemas.microsoft.com/office/drawing/2014/main" id="{7ABF8F7A-E662-4E05-9485-DB264BA65432}"/>
            </a:ext>
          </a:extLst>
        </xdr:cNvPr>
        <xdr:cNvPicPr>
          <a:picLocks noChangeAspect="1"/>
        </xdr:cNvPicPr>
      </xdr:nvPicPr>
      <xdr:blipFill>
        <a:blip xmlns:r="http://schemas.openxmlformats.org/officeDocument/2006/relationships" r:embed="rId1"/>
        <a:stretch>
          <a:fillRect/>
        </a:stretch>
      </xdr:blipFill>
      <xdr:spPr>
        <a:xfrm>
          <a:off x="463176" y="80140"/>
          <a:ext cx="3622660" cy="554860"/>
        </a:xfrm>
        <a:prstGeom prst="rect">
          <a:avLst/>
        </a:prstGeom>
      </xdr:spPr>
    </xdr:pic>
    <xdr:clientData/>
  </xdr:twoCellAnchor>
  <xdr:twoCellAnchor editAs="oneCell">
    <xdr:from>
      <xdr:col>5</xdr:col>
      <xdr:colOff>294287</xdr:colOff>
      <xdr:row>0</xdr:row>
      <xdr:rowOff>135537</xdr:rowOff>
    </xdr:from>
    <xdr:to>
      <xdr:col>6</xdr:col>
      <xdr:colOff>855808</xdr:colOff>
      <xdr:row>3</xdr:row>
      <xdr:rowOff>76573</xdr:rowOff>
    </xdr:to>
    <xdr:pic>
      <xdr:nvPicPr>
        <xdr:cNvPr id="26" name="Imagen 25">
          <a:hlinkClick xmlns:r="http://schemas.openxmlformats.org/officeDocument/2006/relationships" r:id="rId2"/>
          <a:extLst>
            <a:ext uri="{FF2B5EF4-FFF2-40B4-BE49-F238E27FC236}">
              <a16:creationId xmlns:a16="http://schemas.microsoft.com/office/drawing/2014/main" id="{3DBD0D23-CA43-4131-AA61-A880C2FEC644}"/>
            </a:ext>
          </a:extLst>
        </xdr:cNvPr>
        <xdr:cNvPicPr>
          <a:picLocks noChangeAspect="1"/>
        </xdr:cNvPicPr>
      </xdr:nvPicPr>
      <xdr:blipFill>
        <a:blip xmlns:r="http://schemas.openxmlformats.org/officeDocument/2006/relationships" r:embed="rId3"/>
        <a:stretch>
          <a:fillRect/>
        </a:stretch>
      </xdr:blipFill>
      <xdr:spPr>
        <a:xfrm flipH="1">
          <a:off x="8850458" y="135537"/>
          <a:ext cx="1421493" cy="52886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623799</xdr:colOff>
      <xdr:row>0</xdr:row>
      <xdr:rowOff>32714</xdr:rowOff>
    </xdr:from>
    <xdr:to>
      <xdr:col>16</xdr:col>
      <xdr:colOff>392900</xdr:colOff>
      <xdr:row>3</xdr:row>
      <xdr:rowOff>45544</xdr:rowOff>
    </xdr:to>
    <xdr:pic>
      <xdr:nvPicPr>
        <xdr:cNvPr id="3" name="Imagen 2">
          <a:extLst>
            <a:ext uri="{FF2B5EF4-FFF2-40B4-BE49-F238E27FC236}">
              <a16:creationId xmlns:a16="http://schemas.microsoft.com/office/drawing/2014/main" id="{759B46F9-C9F1-419E-A367-38A8997C9FDF}"/>
            </a:ext>
          </a:extLst>
        </xdr:cNvPr>
        <xdr:cNvPicPr>
          <a:picLocks noChangeAspect="1"/>
        </xdr:cNvPicPr>
      </xdr:nvPicPr>
      <xdr:blipFill>
        <a:blip xmlns:r="http://schemas.openxmlformats.org/officeDocument/2006/relationships" r:embed="rId1"/>
        <a:stretch>
          <a:fillRect/>
        </a:stretch>
      </xdr:blipFill>
      <xdr:spPr>
        <a:xfrm>
          <a:off x="6072099" y="32714"/>
          <a:ext cx="5088400" cy="54804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623799</xdr:colOff>
      <xdr:row>0</xdr:row>
      <xdr:rowOff>32714</xdr:rowOff>
    </xdr:from>
    <xdr:to>
      <xdr:col>14</xdr:col>
      <xdr:colOff>554959</xdr:colOff>
      <xdr:row>3</xdr:row>
      <xdr:rowOff>49743</xdr:rowOff>
    </xdr:to>
    <xdr:pic>
      <xdr:nvPicPr>
        <xdr:cNvPr id="3" name="Imagen 2">
          <a:extLst>
            <a:ext uri="{FF2B5EF4-FFF2-40B4-BE49-F238E27FC236}">
              <a16:creationId xmlns:a16="http://schemas.microsoft.com/office/drawing/2014/main" id="{14DF8BB4-627B-4F80-BA3E-1392483BB29A}"/>
            </a:ext>
          </a:extLst>
        </xdr:cNvPr>
        <xdr:cNvPicPr>
          <a:picLocks noChangeAspect="1"/>
        </xdr:cNvPicPr>
      </xdr:nvPicPr>
      <xdr:blipFill>
        <a:blip xmlns:r="http://schemas.openxmlformats.org/officeDocument/2006/relationships" r:embed="rId1"/>
        <a:stretch>
          <a:fillRect/>
        </a:stretch>
      </xdr:blipFill>
      <xdr:spPr>
        <a:xfrm>
          <a:off x="6576924" y="32714"/>
          <a:ext cx="5130943" cy="54552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14</xdr:col>
      <xdr:colOff>263072</xdr:colOff>
      <xdr:row>0</xdr:row>
      <xdr:rowOff>114357</xdr:rowOff>
    </xdr:from>
    <xdr:to>
      <xdr:col>17</xdr:col>
      <xdr:colOff>2849426</xdr:colOff>
      <xdr:row>1</xdr:row>
      <xdr:rowOff>257175</xdr:rowOff>
    </xdr:to>
    <xdr:pic>
      <xdr:nvPicPr>
        <xdr:cNvPr id="3" name="Imagen 2">
          <a:extLst>
            <a:ext uri="{FF2B5EF4-FFF2-40B4-BE49-F238E27FC236}">
              <a16:creationId xmlns:a16="http://schemas.microsoft.com/office/drawing/2014/main" id="{E7070AA9-28A2-478C-BD42-44E3E18B57D6}"/>
            </a:ext>
          </a:extLst>
        </xdr:cNvPr>
        <xdr:cNvPicPr>
          <a:picLocks noChangeAspect="1"/>
        </xdr:cNvPicPr>
      </xdr:nvPicPr>
      <xdr:blipFill>
        <a:blip xmlns:r="http://schemas.openxmlformats.org/officeDocument/2006/relationships" r:embed="rId1"/>
        <a:stretch>
          <a:fillRect/>
        </a:stretch>
      </xdr:blipFill>
      <xdr:spPr>
        <a:xfrm>
          <a:off x="4417786" y="114357"/>
          <a:ext cx="5301887" cy="45480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491507</xdr:colOff>
      <xdr:row>0</xdr:row>
      <xdr:rowOff>11547</xdr:rowOff>
    </xdr:from>
    <xdr:to>
      <xdr:col>16</xdr:col>
      <xdr:colOff>1102188</xdr:colOff>
      <xdr:row>3</xdr:row>
      <xdr:rowOff>18226</xdr:rowOff>
    </xdr:to>
    <xdr:pic>
      <xdr:nvPicPr>
        <xdr:cNvPr id="3" name="Imagen 2">
          <a:extLst>
            <a:ext uri="{FF2B5EF4-FFF2-40B4-BE49-F238E27FC236}">
              <a16:creationId xmlns:a16="http://schemas.microsoft.com/office/drawing/2014/main" id="{1D8D5272-678F-4A09-8982-5AB709AA34E6}"/>
            </a:ext>
          </a:extLst>
        </xdr:cNvPr>
        <xdr:cNvPicPr>
          <a:picLocks noChangeAspect="1"/>
        </xdr:cNvPicPr>
      </xdr:nvPicPr>
      <xdr:blipFill>
        <a:blip xmlns:r="http://schemas.openxmlformats.org/officeDocument/2006/relationships" r:embed="rId1"/>
        <a:stretch>
          <a:fillRect/>
        </a:stretch>
      </xdr:blipFill>
      <xdr:spPr>
        <a:xfrm>
          <a:off x="6444632" y="11547"/>
          <a:ext cx="5225399" cy="46932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623799</xdr:colOff>
      <xdr:row>0</xdr:row>
      <xdr:rowOff>70814</xdr:rowOff>
    </xdr:from>
    <xdr:to>
      <xdr:col>16</xdr:col>
      <xdr:colOff>957847</xdr:colOff>
      <xdr:row>4</xdr:row>
      <xdr:rowOff>50732</xdr:rowOff>
    </xdr:to>
    <xdr:pic>
      <xdr:nvPicPr>
        <xdr:cNvPr id="3" name="Imagen 2">
          <a:extLst>
            <a:ext uri="{FF2B5EF4-FFF2-40B4-BE49-F238E27FC236}">
              <a16:creationId xmlns:a16="http://schemas.microsoft.com/office/drawing/2014/main" id="{8BC2C85A-D741-4244-B823-637972814341}"/>
            </a:ext>
          </a:extLst>
        </xdr:cNvPr>
        <xdr:cNvPicPr>
          <a:picLocks noChangeAspect="1"/>
        </xdr:cNvPicPr>
      </xdr:nvPicPr>
      <xdr:blipFill>
        <a:blip xmlns:r="http://schemas.openxmlformats.org/officeDocument/2006/relationships" r:embed="rId1"/>
        <a:stretch>
          <a:fillRect/>
        </a:stretch>
      </xdr:blipFill>
      <xdr:spPr>
        <a:xfrm>
          <a:off x="4776699" y="70814"/>
          <a:ext cx="5658592" cy="55187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4322</xdr:colOff>
      <xdr:row>8</xdr:row>
      <xdr:rowOff>7470</xdr:rowOff>
    </xdr:from>
    <xdr:ext cx="1265678" cy="827823"/>
    <xdr:pic>
      <xdr:nvPicPr>
        <xdr:cNvPr id="2" name="Imagen 1" descr="Objetivo 1: FIN DE LA POBREZA">
          <a:hlinkClick xmlns:r="http://schemas.openxmlformats.org/officeDocument/2006/relationships" r:id="rId1"/>
          <a:extLst>
            <a:ext uri="{FF2B5EF4-FFF2-40B4-BE49-F238E27FC236}">
              <a16:creationId xmlns:a16="http://schemas.microsoft.com/office/drawing/2014/main" id="{F61BEE38-76C9-4175-85B2-FCD32DC3F9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76140" y="2801470"/>
          <a:ext cx="1265678" cy="8278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5684</xdr:colOff>
      <xdr:row>9</xdr:row>
      <xdr:rowOff>22412</xdr:rowOff>
    </xdr:from>
    <xdr:ext cx="1274476" cy="787253"/>
    <xdr:pic>
      <xdr:nvPicPr>
        <xdr:cNvPr id="3" name="Imagen 2" descr="Objetivo 2 - HAMBRE CERO">
          <a:hlinkClick xmlns:r="http://schemas.openxmlformats.org/officeDocument/2006/relationships" r:id="rId3"/>
          <a:extLst>
            <a:ext uri="{FF2B5EF4-FFF2-40B4-BE49-F238E27FC236}">
              <a16:creationId xmlns:a16="http://schemas.microsoft.com/office/drawing/2014/main" id="{3F3B7DF3-6F3D-4EA2-8F98-652411715E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6684" y="3161852"/>
          <a:ext cx="1274476" cy="7872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10667</xdr:colOff>
      <xdr:row>10</xdr:row>
      <xdr:rowOff>0</xdr:rowOff>
    </xdr:from>
    <xdr:ext cx="1269493" cy="800595"/>
    <xdr:pic>
      <xdr:nvPicPr>
        <xdr:cNvPr id="4" name="Imagen 3" descr="Objetivo 3 - SALUD Y BIENESTAR">
          <a:hlinkClick xmlns:r="http://schemas.openxmlformats.org/officeDocument/2006/relationships" r:id="rId5"/>
          <a:extLst>
            <a:ext uri="{FF2B5EF4-FFF2-40B4-BE49-F238E27FC236}">
              <a16:creationId xmlns:a16="http://schemas.microsoft.com/office/drawing/2014/main" id="{375FA904-068A-424C-876B-7DED9861DA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01667" y="3947160"/>
          <a:ext cx="1269493" cy="800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7036</xdr:colOff>
      <xdr:row>11</xdr:row>
      <xdr:rowOff>22411</xdr:rowOff>
    </xdr:from>
    <xdr:ext cx="1288364" cy="815211"/>
    <xdr:pic>
      <xdr:nvPicPr>
        <xdr:cNvPr id="5" name="Imagen 4" descr="Objetivo 4 - EDUCACIÓN DE CALIDAD">
          <a:hlinkClick xmlns:r="http://schemas.openxmlformats.org/officeDocument/2006/relationships" r:id="rId7"/>
          <a:extLst>
            <a:ext uri="{FF2B5EF4-FFF2-40B4-BE49-F238E27FC236}">
              <a16:creationId xmlns:a16="http://schemas.microsoft.com/office/drawing/2014/main" id="{20FACBBE-22B2-4B4D-AF0C-199719AB900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98036" y="4777291"/>
          <a:ext cx="1288364" cy="8152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15362</xdr:colOff>
      <xdr:row>12</xdr:row>
      <xdr:rowOff>14941</xdr:rowOff>
    </xdr:from>
    <xdr:ext cx="1243093" cy="789837"/>
    <xdr:pic>
      <xdr:nvPicPr>
        <xdr:cNvPr id="6" name="Imagen 5" descr="Objetivo 5 - IGUALDAD DE GÉNERO">
          <a:hlinkClick xmlns:r="http://schemas.openxmlformats.org/officeDocument/2006/relationships" r:id="rId9"/>
          <a:extLst>
            <a:ext uri="{FF2B5EF4-FFF2-40B4-BE49-F238E27FC236}">
              <a16:creationId xmlns:a16="http://schemas.microsoft.com/office/drawing/2014/main" id="{71F181B1-D96F-4394-8C51-A906B96493A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287180" y="6076305"/>
          <a:ext cx="1243093" cy="7898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1232</xdr:colOff>
      <xdr:row>12</xdr:row>
      <xdr:rowOff>795278</xdr:rowOff>
    </xdr:from>
    <xdr:ext cx="1278928" cy="834003"/>
    <xdr:pic>
      <xdr:nvPicPr>
        <xdr:cNvPr id="7" name="Imagen 6" descr="Objetivo 6 - AGUA LIMPIA Y SANEAMIENTO">
          <a:hlinkClick xmlns:r="http://schemas.openxmlformats.org/officeDocument/2006/relationships" r:id="rId11"/>
          <a:extLst>
            <a:ext uri="{FF2B5EF4-FFF2-40B4-BE49-F238E27FC236}">
              <a16:creationId xmlns:a16="http://schemas.microsoft.com/office/drawing/2014/main" id="{3895FB70-D085-400C-A0FE-D48BB163B9D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192232" y="6357878"/>
          <a:ext cx="1278928" cy="8340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13971</xdr:colOff>
      <xdr:row>14</xdr:row>
      <xdr:rowOff>7470</xdr:rowOff>
    </xdr:from>
    <xdr:ext cx="1256029" cy="831430"/>
    <xdr:pic>
      <xdr:nvPicPr>
        <xdr:cNvPr id="8" name="Imagen 7" descr="Objetivo 7 - AGUA ENERGÍA ASEQUIBLE Y NO CONTAMINANTE. Foto ONU">
          <a:hlinkClick xmlns:r="http://schemas.openxmlformats.org/officeDocument/2006/relationships" r:id="rId13"/>
          <a:extLst>
            <a:ext uri="{FF2B5EF4-FFF2-40B4-BE49-F238E27FC236}">
              <a16:creationId xmlns:a16="http://schemas.microsoft.com/office/drawing/2014/main" id="{244A4396-DE8D-4092-AF67-E990EF1E676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85789" y="7685197"/>
          <a:ext cx="1256029" cy="8314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14496</xdr:colOff>
      <xdr:row>15</xdr:row>
      <xdr:rowOff>22412</xdr:rowOff>
    </xdr:from>
    <xdr:ext cx="1255503" cy="790549"/>
    <xdr:pic>
      <xdr:nvPicPr>
        <xdr:cNvPr id="9" name="Imagen 8" descr="Objetivo 8 - AGUA TRABAJO DECENTE Y CRECIMIENTO ECONÓMICO. Foto ONU">
          <a:hlinkClick xmlns:r="http://schemas.openxmlformats.org/officeDocument/2006/relationships" r:id="rId15"/>
          <a:extLst>
            <a:ext uri="{FF2B5EF4-FFF2-40B4-BE49-F238E27FC236}">
              <a16:creationId xmlns:a16="http://schemas.microsoft.com/office/drawing/2014/main" id="{52911A80-6607-4A85-AEDC-4D9B85F9DCD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86314" y="8508321"/>
          <a:ext cx="1255503" cy="7905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22849</xdr:colOff>
      <xdr:row>16</xdr:row>
      <xdr:rowOff>1</xdr:rowOff>
    </xdr:from>
    <xdr:ext cx="1224059" cy="805949"/>
    <xdr:pic>
      <xdr:nvPicPr>
        <xdr:cNvPr id="10" name="Imagen 9" descr="Objetivo 9 - AGUA INDUSTRIA, INNOVACIÓN E INFRAESTRUCTURA">
          <a:hlinkClick xmlns:r="http://schemas.openxmlformats.org/officeDocument/2006/relationships" r:id="rId17"/>
          <a:extLst>
            <a:ext uri="{FF2B5EF4-FFF2-40B4-BE49-F238E27FC236}">
              <a16:creationId xmlns:a16="http://schemas.microsoft.com/office/drawing/2014/main" id="{0365FBD2-64EE-4844-AF3B-3FDF742F502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294667" y="9294092"/>
          <a:ext cx="1224059" cy="8059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15323</xdr:colOff>
      <xdr:row>17</xdr:row>
      <xdr:rowOff>0</xdr:rowOff>
    </xdr:from>
    <xdr:ext cx="1231586" cy="827813"/>
    <xdr:pic>
      <xdr:nvPicPr>
        <xdr:cNvPr id="11" name="Imagen 10" descr="Objetivo 10 - REDUCCIÓN DE LAS DESIGUALDADES">
          <a:hlinkClick xmlns:r="http://schemas.openxmlformats.org/officeDocument/2006/relationships" r:id="rId19"/>
          <a:extLst>
            <a:ext uri="{FF2B5EF4-FFF2-40B4-BE49-F238E27FC236}">
              <a16:creationId xmlns:a16="http://schemas.microsoft.com/office/drawing/2014/main" id="{4F0722AA-24B5-4805-938F-AD25BF0DBCB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87141" y="10102273"/>
          <a:ext cx="1231586" cy="8278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7471</xdr:colOff>
      <xdr:row>18</xdr:row>
      <xdr:rowOff>22412</xdr:rowOff>
    </xdr:from>
    <xdr:ext cx="1239438" cy="791882"/>
    <xdr:pic>
      <xdr:nvPicPr>
        <xdr:cNvPr id="12" name="Imagen 11" descr="Objetivo 11 - CIUDADES Y COMUNIDADES SOSTENIBLES">
          <a:hlinkClick xmlns:r="http://schemas.openxmlformats.org/officeDocument/2006/relationships" r:id="rId21"/>
          <a:extLst>
            <a:ext uri="{FF2B5EF4-FFF2-40B4-BE49-F238E27FC236}">
              <a16:creationId xmlns:a16="http://schemas.microsoft.com/office/drawing/2014/main" id="{D308FA26-D514-49EC-AF39-922AFE60303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279289" y="10932867"/>
          <a:ext cx="1239438" cy="7918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9917</xdr:colOff>
      <xdr:row>19</xdr:row>
      <xdr:rowOff>14942</xdr:rowOff>
    </xdr:from>
    <xdr:ext cx="1236992" cy="792415"/>
    <xdr:pic>
      <xdr:nvPicPr>
        <xdr:cNvPr id="13" name="Imagen 12" descr="Objetivo 12 - PRODUCCIÓN Y CONSUMOS RESPONSABLES">
          <a:hlinkClick xmlns:r="http://schemas.openxmlformats.org/officeDocument/2006/relationships" r:id="rId23"/>
          <a:extLst>
            <a:ext uri="{FF2B5EF4-FFF2-40B4-BE49-F238E27FC236}">
              <a16:creationId xmlns:a16="http://schemas.microsoft.com/office/drawing/2014/main" id="{79A341E1-EB59-4A10-BBE8-51420738D8B6}"/>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281735" y="11733578"/>
          <a:ext cx="1236992" cy="7924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20</xdr:row>
      <xdr:rowOff>14941</xdr:rowOff>
    </xdr:from>
    <xdr:ext cx="1264920" cy="791362"/>
    <xdr:pic>
      <xdr:nvPicPr>
        <xdr:cNvPr id="14" name="Imagen 13" descr="Objetivo 13 - ACCIÓN POR EL CLIMA">
          <a:hlinkClick xmlns:r="http://schemas.openxmlformats.org/officeDocument/2006/relationships" r:id="rId25"/>
          <a:extLst>
            <a:ext uri="{FF2B5EF4-FFF2-40B4-BE49-F238E27FC236}">
              <a16:creationId xmlns:a16="http://schemas.microsoft.com/office/drawing/2014/main" id="{9BE0538B-3112-4BE2-90A8-0E4517BFB339}"/>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191000" y="12039301"/>
          <a:ext cx="1264920" cy="7913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7171</xdr:colOff>
      <xdr:row>20</xdr:row>
      <xdr:rowOff>806823</xdr:rowOff>
    </xdr:from>
    <xdr:ext cx="1257749" cy="812931"/>
    <xdr:pic>
      <xdr:nvPicPr>
        <xdr:cNvPr id="15" name="Imagen 14" descr="Objetivo 14 - VIDA SUBMARINA">
          <a:hlinkClick xmlns:r="http://schemas.openxmlformats.org/officeDocument/2006/relationships" r:id="rId27"/>
          <a:extLst>
            <a:ext uri="{FF2B5EF4-FFF2-40B4-BE49-F238E27FC236}">
              <a16:creationId xmlns:a16="http://schemas.microsoft.com/office/drawing/2014/main" id="{29CDC272-688E-4701-B792-AFE0FDDF74C3}"/>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198171" y="12831183"/>
          <a:ext cx="1257749" cy="8129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14940</xdr:colOff>
      <xdr:row>22</xdr:row>
      <xdr:rowOff>7471</xdr:rowOff>
    </xdr:from>
    <xdr:ext cx="1257599" cy="799352"/>
    <xdr:pic>
      <xdr:nvPicPr>
        <xdr:cNvPr id="16" name="Imagen 15" descr="Objetivo 15 - VIDA DE ECOSISTEMAS TERRESTRES">
          <a:hlinkClick xmlns:r="http://schemas.openxmlformats.org/officeDocument/2006/relationships" r:id="rId29"/>
          <a:extLst>
            <a:ext uri="{FF2B5EF4-FFF2-40B4-BE49-F238E27FC236}">
              <a16:creationId xmlns:a16="http://schemas.microsoft.com/office/drawing/2014/main" id="{C28E5537-8215-4E9F-A08B-E34BCEECDA2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205940" y="13647271"/>
          <a:ext cx="1257599" cy="7993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14940</xdr:colOff>
      <xdr:row>23</xdr:row>
      <xdr:rowOff>14941</xdr:rowOff>
    </xdr:from>
    <xdr:ext cx="1255059" cy="789655"/>
    <xdr:pic>
      <xdr:nvPicPr>
        <xdr:cNvPr id="17" name="Imagen 16" descr="Peace, justice and strong institutions">
          <a:hlinkClick xmlns:r="http://schemas.openxmlformats.org/officeDocument/2006/relationships" r:id="rId31"/>
          <a:extLst>
            <a:ext uri="{FF2B5EF4-FFF2-40B4-BE49-F238E27FC236}">
              <a16:creationId xmlns:a16="http://schemas.microsoft.com/office/drawing/2014/main" id="{CFFF08D7-82C3-4106-9D82-A00787E400FF}"/>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286758" y="14966305"/>
          <a:ext cx="1255059" cy="7896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14940</xdr:colOff>
      <xdr:row>23</xdr:row>
      <xdr:rowOff>806824</xdr:rowOff>
    </xdr:from>
    <xdr:ext cx="1257599" cy="807694"/>
    <xdr:pic>
      <xdr:nvPicPr>
        <xdr:cNvPr id="18" name="Imagen 17" descr="Objetivo 17 - ALIANZAS PARA LOGRAR LOS OBJETIVOS">
          <a:hlinkClick xmlns:r="http://schemas.openxmlformats.org/officeDocument/2006/relationships" r:id="rId33"/>
          <a:extLst>
            <a:ext uri="{FF2B5EF4-FFF2-40B4-BE49-F238E27FC236}">
              <a16:creationId xmlns:a16="http://schemas.microsoft.com/office/drawing/2014/main" id="{316136F6-C317-4919-909D-B336A7F18BAC}"/>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205940" y="15254344"/>
          <a:ext cx="1257599" cy="8076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2</xdr:row>
      <xdr:rowOff>0</xdr:rowOff>
    </xdr:from>
    <xdr:to>
      <xdr:col>4</xdr:col>
      <xdr:colOff>304800</xdr:colOff>
      <xdr:row>3</xdr:row>
      <xdr:rowOff>120649</xdr:rowOff>
    </xdr:to>
    <xdr:sp macro="" textlink="">
      <xdr:nvSpPr>
        <xdr:cNvPr id="19" name="AutoShape 8" descr="Dirección De Flecha Roja Del Icono Sobre Un Fondo Blanco Ilustraciones svg,  vectoriales, clip art vectorizado libre de derechos. Image 89997975">
          <a:extLst>
            <a:ext uri="{FF2B5EF4-FFF2-40B4-BE49-F238E27FC236}">
              <a16:creationId xmlns:a16="http://schemas.microsoft.com/office/drawing/2014/main" id="{F6F15782-BFE4-4891-A7A7-7C7DA7F52039}"/>
            </a:ext>
          </a:extLst>
        </xdr:cNvPr>
        <xdr:cNvSpPr>
          <a:spLocks noChangeAspect="1" noChangeArrowheads="1"/>
        </xdr:cNvSpPr>
      </xdr:nvSpPr>
      <xdr:spPr bwMode="auto">
        <a:xfrm>
          <a:off x="8445500" y="3937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2</xdr:row>
      <xdr:rowOff>0</xdr:rowOff>
    </xdr:from>
    <xdr:to>
      <xdr:col>4</xdr:col>
      <xdr:colOff>304800</xdr:colOff>
      <xdr:row>3</xdr:row>
      <xdr:rowOff>120649</xdr:rowOff>
    </xdr:to>
    <xdr:sp macro="" textlink="">
      <xdr:nvSpPr>
        <xdr:cNvPr id="20" name="AutoShape 9" descr="Dirección De Flecha Roja Del Icono Sobre Un Fondo Blanco Ilustraciones svg,  vectoriales, clip art vectorizado libre de derechos. Image 89997975">
          <a:extLst>
            <a:ext uri="{FF2B5EF4-FFF2-40B4-BE49-F238E27FC236}">
              <a16:creationId xmlns:a16="http://schemas.microsoft.com/office/drawing/2014/main" id="{EA934EF0-E5F6-4315-B5D2-141D7C14A4B1}"/>
            </a:ext>
          </a:extLst>
        </xdr:cNvPr>
        <xdr:cNvSpPr>
          <a:spLocks noChangeAspect="1" noChangeArrowheads="1"/>
        </xdr:cNvSpPr>
      </xdr:nvSpPr>
      <xdr:spPr bwMode="auto">
        <a:xfrm>
          <a:off x="8445500" y="3937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xdr:row>
      <xdr:rowOff>0</xdr:rowOff>
    </xdr:from>
    <xdr:to>
      <xdr:col>4</xdr:col>
      <xdr:colOff>304800</xdr:colOff>
      <xdr:row>2</xdr:row>
      <xdr:rowOff>120651</xdr:rowOff>
    </xdr:to>
    <xdr:sp macro="" textlink="">
      <xdr:nvSpPr>
        <xdr:cNvPr id="21" name="AutoShape 10" descr="Dirección De Flecha Roja Del Icono Sobre Un Fondo Blanco Ilustraciones svg,  vectoriales, clip art vectorizado libre de derechos. Image 89997975">
          <a:extLst>
            <a:ext uri="{FF2B5EF4-FFF2-40B4-BE49-F238E27FC236}">
              <a16:creationId xmlns:a16="http://schemas.microsoft.com/office/drawing/2014/main" id="{02334923-E14A-4DD7-B785-0C6BB5200838}"/>
            </a:ext>
          </a:extLst>
        </xdr:cNvPr>
        <xdr:cNvSpPr>
          <a:spLocks noChangeAspect="1" noChangeArrowheads="1"/>
        </xdr:cNvSpPr>
      </xdr:nvSpPr>
      <xdr:spPr bwMode="auto">
        <a:xfrm>
          <a:off x="8445500" y="19685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48077</xdr:colOff>
      <xdr:row>0</xdr:row>
      <xdr:rowOff>76860</xdr:rowOff>
    </xdr:from>
    <xdr:to>
      <xdr:col>7</xdr:col>
      <xdr:colOff>547006</xdr:colOff>
      <xdr:row>3</xdr:row>
      <xdr:rowOff>23338</xdr:rowOff>
    </xdr:to>
    <xdr:pic>
      <xdr:nvPicPr>
        <xdr:cNvPr id="22" name="Imagen 21">
          <a:hlinkClick xmlns:r="http://schemas.openxmlformats.org/officeDocument/2006/relationships" r:id="rId35"/>
          <a:extLst>
            <a:ext uri="{FF2B5EF4-FFF2-40B4-BE49-F238E27FC236}">
              <a16:creationId xmlns:a16="http://schemas.microsoft.com/office/drawing/2014/main" id="{D2449A93-9D66-4281-A04C-0199AB4F0EE2}"/>
            </a:ext>
          </a:extLst>
        </xdr:cNvPr>
        <xdr:cNvPicPr>
          <a:picLocks noChangeAspect="1"/>
        </xdr:cNvPicPr>
      </xdr:nvPicPr>
      <xdr:blipFill>
        <a:blip xmlns:r="http://schemas.openxmlformats.org/officeDocument/2006/relationships" r:embed="rId36"/>
        <a:stretch>
          <a:fillRect/>
        </a:stretch>
      </xdr:blipFill>
      <xdr:spPr>
        <a:xfrm>
          <a:off x="8545532" y="76860"/>
          <a:ext cx="1260929" cy="535296"/>
        </a:xfrm>
        <a:prstGeom prst="rect">
          <a:avLst/>
        </a:prstGeom>
      </xdr:spPr>
    </xdr:pic>
    <xdr:clientData/>
  </xdr:twoCellAnchor>
  <xdr:twoCellAnchor editAs="oneCell">
    <xdr:from>
      <xdr:col>3</xdr:col>
      <xdr:colOff>0</xdr:colOff>
      <xdr:row>2</xdr:row>
      <xdr:rowOff>0</xdr:rowOff>
    </xdr:from>
    <xdr:to>
      <xdr:col>3</xdr:col>
      <xdr:colOff>304800</xdr:colOff>
      <xdr:row>3</xdr:row>
      <xdr:rowOff>120649</xdr:rowOff>
    </xdr:to>
    <xdr:sp macro="" textlink="">
      <xdr:nvSpPr>
        <xdr:cNvPr id="23" name="AutoShape 13" descr="Dirección De Flecha Roja Del Icono Sobre Un Fondo Blanco Ilustraciones svg,  vectoriales, clip art vectorizado libre de derechos. Image 90104943">
          <a:extLst>
            <a:ext uri="{FF2B5EF4-FFF2-40B4-BE49-F238E27FC236}">
              <a16:creationId xmlns:a16="http://schemas.microsoft.com/office/drawing/2014/main" id="{6E7B6D91-A7D6-4EB8-AFA9-F0735B9D3F6B}"/>
            </a:ext>
          </a:extLst>
        </xdr:cNvPr>
        <xdr:cNvSpPr>
          <a:spLocks noChangeAspect="1" noChangeArrowheads="1"/>
        </xdr:cNvSpPr>
      </xdr:nvSpPr>
      <xdr:spPr bwMode="auto">
        <a:xfrm>
          <a:off x="6267450" y="3937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1415801</xdr:colOff>
      <xdr:row>0</xdr:row>
      <xdr:rowOff>76778</xdr:rowOff>
    </xdr:from>
    <xdr:to>
      <xdr:col>5</xdr:col>
      <xdr:colOff>635987</xdr:colOff>
      <xdr:row>3</xdr:row>
      <xdr:rowOff>14762</xdr:rowOff>
    </xdr:to>
    <xdr:pic>
      <xdr:nvPicPr>
        <xdr:cNvPr id="24" name="Imagen 23">
          <a:hlinkClick xmlns:r="http://schemas.openxmlformats.org/officeDocument/2006/relationships" r:id="rId37"/>
          <a:extLst>
            <a:ext uri="{FF2B5EF4-FFF2-40B4-BE49-F238E27FC236}">
              <a16:creationId xmlns:a16="http://schemas.microsoft.com/office/drawing/2014/main" id="{772CA4AE-5135-43E0-9CF1-DE0CC240680B}"/>
            </a:ext>
          </a:extLst>
        </xdr:cNvPr>
        <xdr:cNvPicPr>
          <a:picLocks noChangeAspect="1"/>
        </xdr:cNvPicPr>
      </xdr:nvPicPr>
      <xdr:blipFill>
        <a:blip xmlns:r="http://schemas.openxmlformats.org/officeDocument/2006/relationships" r:embed="rId36"/>
        <a:stretch>
          <a:fillRect/>
        </a:stretch>
      </xdr:blipFill>
      <xdr:spPr>
        <a:xfrm flipH="1">
          <a:off x="6934528" y="76778"/>
          <a:ext cx="1436914" cy="526802"/>
        </a:xfrm>
        <a:prstGeom prst="rect">
          <a:avLst/>
        </a:prstGeom>
      </xdr:spPr>
    </xdr:pic>
    <xdr:clientData/>
  </xdr:twoCellAnchor>
  <xdr:twoCellAnchor editAs="oneCell">
    <xdr:from>
      <xdr:col>0</xdr:col>
      <xdr:colOff>0</xdr:colOff>
      <xdr:row>0</xdr:row>
      <xdr:rowOff>83129</xdr:rowOff>
    </xdr:from>
    <xdr:to>
      <xdr:col>2</xdr:col>
      <xdr:colOff>1117940</xdr:colOff>
      <xdr:row>3</xdr:row>
      <xdr:rowOff>579</xdr:rowOff>
    </xdr:to>
    <xdr:pic>
      <xdr:nvPicPr>
        <xdr:cNvPr id="25" name="Imagen 24">
          <a:extLst>
            <a:ext uri="{FF2B5EF4-FFF2-40B4-BE49-F238E27FC236}">
              <a16:creationId xmlns:a16="http://schemas.microsoft.com/office/drawing/2014/main" id="{C341E98B-F0E1-4130-84A8-61866B395B47}"/>
            </a:ext>
          </a:extLst>
        </xdr:cNvPr>
        <xdr:cNvPicPr>
          <a:picLocks noChangeAspect="1"/>
        </xdr:cNvPicPr>
      </xdr:nvPicPr>
      <xdr:blipFill>
        <a:blip xmlns:r="http://schemas.openxmlformats.org/officeDocument/2006/relationships" r:embed="rId38"/>
        <a:stretch>
          <a:fillRect/>
        </a:stretch>
      </xdr:blipFill>
      <xdr:spPr>
        <a:xfrm>
          <a:off x="0" y="83129"/>
          <a:ext cx="5379605" cy="501650"/>
        </a:xfrm>
        <a:prstGeom prst="rect">
          <a:avLst/>
        </a:prstGeom>
      </xdr:spPr>
    </xdr:pic>
    <xdr:clientData/>
  </xdr:twoCellAnchor>
  <xdr:twoCellAnchor editAs="oneCell">
    <xdr:from>
      <xdr:col>2</xdr:col>
      <xdr:colOff>745317</xdr:colOff>
      <xdr:row>29</xdr:row>
      <xdr:rowOff>232617</xdr:rowOff>
    </xdr:from>
    <xdr:to>
      <xdr:col>3</xdr:col>
      <xdr:colOff>788320</xdr:colOff>
      <xdr:row>30</xdr:row>
      <xdr:rowOff>42935</xdr:rowOff>
    </xdr:to>
    <xdr:pic>
      <xdr:nvPicPr>
        <xdr:cNvPr id="26" name="Imagen 25">
          <a:hlinkClick xmlns:r="http://schemas.openxmlformats.org/officeDocument/2006/relationships" r:id="rId39"/>
          <a:extLst>
            <a:ext uri="{FF2B5EF4-FFF2-40B4-BE49-F238E27FC236}">
              <a16:creationId xmlns:a16="http://schemas.microsoft.com/office/drawing/2014/main" id="{5A23AC93-9845-4952-9DE7-D2593F1AC462}"/>
            </a:ext>
          </a:extLst>
        </xdr:cNvPr>
        <xdr:cNvPicPr>
          <a:picLocks noChangeAspect="1"/>
        </xdr:cNvPicPr>
      </xdr:nvPicPr>
      <xdr:blipFill>
        <a:blip xmlns:r="http://schemas.openxmlformats.org/officeDocument/2006/relationships" r:embed="rId36"/>
        <a:stretch>
          <a:fillRect/>
        </a:stretch>
      </xdr:blipFill>
      <xdr:spPr>
        <a:xfrm>
          <a:off x="4936317" y="17179497"/>
          <a:ext cx="1315543" cy="4656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344213</xdr:colOff>
      <xdr:row>1</xdr:row>
      <xdr:rowOff>141232</xdr:rowOff>
    </xdr:from>
    <xdr:to>
      <xdr:col>15</xdr:col>
      <xdr:colOff>610929</xdr:colOff>
      <xdr:row>4</xdr:row>
      <xdr:rowOff>47172</xdr:rowOff>
    </xdr:to>
    <xdr:pic>
      <xdr:nvPicPr>
        <xdr:cNvPr id="2" name="Imagen 2">
          <a:extLst>
            <a:ext uri="{FF2B5EF4-FFF2-40B4-BE49-F238E27FC236}">
              <a16:creationId xmlns:a16="http://schemas.microsoft.com/office/drawing/2014/main" id="{B8C239D8-1D2F-45EE-B36E-A0A35A5947CD}"/>
            </a:ext>
            <a:ext uri="{147F2762-F138-4A5C-976F-8EAC2B608ADB}">
              <a16:predDERef xmlns:a16="http://schemas.microsoft.com/office/drawing/2014/main" pred="{D082A22B-C532-4F30-8F27-0DEEE659ACFF}"/>
            </a:ext>
          </a:extLst>
        </xdr:cNvPr>
        <xdr:cNvPicPr>
          <a:picLocks noChangeAspect="1"/>
        </xdr:cNvPicPr>
      </xdr:nvPicPr>
      <xdr:blipFill>
        <a:blip xmlns:r="http://schemas.openxmlformats.org/officeDocument/2006/relationships" r:embed="rId1"/>
        <a:stretch>
          <a:fillRect/>
        </a:stretch>
      </xdr:blipFill>
      <xdr:spPr>
        <a:xfrm>
          <a:off x="7621313" y="284107"/>
          <a:ext cx="3377762" cy="3826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635244</xdr:colOff>
      <xdr:row>3</xdr:row>
      <xdr:rowOff>9768</xdr:rowOff>
    </xdr:from>
    <xdr:to>
      <xdr:col>12</xdr:col>
      <xdr:colOff>269580</xdr:colOff>
      <xdr:row>5</xdr:row>
      <xdr:rowOff>162466</xdr:rowOff>
    </xdr:to>
    <xdr:sp macro="" textlink="">
      <xdr:nvSpPr>
        <xdr:cNvPr id="2" name="Text Box 1">
          <a:extLst>
            <a:ext uri="{FF2B5EF4-FFF2-40B4-BE49-F238E27FC236}">
              <a16:creationId xmlns:a16="http://schemas.microsoft.com/office/drawing/2014/main" id="{2DDC080C-0F22-4D1F-89D4-2D0BFD889A51}"/>
            </a:ext>
          </a:extLst>
        </xdr:cNvPr>
        <xdr:cNvSpPr txBox="1">
          <a:spLocks noChangeArrowheads="1"/>
        </xdr:cNvSpPr>
      </xdr:nvSpPr>
      <xdr:spPr bwMode="auto">
        <a:xfrm>
          <a:off x="6655044" y="1028943"/>
          <a:ext cx="1158336" cy="533698"/>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200" b="1" i="0" u="none" strike="noStrike" baseline="0">
              <a:solidFill>
                <a:srgbClr val="000000"/>
              </a:solidFill>
              <a:latin typeface="Calibri"/>
            </a:rPr>
            <a:t>Ministro </a:t>
          </a:r>
        </a:p>
      </xdr:txBody>
    </xdr:sp>
    <xdr:clientData/>
  </xdr:twoCellAnchor>
  <xdr:twoCellAnchor>
    <xdr:from>
      <xdr:col>11</xdr:col>
      <xdr:colOff>443891</xdr:colOff>
      <xdr:row>5</xdr:row>
      <xdr:rowOff>162466</xdr:rowOff>
    </xdr:from>
    <xdr:to>
      <xdr:col>11</xdr:col>
      <xdr:colOff>443891</xdr:colOff>
      <xdr:row>19</xdr:row>
      <xdr:rowOff>86945</xdr:rowOff>
    </xdr:to>
    <xdr:cxnSp macro="">
      <xdr:nvCxnSpPr>
        <xdr:cNvPr id="3" name="3 Conector recto">
          <a:extLst>
            <a:ext uri="{FF2B5EF4-FFF2-40B4-BE49-F238E27FC236}">
              <a16:creationId xmlns:a16="http://schemas.microsoft.com/office/drawing/2014/main" id="{2760E4F6-786C-48EF-B9CB-2A3DCC736973}"/>
            </a:ext>
          </a:extLst>
        </xdr:cNvPr>
        <xdr:cNvCxnSpPr>
          <a:stCxn id="2" idx="2"/>
          <a:endCxn id="4" idx="0"/>
        </xdr:cNvCxnSpPr>
      </xdr:nvCxnSpPr>
      <xdr:spPr>
        <a:xfrm flipH="1">
          <a:off x="7225691" y="1562641"/>
          <a:ext cx="0" cy="2591479"/>
        </a:xfrm>
        <a:prstGeom prst="line">
          <a:avLst/>
        </a:prstGeom>
        <a:ln w="317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607647</xdr:colOff>
      <xdr:row>19</xdr:row>
      <xdr:rowOff>86945</xdr:rowOff>
    </xdr:from>
    <xdr:to>
      <xdr:col>12</xdr:col>
      <xdr:colOff>280085</xdr:colOff>
      <xdr:row>22</xdr:row>
      <xdr:rowOff>58371</xdr:rowOff>
    </xdr:to>
    <xdr:sp macro="" textlink="">
      <xdr:nvSpPr>
        <xdr:cNvPr id="4" name="Text Box 1">
          <a:extLst>
            <a:ext uri="{FF2B5EF4-FFF2-40B4-BE49-F238E27FC236}">
              <a16:creationId xmlns:a16="http://schemas.microsoft.com/office/drawing/2014/main" id="{F9B1A6F4-1B9E-4D12-ACBF-5A1C218F33D7}"/>
            </a:ext>
          </a:extLst>
        </xdr:cNvPr>
        <xdr:cNvSpPr txBox="1">
          <a:spLocks noChangeArrowheads="1"/>
        </xdr:cNvSpPr>
      </xdr:nvSpPr>
      <xdr:spPr bwMode="auto">
        <a:xfrm>
          <a:off x="6627447" y="4154120"/>
          <a:ext cx="1196438" cy="542926"/>
        </a:xfrm>
        <a:prstGeom prst="rect">
          <a:avLst/>
        </a:prstGeom>
        <a:solidFill>
          <a:srgbClr val="BD55AE"/>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100"/>
            </a:lnSpc>
            <a:defRPr sz="1000"/>
          </a:pPr>
          <a:r>
            <a:rPr lang="es-CR" sz="1200" b="1" i="0" u="none" strike="noStrike" baseline="0">
              <a:solidFill>
                <a:srgbClr val="000000"/>
              </a:solidFill>
              <a:latin typeface="Calibri"/>
            </a:rPr>
            <a:t>Viceministros (as)</a:t>
          </a:r>
        </a:p>
        <a:p>
          <a:pPr algn="l" rtl="0">
            <a:lnSpc>
              <a:spcPts val="1200"/>
            </a:lnSpc>
            <a:defRPr sz="1000"/>
          </a:pPr>
          <a:endParaRPr lang="es-CR" sz="1400" b="0" i="0" u="none" strike="noStrike" baseline="0">
            <a:solidFill>
              <a:srgbClr val="000000"/>
            </a:solidFill>
            <a:latin typeface="Calibri"/>
          </a:endParaRPr>
        </a:p>
      </xdr:txBody>
    </xdr:sp>
    <xdr:clientData/>
  </xdr:twoCellAnchor>
  <xdr:twoCellAnchor>
    <xdr:from>
      <xdr:col>8</xdr:col>
      <xdr:colOff>100623</xdr:colOff>
      <xdr:row>6</xdr:row>
      <xdr:rowOff>52021</xdr:rowOff>
    </xdr:from>
    <xdr:to>
      <xdr:col>9</xdr:col>
      <xdr:colOff>439326</xdr:colOff>
      <xdr:row>9</xdr:row>
      <xdr:rowOff>19538</xdr:rowOff>
    </xdr:to>
    <xdr:sp macro="" textlink="">
      <xdr:nvSpPr>
        <xdr:cNvPr id="5" name="Text Box 1">
          <a:hlinkClick xmlns:r="http://schemas.openxmlformats.org/officeDocument/2006/relationships" r:id="rId1"/>
          <a:extLst>
            <a:ext uri="{FF2B5EF4-FFF2-40B4-BE49-F238E27FC236}">
              <a16:creationId xmlns:a16="http://schemas.microsoft.com/office/drawing/2014/main" id="{24234C35-EB8A-4A0B-95C3-45214BBBF0A8}"/>
            </a:ext>
          </a:extLst>
        </xdr:cNvPr>
        <xdr:cNvSpPr txBox="1">
          <a:spLocks noChangeArrowheads="1"/>
        </xdr:cNvSpPr>
      </xdr:nvSpPr>
      <xdr:spPr bwMode="auto">
        <a:xfrm>
          <a:off x="4596423" y="1642696"/>
          <a:ext cx="1100703"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Asesoría Jurídica </a:t>
          </a:r>
        </a:p>
      </xdr:txBody>
    </xdr:sp>
    <xdr:clientData/>
  </xdr:twoCellAnchor>
  <xdr:twoCellAnchor>
    <xdr:from>
      <xdr:col>8</xdr:col>
      <xdr:colOff>81817</xdr:colOff>
      <xdr:row>9</xdr:row>
      <xdr:rowOff>117231</xdr:rowOff>
    </xdr:from>
    <xdr:to>
      <xdr:col>9</xdr:col>
      <xdr:colOff>468111</xdr:colOff>
      <xdr:row>12</xdr:row>
      <xdr:rowOff>58659</xdr:rowOff>
    </xdr:to>
    <xdr:sp macro="" textlink="">
      <xdr:nvSpPr>
        <xdr:cNvPr id="6" name="Text Box 1">
          <a:hlinkClick xmlns:r="http://schemas.openxmlformats.org/officeDocument/2006/relationships" r:id="rId2"/>
          <a:extLst>
            <a:ext uri="{FF2B5EF4-FFF2-40B4-BE49-F238E27FC236}">
              <a16:creationId xmlns:a16="http://schemas.microsoft.com/office/drawing/2014/main" id="{485817A4-8D3B-4924-AE30-E7BCFE70CD5B}"/>
            </a:ext>
          </a:extLst>
        </xdr:cNvPr>
        <xdr:cNvSpPr txBox="1">
          <a:spLocks noChangeArrowheads="1"/>
        </xdr:cNvSpPr>
      </xdr:nvSpPr>
      <xdr:spPr bwMode="auto">
        <a:xfrm>
          <a:off x="4577617" y="2279406"/>
          <a:ext cx="11482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Planificación</a:t>
          </a:r>
          <a:r>
            <a:rPr lang="es-CR" sz="1100" b="1" i="0" u="none" strike="noStrike" baseline="0">
              <a:solidFill>
                <a:srgbClr val="000000"/>
              </a:solidFill>
              <a:latin typeface="Calibri"/>
            </a:rPr>
            <a:t> Institucional</a:t>
          </a:r>
        </a:p>
        <a:p>
          <a:pPr algn="ctr" rtl="0">
            <a:lnSpc>
              <a:spcPts val="1100"/>
            </a:lnSpc>
            <a:defRPr sz="1000"/>
          </a:pPr>
          <a:endParaRPr lang="es-CR" sz="1100" b="0" i="0" u="none" strike="noStrike" baseline="0">
            <a:solidFill>
              <a:srgbClr val="000000"/>
            </a:solidFill>
            <a:latin typeface="Calibri"/>
          </a:endParaRPr>
        </a:p>
      </xdr:txBody>
    </xdr:sp>
    <xdr:clientData/>
  </xdr:twoCellAnchor>
  <xdr:twoCellAnchor>
    <xdr:from>
      <xdr:col>9</xdr:col>
      <xdr:colOff>439371</xdr:colOff>
      <xdr:row>7</xdr:row>
      <xdr:rowOff>127559</xdr:rowOff>
    </xdr:from>
    <xdr:to>
      <xdr:col>11</xdr:col>
      <xdr:colOff>444939</xdr:colOff>
      <xdr:row>12</xdr:row>
      <xdr:rowOff>163712</xdr:rowOff>
    </xdr:to>
    <xdr:cxnSp macro="">
      <xdr:nvCxnSpPr>
        <xdr:cNvPr id="7" name="12 Forma">
          <a:extLst>
            <a:ext uri="{FF2B5EF4-FFF2-40B4-BE49-F238E27FC236}">
              <a16:creationId xmlns:a16="http://schemas.microsoft.com/office/drawing/2014/main" id="{31083983-221F-4182-94D8-FBC4A6EB5669}"/>
            </a:ext>
          </a:extLst>
        </xdr:cNvPr>
        <xdr:cNvCxnSpPr>
          <a:endCxn id="5" idx="3"/>
        </xdr:cNvCxnSpPr>
      </xdr:nvCxnSpPr>
      <xdr:spPr>
        <a:xfrm rot="10800000">
          <a:off x="5697171" y="1908734"/>
          <a:ext cx="1529568" cy="98865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467947</xdr:colOff>
      <xdr:row>10</xdr:row>
      <xdr:rowOff>179724</xdr:rowOff>
    </xdr:from>
    <xdr:to>
      <xdr:col>11</xdr:col>
      <xdr:colOff>412391</xdr:colOff>
      <xdr:row>12</xdr:row>
      <xdr:rowOff>168673</xdr:rowOff>
    </xdr:to>
    <xdr:cxnSp macro="">
      <xdr:nvCxnSpPr>
        <xdr:cNvPr id="8" name="13 Forma">
          <a:extLst>
            <a:ext uri="{FF2B5EF4-FFF2-40B4-BE49-F238E27FC236}">
              <a16:creationId xmlns:a16="http://schemas.microsoft.com/office/drawing/2014/main" id="{A2CAB641-30FF-4135-A7AD-5F91C4C2C6C3}"/>
            </a:ext>
          </a:extLst>
        </xdr:cNvPr>
        <xdr:cNvCxnSpPr>
          <a:endCxn id="6" idx="3"/>
        </xdr:cNvCxnSpPr>
      </xdr:nvCxnSpPr>
      <xdr:spPr>
        <a:xfrm rot="10800000">
          <a:off x="5725747" y="2532399"/>
          <a:ext cx="1468444" cy="36994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712258</xdr:colOff>
      <xdr:row>23</xdr:row>
      <xdr:rowOff>118003</xdr:rowOff>
    </xdr:from>
    <xdr:to>
      <xdr:col>9</xdr:col>
      <xdr:colOff>196455</xdr:colOff>
      <xdr:row>26</xdr:row>
      <xdr:rowOff>76728</xdr:rowOff>
    </xdr:to>
    <xdr:sp macro="" textlink="">
      <xdr:nvSpPr>
        <xdr:cNvPr id="9" name="Text Box 1">
          <a:hlinkClick xmlns:r="http://schemas.openxmlformats.org/officeDocument/2006/relationships" r:id="rId3"/>
          <a:extLst>
            <a:ext uri="{FF2B5EF4-FFF2-40B4-BE49-F238E27FC236}">
              <a16:creationId xmlns:a16="http://schemas.microsoft.com/office/drawing/2014/main" id="{F1E10982-11EB-422C-909D-AE1C0483950F}"/>
            </a:ext>
          </a:extLst>
        </xdr:cNvPr>
        <xdr:cNvSpPr txBox="1">
          <a:spLocks noChangeArrowheads="1"/>
        </xdr:cNvSpPr>
      </xdr:nvSpPr>
      <xdr:spPr bwMode="auto">
        <a:xfrm>
          <a:off x="4446058" y="4947178"/>
          <a:ext cx="1008197"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Extensión Agropecuaria</a:t>
          </a:r>
          <a:endParaRPr lang="es-CR" sz="1100" b="0" i="0" u="none" strike="noStrike" baseline="0">
            <a:solidFill>
              <a:srgbClr val="000000"/>
            </a:solidFill>
            <a:latin typeface="Calibri"/>
          </a:endParaRPr>
        </a:p>
      </xdr:txBody>
    </xdr:sp>
    <xdr:clientData/>
  </xdr:twoCellAnchor>
  <xdr:twoCellAnchor>
    <xdr:from>
      <xdr:col>11</xdr:col>
      <xdr:colOff>443891</xdr:colOff>
      <xdr:row>22</xdr:row>
      <xdr:rowOff>58370</xdr:rowOff>
    </xdr:from>
    <xdr:to>
      <xdr:col>16</xdr:col>
      <xdr:colOff>62734</xdr:colOff>
      <xdr:row>23</xdr:row>
      <xdr:rowOff>129730</xdr:rowOff>
    </xdr:to>
    <xdr:cxnSp macro="">
      <xdr:nvCxnSpPr>
        <xdr:cNvPr id="10" name="23 Forma">
          <a:extLst>
            <a:ext uri="{FF2B5EF4-FFF2-40B4-BE49-F238E27FC236}">
              <a16:creationId xmlns:a16="http://schemas.microsoft.com/office/drawing/2014/main" id="{77C33888-8A3D-4F96-BB58-C48825AA2F60}"/>
            </a:ext>
          </a:extLst>
        </xdr:cNvPr>
        <xdr:cNvCxnSpPr>
          <a:cxnSpLocks/>
          <a:stCxn id="4" idx="2"/>
          <a:endCxn id="29" idx="0"/>
        </xdr:cNvCxnSpPr>
      </xdr:nvCxnSpPr>
      <xdr:spPr>
        <a:xfrm rot="16200000" flipH="1">
          <a:off x="8809183" y="3113553"/>
          <a:ext cx="261860" cy="342884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22</xdr:row>
      <xdr:rowOff>58372</xdr:rowOff>
    </xdr:from>
    <xdr:to>
      <xdr:col>11</xdr:col>
      <xdr:colOff>443935</xdr:colOff>
      <xdr:row>23</xdr:row>
      <xdr:rowOff>118004</xdr:rowOff>
    </xdr:to>
    <xdr:cxnSp macro="">
      <xdr:nvCxnSpPr>
        <xdr:cNvPr id="11" name="23 Forma">
          <a:extLst>
            <a:ext uri="{FF2B5EF4-FFF2-40B4-BE49-F238E27FC236}">
              <a16:creationId xmlns:a16="http://schemas.microsoft.com/office/drawing/2014/main" id="{93497E3C-EFCC-4C9D-8A61-994F8BEBF91A}"/>
            </a:ext>
          </a:extLst>
        </xdr:cNvPr>
        <xdr:cNvCxnSpPr>
          <a:stCxn id="4" idx="2"/>
          <a:endCxn id="9" idx="0"/>
        </xdr:cNvCxnSpPr>
      </xdr:nvCxnSpPr>
      <xdr:spPr>
        <a:xfrm rot="5400000">
          <a:off x="5959641" y="3681085"/>
          <a:ext cx="250132" cy="2282056"/>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294473</xdr:colOff>
      <xdr:row>28</xdr:row>
      <xdr:rowOff>58430</xdr:rowOff>
    </xdr:from>
    <xdr:to>
      <xdr:col>6</xdr:col>
      <xdr:colOff>611100</xdr:colOff>
      <xdr:row>31</xdr:row>
      <xdr:rowOff>86630</xdr:rowOff>
    </xdr:to>
    <xdr:sp macro="" textlink="">
      <xdr:nvSpPr>
        <xdr:cNvPr id="12" name="Text Box 1">
          <a:hlinkClick xmlns:r="http://schemas.openxmlformats.org/officeDocument/2006/relationships" r:id="rId4"/>
          <a:extLst>
            <a:ext uri="{FF2B5EF4-FFF2-40B4-BE49-F238E27FC236}">
              <a16:creationId xmlns:a16="http://schemas.microsoft.com/office/drawing/2014/main" id="{7CE51248-58BC-471F-B581-9209FA857222}"/>
            </a:ext>
          </a:extLst>
        </xdr:cNvPr>
        <xdr:cNvSpPr txBox="1">
          <a:spLocks noChangeArrowheads="1"/>
        </xdr:cNvSpPr>
      </xdr:nvSpPr>
      <xdr:spPr bwMode="auto">
        <a:xfrm>
          <a:off x="2504273" y="5840105"/>
          <a:ext cx="1078627" cy="599700"/>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Información y Comunicación Rural</a:t>
          </a:r>
          <a:endParaRPr lang="es-CR" sz="1100" b="0" i="0" u="none" strike="noStrike" baseline="0">
            <a:solidFill>
              <a:srgbClr val="000000"/>
            </a:solidFill>
            <a:latin typeface="Calibri"/>
          </a:endParaRPr>
        </a:p>
      </xdr:txBody>
    </xdr:sp>
    <xdr:clientData/>
  </xdr:twoCellAnchor>
  <xdr:twoCellAnchor>
    <xdr:from>
      <xdr:col>6</xdr:col>
      <xdr:colOff>31052</xdr:colOff>
      <xdr:row>26</xdr:row>
      <xdr:rowOff>76727</xdr:rowOff>
    </xdr:from>
    <xdr:to>
      <xdr:col>8</xdr:col>
      <xdr:colOff>447852</xdr:colOff>
      <xdr:row>28</xdr:row>
      <xdr:rowOff>58429</xdr:rowOff>
    </xdr:to>
    <xdr:cxnSp macro="">
      <xdr:nvCxnSpPr>
        <xdr:cNvPr id="13" name="23 Forma">
          <a:extLst>
            <a:ext uri="{FF2B5EF4-FFF2-40B4-BE49-F238E27FC236}">
              <a16:creationId xmlns:a16="http://schemas.microsoft.com/office/drawing/2014/main" id="{0C348C45-65BD-43F5-8C64-481E318D08DC}"/>
            </a:ext>
          </a:extLst>
        </xdr:cNvPr>
        <xdr:cNvCxnSpPr>
          <a:stCxn id="9" idx="2"/>
          <a:endCxn id="12" idx="0"/>
        </xdr:cNvCxnSpPr>
      </xdr:nvCxnSpPr>
      <xdr:spPr>
        <a:xfrm rot="5400000">
          <a:off x="3791901" y="4688353"/>
          <a:ext cx="362702" cy="1940800"/>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11</xdr:col>
      <xdr:colOff>237665</xdr:colOff>
      <xdr:row>28</xdr:row>
      <xdr:rowOff>40541</xdr:rowOff>
    </xdr:to>
    <xdr:cxnSp macro="">
      <xdr:nvCxnSpPr>
        <xdr:cNvPr id="14" name="23 Forma">
          <a:extLst>
            <a:ext uri="{FF2B5EF4-FFF2-40B4-BE49-F238E27FC236}">
              <a16:creationId xmlns:a16="http://schemas.microsoft.com/office/drawing/2014/main" id="{0F1F5E55-9552-4B2A-BB1E-359BC130D04A}"/>
            </a:ext>
          </a:extLst>
        </xdr:cNvPr>
        <xdr:cNvCxnSpPr>
          <a:cxnSpLocks/>
          <a:stCxn id="9" idx="2"/>
          <a:endCxn id="32" idx="0"/>
        </xdr:cNvCxnSpPr>
      </xdr:nvCxnSpPr>
      <xdr:spPr>
        <a:xfrm rot="16200000" flipH="1">
          <a:off x="5809165" y="4611916"/>
          <a:ext cx="344813" cy="2075787"/>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555105</xdr:colOff>
      <xdr:row>26</xdr:row>
      <xdr:rowOff>76728</xdr:rowOff>
    </xdr:from>
    <xdr:to>
      <xdr:col>8</xdr:col>
      <xdr:colOff>447974</xdr:colOff>
      <xdr:row>28</xdr:row>
      <xdr:rowOff>52917</xdr:rowOff>
    </xdr:to>
    <xdr:cxnSp macro="">
      <xdr:nvCxnSpPr>
        <xdr:cNvPr id="15" name="23 Forma">
          <a:extLst>
            <a:ext uri="{FF2B5EF4-FFF2-40B4-BE49-F238E27FC236}">
              <a16:creationId xmlns:a16="http://schemas.microsoft.com/office/drawing/2014/main" id="{AC379AC9-465E-4073-9743-1ECEA6427D40}"/>
            </a:ext>
          </a:extLst>
        </xdr:cNvPr>
        <xdr:cNvCxnSpPr>
          <a:cxnSpLocks/>
          <a:stCxn id="9" idx="2"/>
          <a:endCxn id="30" idx="0"/>
        </xdr:cNvCxnSpPr>
      </xdr:nvCxnSpPr>
      <xdr:spPr>
        <a:xfrm rot="5400000">
          <a:off x="4437745" y="5328563"/>
          <a:ext cx="357189" cy="654869"/>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246797</xdr:colOff>
      <xdr:row>26</xdr:row>
      <xdr:rowOff>76728</xdr:rowOff>
    </xdr:from>
    <xdr:to>
      <xdr:col>8</xdr:col>
      <xdr:colOff>447854</xdr:colOff>
      <xdr:row>46</xdr:row>
      <xdr:rowOff>0</xdr:rowOff>
    </xdr:to>
    <xdr:cxnSp macro="">
      <xdr:nvCxnSpPr>
        <xdr:cNvPr id="16" name="23 Forma">
          <a:extLst>
            <a:ext uri="{FF2B5EF4-FFF2-40B4-BE49-F238E27FC236}">
              <a16:creationId xmlns:a16="http://schemas.microsoft.com/office/drawing/2014/main" id="{BF764572-3557-42C3-80B4-111B599B44DF}"/>
            </a:ext>
          </a:extLst>
        </xdr:cNvPr>
        <xdr:cNvCxnSpPr>
          <a:cxnSpLocks/>
          <a:stCxn id="9" idx="2"/>
          <a:endCxn id="50" idx="0"/>
        </xdr:cNvCxnSpPr>
      </xdr:nvCxnSpPr>
      <xdr:spPr>
        <a:xfrm rot="5400000">
          <a:off x="2595490" y="6862510"/>
          <a:ext cx="3733272" cy="96305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402545</xdr:colOff>
      <xdr:row>26</xdr:row>
      <xdr:rowOff>85281</xdr:rowOff>
    </xdr:from>
    <xdr:to>
      <xdr:col>16</xdr:col>
      <xdr:colOff>73196</xdr:colOff>
      <xdr:row>28</xdr:row>
      <xdr:rowOff>39685</xdr:rowOff>
    </xdr:to>
    <xdr:cxnSp macro="">
      <xdr:nvCxnSpPr>
        <xdr:cNvPr id="17" name="23 Forma">
          <a:extLst>
            <a:ext uri="{FF2B5EF4-FFF2-40B4-BE49-F238E27FC236}">
              <a16:creationId xmlns:a16="http://schemas.microsoft.com/office/drawing/2014/main" id="{CB1F6E6F-AC10-44D2-9137-36BB117AB566}"/>
            </a:ext>
          </a:extLst>
        </xdr:cNvPr>
        <xdr:cNvCxnSpPr>
          <a:cxnSpLocks/>
          <a:stCxn id="29" idx="2"/>
          <a:endCxn id="34" idx="0"/>
        </xdr:cNvCxnSpPr>
      </xdr:nvCxnSpPr>
      <xdr:spPr>
        <a:xfrm rot="5400000">
          <a:off x="9518969" y="4675332"/>
          <a:ext cx="335404" cy="1956651"/>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68385</xdr:colOff>
      <xdr:row>12</xdr:row>
      <xdr:rowOff>156308</xdr:rowOff>
    </xdr:from>
    <xdr:to>
      <xdr:col>9</xdr:col>
      <xdr:colOff>454679</xdr:colOff>
      <xdr:row>15</xdr:row>
      <xdr:rowOff>97736</xdr:rowOff>
    </xdr:to>
    <xdr:sp macro="" textlink="">
      <xdr:nvSpPr>
        <xdr:cNvPr id="18" name="Text Box 1">
          <a:hlinkClick xmlns:r="http://schemas.openxmlformats.org/officeDocument/2006/relationships" r:id="rId5"/>
          <a:extLst>
            <a:ext uri="{FF2B5EF4-FFF2-40B4-BE49-F238E27FC236}">
              <a16:creationId xmlns:a16="http://schemas.microsoft.com/office/drawing/2014/main" id="{B616173C-05E3-4A4F-AF0F-F1953D250609}"/>
            </a:ext>
          </a:extLst>
        </xdr:cNvPr>
        <xdr:cNvSpPr txBox="1">
          <a:spLocks noChangeArrowheads="1"/>
        </xdr:cNvSpPr>
      </xdr:nvSpPr>
      <xdr:spPr bwMode="auto">
        <a:xfrm>
          <a:off x="4564185" y="2889983"/>
          <a:ext cx="1148294" cy="512928"/>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defRPr sz="1000"/>
          </a:pPr>
          <a:r>
            <a:rPr lang="es-CR" sz="1100" b="1" i="0" u="none" strike="noStrike" baseline="0">
              <a:solidFill>
                <a:srgbClr val="000000"/>
              </a:solidFill>
              <a:latin typeface="Calibri"/>
              <a:ea typeface="+mn-ea"/>
              <a:cs typeface="+mn-cs"/>
            </a:rPr>
            <a:t>Comunicación Institucional</a:t>
          </a:r>
          <a:endParaRPr lang="es-CR" sz="1100" b="1" i="0" u="none" strike="noStrike" baseline="0">
            <a:solidFill>
              <a:srgbClr val="000000"/>
            </a:solidFill>
            <a:latin typeface="Calibri"/>
          </a:endParaRPr>
        </a:p>
      </xdr:txBody>
    </xdr:sp>
    <xdr:clientData/>
  </xdr:twoCellAnchor>
  <xdr:twoCellAnchor>
    <xdr:from>
      <xdr:col>8</xdr:col>
      <xdr:colOff>48846</xdr:colOff>
      <xdr:row>16</xdr:row>
      <xdr:rowOff>9768</xdr:rowOff>
    </xdr:from>
    <xdr:to>
      <xdr:col>9</xdr:col>
      <xdr:colOff>422114</xdr:colOff>
      <xdr:row>18</xdr:row>
      <xdr:rowOff>136811</xdr:rowOff>
    </xdr:to>
    <xdr:sp macro="" textlink="">
      <xdr:nvSpPr>
        <xdr:cNvPr id="19" name="Text Box 1">
          <a:hlinkClick xmlns:r="http://schemas.openxmlformats.org/officeDocument/2006/relationships" r:id="rId6"/>
          <a:extLst>
            <a:ext uri="{FF2B5EF4-FFF2-40B4-BE49-F238E27FC236}">
              <a16:creationId xmlns:a16="http://schemas.microsoft.com/office/drawing/2014/main" id="{7063D328-0F36-4A9A-A2EC-E84E9F513388}"/>
            </a:ext>
          </a:extLst>
        </xdr:cNvPr>
        <xdr:cNvSpPr txBox="1">
          <a:spLocks noChangeArrowheads="1"/>
        </xdr:cNvSpPr>
      </xdr:nvSpPr>
      <xdr:spPr bwMode="auto">
        <a:xfrm>
          <a:off x="4544646" y="3505443"/>
          <a:ext cx="1135268" cy="508043"/>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900"/>
            </a:lnSpc>
            <a:defRPr sz="1000"/>
          </a:pPr>
          <a:r>
            <a:rPr lang="es-CR" sz="800" b="1" i="0" u="none" strike="noStrike" baseline="0">
              <a:solidFill>
                <a:srgbClr val="000000"/>
              </a:solidFill>
              <a:latin typeface="Calibri"/>
              <a:ea typeface="+mn-ea"/>
              <a:cs typeface="+mn-cs"/>
            </a:rPr>
            <a:t>Secretaría Ejecutiva de Planificación del Sector Agropecuario</a:t>
          </a:r>
          <a:endParaRPr lang="es-CR" sz="800" b="1" i="0" u="none" strike="noStrike" baseline="0">
            <a:solidFill>
              <a:srgbClr val="000000"/>
            </a:solidFill>
            <a:latin typeface="Calibri"/>
          </a:endParaRP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9</xdr:col>
      <xdr:colOff>454515</xdr:colOff>
      <xdr:row>12</xdr:row>
      <xdr:rowOff>168672</xdr:rowOff>
    </xdr:from>
    <xdr:to>
      <xdr:col>11</xdr:col>
      <xdr:colOff>422328</xdr:colOff>
      <xdr:row>14</xdr:row>
      <xdr:rowOff>35245</xdr:rowOff>
    </xdr:to>
    <xdr:cxnSp macro="">
      <xdr:nvCxnSpPr>
        <xdr:cNvPr id="20" name="13 Forma">
          <a:extLst>
            <a:ext uri="{FF2B5EF4-FFF2-40B4-BE49-F238E27FC236}">
              <a16:creationId xmlns:a16="http://schemas.microsoft.com/office/drawing/2014/main" id="{4EDEF6F1-10AE-4285-8532-762904D00E59}"/>
            </a:ext>
          </a:extLst>
        </xdr:cNvPr>
        <xdr:cNvCxnSpPr>
          <a:endCxn id="18" idx="3"/>
        </xdr:cNvCxnSpPr>
      </xdr:nvCxnSpPr>
      <xdr:spPr>
        <a:xfrm rot="10800000" flipV="1">
          <a:off x="5712315" y="2902347"/>
          <a:ext cx="1491813" cy="247573"/>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422276</xdr:colOff>
      <xdr:row>12</xdr:row>
      <xdr:rowOff>168671</xdr:rowOff>
    </xdr:from>
    <xdr:to>
      <xdr:col>11</xdr:col>
      <xdr:colOff>437159</xdr:colOff>
      <xdr:row>17</xdr:row>
      <xdr:rowOff>73289</xdr:rowOff>
    </xdr:to>
    <xdr:cxnSp macro="">
      <xdr:nvCxnSpPr>
        <xdr:cNvPr id="21" name="13 Forma">
          <a:extLst>
            <a:ext uri="{FF2B5EF4-FFF2-40B4-BE49-F238E27FC236}">
              <a16:creationId xmlns:a16="http://schemas.microsoft.com/office/drawing/2014/main" id="{2F647A0E-413C-4EBE-B6E7-FB8B006C0121}"/>
            </a:ext>
          </a:extLst>
        </xdr:cNvPr>
        <xdr:cNvCxnSpPr>
          <a:endCxn id="19" idx="3"/>
        </xdr:cNvCxnSpPr>
      </xdr:nvCxnSpPr>
      <xdr:spPr>
        <a:xfrm rot="10800000" flipV="1">
          <a:off x="5680076" y="2902346"/>
          <a:ext cx="1538883" cy="85711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444898</xdr:colOff>
      <xdr:row>9</xdr:row>
      <xdr:rowOff>16004</xdr:rowOff>
    </xdr:from>
    <xdr:to>
      <xdr:col>13</xdr:col>
      <xdr:colOff>452083</xdr:colOff>
      <xdr:row>12</xdr:row>
      <xdr:rowOff>168671</xdr:rowOff>
    </xdr:to>
    <xdr:cxnSp macro="">
      <xdr:nvCxnSpPr>
        <xdr:cNvPr id="22" name="13 Forma">
          <a:extLst>
            <a:ext uri="{FF2B5EF4-FFF2-40B4-BE49-F238E27FC236}">
              <a16:creationId xmlns:a16="http://schemas.microsoft.com/office/drawing/2014/main" id="{C5AC1FF9-E0EC-4F3C-8982-03708FEBA096}"/>
            </a:ext>
          </a:extLst>
        </xdr:cNvPr>
        <xdr:cNvCxnSpPr>
          <a:stCxn id="25" idx="1"/>
        </xdr:cNvCxnSpPr>
      </xdr:nvCxnSpPr>
      <xdr:spPr>
        <a:xfrm rot="10800000" flipV="1">
          <a:off x="7226698" y="2178179"/>
          <a:ext cx="1531185" cy="724167"/>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479623</xdr:colOff>
      <xdr:row>11</xdr:row>
      <xdr:rowOff>14883</xdr:rowOff>
    </xdr:from>
    <xdr:to>
      <xdr:col>15</xdr:col>
      <xdr:colOff>3775</xdr:colOff>
      <xdr:row>13</xdr:row>
      <xdr:rowOff>165955</xdr:rowOff>
    </xdr:to>
    <xdr:sp macro="" textlink="">
      <xdr:nvSpPr>
        <xdr:cNvPr id="23" name="Text Box 1">
          <a:hlinkClick xmlns:r="http://schemas.openxmlformats.org/officeDocument/2006/relationships" r:id="rId7"/>
          <a:extLst>
            <a:ext uri="{FF2B5EF4-FFF2-40B4-BE49-F238E27FC236}">
              <a16:creationId xmlns:a16="http://schemas.microsoft.com/office/drawing/2014/main" id="{B1BA86FE-D4E2-49F1-81E9-476CA521DE56}"/>
            </a:ext>
          </a:extLst>
        </xdr:cNvPr>
        <xdr:cNvSpPr txBox="1">
          <a:spLocks noChangeArrowheads="1"/>
        </xdr:cNvSpPr>
      </xdr:nvSpPr>
      <xdr:spPr bwMode="auto">
        <a:xfrm>
          <a:off x="8785423" y="2558058"/>
          <a:ext cx="1048152" cy="53207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Asuntos Internacionales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14</xdr:row>
      <xdr:rowOff>84336</xdr:rowOff>
    </xdr:from>
    <xdr:to>
      <xdr:col>14</xdr:col>
      <xdr:colOff>803400</xdr:colOff>
      <xdr:row>17</xdr:row>
      <xdr:rowOff>51853</xdr:rowOff>
    </xdr:to>
    <xdr:sp macro="" textlink="">
      <xdr:nvSpPr>
        <xdr:cNvPr id="24" name="Text Box 1">
          <a:hlinkClick xmlns:r="http://schemas.openxmlformats.org/officeDocument/2006/relationships" r:id="rId8"/>
          <a:extLst>
            <a:ext uri="{FF2B5EF4-FFF2-40B4-BE49-F238E27FC236}">
              <a16:creationId xmlns:a16="http://schemas.microsoft.com/office/drawing/2014/main" id="{0452FF85-D7D5-4779-BB35-DAFE5B3B2184}"/>
            </a:ext>
          </a:extLst>
        </xdr:cNvPr>
        <xdr:cNvSpPr txBox="1">
          <a:spLocks noChangeArrowheads="1"/>
        </xdr:cNvSpPr>
      </xdr:nvSpPr>
      <xdr:spPr bwMode="auto">
        <a:xfrm>
          <a:off x="8757841" y="3199011"/>
          <a:ext cx="10752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Contraloría de Servicios</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13</xdr:col>
      <xdr:colOff>452041</xdr:colOff>
      <xdr:row>7</xdr:row>
      <xdr:rowOff>124024</xdr:rowOff>
    </xdr:from>
    <xdr:to>
      <xdr:col>14</xdr:col>
      <xdr:colOff>803400</xdr:colOff>
      <xdr:row>10</xdr:row>
      <xdr:rowOff>91541</xdr:rowOff>
    </xdr:to>
    <xdr:sp macro="" textlink="">
      <xdr:nvSpPr>
        <xdr:cNvPr id="25" name="Text Box 1">
          <a:hlinkClick xmlns:r="http://schemas.openxmlformats.org/officeDocument/2006/relationships" r:id="rId9"/>
          <a:extLst>
            <a:ext uri="{FF2B5EF4-FFF2-40B4-BE49-F238E27FC236}">
              <a16:creationId xmlns:a16="http://schemas.microsoft.com/office/drawing/2014/main" id="{D1F7268A-AD45-46C0-9AE6-3E277998923F}"/>
            </a:ext>
          </a:extLst>
        </xdr:cNvPr>
        <xdr:cNvSpPr txBox="1">
          <a:spLocks noChangeArrowheads="1"/>
        </xdr:cNvSpPr>
      </xdr:nvSpPr>
      <xdr:spPr bwMode="auto">
        <a:xfrm>
          <a:off x="8757841" y="1905199"/>
          <a:ext cx="1075259" cy="539017"/>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Auditoría Interna</a:t>
          </a:r>
        </a:p>
        <a:p>
          <a:pPr algn="ctr" rtl="0">
            <a:lnSpc>
              <a:spcPts val="1200"/>
            </a:lnSpc>
            <a:defRPr sz="1000"/>
          </a:pPr>
          <a:endParaRPr lang="es-CR" sz="1100" b="0" i="0" u="none" strike="noStrike" baseline="0">
            <a:solidFill>
              <a:srgbClr val="000000"/>
            </a:solidFill>
            <a:latin typeface="Calibri"/>
          </a:endParaRPr>
        </a:p>
      </xdr:txBody>
    </xdr:sp>
    <xdr:clientData/>
  </xdr:twoCellAnchor>
  <xdr:twoCellAnchor>
    <xdr:from>
      <xdr:col>11</xdr:col>
      <xdr:colOff>422276</xdr:colOff>
      <xdr:row>12</xdr:row>
      <xdr:rowOff>168674</xdr:rowOff>
    </xdr:from>
    <xdr:to>
      <xdr:col>13</xdr:col>
      <xdr:colOff>452042</xdr:colOff>
      <xdr:row>15</xdr:row>
      <xdr:rowOff>159873</xdr:rowOff>
    </xdr:to>
    <xdr:cxnSp macro="">
      <xdr:nvCxnSpPr>
        <xdr:cNvPr id="26" name="13 Forma">
          <a:extLst>
            <a:ext uri="{FF2B5EF4-FFF2-40B4-BE49-F238E27FC236}">
              <a16:creationId xmlns:a16="http://schemas.microsoft.com/office/drawing/2014/main" id="{CBDFB641-439C-44C9-BD93-B0CB335C59DB}"/>
            </a:ext>
          </a:extLst>
        </xdr:cNvPr>
        <xdr:cNvCxnSpPr>
          <a:stCxn id="24" idx="1"/>
        </xdr:cNvCxnSpPr>
      </xdr:nvCxnSpPr>
      <xdr:spPr>
        <a:xfrm rot="10800000">
          <a:off x="7204076" y="2902349"/>
          <a:ext cx="1553766" cy="562699"/>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454605</xdr:colOff>
      <xdr:row>12</xdr:row>
      <xdr:rowOff>90420</xdr:rowOff>
    </xdr:from>
    <xdr:to>
      <xdr:col>13</xdr:col>
      <xdr:colOff>479623</xdr:colOff>
      <xdr:row>12</xdr:row>
      <xdr:rowOff>170698</xdr:rowOff>
    </xdr:to>
    <xdr:cxnSp macro="">
      <xdr:nvCxnSpPr>
        <xdr:cNvPr id="27" name="13 Forma">
          <a:extLst>
            <a:ext uri="{FF2B5EF4-FFF2-40B4-BE49-F238E27FC236}">
              <a16:creationId xmlns:a16="http://schemas.microsoft.com/office/drawing/2014/main" id="{A05191F8-4DC3-40D4-9157-A5DCB3C4E220}"/>
            </a:ext>
          </a:extLst>
        </xdr:cNvPr>
        <xdr:cNvCxnSpPr>
          <a:cxnSpLocks/>
        </xdr:cNvCxnSpPr>
      </xdr:nvCxnSpPr>
      <xdr:spPr>
        <a:xfrm rot="10800000" flipV="1">
          <a:off x="7236405" y="2824095"/>
          <a:ext cx="1549018" cy="80278"/>
        </a:xfrm>
        <a:prstGeom prst="bentConnector3">
          <a:avLst>
            <a:gd name="adj1" fmla="val 50000"/>
          </a:avLst>
        </a:prstGeom>
        <a:ln w="25400">
          <a:solidFill>
            <a:schemeClr val="accent1">
              <a:lumMod val="75000"/>
            </a:schemeClr>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47795</xdr:colOff>
      <xdr:row>17</xdr:row>
      <xdr:rowOff>73289</xdr:rowOff>
    </xdr:from>
    <xdr:to>
      <xdr:col>8</xdr:col>
      <xdr:colOff>48846</xdr:colOff>
      <xdr:row>21</xdr:row>
      <xdr:rowOff>116075</xdr:rowOff>
    </xdr:to>
    <xdr:cxnSp macro="">
      <xdr:nvCxnSpPr>
        <xdr:cNvPr id="28" name="Conector recto 27">
          <a:extLst>
            <a:ext uri="{FF2B5EF4-FFF2-40B4-BE49-F238E27FC236}">
              <a16:creationId xmlns:a16="http://schemas.microsoft.com/office/drawing/2014/main" id="{5AEB7CB9-1587-4519-AF21-A35B24F05612}"/>
            </a:ext>
          </a:extLst>
        </xdr:cNvPr>
        <xdr:cNvCxnSpPr>
          <a:stCxn id="19" idx="1"/>
        </xdr:cNvCxnSpPr>
      </xdr:nvCxnSpPr>
      <xdr:spPr>
        <a:xfrm flipH="1">
          <a:off x="4543595" y="3759464"/>
          <a:ext cx="1051" cy="804786"/>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15</xdr:col>
      <xdr:colOff>313130</xdr:colOff>
      <xdr:row>23</xdr:row>
      <xdr:rowOff>129731</xdr:rowOff>
    </xdr:from>
    <xdr:to>
      <xdr:col>16</xdr:col>
      <xdr:colOff>627803</xdr:colOff>
      <xdr:row>26</xdr:row>
      <xdr:rowOff>88456</xdr:rowOff>
    </xdr:to>
    <xdr:sp macro="" textlink="">
      <xdr:nvSpPr>
        <xdr:cNvPr id="29" name="Text Box 1">
          <a:hlinkClick xmlns:r="http://schemas.openxmlformats.org/officeDocument/2006/relationships" r:id="rId10"/>
          <a:extLst>
            <a:ext uri="{FF2B5EF4-FFF2-40B4-BE49-F238E27FC236}">
              <a16:creationId xmlns:a16="http://schemas.microsoft.com/office/drawing/2014/main" id="{DBD0742B-577D-4B19-885F-E69930A3C8D0}"/>
            </a:ext>
          </a:extLst>
        </xdr:cNvPr>
        <xdr:cNvSpPr txBox="1">
          <a:spLocks noChangeArrowheads="1"/>
        </xdr:cNvSpPr>
      </xdr:nvSpPr>
      <xdr:spPr bwMode="auto">
        <a:xfrm>
          <a:off x="10142930" y="4958906"/>
          <a:ext cx="1076673" cy="530225"/>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Oficialía Mayor DAF</a:t>
          </a:r>
          <a:endParaRPr lang="es-CR" sz="1100" b="0" i="0" u="none" strike="noStrike" baseline="0">
            <a:solidFill>
              <a:srgbClr val="000000"/>
            </a:solidFill>
            <a:latin typeface="Calibri"/>
          </a:endParaRPr>
        </a:p>
      </xdr:txBody>
    </xdr:sp>
    <xdr:clientData/>
  </xdr:twoCellAnchor>
  <xdr:twoCellAnchor>
    <xdr:from>
      <xdr:col>6</xdr:col>
      <xdr:colOff>740851</xdr:colOff>
      <xdr:row>28</xdr:row>
      <xdr:rowOff>52917</xdr:rowOff>
    </xdr:from>
    <xdr:to>
      <xdr:col>8</xdr:col>
      <xdr:colOff>369175</xdr:colOff>
      <xdr:row>31</xdr:row>
      <xdr:rowOff>80263</xdr:rowOff>
    </xdr:to>
    <xdr:sp macro="" textlink="">
      <xdr:nvSpPr>
        <xdr:cNvPr id="30" name="Text Box 1">
          <a:hlinkClick xmlns:r="http://schemas.openxmlformats.org/officeDocument/2006/relationships" r:id="rId11"/>
          <a:extLst>
            <a:ext uri="{FF2B5EF4-FFF2-40B4-BE49-F238E27FC236}">
              <a16:creationId xmlns:a16="http://schemas.microsoft.com/office/drawing/2014/main" id="{553F5F24-4251-457E-B2CD-F476AA28EEFD}"/>
            </a:ext>
          </a:extLst>
        </xdr:cNvPr>
        <xdr:cNvSpPr txBox="1">
          <a:spLocks noChangeArrowheads="1"/>
        </xdr:cNvSpPr>
      </xdr:nvSpPr>
      <xdr:spPr bwMode="auto">
        <a:xfrm>
          <a:off x="3712651" y="5834592"/>
          <a:ext cx="1152324" cy="59884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Emprendimiento Rural</a:t>
          </a:r>
          <a:endParaRPr lang="es-CR" sz="1100" b="0" i="0" u="none" strike="noStrike" baseline="0">
            <a:solidFill>
              <a:srgbClr val="000000"/>
            </a:solidFill>
            <a:latin typeface="Calibri"/>
          </a:endParaRPr>
        </a:p>
      </xdr:txBody>
    </xdr:sp>
    <xdr:clientData/>
  </xdr:twoCellAnchor>
  <xdr:twoCellAnchor>
    <xdr:from>
      <xdr:col>9</xdr:col>
      <xdr:colOff>9388</xdr:colOff>
      <xdr:row>28</xdr:row>
      <xdr:rowOff>34141</xdr:rowOff>
    </xdr:from>
    <xdr:to>
      <xdr:col>10</xdr:col>
      <xdr:colOff>313323</xdr:colOff>
      <xdr:row>31</xdr:row>
      <xdr:rowOff>39688</xdr:rowOff>
    </xdr:to>
    <xdr:sp macro="" textlink="">
      <xdr:nvSpPr>
        <xdr:cNvPr id="31" name="Text Box 1">
          <a:hlinkClick xmlns:r="http://schemas.openxmlformats.org/officeDocument/2006/relationships" r:id="rId12"/>
          <a:extLst>
            <a:ext uri="{FF2B5EF4-FFF2-40B4-BE49-F238E27FC236}">
              <a16:creationId xmlns:a16="http://schemas.microsoft.com/office/drawing/2014/main" id="{DA8E5907-F3C9-4BBB-B935-C0A58E87636E}"/>
            </a:ext>
          </a:extLst>
        </xdr:cNvPr>
        <xdr:cNvSpPr txBox="1">
          <a:spLocks noChangeArrowheads="1"/>
        </xdr:cNvSpPr>
      </xdr:nvSpPr>
      <xdr:spPr bwMode="auto">
        <a:xfrm>
          <a:off x="5267188" y="5815816"/>
          <a:ext cx="1065935" cy="5770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Agroambiental</a:t>
          </a:r>
          <a:endParaRPr lang="es-CR" sz="1100" b="0" i="0" u="none" strike="noStrike" baseline="0">
            <a:solidFill>
              <a:srgbClr val="000000"/>
            </a:solidFill>
            <a:latin typeface="Calibri"/>
          </a:endParaRPr>
        </a:p>
      </xdr:txBody>
    </xdr:sp>
    <xdr:clientData/>
  </xdr:twoCellAnchor>
  <xdr:twoCellAnchor>
    <xdr:from>
      <xdr:col>10</xdr:col>
      <xdr:colOff>501120</xdr:colOff>
      <xdr:row>28</xdr:row>
      <xdr:rowOff>40541</xdr:rowOff>
    </xdr:from>
    <xdr:to>
      <xdr:col>11</xdr:col>
      <xdr:colOff>805056</xdr:colOff>
      <xdr:row>31</xdr:row>
      <xdr:rowOff>39688</xdr:rowOff>
    </xdr:to>
    <xdr:sp macro="" textlink="">
      <xdr:nvSpPr>
        <xdr:cNvPr id="32" name="Text Box 1">
          <a:hlinkClick xmlns:r="http://schemas.openxmlformats.org/officeDocument/2006/relationships" r:id="rId13"/>
          <a:extLst>
            <a:ext uri="{FF2B5EF4-FFF2-40B4-BE49-F238E27FC236}">
              <a16:creationId xmlns:a16="http://schemas.microsoft.com/office/drawing/2014/main" id="{89FFEBA0-9FC7-4267-A946-BB5E8DBABEF7}"/>
            </a:ext>
          </a:extLst>
        </xdr:cNvPr>
        <xdr:cNvSpPr txBox="1">
          <a:spLocks noChangeArrowheads="1"/>
        </xdr:cNvSpPr>
      </xdr:nvSpPr>
      <xdr:spPr bwMode="auto">
        <a:xfrm>
          <a:off x="6520920" y="5822216"/>
          <a:ext cx="1018311"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Producción Orgánica</a:t>
          </a:r>
          <a:endParaRPr lang="es-CR" sz="1100" b="0" i="0" u="none" strike="noStrike" baseline="0">
            <a:solidFill>
              <a:srgbClr val="000000"/>
            </a:solidFill>
            <a:latin typeface="Calibri"/>
          </a:endParaRPr>
        </a:p>
      </xdr:txBody>
    </xdr:sp>
    <xdr:clientData/>
  </xdr:twoCellAnchor>
  <xdr:twoCellAnchor>
    <xdr:from>
      <xdr:col>8</xdr:col>
      <xdr:colOff>447878</xdr:colOff>
      <xdr:row>26</xdr:row>
      <xdr:rowOff>76728</xdr:rowOff>
    </xdr:from>
    <xdr:to>
      <xdr:col>9</xdr:col>
      <xdr:colOff>576781</xdr:colOff>
      <xdr:row>28</xdr:row>
      <xdr:rowOff>34141</xdr:rowOff>
    </xdr:to>
    <xdr:cxnSp macro="">
      <xdr:nvCxnSpPr>
        <xdr:cNvPr id="33" name="23 Forma">
          <a:extLst>
            <a:ext uri="{FF2B5EF4-FFF2-40B4-BE49-F238E27FC236}">
              <a16:creationId xmlns:a16="http://schemas.microsoft.com/office/drawing/2014/main" id="{8DB629F2-D645-45AE-A0DC-C1D032C32EB2}"/>
            </a:ext>
          </a:extLst>
        </xdr:cNvPr>
        <xdr:cNvCxnSpPr>
          <a:cxnSpLocks/>
          <a:stCxn id="9" idx="2"/>
          <a:endCxn id="31" idx="0"/>
        </xdr:cNvCxnSpPr>
      </xdr:nvCxnSpPr>
      <xdr:spPr>
        <a:xfrm rot="16200000" flipH="1">
          <a:off x="5219923" y="5201158"/>
          <a:ext cx="338413" cy="890903"/>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511968</xdr:colOff>
      <xdr:row>28</xdr:row>
      <xdr:rowOff>39685</xdr:rowOff>
    </xdr:from>
    <xdr:to>
      <xdr:col>14</xdr:col>
      <xdr:colOff>293120</xdr:colOff>
      <xdr:row>31</xdr:row>
      <xdr:rowOff>83343</xdr:rowOff>
    </xdr:to>
    <xdr:sp macro="" textlink="">
      <xdr:nvSpPr>
        <xdr:cNvPr id="34" name="Text Box 1">
          <a:hlinkClick xmlns:r="http://schemas.openxmlformats.org/officeDocument/2006/relationships" r:id="rId14"/>
          <a:extLst>
            <a:ext uri="{FF2B5EF4-FFF2-40B4-BE49-F238E27FC236}">
              <a16:creationId xmlns:a16="http://schemas.microsoft.com/office/drawing/2014/main" id="{5AAC86C1-ECC0-4812-9A37-490BB6BFF5A4}"/>
            </a:ext>
          </a:extLst>
        </xdr:cNvPr>
        <xdr:cNvSpPr txBox="1">
          <a:spLocks noChangeArrowheads="1"/>
        </xdr:cNvSpPr>
      </xdr:nvSpPr>
      <xdr:spPr bwMode="auto">
        <a:xfrm>
          <a:off x="8055768" y="5821360"/>
          <a:ext cx="1305152" cy="615158"/>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Gestión Institucional de Recursos Humanos</a:t>
          </a:r>
          <a:endParaRPr lang="es-CR" sz="1100" b="0" i="0" u="none" strike="noStrike" baseline="0">
            <a:solidFill>
              <a:srgbClr val="000000"/>
            </a:solidFill>
            <a:latin typeface="Calibri"/>
          </a:endParaRPr>
        </a:p>
      </xdr:txBody>
    </xdr:sp>
    <xdr:clientData/>
  </xdr:twoCellAnchor>
  <xdr:twoCellAnchor>
    <xdr:from>
      <xdr:col>14</xdr:col>
      <xdr:colOff>606426</xdr:colOff>
      <xdr:row>28</xdr:row>
      <xdr:rowOff>26458</xdr:rowOff>
    </xdr:from>
    <xdr:to>
      <xdr:col>16</xdr:col>
      <xdr:colOff>79840</xdr:colOff>
      <xdr:row>31</xdr:row>
      <xdr:rowOff>25605</xdr:rowOff>
    </xdr:to>
    <xdr:sp macro="" textlink="">
      <xdr:nvSpPr>
        <xdr:cNvPr id="35" name="Text Box 1">
          <a:hlinkClick xmlns:r="http://schemas.openxmlformats.org/officeDocument/2006/relationships" r:id="rId15"/>
          <a:extLst>
            <a:ext uri="{FF2B5EF4-FFF2-40B4-BE49-F238E27FC236}">
              <a16:creationId xmlns:a16="http://schemas.microsoft.com/office/drawing/2014/main" id="{CED960C1-74EA-401B-8019-49704BAB0602}"/>
            </a:ext>
          </a:extLst>
        </xdr:cNvPr>
        <xdr:cNvSpPr txBox="1">
          <a:spLocks noChangeArrowheads="1"/>
        </xdr:cNvSpPr>
      </xdr:nvSpPr>
      <xdr:spPr bwMode="auto">
        <a:xfrm>
          <a:off x="9674226" y="5808133"/>
          <a:ext cx="997414" cy="570647"/>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Financiero</a:t>
          </a:r>
          <a:endParaRPr lang="es-CR" sz="1100" b="0" i="0" u="none" strike="noStrike" baseline="0">
            <a:solidFill>
              <a:srgbClr val="000000"/>
            </a:solidFill>
            <a:latin typeface="Calibri"/>
          </a:endParaRPr>
        </a:p>
      </xdr:txBody>
    </xdr:sp>
    <xdr:clientData/>
  </xdr:twoCellAnchor>
  <xdr:twoCellAnchor>
    <xdr:from>
      <xdr:col>16</xdr:col>
      <xdr:colOff>422275</xdr:colOff>
      <xdr:row>28</xdr:row>
      <xdr:rowOff>0</xdr:rowOff>
    </xdr:from>
    <xdr:to>
      <xdr:col>17</xdr:col>
      <xdr:colOff>752025</xdr:colOff>
      <xdr:row>30</xdr:row>
      <xdr:rowOff>184356</xdr:rowOff>
    </xdr:to>
    <xdr:sp macro="" textlink="">
      <xdr:nvSpPr>
        <xdr:cNvPr id="36" name="Text Box 1">
          <a:hlinkClick xmlns:r="http://schemas.openxmlformats.org/officeDocument/2006/relationships" r:id="rId16"/>
          <a:extLst>
            <a:ext uri="{FF2B5EF4-FFF2-40B4-BE49-F238E27FC236}">
              <a16:creationId xmlns:a16="http://schemas.microsoft.com/office/drawing/2014/main" id="{9DD839A1-8705-4FD4-8279-A81C9BE25287}"/>
            </a:ext>
          </a:extLst>
        </xdr:cNvPr>
        <xdr:cNvSpPr txBox="1">
          <a:spLocks noChangeArrowheads="1"/>
        </xdr:cNvSpPr>
      </xdr:nvSpPr>
      <xdr:spPr bwMode="auto">
        <a:xfrm>
          <a:off x="11014075" y="5781675"/>
          <a:ext cx="1091750" cy="56535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Proveeduría</a:t>
          </a:r>
          <a:endParaRPr lang="es-CR" sz="1100" b="0" i="0" u="none" strike="noStrike" baseline="0">
            <a:solidFill>
              <a:srgbClr val="000000"/>
            </a:solidFill>
            <a:latin typeface="Calibri"/>
          </a:endParaRPr>
        </a:p>
      </xdr:txBody>
    </xdr:sp>
    <xdr:clientData/>
  </xdr:twoCellAnchor>
  <xdr:twoCellAnchor>
    <xdr:from>
      <xdr:col>15</xdr:col>
      <xdr:colOff>343004</xdr:colOff>
      <xdr:row>26</xdr:row>
      <xdr:rowOff>88457</xdr:rowOff>
    </xdr:from>
    <xdr:to>
      <xdr:col>16</xdr:col>
      <xdr:colOff>63566</xdr:colOff>
      <xdr:row>28</xdr:row>
      <xdr:rowOff>26459</xdr:rowOff>
    </xdr:to>
    <xdr:cxnSp macro="">
      <xdr:nvCxnSpPr>
        <xdr:cNvPr id="37" name="23 Forma">
          <a:extLst>
            <a:ext uri="{FF2B5EF4-FFF2-40B4-BE49-F238E27FC236}">
              <a16:creationId xmlns:a16="http://schemas.microsoft.com/office/drawing/2014/main" id="{69815C27-75AF-4774-94EE-6A2AA259D149}"/>
            </a:ext>
          </a:extLst>
        </xdr:cNvPr>
        <xdr:cNvCxnSpPr>
          <a:cxnSpLocks/>
          <a:stCxn id="29" idx="2"/>
          <a:endCxn id="35" idx="0"/>
        </xdr:cNvCxnSpPr>
      </xdr:nvCxnSpPr>
      <xdr:spPr>
        <a:xfrm rot="5400000">
          <a:off x="10254584" y="5407352"/>
          <a:ext cx="319002" cy="482562"/>
        </a:xfrm>
        <a:prstGeom prst="bentConnector3">
          <a:avLst>
            <a:gd name="adj1" fmla="val 50000"/>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17</xdr:col>
      <xdr:colOff>171496</xdr:colOff>
      <xdr:row>28</xdr:row>
      <xdr:rowOff>-1</xdr:rowOff>
    </xdr:to>
    <xdr:cxnSp macro="">
      <xdr:nvCxnSpPr>
        <xdr:cNvPr id="38" name="23 Forma">
          <a:extLst>
            <a:ext uri="{FF2B5EF4-FFF2-40B4-BE49-F238E27FC236}">
              <a16:creationId xmlns:a16="http://schemas.microsoft.com/office/drawing/2014/main" id="{D7CC2041-7C42-442F-9347-36894C9531C3}"/>
            </a:ext>
          </a:extLst>
        </xdr:cNvPr>
        <xdr:cNvCxnSpPr>
          <a:cxnSpLocks/>
          <a:stCxn id="29" idx="2"/>
          <a:endCxn id="36" idx="0"/>
        </xdr:cNvCxnSpPr>
      </xdr:nvCxnSpPr>
      <xdr:spPr>
        <a:xfrm rot="16200000" flipH="1">
          <a:off x="10943003" y="5199380"/>
          <a:ext cx="292544" cy="872043"/>
        </a:xfrm>
        <a:prstGeom prst="bentConnector3">
          <a:avLst>
            <a:gd name="adj1" fmla="val 57488"/>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61453</xdr:colOff>
      <xdr:row>26</xdr:row>
      <xdr:rowOff>88455</xdr:rowOff>
    </xdr:from>
    <xdr:to>
      <xdr:col>19</xdr:col>
      <xdr:colOff>53020</xdr:colOff>
      <xdr:row>32</xdr:row>
      <xdr:rowOff>158748</xdr:rowOff>
    </xdr:to>
    <xdr:cxnSp macro="">
      <xdr:nvCxnSpPr>
        <xdr:cNvPr id="39" name="23 Forma">
          <a:extLst>
            <a:ext uri="{FF2B5EF4-FFF2-40B4-BE49-F238E27FC236}">
              <a16:creationId xmlns:a16="http://schemas.microsoft.com/office/drawing/2014/main" id="{6299E759-31B6-46D9-9F12-4F58B854C8F5}"/>
            </a:ext>
          </a:extLst>
        </xdr:cNvPr>
        <xdr:cNvCxnSpPr>
          <a:cxnSpLocks/>
          <a:stCxn id="29" idx="2"/>
          <a:endCxn id="40" idx="0"/>
        </xdr:cNvCxnSpPr>
      </xdr:nvCxnSpPr>
      <xdr:spPr>
        <a:xfrm rot="16200000" flipH="1">
          <a:off x="11185390" y="4956993"/>
          <a:ext cx="1213293" cy="2277567"/>
        </a:xfrm>
        <a:prstGeom prst="bentConnector3">
          <a:avLst>
            <a:gd name="adj1" fmla="val 130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316442</xdr:colOff>
      <xdr:row>32</xdr:row>
      <xdr:rowOff>158749</xdr:rowOff>
    </xdr:from>
    <xdr:to>
      <xdr:col>19</xdr:col>
      <xdr:colOff>633069</xdr:colOff>
      <xdr:row>35</xdr:row>
      <xdr:rowOff>157896</xdr:rowOff>
    </xdr:to>
    <xdr:sp macro="" textlink="">
      <xdr:nvSpPr>
        <xdr:cNvPr id="40" name="Text Box 1">
          <a:hlinkClick xmlns:r="http://schemas.openxmlformats.org/officeDocument/2006/relationships" r:id="rId17"/>
          <a:extLst>
            <a:ext uri="{FF2B5EF4-FFF2-40B4-BE49-F238E27FC236}">
              <a16:creationId xmlns:a16="http://schemas.microsoft.com/office/drawing/2014/main" id="{C26AA030-DCE9-4B5F-8C7A-C7C73FA2450E}"/>
            </a:ext>
          </a:extLst>
        </xdr:cNvPr>
        <xdr:cNvSpPr txBox="1">
          <a:spLocks noChangeArrowheads="1"/>
        </xdr:cNvSpPr>
      </xdr:nvSpPr>
      <xdr:spPr bwMode="auto">
        <a:xfrm>
          <a:off x="12432242" y="6702424"/>
          <a:ext cx="107862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Archivo Institucional</a:t>
          </a:r>
          <a:endParaRPr lang="es-CR" sz="1100" b="0" i="0" u="none" strike="noStrike" baseline="0">
            <a:solidFill>
              <a:srgbClr val="000000"/>
            </a:solidFill>
            <a:latin typeface="Calibri"/>
          </a:endParaRPr>
        </a:p>
      </xdr:txBody>
    </xdr:sp>
    <xdr:clientData/>
  </xdr:twoCellAnchor>
  <xdr:twoCellAnchor>
    <xdr:from>
      <xdr:col>19</xdr:col>
      <xdr:colOff>791633</xdr:colOff>
      <xdr:row>33</xdr:row>
      <xdr:rowOff>0</xdr:rowOff>
    </xdr:from>
    <xdr:to>
      <xdr:col>21</xdr:col>
      <xdr:colOff>290049</xdr:colOff>
      <xdr:row>35</xdr:row>
      <xdr:rowOff>184355</xdr:rowOff>
    </xdr:to>
    <xdr:sp macro="" textlink="">
      <xdr:nvSpPr>
        <xdr:cNvPr id="41" name="Text Box 1">
          <a:hlinkClick xmlns:r="http://schemas.openxmlformats.org/officeDocument/2006/relationships" r:id="rId18"/>
          <a:extLst>
            <a:ext uri="{FF2B5EF4-FFF2-40B4-BE49-F238E27FC236}">
              <a16:creationId xmlns:a16="http://schemas.microsoft.com/office/drawing/2014/main" id="{84EDEBDF-783A-47E8-9C6F-53812E5C5B72}"/>
            </a:ext>
          </a:extLst>
        </xdr:cNvPr>
        <xdr:cNvSpPr txBox="1">
          <a:spLocks noChangeArrowheads="1"/>
        </xdr:cNvSpPr>
      </xdr:nvSpPr>
      <xdr:spPr bwMode="auto">
        <a:xfrm>
          <a:off x="13640858" y="6734175"/>
          <a:ext cx="1050991" cy="565355"/>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Informática</a:t>
          </a:r>
          <a:endParaRPr lang="es-CR" sz="1100" b="0" i="0" u="none" strike="noStrike" baseline="0">
            <a:solidFill>
              <a:srgbClr val="000000"/>
            </a:solidFill>
            <a:latin typeface="Calibri"/>
          </a:endParaRPr>
        </a:p>
      </xdr:txBody>
    </xdr:sp>
    <xdr:clientData/>
  </xdr:twoCellAnchor>
  <xdr:twoCellAnchor>
    <xdr:from>
      <xdr:col>11</xdr:col>
      <xdr:colOff>427567</xdr:colOff>
      <xdr:row>18</xdr:row>
      <xdr:rowOff>21167</xdr:rowOff>
    </xdr:from>
    <xdr:to>
      <xdr:col>20</xdr:col>
      <xdr:colOff>540909</xdr:colOff>
      <xdr:row>33</xdr:row>
      <xdr:rowOff>0</xdr:rowOff>
    </xdr:to>
    <xdr:cxnSp macro="">
      <xdr:nvCxnSpPr>
        <xdr:cNvPr id="42" name="23 Forma">
          <a:extLst>
            <a:ext uri="{FF2B5EF4-FFF2-40B4-BE49-F238E27FC236}">
              <a16:creationId xmlns:a16="http://schemas.microsoft.com/office/drawing/2014/main" id="{05C6DEC5-3DE1-411D-B1C1-FB989C05ED68}"/>
            </a:ext>
          </a:extLst>
        </xdr:cNvPr>
        <xdr:cNvCxnSpPr>
          <a:cxnSpLocks/>
          <a:endCxn id="41" idx="0"/>
        </xdr:cNvCxnSpPr>
      </xdr:nvCxnSpPr>
      <xdr:spPr>
        <a:xfrm>
          <a:off x="7209367" y="3897842"/>
          <a:ext cx="6971342" cy="2836333"/>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30</xdr:row>
      <xdr:rowOff>184357</xdr:rowOff>
    </xdr:from>
    <xdr:to>
      <xdr:col>17</xdr:col>
      <xdr:colOff>171514</xdr:colOff>
      <xdr:row>34</xdr:row>
      <xdr:rowOff>78949</xdr:rowOff>
    </xdr:to>
    <xdr:cxnSp macro="">
      <xdr:nvCxnSpPr>
        <xdr:cNvPr id="43" name="23 Forma">
          <a:extLst>
            <a:ext uri="{FF2B5EF4-FFF2-40B4-BE49-F238E27FC236}">
              <a16:creationId xmlns:a16="http://schemas.microsoft.com/office/drawing/2014/main" id="{F2A88007-1F0C-4B3F-8273-F1D07F010467}"/>
            </a:ext>
          </a:extLst>
        </xdr:cNvPr>
        <xdr:cNvCxnSpPr>
          <a:cxnSpLocks/>
          <a:stCxn id="36" idx="2"/>
          <a:endCxn id="44" idx="1"/>
        </xdr:cNvCxnSpPr>
      </xdr:nvCxnSpPr>
      <xdr:spPr>
        <a:xfrm rot="5400000">
          <a:off x="10961243" y="6439552"/>
          <a:ext cx="656592" cy="471551"/>
        </a:xfrm>
        <a:prstGeom prst="bentConnector4">
          <a:avLst>
            <a:gd name="adj1" fmla="val 28173"/>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461963</xdr:colOff>
      <xdr:row>32</xdr:row>
      <xdr:rowOff>171979</xdr:rowOff>
    </xdr:from>
    <xdr:to>
      <xdr:col>17</xdr:col>
      <xdr:colOff>778590</xdr:colOff>
      <xdr:row>35</xdr:row>
      <xdr:rowOff>171126</xdr:rowOff>
    </xdr:to>
    <xdr:sp macro="" textlink="">
      <xdr:nvSpPr>
        <xdr:cNvPr id="44" name="Text Box 1">
          <a:extLst>
            <a:ext uri="{FF2B5EF4-FFF2-40B4-BE49-F238E27FC236}">
              <a16:creationId xmlns:a16="http://schemas.microsoft.com/office/drawing/2014/main" id="{FE261C90-CD70-4510-98C5-22C1F724A077}"/>
            </a:ext>
          </a:extLst>
        </xdr:cNvPr>
        <xdr:cNvSpPr txBox="1">
          <a:spLocks noChangeArrowheads="1"/>
        </xdr:cNvSpPr>
      </xdr:nvSpPr>
      <xdr:spPr bwMode="auto">
        <a:xfrm>
          <a:off x="11053763" y="6715654"/>
          <a:ext cx="1059577" cy="57064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Programación y Control</a:t>
          </a:r>
          <a:endParaRPr lang="es-CR" sz="1100" b="0" i="0" u="none" strike="noStrike" baseline="0">
            <a:solidFill>
              <a:srgbClr val="000000"/>
            </a:solidFill>
            <a:latin typeface="Calibri"/>
          </a:endParaRPr>
        </a:p>
      </xdr:txBody>
    </xdr:sp>
    <xdr:clientData/>
  </xdr:twoCellAnchor>
  <xdr:twoCellAnchor>
    <xdr:from>
      <xdr:col>16</xdr:col>
      <xdr:colOff>421745</xdr:colOff>
      <xdr:row>41</xdr:row>
      <xdr:rowOff>-1</xdr:rowOff>
    </xdr:from>
    <xdr:to>
      <xdr:col>17</xdr:col>
      <xdr:colOff>804752</xdr:colOff>
      <xdr:row>44</xdr:row>
      <xdr:rowOff>39688</xdr:rowOff>
    </xdr:to>
    <xdr:sp macro="" textlink="">
      <xdr:nvSpPr>
        <xdr:cNvPr id="45" name="Text Box 1">
          <a:extLst>
            <a:ext uri="{FF2B5EF4-FFF2-40B4-BE49-F238E27FC236}">
              <a16:creationId xmlns:a16="http://schemas.microsoft.com/office/drawing/2014/main" id="{AFCC1356-7FE8-4033-BC9B-C5086F9306C8}"/>
            </a:ext>
          </a:extLst>
        </xdr:cNvPr>
        <xdr:cNvSpPr txBox="1">
          <a:spLocks noChangeArrowheads="1"/>
        </xdr:cNvSpPr>
      </xdr:nvSpPr>
      <xdr:spPr bwMode="auto">
        <a:xfrm>
          <a:off x="11013545" y="8258174"/>
          <a:ext cx="1106907" cy="611189"/>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Almacenmiento y Distribución</a:t>
          </a:r>
          <a:endParaRPr lang="es-CR" sz="1100" b="0" i="0" u="none" strike="noStrike" baseline="0">
            <a:solidFill>
              <a:srgbClr val="000000"/>
            </a:solidFill>
            <a:latin typeface="Calibri"/>
          </a:endParaRPr>
        </a:p>
      </xdr:txBody>
    </xdr:sp>
    <xdr:clientData/>
  </xdr:twoCellAnchor>
  <xdr:twoCellAnchor>
    <xdr:from>
      <xdr:col>16</xdr:col>
      <xdr:colOff>461961</xdr:colOff>
      <xdr:row>37</xdr:row>
      <xdr:rowOff>0</xdr:rowOff>
    </xdr:from>
    <xdr:to>
      <xdr:col>17</xdr:col>
      <xdr:colOff>791620</xdr:colOff>
      <xdr:row>39</xdr:row>
      <xdr:rowOff>184356</xdr:rowOff>
    </xdr:to>
    <xdr:sp macro="" textlink="">
      <xdr:nvSpPr>
        <xdr:cNvPr id="46" name="Text Box 1">
          <a:extLst>
            <a:ext uri="{FF2B5EF4-FFF2-40B4-BE49-F238E27FC236}">
              <a16:creationId xmlns:a16="http://schemas.microsoft.com/office/drawing/2014/main" id="{B97BF7C1-2FD4-4BA0-8892-C7C7A22B3E84}"/>
            </a:ext>
          </a:extLst>
        </xdr:cNvPr>
        <xdr:cNvSpPr txBox="1">
          <a:spLocks noChangeArrowheads="1"/>
        </xdr:cNvSpPr>
      </xdr:nvSpPr>
      <xdr:spPr bwMode="auto">
        <a:xfrm>
          <a:off x="11053761" y="7496175"/>
          <a:ext cx="1063084" cy="565356"/>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Contrataciones</a:t>
          </a:r>
          <a:endParaRPr lang="es-CR" sz="1100" b="0" i="0" u="none" strike="noStrike" baseline="0">
            <a:solidFill>
              <a:srgbClr val="000000"/>
            </a:solidFill>
            <a:latin typeface="Calibri"/>
          </a:endParaRPr>
        </a:p>
      </xdr:txBody>
    </xdr:sp>
    <xdr:clientData/>
  </xdr:twoCellAnchor>
  <xdr:twoCellAnchor>
    <xdr:from>
      <xdr:col>16</xdr:col>
      <xdr:colOff>461962</xdr:colOff>
      <xdr:row>30</xdr:row>
      <xdr:rowOff>184356</xdr:rowOff>
    </xdr:from>
    <xdr:to>
      <xdr:col>17</xdr:col>
      <xdr:colOff>171515</xdr:colOff>
      <xdr:row>38</xdr:row>
      <xdr:rowOff>92178</xdr:rowOff>
    </xdr:to>
    <xdr:cxnSp macro="">
      <xdr:nvCxnSpPr>
        <xdr:cNvPr id="47" name="23 Forma">
          <a:extLst>
            <a:ext uri="{FF2B5EF4-FFF2-40B4-BE49-F238E27FC236}">
              <a16:creationId xmlns:a16="http://schemas.microsoft.com/office/drawing/2014/main" id="{7DCB1716-7E30-43CE-BC32-DB9F27808CE2}"/>
            </a:ext>
          </a:extLst>
        </xdr:cNvPr>
        <xdr:cNvCxnSpPr>
          <a:cxnSpLocks/>
          <a:stCxn id="36" idx="2"/>
          <a:endCxn id="46" idx="1"/>
        </xdr:cNvCxnSpPr>
      </xdr:nvCxnSpPr>
      <xdr:spPr>
        <a:xfrm rot="5400000">
          <a:off x="10573628" y="6827165"/>
          <a:ext cx="1431822" cy="471553"/>
        </a:xfrm>
        <a:prstGeom prst="bentConnector4">
          <a:avLst>
            <a:gd name="adj1" fmla="val 13360"/>
            <a:gd name="adj2" fmla="val 146693"/>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405870</xdr:colOff>
      <xdr:row>30</xdr:row>
      <xdr:rowOff>184357</xdr:rowOff>
    </xdr:from>
    <xdr:to>
      <xdr:col>17</xdr:col>
      <xdr:colOff>156040</xdr:colOff>
      <xdr:row>42</xdr:row>
      <xdr:rowOff>112449</xdr:rowOff>
    </xdr:to>
    <xdr:cxnSp macro="">
      <xdr:nvCxnSpPr>
        <xdr:cNvPr id="48" name="23 Forma">
          <a:extLst>
            <a:ext uri="{FF2B5EF4-FFF2-40B4-BE49-F238E27FC236}">
              <a16:creationId xmlns:a16="http://schemas.microsoft.com/office/drawing/2014/main" id="{4AC2B856-7E10-404E-8EA7-6C62CF5729A2}"/>
            </a:ext>
          </a:extLst>
        </xdr:cNvPr>
        <xdr:cNvCxnSpPr>
          <a:cxnSpLocks/>
        </xdr:cNvCxnSpPr>
      </xdr:nvCxnSpPr>
      <xdr:spPr>
        <a:xfrm rot="5400000">
          <a:off x="10146709" y="7197993"/>
          <a:ext cx="2214092" cy="512170"/>
        </a:xfrm>
        <a:prstGeom prst="bentConnector4">
          <a:avLst>
            <a:gd name="adj1" fmla="val 9247"/>
            <a:gd name="adj2" fmla="val 13482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46</xdr:row>
      <xdr:rowOff>0</xdr:rowOff>
    </xdr:from>
    <xdr:to>
      <xdr:col>6</xdr:col>
      <xdr:colOff>314673</xdr:colOff>
      <xdr:row>48</xdr:row>
      <xdr:rowOff>143934</xdr:rowOff>
    </xdr:to>
    <xdr:sp macro="" textlink="">
      <xdr:nvSpPr>
        <xdr:cNvPr id="49" name="Text Box 1">
          <a:hlinkClick xmlns:r="http://schemas.openxmlformats.org/officeDocument/2006/relationships" r:id="rId19"/>
          <a:extLst>
            <a:ext uri="{FF2B5EF4-FFF2-40B4-BE49-F238E27FC236}">
              <a16:creationId xmlns:a16="http://schemas.microsoft.com/office/drawing/2014/main" id="{FD1533CB-656A-43F9-BA00-730A5A173B91}"/>
            </a:ext>
          </a:extLst>
        </xdr:cNvPr>
        <xdr:cNvSpPr txBox="1">
          <a:spLocks noChangeArrowheads="1"/>
        </xdr:cNvSpPr>
      </xdr:nvSpPr>
      <xdr:spPr bwMode="auto">
        <a:xfrm>
          <a:off x="2209800" y="9210675"/>
          <a:ext cx="1076673" cy="5249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Oriental</a:t>
          </a:r>
        </a:p>
      </xdr:txBody>
    </xdr:sp>
    <xdr:clientData/>
  </xdr:twoCellAnchor>
  <xdr:twoCellAnchor>
    <xdr:from>
      <xdr:col>6</xdr:col>
      <xdr:colOff>514350</xdr:colOff>
      <xdr:row>46</xdr:row>
      <xdr:rowOff>0</xdr:rowOff>
    </xdr:from>
    <xdr:to>
      <xdr:col>7</xdr:col>
      <xdr:colOff>816353</xdr:colOff>
      <xdr:row>48</xdr:row>
      <xdr:rowOff>143934</xdr:rowOff>
    </xdr:to>
    <xdr:sp macro="" textlink="">
      <xdr:nvSpPr>
        <xdr:cNvPr id="50" name="Text Box 1">
          <a:hlinkClick xmlns:r="http://schemas.openxmlformats.org/officeDocument/2006/relationships" r:id="rId20"/>
          <a:extLst>
            <a:ext uri="{FF2B5EF4-FFF2-40B4-BE49-F238E27FC236}">
              <a16:creationId xmlns:a16="http://schemas.microsoft.com/office/drawing/2014/main" id="{9D5E1D5E-BC21-4B09-9255-8C3526078EA2}"/>
            </a:ext>
          </a:extLst>
        </xdr:cNvPr>
        <xdr:cNvSpPr txBox="1">
          <a:spLocks noChangeArrowheads="1"/>
        </xdr:cNvSpPr>
      </xdr:nvSpPr>
      <xdr:spPr bwMode="auto">
        <a:xfrm>
          <a:off x="3486150" y="9210675"/>
          <a:ext cx="1006853" cy="5249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Occidental</a:t>
          </a:r>
        </a:p>
      </xdr:txBody>
    </xdr:sp>
    <xdr:clientData/>
  </xdr:twoCellAnchor>
  <xdr:twoCellAnchor>
    <xdr:from>
      <xdr:col>8</xdr:col>
      <xdr:colOff>184679</xdr:colOff>
      <xdr:row>45</xdr:row>
      <xdr:rowOff>171980</xdr:rowOff>
    </xdr:from>
    <xdr:to>
      <xdr:col>9</xdr:col>
      <xdr:colOff>499352</xdr:colOff>
      <xdr:row>48</xdr:row>
      <xdr:rowOff>118079</xdr:rowOff>
    </xdr:to>
    <xdr:sp macro="" textlink="">
      <xdr:nvSpPr>
        <xdr:cNvPr id="51" name="Text Box 1">
          <a:hlinkClick xmlns:r="http://schemas.openxmlformats.org/officeDocument/2006/relationships" r:id="rId21"/>
          <a:extLst>
            <a:ext uri="{FF2B5EF4-FFF2-40B4-BE49-F238E27FC236}">
              <a16:creationId xmlns:a16="http://schemas.microsoft.com/office/drawing/2014/main" id="{F63AB8A2-0C3B-4908-98AD-8DBC9CB62C9F}"/>
            </a:ext>
          </a:extLst>
        </xdr:cNvPr>
        <xdr:cNvSpPr txBox="1">
          <a:spLocks noChangeArrowheads="1"/>
        </xdr:cNvSpPr>
      </xdr:nvSpPr>
      <xdr:spPr bwMode="auto">
        <a:xfrm>
          <a:off x="4680479" y="9192155"/>
          <a:ext cx="1076673" cy="5175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Central Sur</a:t>
          </a:r>
        </a:p>
      </xdr:txBody>
    </xdr:sp>
    <xdr:clientData/>
  </xdr:twoCellAnchor>
  <xdr:twoCellAnchor>
    <xdr:from>
      <xdr:col>9</xdr:col>
      <xdr:colOff>672571</xdr:colOff>
      <xdr:row>45</xdr:row>
      <xdr:rowOff>171980</xdr:rowOff>
    </xdr:from>
    <xdr:to>
      <xdr:col>11</xdr:col>
      <xdr:colOff>144152</xdr:colOff>
      <xdr:row>48</xdr:row>
      <xdr:rowOff>118079</xdr:rowOff>
    </xdr:to>
    <xdr:sp macro="" textlink="">
      <xdr:nvSpPr>
        <xdr:cNvPr id="52" name="Text Box 1">
          <a:hlinkClick xmlns:r="http://schemas.openxmlformats.org/officeDocument/2006/relationships" r:id="rId22"/>
          <a:extLst>
            <a:ext uri="{FF2B5EF4-FFF2-40B4-BE49-F238E27FC236}">
              <a16:creationId xmlns:a16="http://schemas.microsoft.com/office/drawing/2014/main" id="{A064A361-2040-407B-A43D-C20D120F72C8}"/>
            </a:ext>
          </a:extLst>
        </xdr:cNvPr>
        <xdr:cNvSpPr txBox="1">
          <a:spLocks noChangeArrowheads="1"/>
        </xdr:cNvSpPr>
      </xdr:nvSpPr>
      <xdr:spPr bwMode="auto">
        <a:xfrm>
          <a:off x="5930371" y="9192155"/>
          <a:ext cx="995581" cy="5175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Chorotega</a:t>
          </a:r>
        </a:p>
      </xdr:txBody>
    </xdr:sp>
    <xdr:clientData/>
  </xdr:twoCellAnchor>
  <xdr:twoCellAnchor>
    <xdr:from>
      <xdr:col>11</xdr:col>
      <xdr:colOff>299415</xdr:colOff>
      <xdr:row>45</xdr:row>
      <xdr:rowOff>176039</xdr:rowOff>
    </xdr:from>
    <xdr:to>
      <xdr:col>12</xdr:col>
      <xdr:colOff>614088</xdr:colOff>
      <xdr:row>48</xdr:row>
      <xdr:rowOff>137647</xdr:rowOff>
    </xdr:to>
    <xdr:sp macro="" textlink="">
      <xdr:nvSpPr>
        <xdr:cNvPr id="53" name="Text Box 1">
          <a:hlinkClick xmlns:r="http://schemas.openxmlformats.org/officeDocument/2006/relationships" r:id="rId23"/>
          <a:extLst>
            <a:ext uri="{FF2B5EF4-FFF2-40B4-BE49-F238E27FC236}">
              <a16:creationId xmlns:a16="http://schemas.microsoft.com/office/drawing/2014/main" id="{61EEBF56-58A5-45C0-ABA3-A35F1D5E8524}"/>
            </a:ext>
          </a:extLst>
        </xdr:cNvPr>
        <xdr:cNvSpPr txBox="1">
          <a:spLocks noChangeArrowheads="1"/>
        </xdr:cNvSpPr>
      </xdr:nvSpPr>
      <xdr:spPr bwMode="auto">
        <a:xfrm>
          <a:off x="7081215" y="9196214"/>
          <a:ext cx="1076673" cy="533108"/>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Brunca</a:t>
          </a:r>
        </a:p>
      </xdr:txBody>
    </xdr:sp>
    <xdr:clientData/>
  </xdr:twoCellAnchor>
  <xdr:twoCellAnchor>
    <xdr:from>
      <xdr:col>13</xdr:col>
      <xdr:colOff>0</xdr:colOff>
      <xdr:row>46</xdr:row>
      <xdr:rowOff>0</xdr:rowOff>
    </xdr:from>
    <xdr:to>
      <xdr:col>14</xdr:col>
      <xdr:colOff>314672</xdr:colOff>
      <xdr:row>48</xdr:row>
      <xdr:rowOff>143934</xdr:rowOff>
    </xdr:to>
    <xdr:sp macro="" textlink="">
      <xdr:nvSpPr>
        <xdr:cNvPr id="54" name="Text Box 1">
          <a:hlinkClick xmlns:r="http://schemas.openxmlformats.org/officeDocument/2006/relationships" r:id="rId24"/>
          <a:extLst>
            <a:ext uri="{FF2B5EF4-FFF2-40B4-BE49-F238E27FC236}">
              <a16:creationId xmlns:a16="http://schemas.microsoft.com/office/drawing/2014/main" id="{36A3E879-B89B-40DF-A788-7084965591A6}"/>
            </a:ext>
          </a:extLst>
        </xdr:cNvPr>
        <xdr:cNvSpPr txBox="1">
          <a:spLocks noChangeArrowheads="1"/>
        </xdr:cNvSpPr>
      </xdr:nvSpPr>
      <xdr:spPr bwMode="auto">
        <a:xfrm>
          <a:off x="8305800" y="9210675"/>
          <a:ext cx="1076672" cy="52493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Pacífico Central</a:t>
          </a:r>
        </a:p>
      </xdr:txBody>
    </xdr:sp>
    <xdr:clientData/>
  </xdr:twoCellAnchor>
  <xdr:twoCellAnchor>
    <xdr:from>
      <xdr:col>14</xdr:col>
      <xdr:colOff>448733</xdr:colOff>
      <xdr:row>45</xdr:row>
      <xdr:rowOff>171980</xdr:rowOff>
    </xdr:from>
    <xdr:to>
      <xdr:col>15</xdr:col>
      <xdr:colOff>776507</xdr:colOff>
      <xdr:row>48</xdr:row>
      <xdr:rowOff>118079</xdr:rowOff>
    </xdr:to>
    <xdr:sp macro="" textlink="">
      <xdr:nvSpPr>
        <xdr:cNvPr id="55" name="Text Box 1">
          <a:hlinkClick xmlns:r="http://schemas.openxmlformats.org/officeDocument/2006/relationships" r:id="rId25"/>
          <a:extLst>
            <a:ext uri="{FF2B5EF4-FFF2-40B4-BE49-F238E27FC236}">
              <a16:creationId xmlns:a16="http://schemas.microsoft.com/office/drawing/2014/main" id="{3A3FA6B2-B1BD-484E-9D4F-11D5AAC724F1}"/>
            </a:ext>
          </a:extLst>
        </xdr:cNvPr>
        <xdr:cNvSpPr txBox="1">
          <a:spLocks noChangeArrowheads="1"/>
        </xdr:cNvSpPr>
      </xdr:nvSpPr>
      <xdr:spPr bwMode="auto">
        <a:xfrm>
          <a:off x="9516533" y="9192155"/>
          <a:ext cx="1070724" cy="517599"/>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Norte</a:t>
          </a:r>
        </a:p>
      </xdr:txBody>
    </xdr:sp>
    <xdr:clientData/>
  </xdr:twoCellAnchor>
  <xdr:twoCellAnchor>
    <xdr:from>
      <xdr:col>16</xdr:col>
      <xdr:colOff>145520</xdr:colOff>
      <xdr:row>46</xdr:row>
      <xdr:rowOff>13230</xdr:rowOff>
    </xdr:from>
    <xdr:to>
      <xdr:col>17</xdr:col>
      <xdr:colOff>473293</xdr:colOff>
      <xdr:row>48</xdr:row>
      <xdr:rowOff>144666</xdr:rowOff>
    </xdr:to>
    <xdr:sp macro="" textlink="">
      <xdr:nvSpPr>
        <xdr:cNvPr id="56" name="Text Box 1">
          <a:hlinkClick xmlns:r="http://schemas.openxmlformats.org/officeDocument/2006/relationships" r:id="rId26"/>
          <a:extLst>
            <a:ext uri="{FF2B5EF4-FFF2-40B4-BE49-F238E27FC236}">
              <a16:creationId xmlns:a16="http://schemas.microsoft.com/office/drawing/2014/main" id="{4B6B2B69-6BDC-4A29-BFA9-AE8A1CCBB609}"/>
            </a:ext>
          </a:extLst>
        </xdr:cNvPr>
        <xdr:cNvSpPr txBox="1">
          <a:spLocks noChangeArrowheads="1"/>
        </xdr:cNvSpPr>
      </xdr:nvSpPr>
      <xdr:spPr bwMode="auto">
        <a:xfrm>
          <a:off x="10737320" y="9223905"/>
          <a:ext cx="1089773" cy="512436"/>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marL="0" indent="0" algn="ctr" rtl="0">
            <a:lnSpc>
              <a:spcPts val="1200"/>
            </a:lnSpc>
            <a:defRPr sz="1000"/>
          </a:pPr>
          <a:r>
            <a:rPr lang="es-CR" sz="1100" b="1" i="0" u="none" strike="noStrike" baseline="0">
              <a:solidFill>
                <a:srgbClr val="000000"/>
              </a:solidFill>
              <a:latin typeface="Calibri"/>
              <a:ea typeface="+mn-ea"/>
              <a:cs typeface="+mn-cs"/>
            </a:rPr>
            <a:t>Huetar Caribe</a:t>
          </a:r>
        </a:p>
      </xdr:txBody>
    </xdr:sp>
    <xdr:clientData/>
  </xdr:twoCellAnchor>
  <xdr:twoCellAnchor>
    <xdr:from>
      <xdr:col>5</xdr:col>
      <xdr:colOff>566414</xdr:colOff>
      <xdr:row>26</xdr:row>
      <xdr:rowOff>76728</xdr:rowOff>
    </xdr:from>
    <xdr:to>
      <xdr:col>8</xdr:col>
      <xdr:colOff>447902</xdr:colOff>
      <xdr:row>46</xdr:row>
      <xdr:rowOff>0</xdr:rowOff>
    </xdr:to>
    <xdr:cxnSp macro="">
      <xdr:nvCxnSpPr>
        <xdr:cNvPr id="57" name="23 Forma">
          <a:extLst>
            <a:ext uri="{FF2B5EF4-FFF2-40B4-BE49-F238E27FC236}">
              <a16:creationId xmlns:a16="http://schemas.microsoft.com/office/drawing/2014/main" id="{533A8AF7-53CF-46B1-8888-5938C4E6648B}"/>
            </a:ext>
          </a:extLst>
        </xdr:cNvPr>
        <xdr:cNvCxnSpPr>
          <a:cxnSpLocks/>
          <a:stCxn id="9" idx="2"/>
          <a:endCxn id="49" idx="0"/>
        </xdr:cNvCxnSpPr>
      </xdr:nvCxnSpPr>
      <xdr:spPr>
        <a:xfrm rot="5400000">
          <a:off x="1993322" y="6260295"/>
          <a:ext cx="3733272" cy="2167488"/>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76727</xdr:rowOff>
    </xdr:from>
    <xdr:to>
      <xdr:col>16</xdr:col>
      <xdr:colOff>724670</xdr:colOff>
      <xdr:row>46</xdr:row>
      <xdr:rowOff>13229</xdr:rowOff>
    </xdr:to>
    <xdr:cxnSp macro="">
      <xdr:nvCxnSpPr>
        <xdr:cNvPr id="58" name="23 Forma">
          <a:extLst>
            <a:ext uri="{FF2B5EF4-FFF2-40B4-BE49-F238E27FC236}">
              <a16:creationId xmlns:a16="http://schemas.microsoft.com/office/drawing/2014/main" id="{C11F45E3-18AE-4648-9A31-05DCFADFAA75}"/>
            </a:ext>
          </a:extLst>
        </xdr:cNvPr>
        <xdr:cNvCxnSpPr>
          <a:cxnSpLocks/>
          <a:stCxn id="9" idx="2"/>
          <a:endCxn id="56" idx="0"/>
        </xdr:cNvCxnSpPr>
      </xdr:nvCxnSpPr>
      <xdr:spPr>
        <a:xfrm rot="16200000" flipH="1">
          <a:off x="6256824" y="4164257"/>
          <a:ext cx="3746502" cy="6372791"/>
        </a:xfrm>
        <a:prstGeom prst="bentConnector3">
          <a:avLst>
            <a:gd name="adj1" fmla="val 9651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12</xdr:col>
      <xdr:colOff>50931</xdr:colOff>
      <xdr:row>45</xdr:row>
      <xdr:rowOff>176038</xdr:rowOff>
    </xdr:to>
    <xdr:cxnSp macro="">
      <xdr:nvCxnSpPr>
        <xdr:cNvPr id="59" name="23 Forma">
          <a:extLst>
            <a:ext uri="{FF2B5EF4-FFF2-40B4-BE49-F238E27FC236}">
              <a16:creationId xmlns:a16="http://schemas.microsoft.com/office/drawing/2014/main" id="{B8F1E05E-E294-4555-9F03-8CF863378900}"/>
            </a:ext>
          </a:extLst>
        </xdr:cNvPr>
        <xdr:cNvCxnSpPr>
          <a:cxnSpLocks/>
          <a:stCxn id="9" idx="2"/>
          <a:endCxn id="53" idx="0"/>
        </xdr:cNvCxnSpPr>
      </xdr:nvCxnSpPr>
      <xdr:spPr>
        <a:xfrm rot="16200000" flipH="1">
          <a:off x="4409800" y="6011282"/>
          <a:ext cx="3718811" cy="2651051"/>
        </a:xfrm>
        <a:prstGeom prst="bentConnector3">
          <a:avLst>
            <a:gd name="adj1" fmla="val 97266"/>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447880</xdr:colOff>
      <xdr:row>26</xdr:row>
      <xdr:rowOff>76727</xdr:rowOff>
    </xdr:from>
    <xdr:to>
      <xdr:col>13</xdr:col>
      <xdr:colOff>566427</xdr:colOff>
      <xdr:row>46</xdr:row>
      <xdr:rowOff>-1</xdr:rowOff>
    </xdr:to>
    <xdr:cxnSp macro="">
      <xdr:nvCxnSpPr>
        <xdr:cNvPr id="60" name="23 Forma">
          <a:extLst>
            <a:ext uri="{FF2B5EF4-FFF2-40B4-BE49-F238E27FC236}">
              <a16:creationId xmlns:a16="http://schemas.microsoft.com/office/drawing/2014/main" id="{9075B9E8-04D6-446F-8BFF-FEC7ED03B4A3}"/>
            </a:ext>
          </a:extLst>
        </xdr:cNvPr>
        <xdr:cNvCxnSpPr>
          <a:cxnSpLocks/>
          <a:stCxn id="9" idx="2"/>
          <a:endCxn id="54" idx="0"/>
        </xdr:cNvCxnSpPr>
      </xdr:nvCxnSpPr>
      <xdr:spPr>
        <a:xfrm rot="16200000" flipH="1">
          <a:off x="5041318" y="5379764"/>
          <a:ext cx="3733272" cy="3928547"/>
        </a:xfrm>
        <a:prstGeom prst="bentConnector3">
          <a:avLst>
            <a:gd name="adj1" fmla="val 96681"/>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15</xdr:col>
      <xdr:colOff>197047</xdr:colOff>
      <xdr:row>45</xdr:row>
      <xdr:rowOff>171980</xdr:rowOff>
    </xdr:to>
    <xdr:cxnSp macro="">
      <xdr:nvCxnSpPr>
        <xdr:cNvPr id="61" name="23 Forma">
          <a:extLst>
            <a:ext uri="{FF2B5EF4-FFF2-40B4-BE49-F238E27FC236}">
              <a16:creationId xmlns:a16="http://schemas.microsoft.com/office/drawing/2014/main" id="{7032A575-02A4-4424-82BA-24555A447EC5}"/>
            </a:ext>
          </a:extLst>
        </xdr:cNvPr>
        <xdr:cNvCxnSpPr>
          <a:cxnSpLocks/>
          <a:stCxn id="9" idx="2"/>
          <a:endCxn id="55" idx="0"/>
        </xdr:cNvCxnSpPr>
      </xdr:nvCxnSpPr>
      <xdr:spPr>
        <a:xfrm rot="16200000" flipH="1">
          <a:off x="5627887" y="4793194"/>
          <a:ext cx="3714752" cy="5083169"/>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447879</xdr:colOff>
      <xdr:row>26</xdr:row>
      <xdr:rowOff>76728</xdr:rowOff>
    </xdr:from>
    <xdr:to>
      <xdr:col>10</xdr:col>
      <xdr:colOff>420979</xdr:colOff>
      <xdr:row>45</xdr:row>
      <xdr:rowOff>171980</xdr:rowOff>
    </xdr:to>
    <xdr:cxnSp macro="">
      <xdr:nvCxnSpPr>
        <xdr:cNvPr id="62" name="23 Forma">
          <a:extLst>
            <a:ext uri="{FF2B5EF4-FFF2-40B4-BE49-F238E27FC236}">
              <a16:creationId xmlns:a16="http://schemas.microsoft.com/office/drawing/2014/main" id="{85EE78FB-106D-4F29-8A62-1C37A6A63C2C}"/>
            </a:ext>
          </a:extLst>
        </xdr:cNvPr>
        <xdr:cNvCxnSpPr>
          <a:cxnSpLocks/>
          <a:stCxn id="9" idx="2"/>
          <a:endCxn id="52" idx="0"/>
        </xdr:cNvCxnSpPr>
      </xdr:nvCxnSpPr>
      <xdr:spPr>
        <a:xfrm rot="16200000" flipH="1">
          <a:off x="3834853" y="6586229"/>
          <a:ext cx="3714752" cy="1497100"/>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447878</xdr:colOff>
      <xdr:row>26</xdr:row>
      <xdr:rowOff>76728</xdr:rowOff>
    </xdr:from>
    <xdr:to>
      <xdr:col>8</xdr:col>
      <xdr:colOff>765379</xdr:colOff>
      <xdr:row>45</xdr:row>
      <xdr:rowOff>171980</xdr:rowOff>
    </xdr:to>
    <xdr:cxnSp macro="">
      <xdr:nvCxnSpPr>
        <xdr:cNvPr id="63" name="23 Forma">
          <a:extLst>
            <a:ext uri="{FF2B5EF4-FFF2-40B4-BE49-F238E27FC236}">
              <a16:creationId xmlns:a16="http://schemas.microsoft.com/office/drawing/2014/main" id="{2931F139-543E-4385-A2B1-F82AF559A0E5}"/>
            </a:ext>
          </a:extLst>
        </xdr:cNvPr>
        <xdr:cNvCxnSpPr>
          <a:cxnSpLocks/>
          <a:stCxn id="9" idx="2"/>
          <a:endCxn id="51" idx="0"/>
        </xdr:cNvCxnSpPr>
      </xdr:nvCxnSpPr>
      <xdr:spPr>
        <a:xfrm rot="16200000" flipH="1">
          <a:off x="3245053" y="7176028"/>
          <a:ext cx="3714752" cy="317501"/>
        </a:xfrm>
        <a:prstGeom prst="bentConnector3">
          <a:avLst>
            <a:gd name="adj1" fmla="val 9685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237593</xdr:colOff>
      <xdr:row>33</xdr:row>
      <xdr:rowOff>0</xdr:rowOff>
    </xdr:from>
    <xdr:to>
      <xdr:col>5</xdr:col>
      <xdr:colOff>273842</xdr:colOff>
      <xdr:row>36</xdr:row>
      <xdr:rowOff>2586</xdr:rowOff>
    </xdr:to>
    <xdr:sp macro="" textlink="">
      <xdr:nvSpPr>
        <xdr:cNvPr id="64" name="Text Box 1">
          <a:hlinkClick xmlns:r="http://schemas.openxmlformats.org/officeDocument/2006/relationships" r:id="rId27"/>
          <a:extLst>
            <a:ext uri="{FF2B5EF4-FFF2-40B4-BE49-F238E27FC236}">
              <a16:creationId xmlns:a16="http://schemas.microsoft.com/office/drawing/2014/main" id="{5B28B7DB-36A8-4B05-8F0C-2ADA698903D1}"/>
            </a:ext>
          </a:extLst>
        </xdr:cNvPr>
        <xdr:cNvSpPr txBox="1">
          <a:spLocks noChangeArrowheads="1"/>
        </xdr:cNvSpPr>
      </xdr:nvSpPr>
      <xdr:spPr bwMode="auto">
        <a:xfrm>
          <a:off x="1447268" y="6734175"/>
          <a:ext cx="1036374" cy="574086"/>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Desarrollo Metodológico</a:t>
          </a:r>
          <a:endParaRPr lang="es-CR" sz="1100" b="0" i="0" u="none" strike="noStrike" baseline="0">
            <a:solidFill>
              <a:srgbClr val="000000"/>
            </a:solidFill>
            <a:latin typeface="Calibri"/>
          </a:endParaRPr>
        </a:p>
      </xdr:txBody>
    </xdr:sp>
    <xdr:clientData/>
  </xdr:twoCellAnchor>
  <xdr:twoCellAnchor>
    <xdr:from>
      <xdr:col>4</xdr:col>
      <xdr:colOff>538691</xdr:colOff>
      <xdr:row>25</xdr:row>
      <xdr:rowOff>9656</xdr:rowOff>
    </xdr:from>
    <xdr:to>
      <xdr:col>7</xdr:col>
      <xdr:colOff>715434</xdr:colOff>
      <xdr:row>33</xdr:row>
      <xdr:rowOff>0</xdr:rowOff>
    </xdr:to>
    <xdr:cxnSp macro="">
      <xdr:nvCxnSpPr>
        <xdr:cNvPr id="65" name="23 Forma">
          <a:extLst>
            <a:ext uri="{FF2B5EF4-FFF2-40B4-BE49-F238E27FC236}">
              <a16:creationId xmlns:a16="http://schemas.microsoft.com/office/drawing/2014/main" id="{3C32EE78-C203-40A2-88EE-A86B412AB46D}"/>
            </a:ext>
          </a:extLst>
        </xdr:cNvPr>
        <xdr:cNvCxnSpPr>
          <a:stCxn id="9" idx="1"/>
          <a:endCxn id="64" idx="0"/>
        </xdr:cNvCxnSpPr>
      </xdr:nvCxnSpPr>
      <xdr:spPr>
        <a:xfrm rot="10800000" flipV="1">
          <a:off x="1986491" y="5219831"/>
          <a:ext cx="2462743" cy="151434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269631</xdr:colOff>
      <xdr:row>4</xdr:row>
      <xdr:rowOff>86117</xdr:rowOff>
    </xdr:from>
    <xdr:to>
      <xdr:col>22</xdr:col>
      <xdr:colOff>120165</xdr:colOff>
      <xdr:row>51</xdr:row>
      <xdr:rowOff>171621</xdr:rowOff>
    </xdr:to>
    <xdr:cxnSp macro="">
      <xdr:nvCxnSpPr>
        <xdr:cNvPr id="66" name="23 Forma">
          <a:extLst>
            <a:ext uri="{FF2B5EF4-FFF2-40B4-BE49-F238E27FC236}">
              <a16:creationId xmlns:a16="http://schemas.microsoft.com/office/drawing/2014/main" id="{32ED0B0D-9C21-4B9C-9479-B023F061C2BA}"/>
            </a:ext>
          </a:extLst>
        </xdr:cNvPr>
        <xdr:cNvCxnSpPr>
          <a:cxnSpLocks/>
          <a:stCxn id="2" idx="3"/>
        </xdr:cNvCxnSpPr>
      </xdr:nvCxnSpPr>
      <xdr:spPr>
        <a:xfrm>
          <a:off x="7813431" y="1295792"/>
          <a:ext cx="7165734" cy="903900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287867</xdr:colOff>
      <xdr:row>52</xdr:row>
      <xdr:rowOff>155223</xdr:rowOff>
    </xdr:from>
    <xdr:to>
      <xdr:col>10</xdr:col>
      <xdr:colOff>609073</xdr:colOff>
      <xdr:row>55</xdr:row>
      <xdr:rowOff>176388</xdr:rowOff>
    </xdr:to>
    <xdr:sp macro="" textlink="">
      <xdr:nvSpPr>
        <xdr:cNvPr id="67" name="Text Box 1">
          <a:extLst>
            <a:ext uri="{FF2B5EF4-FFF2-40B4-BE49-F238E27FC236}">
              <a16:creationId xmlns:a16="http://schemas.microsoft.com/office/drawing/2014/main" id="{E47E0587-BC4B-47DB-B760-80B8F957195A}"/>
            </a:ext>
          </a:extLst>
        </xdr:cNvPr>
        <xdr:cNvSpPr txBox="1">
          <a:spLocks noChangeArrowheads="1"/>
        </xdr:cNvSpPr>
      </xdr:nvSpPr>
      <xdr:spPr bwMode="auto">
        <a:xfrm>
          <a:off x="5545667" y="10508898"/>
          <a:ext cx="1083206"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Avícola</a:t>
          </a:r>
          <a:endParaRPr lang="es-CR" sz="1100" b="0" i="0" u="none" strike="noStrike" baseline="0">
            <a:solidFill>
              <a:srgbClr val="000000"/>
            </a:solidFill>
            <a:latin typeface="Calibri"/>
          </a:endParaRPr>
        </a:p>
      </xdr:txBody>
    </xdr:sp>
    <xdr:clientData/>
  </xdr:twoCellAnchor>
  <xdr:twoCellAnchor>
    <xdr:from>
      <xdr:col>10</xdr:col>
      <xdr:colOff>790221</xdr:colOff>
      <xdr:row>52</xdr:row>
      <xdr:rowOff>148168</xdr:rowOff>
    </xdr:from>
    <xdr:to>
      <xdr:col>13</xdr:col>
      <xdr:colOff>100</xdr:colOff>
      <xdr:row>56</xdr:row>
      <xdr:rowOff>7056</xdr:rowOff>
    </xdr:to>
    <xdr:sp macro="" textlink="">
      <xdr:nvSpPr>
        <xdr:cNvPr id="68" name="Text Box 1">
          <a:extLst>
            <a:ext uri="{FF2B5EF4-FFF2-40B4-BE49-F238E27FC236}">
              <a16:creationId xmlns:a16="http://schemas.microsoft.com/office/drawing/2014/main" id="{BA930F5B-6BB4-43B3-A966-AE937E1AC160}"/>
            </a:ext>
          </a:extLst>
        </xdr:cNvPr>
        <xdr:cNvSpPr txBox="1">
          <a:spLocks noChangeArrowheads="1"/>
        </xdr:cNvSpPr>
      </xdr:nvSpPr>
      <xdr:spPr bwMode="auto">
        <a:xfrm>
          <a:off x="6781446" y="10501843"/>
          <a:ext cx="1524454" cy="620888"/>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900" b="1" i="0" u="none" strike="noStrike" baseline="0">
              <a:solidFill>
                <a:srgbClr val="000000"/>
              </a:solidFill>
              <a:latin typeface="Calibri"/>
            </a:rPr>
            <a:t>Instituto de innovación y transferencia de Tecnología Agropecuaria (INTA)</a:t>
          </a:r>
          <a:endParaRPr lang="es-CR" sz="900" b="0" i="0" u="none" strike="noStrike" baseline="0">
            <a:solidFill>
              <a:srgbClr val="000000"/>
            </a:solidFill>
            <a:latin typeface="Calibri"/>
          </a:endParaRPr>
        </a:p>
      </xdr:txBody>
    </xdr:sp>
    <xdr:clientData/>
  </xdr:twoCellAnchor>
  <xdr:twoCellAnchor>
    <xdr:from>
      <xdr:col>13</xdr:col>
      <xdr:colOff>125589</xdr:colOff>
      <xdr:row>52</xdr:row>
      <xdr:rowOff>162278</xdr:rowOff>
    </xdr:from>
    <xdr:to>
      <xdr:col>14</xdr:col>
      <xdr:colOff>434054</xdr:colOff>
      <xdr:row>55</xdr:row>
      <xdr:rowOff>183443</xdr:rowOff>
    </xdr:to>
    <xdr:sp macro="" textlink="">
      <xdr:nvSpPr>
        <xdr:cNvPr id="69" name="Text Box 1">
          <a:extLst>
            <a:ext uri="{FF2B5EF4-FFF2-40B4-BE49-F238E27FC236}">
              <a16:creationId xmlns:a16="http://schemas.microsoft.com/office/drawing/2014/main" id="{95D71345-23E5-42B6-BA52-A7F2A6F35245}"/>
            </a:ext>
          </a:extLst>
        </xdr:cNvPr>
        <xdr:cNvSpPr txBox="1">
          <a:spLocks noChangeArrowheads="1"/>
        </xdr:cNvSpPr>
      </xdr:nvSpPr>
      <xdr:spPr bwMode="auto">
        <a:xfrm>
          <a:off x="8431389" y="10515953"/>
          <a:ext cx="1070465" cy="592665"/>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Consejo Nacional de Clubes 4S</a:t>
          </a:r>
          <a:endParaRPr lang="es-CR" sz="1100" b="0" i="0" u="none" strike="noStrike" baseline="0">
            <a:solidFill>
              <a:srgbClr val="000000"/>
            </a:solidFill>
            <a:latin typeface="Calibri"/>
          </a:endParaRPr>
        </a:p>
      </xdr:txBody>
    </xdr:sp>
    <xdr:clientData/>
  </xdr:twoCellAnchor>
  <xdr:twoCellAnchor>
    <xdr:from>
      <xdr:col>14</xdr:col>
      <xdr:colOff>616656</xdr:colOff>
      <xdr:row>52</xdr:row>
      <xdr:rowOff>176389</xdr:rowOff>
    </xdr:from>
    <xdr:to>
      <xdr:col>16</xdr:col>
      <xdr:colOff>112164</xdr:colOff>
      <xdr:row>56</xdr:row>
      <xdr:rowOff>14110</xdr:rowOff>
    </xdr:to>
    <xdr:sp macro="" textlink="">
      <xdr:nvSpPr>
        <xdr:cNvPr id="70" name="Text Box 1">
          <a:extLst>
            <a:ext uri="{FF2B5EF4-FFF2-40B4-BE49-F238E27FC236}">
              <a16:creationId xmlns:a16="http://schemas.microsoft.com/office/drawing/2014/main" id="{17CDDB19-AF98-424F-8192-C26CC9415DE4}"/>
            </a:ext>
          </a:extLst>
        </xdr:cNvPr>
        <xdr:cNvSpPr txBox="1">
          <a:spLocks noChangeArrowheads="1"/>
        </xdr:cNvSpPr>
      </xdr:nvSpPr>
      <xdr:spPr bwMode="auto">
        <a:xfrm>
          <a:off x="9684456" y="10530064"/>
          <a:ext cx="1019508"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Nacional de Salud Animal</a:t>
          </a:r>
          <a:endParaRPr lang="es-CR" sz="1100" b="0" i="0" u="none" strike="noStrike" baseline="0">
            <a:solidFill>
              <a:srgbClr val="000000"/>
            </a:solidFill>
            <a:latin typeface="Calibri"/>
          </a:endParaRPr>
        </a:p>
      </xdr:txBody>
    </xdr:sp>
    <xdr:clientData/>
  </xdr:twoCellAnchor>
  <xdr:twoCellAnchor>
    <xdr:from>
      <xdr:col>16</xdr:col>
      <xdr:colOff>307622</xdr:colOff>
      <xdr:row>52</xdr:row>
      <xdr:rowOff>169334</xdr:rowOff>
    </xdr:from>
    <xdr:to>
      <xdr:col>17</xdr:col>
      <xdr:colOff>603204</xdr:colOff>
      <xdr:row>56</xdr:row>
      <xdr:rowOff>7055</xdr:rowOff>
    </xdr:to>
    <xdr:sp macro="" textlink="">
      <xdr:nvSpPr>
        <xdr:cNvPr id="71" name="Text Box 1">
          <a:extLst>
            <a:ext uri="{FF2B5EF4-FFF2-40B4-BE49-F238E27FC236}">
              <a16:creationId xmlns:a16="http://schemas.microsoft.com/office/drawing/2014/main" id="{74FFBC03-6F13-47EA-BC65-68A9F48F916D}"/>
            </a:ext>
          </a:extLst>
        </xdr:cNvPr>
        <xdr:cNvSpPr txBox="1">
          <a:spLocks noChangeArrowheads="1"/>
        </xdr:cNvSpPr>
      </xdr:nvSpPr>
      <xdr:spPr bwMode="auto">
        <a:xfrm>
          <a:off x="10899422" y="10523009"/>
          <a:ext cx="1057582"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Junta de Fomento Porcino</a:t>
          </a:r>
          <a:endParaRPr lang="es-CR" sz="1100" b="0" i="0" u="none" strike="noStrike" baseline="0">
            <a:solidFill>
              <a:srgbClr val="000000"/>
            </a:solidFill>
            <a:latin typeface="Calibri"/>
          </a:endParaRPr>
        </a:p>
      </xdr:txBody>
    </xdr:sp>
    <xdr:clientData/>
  </xdr:twoCellAnchor>
  <xdr:twoCellAnchor>
    <xdr:from>
      <xdr:col>17</xdr:col>
      <xdr:colOff>797277</xdr:colOff>
      <xdr:row>52</xdr:row>
      <xdr:rowOff>176390</xdr:rowOff>
    </xdr:from>
    <xdr:to>
      <xdr:col>19</xdr:col>
      <xdr:colOff>280047</xdr:colOff>
      <xdr:row>56</xdr:row>
      <xdr:rowOff>14111</xdr:rowOff>
    </xdr:to>
    <xdr:sp macro="" textlink="">
      <xdr:nvSpPr>
        <xdr:cNvPr id="72" name="Text Box 1">
          <a:hlinkClick xmlns:r="http://schemas.openxmlformats.org/officeDocument/2006/relationships" r:id="rId28"/>
          <a:extLst>
            <a:ext uri="{FF2B5EF4-FFF2-40B4-BE49-F238E27FC236}">
              <a16:creationId xmlns:a16="http://schemas.microsoft.com/office/drawing/2014/main" id="{692AD4D2-C81E-4908-B65C-1C664B65091F}"/>
            </a:ext>
          </a:extLst>
        </xdr:cNvPr>
        <xdr:cNvSpPr txBox="1">
          <a:spLocks noChangeArrowheads="1"/>
        </xdr:cNvSpPr>
      </xdr:nvSpPr>
      <xdr:spPr bwMode="auto">
        <a:xfrm>
          <a:off x="12112977" y="10530065"/>
          <a:ext cx="1044870" cy="599721"/>
        </a:xfrm>
        <a:prstGeom prst="rect">
          <a:avLst/>
        </a:prstGeom>
        <a:solidFill>
          <a:schemeClr val="accent4">
            <a:lumMod val="40000"/>
            <a:lumOff val="60000"/>
          </a:schemeClr>
        </a:solidFill>
        <a:ln w="34925" cmpd="sng">
          <a:solidFill>
            <a:srgbClr val="BD55AE"/>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100" b="1" i="0" u="none" strike="noStrike" baseline="0">
              <a:solidFill>
                <a:srgbClr val="000000"/>
              </a:solidFill>
              <a:latin typeface="Calibri"/>
            </a:rPr>
            <a:t>Servicio Fitosanitario del Estado</a:t>
          </a:r>
          <a:endParaRPr lang="es-CR" sz="1100" b="0" i="0" u="none" strike="noStrike" baseline="0">
            <a:solidFill>
              <a:srgbClr val="000000"/>
            </a:solidFill>
            <a:latin typeface="Calibri"/>
          </a:endParaRPr>
        </a:p>
      </xdr:txBody>
    </xdr:sp>
    <xdr:clientData/>
  </xdr:twoCellAnchor>
  <xdr:twoCellAnchor>
    <xdr:from>
      <xdr:col>1</xdr:col>
      <xdr:colOff>17162</xdr:colOff>
      <xdr:row>51</xdr:row>
      <xdr:rowOff>63500</xdr:rowOff>
    </xdr:from>
    <xdr:to>
      <xdr:col>24</xdr:col>
      <xdr:colOff>714375</xdr:colOff>
      <xdr:row>51</xdr:row>
      <xdr:rowOff>120135</xdr:rowOff>
    </xdr:to>
    <xdr:cxnSp macro="">
      <xdr:nvCxnSpPr>
        <xdr:cNvPr id="73" name="Conector recto 72">
          <a:extLst>
            <a:ext uri="{FF2B5EF4-FFF2-40B4-BE49-F238E27FC236}">
              <a16:creationId xmlns:a16="http://schemas.microsoft.com/office/drawing/2014/main" id="{6F4FE69B-ACA8-4446-ABB3-C68995E717F3}"/>
            </a:ext>
          </a:extLst>
        </xdr:cNvPr>
        <xdr:cNvCxnSpPr/>
      </xdr:nvCxnSpPr>
      <xdr:spPr>
        <a:xfrm flipV="1">
          <a:off x="179087" y="10226675"/>
          <a:ext cx="16880188" cy="56635"/>
        </a:xfrm>
        <a:prstGeom prst="line">
          <a:avLst/>
        </a:prstGeom>
        <a:ln w="31750"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15</xdr:col>
      <xdr:colOff>364448</xdr:colOff>
      <xdr:row>52</xdr:row>
      <xdr:rowOff>95789</xdr:rowOff>
    </xdr:from>
    <xdr:to>
      <xdr:col>22</xdr:col>
      <xdr:colOff>697391</xdr:colOff>
      <xdr:row>52</xdr:row>
      <xdr:rowOff>176388</xdr:rowOff>
    </xdr:to>
    <xdr:cxnSp macro="">
      <xdr:nvCxnSpPr>
        <xdr:cNvPr id="74" name="23 Forma">
          <a:extLst>
            <a:ext uri="{FF2B5EF4-FFF2-40B4-BE49-F238E27FC236}">
              <a16:creationId xmlns:a16="http://schemas.microsoft.com/office/drawing/2014/main" id="{DEB5436C-FD39-4F62-B568-EB1EE154B1DA}"/>
            </a:ext>
          </a:extLst>
        </xdr:cNvPr>
        <xdr:cNvCxnSpPr>
          <a:cxnSpLocks/>
          <a:endCxn id="70" idx="0"/>
        </xdr:cNvCxnSpPr>
      </xdr:nvCxnSpPr>
      <xdr:spPr>
        <a:xfrm rot="10800000" flipV="1">
          <a:off x="10194248" y="10449464"/>
          <a:ext cx="5362143" cy="80599"/>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46147</xdr:colOff>
      <xdr:row>52</xdr:row>
      <xdr:rowOff>78626</xdr:rowOff>
    </xdr:from>
    <xdr:to>
      <xdr:col>22</xdr:col>
      <xdr:colOff>759191</xdr:colOff>
      <xdr:row>52</xdr:row>
      <xdr:rowOff>169333</xdr:rowOff>
    </xdr:to>
    <xdr:cxnSp macro="">
      <xdr:nvCxnSpPr>
        <xdr:cNvPr id="75" name="23 Forma">
          <a:extLst>
            <a:ext uri="{FF2B5EF4-FFF2-40B4-BE49-F238E27FC236}">
              <a16:creationId xmlns:a16="http://schemas.microsoft.com/office/drawing/2014/main" id="{547E4EE1-2B97-4D7D-8E45-BF04BC18B1EA}"/>
            </a:ext>
          </a:extLst>
        </xdr:cNvPr>
        <xdr:cNvCxnSpPr>
          <a:cxnSpLocks/>
          <a:endCxn id="71" idx="0"/>
        </xdr:cNvCxnSpPr>
      </xdr:nvCxnSpPr>
      <xdr:spPr>
        <a:xfrm rot="10800000" flipV="1">
          <a:off x="11399947" y="10432301"/>
          <a:ext cx="4180144" cy="90707"/>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532369</xdr:colOff>
      <xdr:row>52</xdr:row>
      <xdr:rowOff>78626</xdr:rowOff>
    </xdr:from>
    <xdr:to>
      <xdr:col>22</xdr:col>
      <xdr:colOff>586834</xdr:colOff>
      <xdr:row>52</xdr:row>
      <xdr:rowOff>176390</xdr:rowOff>
    </xdr:to>
    <xdr:cxnSp macro="">
      <xdr:nvCxnSpPr>
        <xdr:cNvPr id="76" name="23 Forma">
          <a:extLst>
            <a:ext uri="{FF2B5EF4-FFF2-40B4-BE49-F238E27FC236}">
              <a16:creationId xmlns:a16="http://schemas.microsoft.com/office/drawing/2014/main" id="{7EDD6900-C545-4982-B016-F3A81CA5BB53}"/>
            </a:ext>
          </a:extLst>
        </xdr:cNvPr>
        <xdr:cNvCxnSpPr>
          <a:cxnSpLocks/>
          <a:endCxn id="72" idx="0"/>
        </xdr:cNvCxnSpPr>
      </xdr:nvCxnSpPr>
      <xdr:spPr>
        <a:xfrm rot="10800000" flipV="1">
          <a:off x="12648169" y="10432301"/>
          <a:ext cx="2797665" cy="9776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682750</xdr:colOff>
      <xdr:row>52</xdr:row>
      <xdr:rowOff>93392</xdr:rowOff>
    </xdr:from>
    <xdr:to>
      <xdr:col>22</xdr:col>
      <xdr:colOff>768420</xdr:colOff>
      <xdr:row>52</xdr:row>
      <xdr:rowOff>162278</xdr:rowOff>
    </xdr:to>
    <xdr:cxnSp macro="">
      <xdr:nvCxnSpPr>
        <xdr:cNvPr id="77" name="23 Forma">
          <a:extLst>
            <a:ext uri="{FF2B5EF4-FFF2-40B4-BE49-F238E27FC236}">
              <a16:creationId xmlns:a16="http://schemas.microsoft.com/office/drawing/2014/main" id="{32536862-E833-4CA4-8AEB-D05FD9F5B5E0}"/>
            </a:ext>
          </a:extLst>
        </xdr:cNvPr>
        <xdr:cNvCxnSpPr>
          <a:cxnSpLocks/>
          <a:endCxn id="69" idx="0"/>
        </xdr:cNvCxnSpPr>
      </xdr:nvCxnSpPr>
      <xdr:spPr>
        <a:xfrm rot="10800000" flipV="1">
          <a:off x="8988550" y="10447067"/>
          <a:ext cx="6591245" cy="68886"/>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791728</xdr:colOff>
      <xdr:row>52</xdr:row>
      <xdr:rowOff>78626</xdr:rowOff>
    </xdr:from>
    <xdr:to>
      <xdr:col>22</xdr:col>
      <xdr:colOff>751998</xdr:colOff>
      <xdr:row>52</xdr:row>
      <xdr:rowOff>148168</xdr:rowOff>
    </xdr:to>
    <xdr:cxnSp macro="">
      <xdr:nvCxnSpPr>
        <xdr:cNvPr id="78" name="23 Forma">
          <a:extLst>
            <a:ext uri="{FF2B5EF4-FFF2-40B4-BE49-F238E27FC236}">
              <a16:creationId xmlns:a16="http://schemas.microsoft.com/office/drawing/2014/main" id="{A6A44ACD-CAE2-49BC-B21E-2569F42E960A}"/>
            </a:ext>
          </a:extLst>
        </xdr:cNvPr>
        <xdr:cNvCxnSpPr>
          <a:cxnSpLocks/>
          <a:endCxn id="68" idx="0"/>
        </xdr:cNvCxnSpPr>
      </xdr:nvCxnSpPr>
      <xdr:spPr>
        <a:xfrm rot="10800000" flipV="1">
          <a:off x="7544953" y="10432301"/>
          <a:ext cx="8037470" cy="69542"/>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39092</xdr:colOff>
      <xdr:row>52</xdr:row>
      <xdr:rowOff>90999</xdr:rowOff>
    </xdr:from>
    <xdr:to>
      <xdr:col>22</xdr:col>
      <xdr:colOff>628373</xdr:colOff>
      <xdr:row>52</xdr:row>
      <xdr:rowOff>155223</xdr:rowOff>
    </xdr:to>
    <xdr:cxnSp macro="">
      <xdr:nvCxnSpPr>
        <xdr:cNvPr id="79" name="23 Forma">
          <a:extLst>
            <a:ext uri="{FF2B5EF4-FFF2-40B4-BE49-F238E27FC236}">
              <a16:creationId xmlns:a16="http://schemas.microsoft.com/office/drawing/2014/main" id="{48D2CC8E-3604-4F6C-9A09-C1A1F44A3588}"/>
            </a:ext>
          </a:extLst>
        </xdr:cNvPr>
        <xdr:cNvCxnSpPr>
          <a:cxnSpLocks/>
          <a:endCxn id="67" idx="0"/>
        </xdr:cNvCxnSpPr>
      </xdr:nvCxnSpPr>
      <xdr:spPr>
        <a:xfrm rot="10800000" flipV="1">
          <a:off x="6058892" y="10444674"/>
          <a:ext cx="9428481" cy="64224"/>
        </a:xfrm>
        <a:prstGeom prst="bentConnector2">
          <a:avLst/>
        </a:prstGeom>
        <a:ln w="25400">
          <a:solidFill>
            <a:schemeClr val="accent1">
              <a:lumMod val="75000"/>
            </a:schemeClr>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4</xdr:row>
      <xdr:rowOff>0</xdr:rowOff>
    </xdr:from>
    <xdr:to>
      <xdr:col>25</xdr:col>
      <xdr:colOff>307988</xdr:colOff>
      <xdr:row>7</xdr:row>
      <xdr:rowOff>59070</xdr:rowOff>
    </xdr:to>
    <xdr:sp macro="" textlink="">
      <xdr:nvSpPr>
        <xdr:cNvPr id="80" name="Text Box 1">
          <a:extLst>
            <a:ext uri="{FF2B5EF4-FFF2-40B4-BE49-F238E27FC236}">
              <a16:creationId xmlns:a16="http://schemas.microsoft.com/office/drawing/2014/main" id="{FB72A6BD-79D8-4DD4-8628-413496D88ACA}"/>
            </a:ext>
          </a:extLst>
        </xdr:cNvPr>
        <xdr:cNvSpPr txBox="1">
          <a:spLocks noChangeArrowheads="1"/>
        </xdr:cNvSpPr>
      </xdr:nvSpPr>
      <xdr:spPr bwMode="auto">
        <a:xfrm>
          <a:off x="15582900" y="1209675"/>
          <a:ext cx="1831988" cy="630570"/>
        </a:xfrm>
        <a:prstGeom prst="rect">
          <a:avLst/>
        </a:prstGeom>
        <a:solidFill>
          <a:srgbClr val="AC66A7"/>
        </a:solidFill>
        <a:ln w="38100" cmpd="sng">
          <a:solidFill>
            <a:srgbClr val="B50BAD"/>
          </a:solidFill>
          <a:miter lim="800000"/>
          <a:headEnd/>
          <a:tailEnd/>
        </a:ln>
        <a:effectLst>
          <a:outerShdw dist="28398" dir="3806097" algn="ctr" rotWithShape="0">
            <a:srgbClr val="205867">
              <a:alpha val="50000"/>
            </a:srgbClr>
          </a:outerShdw>
        </a:effectLst>
      </xdr:spPr>
      <xdr:txBody>
        <a:bodyPr vertOverflow="clip" wrap="square" lIns="91440" tIns="45720" rIns="91440" bIns="45720" anchor="ctr" upright="1"/>
        <a:lstStyle/>
        <a:p>
          <a:pPr algn="ctr" rtl="0">
            <a:lnSpc>
              <a:spcPts val="1900"/>
            </a:lnSpc>
            <a:defRPr sz="1000"/>
          </a:pPr>
          <a:r>
            <a:rPr lang="es-CR" sz="1400" b="1" i="0" u="none" strike="noStrike" baseline="0">
              <a:solidFill>
                <a:srgbClr val="000000"/>
              </a:solidFill>
              <a:latin typeface="Calibri"/>
            </a:rPr>
            <a:t>NIVEL POLÍTICO </a:t>
          </a:r>
        </a:p>
      </xdr:txBody>
    </xdr:sp>
    <xdr:clientData/>
  </xdr:twoCellAnchor>
  <xdr:twoCellAnchor>
    <xdr:from>
      <xdr:col>22</xdr:col>
      <xdr:colOff>803940</xdr:colOff>
      <xdr:row>7</xdr:row>
      <xdr:rowOff>162442</xdr:rowOff>
    </xdr:from>
    <xdr:to>
      <xdr:col>25</xdr:col>
      <xdr:colOff>291114</xdr:colOff>
      <xdr:row>10</xdr:row>
      <xdr:rowOff>147674</xdr:rowOff>
    </xdr:to>
    <xdr:sp macro="" textlink="">
      <xdr:nvSpPr>
        <xdr:cNvPr id="81" name="Text Box 1">
          <a:extLst>
            <a:ext uri="{FF2B5EF4-FFF2-40B4-BE49-F238E27FC236}">
              <a16:creationId xmlns:a16="http://schemas.microsoft.com/office/drawing/2014/main" id="{897D0D90-6268-4199-BD08-E682E1A8C5AC}"/>
            </a:ext>
          </a:extLst>
        </xdr:cNvPr>
        <xdr:cNvSpPr txBox="1">
          <a:spLocks noChangeArrowheads="1"/>
        </xdr:cNvSpPr>
      </xdr:nvSpPr>
      <xdr:spPr bwMode="auto">
        <a:xfrm>
          <a:off x="15586740" y="1943617"/>
          <a:ext cx="1811274" cy="556732"/>
        </a:xfrm>
        <a:prstGeom prst="rect">
          <a:avLst/>
        </a:prstGeom>
        <a:solidFill>
          <a:srgbClr val="E5E993"/>
        </a:solidFill>
        <a:ln>
          <a:solidFill>
            <a:srgbClr val="FFFF00"/>
          </a:solidFill>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ctr" upright="1"/>
        <a:lstStyle/>
        <a:p>
          <a:pPr algn="ctr" rtl="0">
            <a:lnSpc>
              <a:spcPts val="1100"/>
            </a:lnSpc>
            <a:defRPr sz="1000"/>
          </a:pPr>
          <a:r>
            <a:rPr lang="es-CR" sz="1400" b="1" i="0" u="none" strike="noStrike" baseline="0">
              <a:solidFill>
                <a:srgbClr val="000000"/>
              </a:solidFill>
              <a:latin typeface="Calibri"/>
            </a:rPr>
            <a:t>INSTANCIAS ASESORAS</a:t>
          </a:r>
        </a:p>
        <a:p>
          <a:pPr algn="ctr" rtl="0">
            <a:lnSpc>
              <a:spcPts val="1000"/>
            </a:lnSpc>
            <a:defRPr sz="1000"/>
          </a:pPr>
          <a:endParaRPr lang="es-CR" sz="1100" b="0" i="0" u="none" strike="noStrike" baseline="0">
            <a:solidFill>
              <a:srgbClr val="000000"/>
            </a:solidFill>
            <a:latin typeface="Calibri"/>
          </a:endParaRPr>
        </a:p>
      </xdr:txBody>
    </xdr:sp>
    <xdr:clientData/>
  </xdr:twoCellAnchor>
  <xdr:twoCellAnchor>
    <xdr:from>
      <xdr:col>23</xdr:col>
      <xdr:colOff>44302</xdr:colOff>
      <xdr:row>11</xdr:row>
      <xdr:rowOff>118139</xdr:rowOff>
    </xdr:from>
    <xdr:to>
      <xdr:col>25</xdr:col>
      <xdr:colOff>291289</xdr:colOff>
      <xdr:row>15</xdr:row>
      <xdr:rowOff>0</xdr:rowOff>
    </xdr:to>
    <xdr:sp macro="" textlink="">
      <xdr:nvSpPr>
        <xdr:cNvPr id="82" name="Text Box 1">
          <a:extLst>
            <a:ext uri="{FF2B5EF4-FFF2-40B4-BE49-F238E27FC236}">
              <a16:creationId xmlns:a16="http://schemas.microsoft.com/office/drawing/2014/main" id="{5A57E0F3-E31B-4A0C-BF1F-7A163D10CBA3}"/>
            </a:ext>
          </a:extLst>
        </xdr:cNvPr>
        <xdr:cNvSpPr txBox="1">
          <a:spLocks noChangeArrowheads="1"/>
        </xdr:cNvSpPr>
      </xdr:nvSpPr>
      <xdr:spPr bwMode="auto">
        <a:xfrm>
          <a:off x="15627202" y="2661314"/>
          <a:ext cx="1770987" cy="643861"/>
        </a:xfrm>
        <a:prstGeom prst="rect">
          <a:avLst/>
        </a:prstGeom>
        <a:solidFill>
          <a:srgbClr val="00B0F0"/>
        </a:solidFill>
        <a:ln w="34925" cmpd="sng">
          <a:solidFill>
            <a:srgbClr val="0070C0"/>
          </a:solidFill>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DIRECTIVO</a:t>
          </a:r>
          <a:endParaRPr lang="es-CR" sz="1400" b="0" i="0" u="none" strike="noStrike" baseline="0">
            <a:solidFill>
              <a:srgbClr val="000000"/>
            </a:solidFill>
            <a:latin typeface="Calibri"/>
          </a:endParaRPr>
        </a:p>
      </xdr:txBody>
    </xdr:sp>
    <xdr:clientData/>
  </xdr:twoCellAnchor>
  <xdr:twoCellAnchor>
    <xdr:from>
      <xdr:col>22</xdr:col>
      <xdr:colOff>614029</xdr:colOff>
      <xdr:row>2</xdr:row>
      <xdr:rowOff>369186</xdr:rowOff>
    </xdr:from>
    <xdr:to>
      <xdr:col>25</xdr:col>
      <xdr:colOff>554959</xdr:colOff>
      <xdr:row>24</xdr:row>
      <xdr:rowOff>44302</xdr:rowOff>
    </xdr:to>
    <xdr:sp macro="" textlink="">
      <xdr:nvSpPr>
        <xdr:cNvPr id="83" name="Rectángulo 82">
          <a:extLst>
            <a:ext uri="{FF2B5EF4-FFF2-40B4-BE49-F238E27FC236}">
              <a16:creationId xmlns:a16="http://schemas.microsoft.com/office/drawing/2014/main" id="{E886448B-2A13-499D-B658-4DFAD9B2A87A}"/>
            </a:ext>
          </a:extLst>
        </xdr:cNvPr>
        <xdr:cNvSpPr/>
      </xdr:nvSpPr>
      <xdr:spPr>
        <a:xfrm>
          <a:off x="15473029" y="959736"/>
          <a:ext cx="2188830" cy="4104241"/>
        </a:xfrm>
        <a:prstGeom prst="rect">
          <a:avLst/>
        </a:prstGeom>
        <a:noFill/>
        <a:ln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23</xdr:col>
      <xdr:colOff>29535</xdr:colOff>
      <xdr:row>15</xdr:row>
      <xdr:rowOff>103373</xdr:rowOff>
    </xdr:from>
    <xdr:to>
      <xdr:col>25</xdr:col>
      <xdr:colOff>291316</xdr:colOff>
      <xdr:row>19</xdr:row>
      <xdr:rowOff>14767</xdr:rowOff>
    </xdr:to>
    <xdr:sp macro="" textlink="">
      <xdr:nvSpPr>
        <xdr:cNvPr id="84" name="Text Box 1">
          <a:extLst>
            <a:ext uri="{FF2B5EF4-FFF2-40B4-BE49-F238E27FC236}">
              <a16:creationId xmlns:a16="http://schemas.microsoft.com/office/drawing/2014/main" id="{9EA1DE78-82BA-4B90-A3F7-8A657E19BBCB}"/>
            </a:ext>
          </a:extLst>
        </xdr:cNvPr>
        <xdr:cNvSpPr txBox="1">
          <a:spLocks noChangeArrowheads="1"/>
        </xdr:cNvSpPr>
      </xdr:nvSpPr>
      <xdr:spPr bwMode="auto">
        <a:xfrm>
          <a:off x="15612435" y="3408548"/>
          <a:ext cx="1785781" cy="673394"/>
        </a:xfrm>
        <a:prstGeom prst="rect">
          <a:avLst/>
        </a:prstGeom>
        <a:solidFill>
          <a:srgbClr val="D37C67"/>
        </a:solidFill>
        <a:ln>
          <a:solidFill>
            <a:srgbClr val="FF0000"/>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DEAPERTAMENTOS</a:t>
          </a:r>
          <a:endParaRPr lang="es-CR" sz="1400" b="0" i="0" u="none" strike="noStrike" baseline="0">
            <a:solidFill>
              <a:srgbClr val="000000"/>
            </a:solidFill>
            <a:latin typeface="Calibri"/>
          </a:endParaRPr>
        </a:p>
      </xdr:txBody>
    </xdr:sp>
    <xdr:clientData/>
  </xdr:twoCellAnchor>
  <xdr:twoCellAnchor>
    <xdr:from>
      <xdr:col>23</xdr:col>
      <xdr:colOff>29535</xdr:colOff>
      <xdr:row>19</xdr:row>
      <xdr:rowOff>132908</xdr:rowOff>
    </xdr:from>
    <xdr:to>
      <xdr:col>25</xdr:col>
      <xdr:colOff>306110</xdr:colOff>
      <xdr:row>23</xdr:row>
      <xdr:rowOff>29535</xdr:rowOff>
    </xdr:to>
    <xdr:sp macro="" textlink="">
      <xdr:nvSpPr>
        <xdr:cNvPr id="85" name="Text Box 1">
          <a:extLst>
            <a:ext uri="{FF2B5EF4-FFF2-40B4-BE49-F238E27FC236}">
              <a16:creationId xmlns:a16="http://schemas.microsoft.com/office/drawing/2014/main" id="{BC416192-AF44-4CB2-B01B-4F81E6DB9646}"/>
            </a:ext>
          </a:extLst>
        </xdr:cNvPr>
        <xdr:cNvSpPr txBox="1">
          <a:spLocks noChangeArrowheads="1"/>
        </xdr:cNvSpPr>
      </xdr:nvSpPr>
      <xdr:spPr bwMode="auto">
        <a:xfrm>
          <a:off x="15612435" y="4200083"/>
          <a:ext cx="1800575" cy="658627"/>
        </a:xfrm>
        <a:prstGeom prst="rect">
          <a:avLst/>
        </a:prstGeom>
        <a:solidFill>
          <a:schemeClr val="bg1"/>
        </a:solidFill>
        <a:ln>
          <a:solidFill>
            <a:schemeClr val="tx1"/>
          </a:solidFill>
          <a:headEnd/>
          <a:tailEnd/>
        </a:ln>
      </xdr:spPr>
      <xdr:style>
        <a:lnRef idx="3">
          <a:schemeClr val="lt1"/>
        </a:lnRef>
        <a:fillRef idx="1">
          <a:schemeClr val="accent3"/>
        </a:fillRef>
        <a:effectRef idx="1">
          <a:schemeClr val="accent3"/>
        </a:effectRef>
        <a:fontRef idx="minor">
          <a:schemeClr val="lt1"/>
        </a:fontRef>
      </xdr:style>
      <xdr:txBody>
        <a:bodyPr vertOverflow="clip" wrap="square" lIns="91440" tIns="45720" rIns="91440" bIns="45720" anchor="ctr" upright="1"/>
        <a:lstStyle/>
        <a:p>
          <a:pPr algn="ctr" rtl="0">
            <a:lnSpc>
              <a:spcPts val="1200"/>
            </a:lnSpc>
            <a:defRPr sz="1000"/>
          </a:pPr>
          <a:r>
            <a:rPr lang="es-CR" sz="1400" b="1" i="0" u="none" strike="noStrike" baseline="0">
              <a:solidFill>
                <a:srgbClr val="000000"/>
              </a:solidFill>
              <a:latin typeface="Calibri"/>
            </a:rPr>
            <a:t>NIVEL OPERATIVO UNIDADES</a:t>
          </a:r>
        </a:p>
      </xdr:txBody>
    </xdr:sp>
    <xdr:clientData/>
  </xdr:twoCellAnchor>
  <xdr:twoCellAnchor>
    <xdr:from>
      <xdr:col>4</xdr:col>
      <xdr:colOff>868363</xdr:colOff>
      <xdr:row>47</xdr:row>
      <xdr:rowOff>68036</xdr:rowOff>
    </xdr:from>
    <xdr:to>
      <xdr:col>4</xdr:col>
      <xdr:colOff>869414</xdr:colOff>
      <xdr:row>50</xdr:row>
      <xdr:rowOff>88144</xdr:rowOff>
    </xdr:to>
    <xdr:cxnSp macro="">
      <xdr:nvCxnSpPr>
        <xdr:cNvPr id="86" name="Conector recto 85">
          <a:extLst>
            <a:ext uri="{FF2B5EF4-FFF2-40B4-BE49-F238E27FC236}">
              <a16:creationId xmlns:a16="http://schemas.microsoft.com/office/drawing/2014/main" id="{92D4D2AF-DAD9-4213-88E6-9CF7266C50A5}"/>
            </a:ext>
          </a:extLst>
        </xdr:cNvPr>
        <xdr:cNvCxnSpPr/>
      </xdr:nvCxnSpPr>
      <xdr:spPr>
        <a:xfrm flipH="1">
          <a:off x="2211388" y="9469211"/>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503347</xdr:colOff>
      <xdr:row>47</xdr:row>
      <xdr:rowOff>62872</xdr:rowOff>
    </xdr:from>
    <xdr:to>
      <xdr:col>6</xdr:col>
      <xdr:colOff>504398</xdr:colOff>
      <xdr:row>50</xdr:row>
      <xdr:rowOff>82980</xdr:rowOff>
    </xdr:to>
    <xdr:cxnSp macro="">
      <xdr:nvCxnSpPr>
        <xdr:cNvPr id="87" name="Conector recto 86">
          <a:extLst>
            <a:ext uri="{FF2B5EF4-FFF2-40B4-BE49-F238E27FC236}">
              <a16:creationId xmlns:a16="http://schemas.microsoft.com/office/drawing/2014/main" id="{DC28BF71-03B2-40F0-AF59-6D9795DE92F8}"/>
            </a:ext>
          </a:extLst>
        </xdr:cNvPr>
        <xdr:cNvCxnSpPr/>
      </xdr:nvCxnSpPr>
      <xdr:spPr>
        <a:xfrm flipH="1">
          <a:off x="3475147" y="9464047"/>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192040</xdr:colOff>
      <xdr:row>47</xdr:row>
      <xdr:rowOff>81733</xdr:rowOff>
    </xdr:from>
    <xdr:to>
      <xdr:col>8</xdr:col>
      <xdr:colOff>193091</xdr:colOff>
      <xdr:row>50</xdr:row>
      <xdr:rowOff>101841</xdr:rowOff>
    </xdr:to>
    <xdr:cxnSp macro="">
      <xdr:nvCxnSpPr>
        <xdr:cNvPr id="88" name="Conector recto 87">
          <a:extLst>
            <a:ext uri="{FF2B5EF4-FFF2-40B4-BE49-F238E27FC236}">
              <a16:creationId xmlns:a16="http://schemas.microsoft.com/office/drawing/2014/main" id="{848C1331-29D4-4D9C-B78A-E20121DFC4A0}"/>
            </a:ext>
          </a:extLst>
        </xdr:cNvPr>
        <xdr:cNvCxnSpPr/>
      </xdr:nvCxnSpPr>
      <xdr:spPr>
        <a:xfrm flipH="1">
          <a:off x="4687840" y="9482908"/>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666939</xdr:colOff>
      <xdr:row>47</xdr:row>
      <xdr:rowOff>56585</xdr:rowOff>
    </xdr:from>
    <xdr:to>
      <xdr:col>9</xdr:col>
      <xdr:colOff>667990</xdr:colOff>
      <xdr:row>50</xdr:row>
      <xdr:rowOff>76693</xdr:rowOff>
    </xdr:to>
    <xdr:cxnSp macro="">
      <xdr:nvCxnSpPr>
        <xdr:cNvPr id="89" name="Conector recto 88">
          <a:extLst>
            <a:ext uri="{FF2B5EF4-FFF2-40B4-BE49-F238E27FC236}">
              <a16:creationId xmlns:a16="http://schemas.microsoft.com/office/drawing/2014/main" id="{FB34A7EF-7A66-4EC2-A631-748E57034812}"/>
            </a:ext>
          </a:extLst>
        </xdr:cNvPr>
        <xdr:cNvCxnSpPr/>
      </xdr:nvCxnSpPr>
      <xdr:spPr>
        <a:xfrm flipH="1">
          <a:off x="5924739" y="9457760"/>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11</xdr:col>
      <xdr:colOff>302034</xdr:colOff>
      <xdr:row>47</xdr:row>
      <xdr:rowOff>132030</xdr:rowOff>
    </xdr:from>
    <xdr:to>
      <xdr:col>11</xdr:col>
      <xdr:colOff>303085</xdr:colOff>
      <xdr:row>50</xdr:row>
      <xdr:rowOff>152138</xdr:rowOff>
    </xdr:to>
    <xdr:cxnSp macro="">
      <xdr:nvCxnSpPr>
        <xdr:cNvPr id="90" name="Conector recto 89">
          <a:extLst>
            <a:ext uri="{FF2B5EF4-FFF2-40B4-BE49-F238E27FC236}">
              <a16:creationId xmlns:a16="http://schemas.microsoft.com/office/drawing/2014/main" id="{CD8CE241-759F-4B68-913F-D18ED6C5CF08}"/>
            </a:ext>
          </a:extLst>
        </xdr:cNvPr>
        <xdr:cNvCxnSpPr/>
      </xdr:nvCxnSpPr>
      <xdr:spPr>
        <a:xfrm flipH="1">
          <a:off x="7083834" y="9533205"/>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12</xdr:col>
      <xdr:colOff>870264</xdr:colOff>
      <xdr:row>47</xdr:row>
      <xdr:rowOff>83243</xdr:rowOff>
    </xdr:from>
    <xdr:to>
      <xdr:col>12</xdr:col>
      <xdr:colOff>871315</xdr:colOff>
      <xdr:row>50</xdr:row>
      <xdr:rowOff>103351</xdr:rowOff>
    </xdr:to>
    <xdr:cxnSp macro="">
      <xdr:nvCxnSpPr>
        <xdr:cNvPr id="91" name="Conector recto 90">
          <a:extLst>
            <a:ext uri="{FF2B5EF4-FFF2-40B4-BE49-F238E27FC236}">
              <a16:creationId xmlns:a16="http://schemas.microsoft.com/office/drawing/2014/main" id="{CBD50A17-DB40-4C3A-ABBE-55EE119A5F74}"/>
            </a:ext>
          </a:extLst>
        </xdr:cNvPr>
        <xdr:cNvCxnSpPr/>
      </xdr:nvCxnSpPr>
      <xdr:spPr>
        <a:xfrm flipH="1">
          <a:off x="8309289" y="9484418"/>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14</xdr:col>
      <xdr:colOff>437050</xdr:colOff>
      <xdr:row>47</xdr:row>
      <xdr:rowOff>94308</xdr:rowOff>
    </xdr:from>
    <xdr:to>
      <xdr:col>14</xdr:col>
      <xdr:colOff>438101</xdr:colOff>
      <xdr:row>50</xdr:row>
      <xdr:rowOff>114416</xdr:rowOff>
    </xdr:to>
    <xdr:cxnSp macro="">
      <xdr:nvCxnSpPr>
        <xdr:cNvPr id="92" name="Conector recto 91">
          <a:extLst>
            <a:ext uri="{FF2B5EF4-FFF2-40B4-BE49-F238E27FC236}">
              <a16:creationId xmlns:a16="http://schemas.microsoft.com/office/drawing/2014/main" id="{4CD79C2E-357A-4C2A-83C5-846790EA84C4}"/>
            </a:ext>
          </a:extLst>
        </xdr:cNvPr>
        <xdr:cNvCxnSpPr/>
      </xdr:nvCxnSpPr>
      <xdr:spPr>
        <a:xfrm flipH="1">
          <a:off x="9504850" y="9495483"/>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16</xdr:col>
      <xdr:colOff>144604</xdr:colOff>
      <xdr:row>47</xdr:row>
      <xdr:rowOff>56584</xdr:rowOff>
    </xdr:from>
    <xdr:to>
      <xdr:col>16</xdr:col>
      <xdr:colOff>145655</xdr:colOff>
      <xdr:row>50</xdr:row>
      <xdr:rowOff>76692</xdr:rowOff>
    </xdr:to>
    <xdr:cxnSp macro="">
      <xdr:nvCxnSpPr>
        <xdr:cNvPr id="93" name="Conector recto 92">
          <a:extLst>
            <a:ext uri="{FF2B5EF4-FFF2-40B4-BE49-F238E27FC236}">
              <a16:creationId xmlns:a16="http://schemas.microsoft.com/office/drawing/2014/main" id="{71DDB150-5B65-4B46-9957-458BB5B16812}"/>
            </a:ext>
          </a:extLst>
        </xdr:cNvPr>
        <xdr:cNvCxnSpPr/>
      </xdr:nvCxnSpPr>
      <xdr:spPr>
        <a:xfrm flipH="1">
          <a:off x="10736404" y="9457759"/>
          <a:ext cx="1051" cy="59160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twoCellAnchor>
    <xdr:from>
      <xdr:col>5</xdr:col>
      <xdr:colOff>12574</xdr:colOff>
      <xdr:row>48</xdr:row>
      <xdr:rowOff>182201</xdr:rowOff>
    </xdr:from>
    <xdr:to>
      <xdr:col>6</xdr:col>
      <xdr:colOff>446837</xdr:colOff>
      <xdr:row>51</xdr:row>
      <xdr:rowOff>50453</xdr:rowOff>
    </xdr:to>
    <xdr:sp macro="" textlink="">
      <xdr:nvSpPr>
        <xdr:cNvPr id="94" name="Rectángulo 93">
          <a:extLst>
            <a:ext uri="{FF2B5EF4-FFF2-40B4-BE49-F238E27FC236}">
              <a16:creationId xmlns:a16="http://schemas.microsoft.com/office/drawing/2014/main" id="{17C870DF-F83E-469A-8794-307DCD45153B}"/>
            </a:ext>
          </a:extLst>
        </xdr:cNvPr>
        <xdr:cNvSpPr/>
      </xdr:nvSpPr>
      <xdr:spPr>
        <a:xfrm>
          <a:off x="2222374" y="9773876"/>
          <a:ext cx="1196263"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6</xdr:col>
      <xdr:colOff>522208</xdr:colOff>
      <xdr:row>48</xdr:row>
      <xdr:rowOff>232498</xdr:rowOff>
    </xdr:from>
    <xdr:to>
      <xdr:col>8</xdr:col>
      <xdr:colOff>119716</xdr:colOff>
      <xdr:row>51</xdr:row>
      <xdr:rowOff>100750</xdr:rowOff>
    </xdr:to>
    <xdr:sp macro="" textlink="">
      <xdr:nvSpPr>
        <xdr:cNvPr id="95" name="Rectángulo 94">
          <a:extLst>
            <a:ext uri="{FF2B5EF4-FFF2-40B4-BE49-F238E27FC236}">
              <a16:creationId xmlns:a16="http://schemas.microsoft.com/office/drawing/2014/main" id="{6BF2842A-4312-4C98-980D-A54B0063BC73}"/>
            </a:ext>
          </a:extLst>
        </xdr:cNvPr>
        <xdr:cNvSpPr/>
      </xdr:nvSpPr>
      <xdr:spPr>
        <a:xfrm>
          <a:off x="3494008" y="9786073"/>
          <a:ext cx="1121508" cy="4778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8</xdr:col>
      <xdr:colOff>204614</xdr:colOff>
      <xdr:row>49</xdr:row>
      <xdr:rowOff>4276</xdr:rowOff>
    </xdr:from>
    <xdr:to>
      <xdr:col>9</xdr:col>
      <xdr:colOff>571500</xdr:colOff>
      <xdr:row>51</xdr:row>
      <xdr:rowOff>63028</xdr:rowOff>
    </xdr:to>
    <xdr:sp macro="" textlink="">
      <xdr:nvSpPr>
        <xdr:cNvPr id="96" name="Rectángulo 95">
          <a:extLst>
            <a:ext uri="{FF2B5EF4-FFF2-40B4-BE49-F238E27FC236}">
              <a16:creationId xmlns:a16="http://schemas.microsoft.com/office/drawing/2014/main" id="{832E956D-F0BE-4B24-90DE-A838C428B53C}"/>
            </a:ext>
          </a:extLst>
        </xdr:cNvPr>
        <xdr:cNvSpPr/>
      </xdr:nvSpPr>
      <xdr:spPr>
        <a:xfrm>
          <a:off x="4700414" y="9786451"/>
          <a:ext cx="1128886"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9</xdr:col>
      <xdr:colOff>685800</xdr:colOff>
      <xdr:row>48</xdr:row>
      <xdr:rowOff>201189</xdr:rowOff>
    </xdr:from>
    <xdr:to>
      <xdr:col>11</xdr:col>
      <xdr:colOff>283308</xdr:colOff>
      <xdr:row>51</xdr:row>
      <xdr:rowOff>56585</xdr:rowOff>
    </xdr:to>
    <xdr:sp macro="" textlink="">
      <xdr:nvSpPr>
        <xdr:cNvPr id="97" name="Rectángulo 96">
          <a:extLst>
            <a:ext uri="{FF2B5EF4-FFF2-40B4-BE49-F238E27FC236}">
              <a16:creationId xmlns:a16="http://schemas.microsoft.com/office/drawing/2014/main" id="{A0B9D884-2833-4024-BCAB-3A1417E46904}"/>
            </a:ext>
          </a:extLst>
        </xdr:cNvPr>
        <xdr:cNvSpPr/>
      </xdr:nvSpPr>
      <xdr:spPr>
        <a:xfrm>
          <a:off x="5943600" y="9783339"/>
          <a:ext cx="1121508" cy="43642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11</xdr:col>
      <xdr:colOff>352331</xdr:colOff>
      <xdr:row>48</xdr:row>
      <xdr:rowOff>201188</xdr:rowOff>
    </xdr:from>
    <xdr:to>
      <xdr:col>12</xdr:col>
      <xdr:colOff>786594</xdr:colOff>
      <xdr:row>51</xdr:row>
      <xdr:rowOff>56584</xdr:rowOff>
    </xdr:to>
    <xdr:sp macro="" textlink="">
      <xdr:nvSpPr>
        <xdr:cNvPr id="98" name="Rectángulo 97">
          <a:extLst>
            <a:ext uri="{FF2B5EF4-FFF2-40B4-BE49-F238E27FC236}">
              <a16:creationId xmlns:a16="http://schemas.microsoft.com/office/drawing/2014/main" id="{2604619F-C171-4634-A5E9-346C053DF785}"/>
            </a:ext>
          </a:extLst>
        </xdr:cNvPr>
        <xdr:cNvSpPr/>
      </xdr:nvSpPr>
      <xdr:spPr>
        <a:xfrm>
          <a:off x="7134131" y="9783338"/>
          <a:ext cx="1167688" cy="43642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13</xdr:col>
      <xdr:colOff>25149</xdr:colOff>
      <xdr:row>48</xdr:row>
      <xdr:rowOff>176040</xdr:rowOff>
    </xdr:from>
    <xdr:to>
      <xdr:col>14</xdr:col>
      <xdr:colOff>364836</xdr:colOff>
      <xdr:row>51</xdr:row>
      <xdr:rowOff>31436</xdr:rowOff>
    </xdr:to>
    <xdr:sp macro="" textlink="">
      <xdr:nvSpPr>
        <xdr:cNvPr id="99" name="Rectángulo 98">
          <a:extLst>
            <a:ext uri="{FF2B5EF4-FFF2-40B4-BE49-F238E27FC236}">
              <a16:creationId xmlns:a16="http://schemas.microsoft.com/office/drawing/2014/main" id="{2D69E6B8-E2A0-426B-A487-642BA074E9CF}"/>
            </a:ext>
          </a:extLst>
        </xdr:cNvPr>
        <xdr:cNvSpPr/>
      </xdr:nvSpPr>
      <xdr:spPr>
        <a:xfrm>
          <a:off x="8330949" y="9767715"/>
          <a:ext cx="1101687" cy="42689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14</xdr:col>
      <xdr:colOff>492125</xdr:colOff>
      <xdr:row>48</xdr:row>
      <xdr:rowOff>166327</xdr:rowOff>
    </xdr:from>
    <xdr:to>
      <xdr:col>15</xdr:col>
      <xdr:colOff>862685</xdr:colOff>
      <xdr:row>51</xdr:row>
      <xdr:rowOff>34579</xdr:rowOff>
    </xdr:to>
    <xdr:sp macro="" textlink="">
      <xdr:nvSpPr>
        <xdr:cNvPr id="100" name="Rectángulo 99">
          <a:extLst>
            <a:ext uri="{FF2B5EF4-FFF2-40B4-BE49-F238E27FC236}">
              <a16:creationId xmlns:a16="http://schemas.microsoft.com/office/drawing/2014/main" id="{976DA02B-8ED1-4803-A47C-4B06EE9E2692}"/>
            </a:ext>
          </a:extLst>
        </xdr:cNvPr>
        <xdr:cNvSpPr/>
      </xdr:nvSpPr>
      <xdr:spPr>
        <a:xfrm>
          <a:off x="9559925" y="9758002"/>
          <a:ext cx="1027785" cy="439752"/>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xdr:from>
      <xdr:col>16</xdr:col>
      <xdr:colOff>195026</xdr:colOff>
      <xdr:row>48</xdr:row>
      <xdr:rowOff>213763</xdr:rowOff>
    </xdr:from>
    <xdr:to>
      <xdr:col>17</xdr:col>
      <xdr:colOff>616564</xdr:colOff>
      <xdr:row>51</xdr:row>
      <xdr:rowOff>69159</xdr:rowOff>
    </xdr:to>
    <xdr:sp macro="" textlink="">
      <xdr:nvSpPr>
        <xdr:cNvPr id="101" name="Rectángulo 100">
          <a:extLst>
            <a:ext uri="{FF2B5EF4-FFF2-40B4-BE49-F238E27FC236}">
              <a16:creationId xmlns:a16="http://schemas.microsoft.com/office/drawing/2014/main" id="{E38CCBFA-011D-4BF6-A4A4-570D2BA55475}"/>
            </a:ext>
          </a:extLst>
        </xdr:cNvPr>
        <xdr:cNvSpPr/>
      </xdr:nvSpPr>
      <xdr:spPr>
        <a:xfrm>
          <a:off x="10786826" y="9786388"/>
          <a:ext cx="1183538" cy="44594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R" sz="800"/>
            <a:t>Unidad de Extensión</a:t>
          </a:r>
          <a:r>
            <a:rPr lang="es-CR" sz="800" baseline="0"/>
            <a:t> Agropecuaria</a:t>
          </a:r>
        </a:p>
        <a:p>
          <a:pPr algn="l"/>
          <a:r>
            <a:rPr lang="es-CR" sz="800" baseline="0"/>
            <a:t>Agencia de Extensión Agropecuaria</a:t>
          </a:r>
          <a:endParaRPr lang="es-CR" sz="800"/>
        </a:p>
      </xdr:txBody>
    </xdr:sp>
    <xdr:clientData/>
  </xdr:twoCellAnchor>
  <xdr:twoCellAnchor editAs="oneCell">
    <xdr:from>
      <xdr:col>2</xdr:col>
      <xdr:colOff>142875</xdr:colOff>
      <xdr:row>1</xdr:row>
      <xdr:rowOff>152400</xdr:rowOff>
    </xdr:from>
    <xdr:to>
      <xdr:col>7</xdr:col>
      <xdr:colOff>742951</xdr:colOff>
      <xdr:row>20</xdr:row>
      <xdr:rowOff>123</xdr:rowOff>
    </xdr:to>
    <xdr:pic>
      <xdr:nvPicPr>
        <xdr:cNvPr id="102" name="Imagen 230">
          <a:extLst>
            <a:ext uri="{FF2B5EF4-FFF2-40B4-BE49-F238E27FC236}">
              <a16:creationId xmlns:a16="http://schemas.microsoft.com/office/drawing/2014/main" id="{DE537CED-91C2-4238-8F38-B00F48257D8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33475" y="514350"/>
          <a:ext cx="3343276" cy="346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127000</xdr:colOff>
      <xdr:row>9</xdr:row>
      <xdr:rowOff>116417</xdr:rowOff>
    </xdr:from>
    <xdr:to>
      <xdr:col>19</xdr:col>
      <xdr:colOff>683945</xdr:colOff>
      <xdr:row>12</xdr:row>
      <xdr:rowOff>96701</xdr:rowOff>
    </xdr:to>
    <xdr:grpSp>
      <xdr:nvGrpSpPr>
        <xdr:cNvPr id="103" name="Grupo 102">
          <a:extLst>
            <a:ext uri="{FF2B5EF4-FFF2-40B4-BE49-F238E27FC236}">
              <a16:creationId xmlns:a16="http://schemas.microsoft.com/office/drawing/2014/main" id="{AEA68882-345F-4D85-9ED7-5A3330469A17}"/>
            </a:ext>
          </a:extLst>
        </xdr:cNvPr>
        <xdr:cNvGrpSpPr/>
      </xdr:nvGrpSpPr>
      <xdr:grpSpPr>
        <a:xfrm>
          <a:off x="12007273" y="2240781"/>
          <a:ext cx="2150217" cy="534465"/>
          <a:chOff x="13239750" y="2296584"/>
          <a:chExt cx="2313778" cy="551784"/>
        </a:xfrm>
      </xdr:grpSpPr>
      <xdr:pic>
        <xdr:nvPicPr>
          <xdr:cNvPr id="104" name="2 Imagen">
            <a:extLst>
              <a:ext uri="{FF2B5EF4-FFF2-40B4-BE49-F238E27FC236}">
                <a16:creationId xmlns:a16="http://schemas.microsoft.com/office/drawing/2014/main" id="{5B4C5004-A14D-EDAF-3758-E44BA971019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239750" y="2434167"/>
            <a:ext cx="1005956" cy="414201"/>
          </a:xfrm>
          <a:prstGeom prst="rect">
            <a:avLst/>
          </a:prstGeom>
        </xdr:spPr>
      </xdr:pic>
      <xdr:pic>
        <xdr:nvPicPr>
          <xdr:cNvPr id="105" name="3 Imagen">
            <a:extLst>
              <a:ext uri="{FF2B5EF4-FFF2-40B4-BE49-F238E27FC236}">
                <a16:creationId xmlns:a16="http://schemas.microsoft.com/office/drawing/2014/main" id="{82D356DB-3171-2A30-705B-3D215EB423D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446250" y="2296584"/>
            <a:ext cx="1107278" cy="524256"/>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623799</xdr:colOff>
      <xdr:row>0</xdr:row>
      <xdr:rowOff>32713</xdr:rowOff>
    </xdr:from>
    <xdr:to>
      <xdr:col>17</xdr:col>
      <xdr:colOff>121557</xdr:colOff>
      <xdr:row>8</xdr:row>
      <xdr:rowOff>35831</xdr:rowOff>
    </xdr:to>
    <xdr:pic>
      <xdr:nvPicPr>
        <xdr:cNvPr id="3" name="Imagen 2">
          <a:extLst>
            <a:ext uri="{FF2B5EF4-FFF2-40B4-BE49-F238E27FC236}">
              <a16:creationId xmlns:a16="http://schemas.microsoft.com/office/drawing/2014/main" id="{924B33AD-4886-4197-8D55-073B4B99F8BF}"/>
            </a:ext>
          </a:extLst>
        </xdr:cNvPr>
        <xdr:cNvPicPr>
          <a:picLocks noChangeAspect="1"/>
        </xdr:cNvPicPr>
      </xdr:nvPicPr>
      <xdr:blipFill>
        <a:blip xmlns:r="http://schemas.openxmlformats.org/officeDocument/2006/relationships" r:embed="rId1"/>
        <a:stretch>
          <a:fillRect/>
        </a:stretch>
      </xdr:blipFill>
      <xdr:spPr>
        <a:xfrm>
          <a:off x="7545299" y="32713"/>
          <a:ext cx="5639115" cy="100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491507</xdr:colOff>
      <xdr:row>0</xdr:row>
      <xdr:rowOff>11547</xdr:rowOff>
    </xdr:from>
    <xdr:to>
      <xdr:col>17</xdr:col>
      <xdr:colOff>1341756</xdr:colOff>
      <xdr:row>3</xdr:row>
      <xdr:rowOff>1444</xdr:rowOff>
    </xdr:to>
    <xdr:pic>
      <xdr:nvPicPr>
        <xdr:cNvPr id="3" name="Imagen 2">
          <a:extLst>
            <a:ext uri="{FF2B5EF4-FFF2-40B4-BE49-F238E27FC236}">
              <a16:creationId xmlns:a16="http://schemas.microsoft.com/office/drawing/2014/main" id="{3FB5A7EB-DEA6-42BA-8768-371758F7026B}"/>
            </a:ext>
          </a:extLst>
        </xdr:cNvPr>
        <xdr:cNvPicPr>
          <a:picLocks noChangeAspect="1"/>
        </xdr:cNvPicPr>
      </xdr:nvPicPr>
      <xdr:blipFill>
        <a:blip xmlns:r="http://schemas.openxmlformats.org/officeDocument/2006/relationships" r:embed="rId1"/>
        <a:stretch>
          <a:fillRect/>
        </a:stretch>
      </xdr:blipFill>
      <xdr:spPr>
        <a:xfrm>
          <a:off x="6492257" y="11547"/>
          <a:ext cx="5222224" cy="5518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623799</xdr:colOff>
      <xdr:row>0</xdr:row>
      <xdr:rowOff>32714</xdr:rowOff>
    </xdr:from>
    <xdr:to>
      <xdr:col>17</xdr:col>
      <xdr:colOff>567231</xdr:colOff>
      <xdr:row>3</xdr:row>
      <xdr:rowOff>6736</xdr:rowOff>
    </xdr:to>
    <xdr:pic>
      <xdr:nvPicPr>
        <xdr:cNvPr id="3" name="Imagen 2">
          <a:extLst>
            <a:ext uri="{FF2B5EF4-FFF2-40B4-BE49-F238E27FC236}">
              <a16:creationId xmlns:a16="http://schemas.microsoft.com/office/drawing/2014/main" id="{982C6C20-ACA4-4F4E-B201-F60143B00713}"/>
            </a:ext>
          </a:extLst>
        </xdr:cNvPr>
        <xdr:cNvPicPr>
          <a:picLocks noChangeAspect="1"/>
        </xdr:cNvPicPr>
      </xdr:nvPicPr>
      <xdr:blipFill>
        <a:blip xmlns:r="http://schemas.openxmlformats.org/officeDocument/2006/relationships" r:embed="rId1"/>
        <a:stretch>
          <a:fillRect/>
        </a:stretch>
      </xdr:blipFill>
      <xdr:spPr>
        <a:xfrm>
          <a:off x="6538824" y="32714"/>
          <a:ext cx="5114173" cy="5455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491507</xdr:colOff>
      <xdr:row>0</xdr:row>
      <xdr:rowOff>11547</xdr:rowOff>
    </xdr:from>
    <xdr:to>
      <xdr:col>17</xdr:col>
      <xdr:colOff>1211581</xdr:colOff>
      <xdr:row>3</xdr:row>
      <xdr:rowOff>4619</xdr:rowOff>
    </xdr:to>
    <xdr:pic>
      <xdr:nvPicPr>
        <xdr:cNvPr id="3" name="Imagen 2">
          <a:extLst>
            <a:ext uri="{FF2B5EF4-FFF2-40B4-BE49-F238E27FC236}">
              <a16:creationId xmlns:a16="http://schemas.microsoft.com/office/drawing/2014/main" id="{457BDF44-8DE7-4F73-AFBD-C278A9031E86}"/>
            </a:ext>
          </a:extLst>
        </xdr:cNvPr>
        <xdr:cNvPicPr>
          <a:picLocks noChangeAspect="1"/>
        </xdr:cNvPicPr>
      </xdr:nvPicPr>
      <xdr:blipFill>
        <a:blip xmlns:r="http://schemas.openxmlformats.org/officeDocument/2006/relationships" r:embed="rId1"/>
        <a:stretch>
          <a:fillRect/>
        </a:stretch>
      </xdr:blipFill>
      <xdr:spPr>
        <a:xfrm>
          <a:off x="6406532" y="11547"/>
          <a:ext cx="5177774" cy="5455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491507</xdr:colOff>
      <xdr:row>0</xdr:row>
      <xdr:rowOff>81643</xdr:rowOff>
    </xdr:from>
    <xdr:to>
      <xdr:col>16</xdr:col>
      <xdr:colOff>558307</xdr:colOff>
      <xdr:row>3</xdr:row>
      <xdr:rowOff>83994</xdr:rowOff>
    </xdr:to>
    <xdr:pic>
      <xdr:nvPicPr>
        <xdr:cNvPr id="3" name="Imagen 2">
          <a:extLst>
            <a:ext uri="{FF2B5EF4-FFF2-40B4-BE49-F238E27FC236}">
              <a16:creationId xmlns:a16="http://schemas.microsoft.com/office/drawing/2014/main" id="{E93A66B9-953D-4114-A2AF-B99F32F646D1}"/>
            </a:ext>
          </a:extLst>
        </xdr:cNvPr>
        <xdr:cNvPicPr>
          <a:picLocks noChangeAspect="1"/>
        </xdr:cNvPicPr>
      </xdr:nvPicPr>
      <xdr:blipFill>
        <a:blip xmlns:r="http://schemas.openxmlformats.org/officeDocument/2006/relationships" r:embed="rId1"/>
        <a:stretch>
          <a:fillRect/>
        </a:stretch>
      </xdr:blipFill>
      <xdr:spPr>
        <a:xfrm>
          <a:off x="6784357" y="81643"/>
          <a:ext cx="4752193" cy="4659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527050</xdr:colOff>
      <xdr:row>0</xdr:row>
      <xdr:rowOff>0</xdr:rowOff>
    </xdr:from>
    <xdr:to>
      <xdr:col>7</xdr:col>
      <xdr:colOff>903193</xdr:colOff>
      <xdr:row>2</xdr:row>
      <xdr:rowOff>107950</xdr:rowOff>
    </xdr:to>
    <xdr:pic>
      <xdr:nvPicPr>
        <xdr:cNvPr id="2" name="Imagen 1">
          <a:hlinkClick xmlns:r="http://schemas.openxmlformats.org/officeDocument/2006/relationships" r:id="rId1"/>
          <a:extLst>
            <a:ext uri="{FF2B5EF4-FFF2-40B4-BE49-F238E27FC236}">
              <a16:creationId xmlns:a16="http://schemas.microsoft.com/office/drawing/2014/main" id="{80BD4C53-B17D-46A7-B560-C87DD43B7E25}"/>
            </a:ext>
          </a:extLst>
        </xdr:cNvPr>
        <xdr:cNvPicPr>
          <a:picLocks noChangeAspect="1"/>
        </xdr:cNvPicPr>
      </xdr:nvPicPr>
      <xdr:blipFill>
        <a:blip xmlns:r="http://schemas.openxmlformats.org/officeDocument/2006/relationships" r:embed="rId2"/>
        <a:stretch>
          <a:fillRect/>
        </a:stretch>
      </xdr:blipFill>
      <xdr:spPr>
        <a:xfrm flipH="1">
          <a:off x="5753100" y="0"/>
          <a:ext cx="1512206" cy="476250"/>
        </a:xfrm>
        <a:prstGeom prst="rect">
          <a:avLst/>
        </a:prstGeom>
      </xdr:spPr>
    </xdr:pic>
    <xdr:clientData/>
  </xdr:twoCellAnchor>
  <xdr:twoCellAnchor editAs="oneCell">
    <xdr:from>
      <xdr:col>8</xdr:col>
      <xdr:colOff>179299</xdr:colOff>
      <xdr:row>0</xdr:row>
      <xdr:rowOff>32714</xdr:rowOff>
    </xdr:from>
    <xdr:to>
      <xdr:col>15</xdr:col>
      <xdr:colOff>162966</xdr:colOff>
      <xdr:row>5</xdr:row>
      <xdr:rowOff>127000</xdr:rowOff>
    </xdr:to>
    <xdr:pic>
      <xdr:nvPicPr>
        <xdr:cNvPr id="3" name="Imagen 2">
          <a:extLst>
            <a:ext uri="{FF2B5EF4-FFF2-40B4-BE49-F238E27FC236}">
              <a16:creationId xmlns:a16="http://schemas.microsoft.com/office/drawing/2014/main" id="{0FF9E3D7-9F9E-4942-BE0D-0AF1DB028B1C}"/>
            </a:ext>
          </a:extLst>
        </xdr:cNvPr>
        <xdr:cNvPicPr>
          <a:picLocks noChangeAspect="1"/>
        </xdr:cNvPicPr>
      </xdr:nvPicPr>
      <xdr:blipFill>
        <a:blip xmlns:r="http://schemas.openxmlformats.org/officeDocument/2006/relationships" r:embed="rId3"/>
        <a:stretch>
          <a:fillRect/>
        </a:stretch>
      </xdr:blipFill>
      <xdr:spPr>
        <a:xfrm>
          <a:off x="8479656" y="32714"/>
          <a:ext cx="5317667" cy="1019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NTA\OneDrive%20-%20Ministerio%20de%20Agricultura%20y%20Ganaderia\2024%20PAO-%20DNEA\Brunca\REGIO&#769;N%20BRUNCA%20PAO-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ag1-my.sharepoint.com/personal/afernandez_mag_go_cr/Documents/SECRETAR&#205;A/2023/PAO%202024/PAO%202024/Copia%20de%20PAO-2024-Proceso%20Administrativo%20Brunca%20Act.xlsx" TargetMode="External"/><Relationship Id="rId1" Type="http://schemas.openxmlformats.org/officeDocument/2006/relationships/externalLinkPath" Target="/personal/afernandez_mag_go_cr/Documents/SECRETAR&#205;A/2023/PAO%202024/PAO%202024/Copia%20de%20PAO-2024-Proceso%20Administrativo%20Brunca%20Ac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riangomezdiaz/Library/Containers/com.microsoft.Excel/Data/Documents/C:/Users/INTA/Desktop/PAO%202024%20(25%20setiembre%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mag1-my.sharepoint.com/personal/cruiz_mag_go_cr/Documents/2024%20PAO-%20DNEA/PAO%20Chorotega/PAO-2024%20Chorotega.xlsx" TargetMode="External"/><Relationship Id="rId1" Type="http://schemas.openxmlformats.org/officeDocument/2006/relationships/externalLinkPath" Target="/personal/cruiz_mag_go_cr/Documents/2024%20PAO-%20DNEA/PAO%20Chorotega/PAO-2024%20Chorote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Niveles de Vinculación"/>
      <sheetName val="Desglose Nivel vinculación"/>
      <sheetName val="PAO 2024"/>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2AoK6gvx0EGGlyt6lD0ywE-1XLrsQcNBt-uqiiI7HP6hmnJbnd97RrR9gRKEB3T7" itemId="01WWXX6NJSLN5C7WGVBRAIOHWBUCPAH7SV">
      <xxl21:absoluteUrl r:id="rId2"/>
    </xxl21:alternateUrls>
    <sheetNames>
      <sheetName val="Indicadores"/>
      <sheetName val="Niveles de vinculación "/>
      <sheetName val="GpRD"/>
      <sheetName val="Catálogos"/>
      <sheetName val="PAO 2023"/>
      <sheetName val="Asesoría Impartida"/>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álog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VzbAznlHW0q6qOUI47GOvIDpVXWHeShAu2_DwMQH8MAjUnSI5ZRxRIvaoxTuqrAe" itemId="01OMJ3MJTQBVPY66KETNFZSPWAQNOUTMQX">
      <xxl21:absoluteUrl r:id="rId2"/>
    </xxl21:alternateUrls>
    <sheetNames>
      <sheetName val="Estructura"/>
      <sheetName val="Niveles de Vinculación"/>
      <sheetName val="Desglose Nivel vinculación"/>
      <sheetName val="Sheet1"/>
      <sheetName val="Activ"/>
      <sheetName val="PAO Regional"/>
      <sheetName val="PAO SAN JOSÉ"/>
      <sheetName val="Coordinadores"/>
      <sheetName val="Resumen AEAs"/>
      <sheetName val="Abangares"/>
      <sheetName val="Bagaces"/>
      <sheetName val="Cañas"/>
      <sheetName val="Carrillo"/>
      <sheetName val="Hojancha"/>
      <sheetName val="La Cruz"/>
      <sheetName val="Liberia"/>
      <sheetName val="Nandayure"/>
      <sheetName val="Nicoya"/>
      <sheetName val="Santa Cruz"/>
      <sheetName val="Tilarán"/>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77">
          <cell r="A277">
            <v>244</v>
          </cell>
        </row>
        <row r="284">
          <cell r="C284" t="str">
            <v>2.12.1.1</v>
          </cell>
          <cell r="D284">
            <v>0</v>
          </cell>
          <cell r="E284" t="str">
            <v>I.02</v>
          </cell>
          <cell r="F284" t="str">
            <v xml:space="preserve">   Seguimiento del Indicador Número de productores atendidos con sistemas de producción orgánica certificados o en transición.   </v>
          </cell>
        </row>
        <row r="299">
          <cell r="B299">
            <v>12</v>
          </cell>
          <cell r="C299" t="str">
            <v xml:space="preserve">2.10.1.1 </v>
          </cell>
          <cell r="D299">
            <v>0</v>
          </cell>
        </row>
        <row r="304">
          <cell r="B304">
            <v>13</v>
          </cell>
          <cell r="C304" t="str">
            <v>3.7.1.1</v>
          </cell>
          <cell r="D304">
            <v>0</v>
          </cell>
          <cell r="F304" t="str">
            <v xml:space="preserve">  Seguimiento del indicador en Sistema de la DNEA de NAMA Ganadería </v>
          </cell>
        </row>
        <row r="309">
          <cell r="B309">
            <v>13</v>
          </cell>
          <cell r="C309" t="str">
            <v xml:space="preserve">3.7.2.1 </v>
          </cell>
          <cell r="D309">
            <v>0</v>
          </cell>
        </row>
        <row r="312">
          <cell r="B312">
            <v>13</v>
          </cell>
          <cell r="C312" t="str">
            <v xml:space="preserve">3.7.2.1 </v>
          </cell>
          <cell r="D312">
            <v>0</v>
          </cell>
          <cell r="F312" t="str">
            <v xml:space="preserve">   Apoyo en el Seguimiento del Indicador del NAMA Café en finca  </v>
          </cell>
        </row>
        <row r="318">
          <cell r="B318">
            <v>12</v>
          </cell>
          <cell r="C318" t="str">
            <v xml:space="preserve">2.10.1.1 </v>
          </cell>
          <cell r="D318">
            <v>0</v>
          </cell>
          <cell r="F318" t="str">
            <v xml:space="preserve">Seguimiento del Programa de reconocimiento de producción sostenible </v>
          </cell>
        </row>
        <row r="322">
          <cell r="B322">
            <v>12</v>
          </cell>
          <cell r="C322" t="str">
            <v>3.7.1.1</v>
          </cell>
          <cell r="D322">
            <v>0</v>
          </cell>
        </row>
        <row r="329">
          <cell r="B329">
            <v>12</v>
          </cell>
          <cell r="C329" t="str">
            <v>3.7.1.1</v>
          </cell>
          <cell r="D329">
            <v>0</v>
          </cell>
        </row>
        <row r="337">
          <cell r="B337">
            <v>12</v>
          </cell>
          <cell r="C337" t="str">
            <v>3.7.1.1</v>
          </cell>
          <cell r="D337">
            <v>0</v>
          </cell>
        </row>
        <row r="347">
          <cell r="B347">
            <v>13</v>
          </cell>
          <cell r="C347" t="str">
            <v>3.7.1.1</v>
          </cell>
          <cell r="D347">
            <v>0</v>
          </cell>
          <cell r="E347" t="str">
            <v>I.14</v>
          </cell>
        </row>
        <row r="351">
          <cell r="B351">
            <v>13</v>
          </cell>
          <cell r="C351" t="str">
            <v xml:space="preserve">3.7.2.1 </v>
          </cell>
          <cell r="D351">
            <v>0</v>
          </cell>
          <cell r="E351" t="str">
            <v>I.15</v>
          </cell>
        </row>
        <row r="385">
          <cell r="B385"/>
          <cell r="C385"/>
          <cell r="D385"/>
          <cell r="E385"/>
          <cell r="F385" t="str">
            <v xml:space="preserve">  Boletín mensual de escenarios climáticos  </v>
          </cell>
          <cell r="H385" t="str">
            <v>Boletín</v>
          </cell>
          <cell r="I385" t="str">
            <v>Documento</v>
          </cell>
        </row>
        <row r="398">
          <cell r="B398"/>
          <cell r="C398"/>
          <cell r="D398"/>
          <cell r="E398"/>
          <cell r="H398" t="str">
            <v>Número de reuniones</v>
          </cell>
          <cell r="I398" t="str">
            <v>Lista de asistencia</v>
          </cell>
        </row>
        <row r="412">
          <cell r="B412"/>
          <cell r="C412"/>
          <cell r="D412"/>
          <cell r="E412"/>
          <cell r="I412" t="str">
            <v>Documento</v>
          </cell>
        </row>
        <row r="421">
          <cell r="B421"/>
          <cell r="C421"/>
          <cell r="D421"/>
          <cell r="E421"/>
          <cell r="F421" t="str">
            <v xml:space="preserve">  Atención a demandas de información sobre temas de cambio climático de productores, organizaciones, Instituciones y empresas.  </v>
          </cell>
          <cell r="H421" t="str">
            <v>Número total de personas productoras</v>
          </cell>
          <cell r="I421" t="str">
            <v xml:space="preserve">Informe </v>
          </cell>
        </row>
        <row r="425">
          <cell r="B425"/>
          <cell r="C425"/>
          <cell r="D425"/>
          <cell r="E425"/>
          <cell r="F425" t="str">
            <v xml:space="preserve">  Consolidación de la información del área de producción de las agencias  </v>
          </cell>
          <cell r="H425" t="str">
            <v>Número de informes</v>
          </cell>
          <cell r="I425" t="str">
            <v xml:space="preserve">Informe </v>
          </cell>
        </row>
        <row r="426">
          <cell r="B426"/>
          <cell r="C426"/>
          <cell r="D426"/>
          <cell r="E426"/>
          <cell r="I426" t="str">
            <v>Documento</v>
          </cell>
        </row>
        <row r="435">
          <cell r="B435"/>
          <cell r="C435"/>
          <cell r="D435"/>
          <cell r="E435"/>
          <cell r="F435" t="str">
            <v xml:space="preserve">   Ejecución de las acciones del plan de la Política (PIEG)   </v>
          </cell>
          <cell r="H435" t="str">
            <v>Sesiones de trabajo</v>
          </cell>
          <cell r="I435" t="str">
            <v>Lista de asistencia</v>
          </cell>
        </row>
        <row r="438">
          <cell r="B438"/>
          <cell r="C438"/>
          <cell r="D438"/>
          <cell r="E438"/>
          <cell r="F438" t="str">
            <v>Elaboración de avíos regionales con los encargados de los rubros</v>
          </cell>
        </row>
        <row r="440">
          <cell r="B440"/>
          <cell r="C440"/>
          <cell r="D440"/>
          <cell r="E440"/>
          <cell r="F440" t="str">
            <v xml:space="preserve">Consolidación y seguimiento de información de precios de agroinsumos en coordinación con las AEAs para SEPSA </v>
          </cell>
          <cell r="I440" t="str">
            <v>Documento</v>
          </cell>
          <cell r="R440" t="str">
            <v>Natalia López</v>
          </cell>
        </row>
        <row r="443">
          <cell r="B443"/>
          <cell r="C443"/>
          <cell r="D443"/>
          <cell r="E443"/>
          <cell r="F443" t="str">
            <v>Produción de medios audiovisuales para las Agencias</v>
          </cell>
          <cell r="H443" t="str">
            <v xml:space="preserve">Número de publicaciones                 </v>
          </cell>
          <cell r="I443" t="str">
            <v>Video de actividades de la capacitación</v>
          </cell>
          <cell r="R443" t="str">
            <v>Minor Moya</v>
          </cell>
        </row>
      </sheetData>
      <sheetData sheetId="8" refreshError="1"/>
      <sheetData sheetId="9" refreshError="1">
        <row r="15">
          <cell r="J15">
            <v>66</v>
          </cell>
        </row>
        <row r="23">
          <cell r="J23">
            <v>2</v>
          </cell>
        </row>
        <row r="25">
          <cell r="J25"/>
        </row>
        <row r="27">
          <cell r="M27"/>
          <cell r="N27"/>
        </row>
        <row r="30">
          <cell r="J30"/>
        </row>
        <row r="108">
          <cell r="M108">
            <v>1</v>
          </cell>
          <cell r="N108"/>
        </row>
        <row r="112">
          <cell r="J112"/>
        </row>
        <row r="113">
          <cell r="K113"/>
        </row>
        <row r="137">
          <cell r="J137">
            <v>5</v>
          </cell>
        </row>
        <row r="138">
          <cell r="N138">
            <v>5</v>
          </cell>
        </row>
        <row r="142">
          <cell r="J142">
            <v>4</v>
          </cell>
        </row>
        <row r="158">
          <cell r="N158"/>
        </row>
        <row r="183">
          <cell r="J183">
            <v>1</v>
          </cell>
        </row>
        <row r="187">
          <cell r="M187">
            <v>0</v>
          </cell>
        </row>
        <row r="189">
          <cell r="J189"/>
          <cell r="K189"/>
        </row>
        <row r="190">
          <cell r="J190">
            <v>1</v>
          </cell>
        </row>
        <row r="191">
          <cell r="J191">
            <v>1</v>
          </cell>
        </row>
        <row r="194">
          <cell r="J194"/>
        </row>
        <row r="197">
          <cell r="J197">
            <v>1</v>
          </cell>
        </row>
        <row r="202">
          <cell r="K202"/>
          <cell r="M202"/>
          <cell r="N202"/>
        </row>
        <row r="241">
          <cell r="N241"/>
        </row>
        <row r="246">
          <cell r="J246">
            <v>1</v>
          </cell>
        </row>
      </sheetData>
      <sheetData sheetId="10" refreshError="1">
        <row r="15">
          <cell r="J15">
            <v>59</v>
          </cell>
        </row>
        <row r="23">
          <cell r="J23"/>
        </row>
        <row r="25">
          <cell r="J25"/>
        </row>
        <row r="27">
          <cell r="M27"/>
          <cell r="N27"/>
        </row>
        <row r="30">
          <cell r="J30">
            <v>1</v>
          </cell>
        </row>
        <row r="108">
          <cell r="M108">
            <v>1</v>
          </cell>
          <cell r="N108"/>
        </row>
        <row r="112">
          <cell r="J112">
            <v>1</v>
          </cell>
        </row>
        <row r="113">
          <cell r="K113"/>
        </row>
        <row r="137">
          <cell r="J137">
            <v>5</v>
          </cell>
        </row>
        <row r="138">
          <cell r="N138"/>
        </row>
        <row r="142">
          <cell r="J142"/>
        </row>
        <row r="158">
          <cell r="N158"/>
        </row>
        <row r="183">
          <cell r="J183">
            <v>2</v>
          </cell>
        </row>
        <row r="187">
          <cell r="M187">
            <v>0</v>
          </cell>
        </row>
        <row r="189">
          <cell r="J189"/>
          <cell r="K189"/>
        </row>
        <row r="190">
          <cell r="J190"/>
        </row>
        <row r="191">
          <cell r="J191"/>
        </row>
        <row r="194">
          <cell r="J194">
            <v>1</v>
          </cell>
        </row>
        <row r="197">
          <cell r="J197"/>
        </row>
        <row r="202">
          <cell r="K202"/>
          <cell r="M202"/>
          <cell r="N202"/>
        </row>
        <row r="241">
          <cell r="N241"/>
        </row>
        <row r="246">
          <cell r="J246"/>
        </row>
      </sheetData>
      <sheetData sheetId="11" refreshError="1">
        <row r="15">
          <cell r="J15">
            <v>59</v>
          </cell>
        </row>
        <row r="23">
          <cell r="J23"/>
        </row>
        <row r="25">
          <cell r="J25"/>
        </row>
        <row r="27">
          <cell r="M27"/>
          <cell r="N27"/>
        </row>
        <row r="30">
          <cell r="J30"/>
        </row>
        <row r="108">
          <cell r="M108"/>
          <cell r="N108"/>
        </row>
        <row r="112">
          <cell r="J112">
            <v>1</v>
          </cell>
        </row>
        <row r="113">
          <cell r="K113">
            <v>1</v>
          </cell>
        </row>
        <row r="137">
          <cell r="J137">
            <v>5</v>
          </cell>
        </row>
        <row r="138">
          <cell r="N138">
            <v>5</v>
          </cell>
        </row>
        <row r="142">
          <cell r="J142"/>
        </row>
        <row r="158">
          <cell r="N158"/>
        </row>
        <row r="183">
          <cell r="J183"/>
        </row>
        <row r="187">
          <cell r="M187">
            <v>0</v>
          </cell>
        </row>
        <row r="189">
          <cell r="J189"/>
          <cell r="K189"/>
        </row>
        <row r="190">
          <cell r="J190"/>
        </row>
        <row r="191">
          <cell r="J191"/>
        </row>
        <row r="194">
          <cell r="J194"/>
        </row>
        <row r="197">
          <cell r="J197"/>
        </row>
        <row r="202">
          <cell r="K202"/>
          <cell r="M202"/>
          <cell r="N202"/>
        </row>
        <row r="241">
          <cell r="N241"/>
        </row>
        <row r="246">
          <cell r="J246"/>
        </row>
      </sheetData>
      <sheetData sheetId="12" refreshError="1">
        <row r="15">
          <cell r="J15">
            <v>50</v>
          </cell>
        </row>
        <row r="23">
          <cell r="J23"/>
        </row>
        <row r="25">
          <cell r="J25"/>
        </row>
        <row r="27">
          <cell r="M27">
            <v>2</v>
          </cell>
          <cell r="N27">
            <v>2</v>
          </cell>
        </row>
        <row r="30">
          <cell r="J30"/>
        </row>
        <row r="108">
          <cell r="M108"/>
          <cell r="N108"/>
        </row>
        <row r="112">
          <cell r="J112"/>
        </row>
        <row r="113">
          <cell r="K113"/>
        </row>
        <row r="137">
          <cell r="J137">
            <v>5</v>
          </cell>
        </row>
        <row r="138">
          <cell r="N138">
            <v>4</v>
          </cell>
        </row>
        <row r="142">
          <cell r="J142"/>
        </row>
        <row r="158">
          <cell r="N158"/>
        </row>
        <row r="183">
          <cell r="J183"/>
        </row>
        <row r="187">
          <cell r="M187">
            <v>1</v>
          </cell>
        </row>
        <row r="189">
          <cell r="J189"/>
          <cell r="K189"/>
        </row>
        <row r="190">
          <cell r="J190"/>
        </row>
        <row r="191">
          <cell r="J191"/>
        </row>
        <row r="194">
          <cell r="J194"/>
        </row>
        <row r="197">
          <cell r="J197"/>
        </row>
        <row r="202">
          <cell r="K202">
            <v>1</v>
          </cell>
          <cell r="M202"/>
          <cell r="N202">
            <v>1</v>
          </cell>
        </row>
        <row r="241">
          <cell r="N241"/>
        </row>
        <row r="246">
          <cell r="J246"/>
        </row>
      </sheetData>
      <sheetData sheetId="13" refreshError="1">
        <row r="15">
          <cell r="J15">
            <v>22</v>
          </cell>
        </row>
        <row r="23">
          <cell r="J23"/>
        </row>
        <row r="25">
          <cell r="J25"/>
        </row>
        <row r="27">
          <cell r="M27"/>
          <cell r="N27"/>
        </row>
        <row r="30">
          <cell r="J30"/>
        </row>
        <row r="108">
          <cell r="M108"/>
          <cell r="N108"/>
        </row>
        <row r="112">
          <cell r="J112"/>
        </row>
        <row r="113">
          <cell r="K113"/>
        </row>
        <row r="137">
          <cell r="J137">
            <v>3</v>
          </cell>
        </row>
        <row r="138">
          <cell r="N138"/>
        </row>
        <row r="142">
          <cell r="J142"/>
        </row>
        <row r="158">
          <cell r="N158"/>
        </row>
        <row r="183">
          <cell r="J183">
            <v>1</v>
          </cell>
        </row>
        <row r="187">
          <cell r="M187">
            <v>0</v>
          </cell>
        </row>
        <row r="189">
          <cell r="J189"/>
          <cell r="K189"/>
        </row>
        <row r="190">
          <cell r="J190"/>
        </row>
        <row r="191">
          <cell r="J191"/>
        </row>
        <row r="194">
          <cell r="J194"/>
        </row>
        <row r="197">
          <cell r="J197"/>
        </row>
        <row r="202">
          <cell r="K202"/>
          <cell r="M202"/>
          <cell r="N202"/>
        </row>
        <row r="241">
          <cell r="N241"/>
        </row>
        <row r="246">
          <cell r="J246"/>
        </row>
      </sheetData>
      <sheetData sheetId="14" refreshError="1">
        <row r="15">
          <cell r="J15">
            <v>45</v>
          </cell>
        </row>
        <row r="23">
          <cell r="J23"/>
        </row>
        <row r="25">
          <cell r="J25"/>
        </row>
        <row r="27">
          <cell r="M27"/>
          <cell r="N27"/>
        </row>
        <row r="30">
          <cell r="J30"/>
        </row>
        <row r="108">
          <cell r="M108"/>
          <cell r="N108"/>
        </row>
        <row r="112">
          <cell r="J112"/>
        </row>
        <row r="113">
          <cell r="K113"/>
        </row>
        <row r="137">
          <cell r="J137">
            <v>5</v>
          </cell>
        </row>
        <row r="138">
          <cell r="N138">
            <v>3</v>
          </cell>
        </row>
        <row r="142">
          <cell r="J142"/>
        </row>
        <row r="158">
          <cell r="N158"/>
        </row>
        <row r="183">
          <cell r="J183">
            <v>1</v>
          </cell>
        </row>
        <row r="187">
          <cell r="M187">
            <v>0</v>
          </cell>
        </row>
        <row r="189">
          <cell r="J189"/>
          <cell r="K189"/>
        </row>
        <row r="190">
          <cell r="J190">
            <v>1</v>
          </cell>
        </row>
        <row r="191">
          <cell r="J191"/>
        </row>
        <row r="194">
          <cell r="J194">
            <v>1</v>
          </cell>
        </row>
        <row r="197">
          <cell r="J197"/>
        </row>
        <row r="202">
          <cell r="K202"/>
          <cell r="M202"/>
          <cell r="N202"/>
        </row>
        <row r="241">
          <cell r="N241"/>
        </row>
        <row r="246">
          <cell r="J246"/>
        </row>
      </sheetData>
      <sheetData sheetId="15" refreshError="1">
        <row r="15">
          <cell r="J15">
            <v>67</v>
          </cell>
        </row>
        <row r="23">
          <cell r="J23"/>
        </row>
        <row r="25">
          <cell r="J25">
            <v>1</v>
          </cell>
        </row>
        <row r="27">
          <cell r="M27">
            <v>0</v>
          </cell>
          <cell r="N27">
            <v>0</v>
          </cell>
        </row>
        <row r="30">
          <cell r="J30"/>
        </row>
        <row r="108">
          <cell r="M108">
            <v>0</v>
          </cell>
          <cell r="N108">
            <v>1</v>
          </cell>
        </row>
        <row r="112">
          <cell r="J112">
            <v>0</v>
          </cell>
        </row>
        <row r="113">
          <cell r="K113">
            <v>0</v>
          </cell>
        </row>
        <row r="137">
          <cell r="J137">
            <v>5</v>
          </cell>
        </row>
        <row r="138">
          <cell r="N138">
            <v>5</v>
          </cell>
        </row>
        <row r="142">
          <cell r="J142">
            <v>0</v>
          </cell>
        </row>
        <row r="158">
          <cell r="N158">
            <v>1</v>
          </cell>
        </row>
        <row r="183">
          <cell r="J183">
            <v>1</v>
          </cell>
        </row>
        <row r="187">
          <cell r="M187">
            <v>0</v>
          </cell>
        </row>
        <row r="189">
          <cell r="J189">
            <v>0</v>
          </cell>
          <cell r="K189">
            <v>1</v>
          </cell>
        </row>
        <row r="190">
          <cell r="J190">
            <v>0</v>
          </cell>
        </row>
        <row r="191">
          <cell r="J191">
            <v>0</v>
          </cell>
        </row>
        <row r="194">
          <cell r="J194">
            <v>1</v>
          </cell>
        </row>
        <row r="197">
          <cell r="J197">
            <v>1</v>
          </cell>
        </row>
        <row r="202">
          <cell r="K202">
            <v>0</v>
          </cell>
          <cell r="M202">
            <v>0</v>
          </cell>
          <cell r="N202">
            <v>0</v>
          </cell>
        </row>
        <row r="241">
          <cell r="N241">
            <v>1</v>
          </cell>
        </row>
        <row r="246">
          <cell r="J246">
            <v>0</v>
          </cell>
        </row>
      </sheetData>
      <sheetData sheetId="16" refreshError="1">
        <row r="15">
          <cell r="J15">
            <v>67</v>
          </cell>
        </row>
        <row r="23">
          <cell r="J23"/>
        </row>
        <row r="25">
          <cell r="J25"/>
        </row>
        <row r="27">
          <cell r="M27"/>
          <cell r="N27"/>
        </row>
        <row r="30">
          <cell r="J30"/>
        </row>
        <row r="108">
          <cell r="M108"/>
          <cell r="N108"/>
        </row>
        <row r="112">
          <cell r="J112">
            <v>1</v>
          </cell>
        </row>
        <row r="113">
          <cell r="K113"/>
        </row>
        <row r="137">
          <cell r="J137">
            <v>5</v>
          </cell>
        </row>
        <row r="138">
          <cell r="N138">
            <v>5</v>
          </cell>
        </row>
        <row r="142">
          <cell r="J142"/>
        </row>
        <row r="158">
          <cell r="N158"/>
        </row>
        <row r="183">
          <cell r="J183"/>
        </row>
        <row r="187">
          <cell r="M187">
            <v>0</v>
          </cell>
        </row>
        <row r="189">
          <cell r="J189"/>
          <cell r="K189"/>
        </row>
        <row r="190">
          <cell r="J190"/>
        </row>
        <row r="191">
          <cell r="J191"/>
        </row>
        <row r="194">
          <cell r="J194">
            <v>2</v>
          </cell>
        </row>
        <row r="197">
          <cell r="J197"/>
        </row>
        <row r="202">
          <cell r="K202"/>
          <cell r="M202"/>
          <cell r="N202">
            <v>2</v>
          </cell>
        </row>
        <row r="241">
          <cell r="N241"/>
        </row>
        <row r="246">
          <cell r="J246"/>
        </row>
      </sheetData>
      <sheetData sheetId="17" refreshError="1">
        <row r="15">
          <cell r="J15">
            <v>62</v>
          </cell>
        </row>
        <row r="23">
          <cell r="J23"/>
        </row>
        <row r="25">
          <cell r="J25"/>
        </row>
        <row r="27">
          <cell r="M27"/>
          <cell r="N27"/>
        </row>
        <row r="30">
          <cell r="J30"/>
        </row>
        <row r="108">
          <cell r="M108"/>
          <cell r="N108"/>
        </row>
        <row r="112">
          <cell r="J112"/>
        </row>
        <row r="113">
          <cell r="K113"/>
        </row>
        <row r="137">
          <cell r="J137">
            <v>6</v>
          </cell>
        </row>
        <row r="138">
          <cell r="N138">
            <v>6</v>
          </cell>
        </row>
        <row r="142">
          <cell r="J142"/>
        </row>
        <row r="158">
          <cell r="N158"/>
        </row>
        <row r="183">
          <cell r="J183">
            <v>2</v>
          </cell>
        </row>
        <row r="187">
          <cell r="M187">
            <v>0</v>
          </cell>
        </row>
        <row r="189">
          <cell r="J189"/>
          <cell r="K189"/>
        </row>
        <row r="190">
          <cell r="J190"/>
        </row>
        <row r="191">
          <cell r="J191"/>
        </row>
        <row r="194">
          <cell r="J194">
            <v>1</v>
          </cell>
        </row>
        <row r="197">
          <cell r="J197"/>
        </row>
        <row r="202">
          <cell r="K202">
            <v>1</v>
          </cell>
          <cell r="M202">
            <v>1</v>
          </cell>
          <cell r="N202"/>
        </row>
        <row r="241">
          <cell r="N241"/>
        </row>
        <row r="246">
          <cell r="J246"/>
        </row>
      </sheetData>
      <sheetData sheetId="18" refreshError="1">
        <row r="15">
          <cell r="J15">
            <v>63</v>
          </cell>
        </row>
        <row r="23">
          <cell r="J23"/>
        </row>
        <row r="25">
          <cell r="J25"/>
        </row>
        <row r="27">
          <cell r="M27"/>
          <cell r="N27"/>
        </row>
        <row r="30">
          <cell r="J30"/>
        </row>
        <row r="108">
          <cell r="M108"/>
          <cell r="N108"/>
        </row>
        <row r="112">
          <cell r="J112">
            <v>1</v>
          </cell>
        </row>
        <row r="113">
          <cell r="K113"/>
        </row>
        <row r="137">
          <cell r="J137">
            <v>5</v>
          </cell>
        </row>
        <row r="138">
          <cell r="N138">
            <v>10</v>
          </cell>
        </row>
        <row r="142">
          <cell r="J142"/>
        </row>
        <row r="158">
          <cell r="N158"/>
        </row>
        <row r="183">
          <cell r="J183">
            <v>1</v>
          </cell>
        </row>
        <row r="187">
          <cell r="M187">
            <v>0</v>
          </cell>
        </row>
        <row r="189">
          <cell r="J189"/>
          <cell r="K189"/>
        </row>
        <row r="190">
          <cell r="J190"/>
        </row>
        <row r="191">
          <cell r="J191"/>
        </row>
        <row r="194">
          <cell r="J194"/>
        </row>
        <row r="197">
          <cell r="J197"/>
        </row>
        <row r="202">
          <cell r="K202"/>
          <cell r="M202"/>
          <cell r="N202"/>
        </row>
        <row r="241">
          <cell r="N241"/>
        </row>
        <row r="246">
          <cell r="J246"/>
        </row>
      </sheetData>
      <sheetData sheetId="19" refreshError="1">
        <row r="15">
          <cell r="J15">
            <v>42</v>
          </cell>
        </row>
        <row r="23">
          <cell r="J23"/>
        </row>
        <row r="25">
          <cell r="J25"/>
        </row>
        <row r="27">
          <cell r="M27"/>
          <cell r="N27"/>
        </row>
        <row r="30">
          <cell r="J30"/>
        </row>
        <row r="108">
          <cell r="M108"/>
          <cell r="N108"/>
        </row>
        <row r="112">
          <cell r="J112">
            <v>1</v>
          </cell>
        </row>
        <row r="113">
          <cell r="K113"/>
        </row>
        <row r="137">
          <cell r="J137">
            <v>6</v>
          </cell>
        </row>
        <row r="138">
          <cell r="N138">
            <v>6</v>
          </cell>
        </row>
        <row r="142">
          <cell r="J142">
            <v>6</v>
          </cell>
        </row>
        <row r="158">
          <cell r="N158"/>
        </row>
        <row r="183">
          <cell r="J183">
            <v>2</v>
          </cell>
        </row>
        <row r="187">
          <cell r="M187">
            <v>0</v>
          </cell>
        </row>
        <row r="189">
          <cell r="J189">
            <v>1</v>
          </cell>
          <cell r="K189"/>
        </row>
        <row r="190">
          <cell r="J190">
            <v>1</v>
          </cell>
        </row>
        <row r="191">
          <cell r="J191"/>
        </row>
        <row r="194">
          <cell r="J194"/>
        </row>
        <row r="197">
          <cell r="J197"/>
        </row>
        <row r="202">
          <cell r="K202"/>
          <cell r="M202"/>
          <cell r="N202"/>
        </row>
        <row r="241">
          <cell r="N241"/>
        </row>
        <row r="246">
          <cell r="J246"/>
        </row>
      </sheetData>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Allan Alvarez Bustos" id="{F39D9572-2DA4-41A6-A747-ABD585B82667}" userId="S::aalvarezb@mag.go.cr::d36e4313-11a7-4c6e-aa5c-c31579301ec0" providerId="AD"/>
  <person displayName="Alban Valverde Araya" id="{777504A4-A12B-4257-8D5A-3713D02F410E}" userId="S::avalverde@mag.go.cr::5c74eaf1-156e-48d1-85d3-dd0af130f1e5"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122" dT="2024-05-28T21:27:54.35" personId="{777504A4-A12B-4257-8D5A-3713D02F410E}" id="{CECB7712-9F74-4C7F-A7B8-BFF71DF24E1C}">
    <text>este se puede subir a 20 dado que se pueden incluir los proyectos de forma individual como los de organizaciones</text>
  </threadedComment>
  <threadedComment ref="O122" dT="2024-05-29T13:09:40.97" personId="{F39D9572-2DA4-41A6-A747-ABD585B82667}" id="{7AFBBA93-3D09-4ECA-90CA-6245C0735E1C}" parentId="{CECB7712-9F74-4C7F-A7B8-BFF71DF24E1C}">
    <text>Alban realizar los ajustes que considere necesarios.</text>
  </threadedComment>
  <threadedComment ref="O125" dT="2024-05-28T21:26:53.99" personId="{777504A4-A12B-4257-8D5A-3713D02F410E}" id="{BF60E6E9-D331-4549-889A-A2455EF33008}">
    <text xml:space="preserve">ajustar a 147 por ajuste de las acciones en la modificación
</text>
  </threadedComment>
  <threadedComment ref="O125" dT="2024-05-29T13:09:43.66" personId="{F39D9572-2DA4-41A6-A747-ABD585B82667}" id="{F983E484-62A2-4FA7-85AB-C64017526AE2}" parentId="{BF60E6E9-D331-4549-889A-A2455EF33008}">
    <text>Alban realizar los ajustes que considere necesarios.</text>
  </threadedComment>
  <threadedComment ref="O128" dT="2024-05-28T21:25:35.00" personId="{777504A4-A12B-4257-8D5A-3713D02F410E}" id="{ABE7B9BF-EA8F-4F3F-9560-95183121D43E}">
    <text>Si se pudiera ajustar la meta a 443, dado que se han dado productores que no van a seguir, ejemplo no renovaron contrato de alquiler de la finca</text>
  </threadedComment>
  <threadedComment ref="O128" dT="2024-05-29T13:09:03.08" personId="{F39D9572-2DA4-41A6-A747-ABD585B82667}" id="{9F40477C-42E9-4DE4-8A61-CE7DDC0508CD}" parentId="{ABE7B9BF-EA8F-4F3F-9560-95183121D43E}">
    <text>Alban realizar los ajustes que considere necesarios.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ites.google.com/expedientesmideplan.go.cr/pndip-2023-2026/pagina_principal" TargetMode="External"/><Relationship Id="rId1" Type="http://schemas.openxmlformats.org/officeDocument/2006/relationships/hyperlink" Target="http://www.infoagro.go.cr/Publicaciones/Documents/PlanSectorial_2023-2027.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2.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0.bin"/><Relationship Id="rId1" Type="http://schemas.openxmlformats.org/officeDocument/2006/relationships/hyperlink" Target="http://www.infoagro.go.cr/Publicaciones/Documents/PlanSectorial_2023-2027.pdf"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DFED9-2691-46F9-A71B-6427BB9B584F}">
  <sheetPr>
    <tabColor rgb="FFFF0000"/>
  </sheetPr>
  <dimension ref="B1:AA58"/>
  <sheetViews>
    <sheetView showGridLines="0" topLeftCell="A31" zoomScale="40" zoomScaleNormal="40" workbookViewId="0">
      <selection activeCell="AI55" sqref="AI55"/>
    </sheetView>
  </sheetViews>
  <sheetFormatPr baseColWidth="10" defaultColWidth="11.453125" defaultRowHeight="14.5"/>
  <cols>
    <col min="2" max="2" width="2.453125" customWidth="1"/>
    <col min="3" max="3" width="12.453125" customWidth="1"/>
    <col min="4" max="5" width="3.453125" customWidth="1"/>
    <col min="23" max="23" width="6.90625" customWidth="1"/>
    <col min="24" max="24" width="10.90625" customWidth="1"/>
  </cols>
  <sheetData>
    <row r="1" spans="2:27" ht="28.5">
      <c r="B1" s="1210" t="s">
        <v>0</v>
      </c>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c r="AA1" s="1210"/>
    </row>
    <row r="2" spans="2:27" ht="18" customHeight="1">
      <c r="J2" s="51"/>
    </row>
    <row r="3" spans="2:27" ht="33.5">
      <c r="J3" s="51"/>
    </row>
    <row r="12" spans="2:27">
      <c r="C12" s="8" t="s">
        <v>1</v>
      </c>
    </row>
    <row r="13" spans="2:27">
      <c r="C13" s="8"/>
    </row>
    <row r="14" spans="2:27">
      <c r="C14" s="8"/>
      <c r="J14" s="87" t="s">
        <v>2</v>
      </c>
    </row>
    <row r="15" spans="2:27">
      <c r="J15" s="87" t="s">
        <v>3</v>
      </c>
    </row>
    <row r="22" spans="3:10">
      <c r="J22" s="52" t="s">
        <v>4</v>
      </c>
    </row>
    <row r="24" spans="3:10">
      <c r="J24" s="52" t="s">
        <v>5</v>
      </c>
    </row>
    <row r="28" spans="3:10">
      <c r="C28" s="8" t="s">
        <v>6</v>
      </c>
    </row>
    <row r="32" spans="3:10">
      <c r="C32" s="8" t="s">
        <v>7</v>
      </c>
    </row>
    <row r="41" spans="3:8">
      <c r="C41" s="8" t="s">
        <v>8</v>
      </c>
    </row>
    <row r="45" spans="3:8">
      <c r="H45" s="8"/>
    </row>
    <row r="46" spans="3:8">
      <c r="H46" s="8"/>
    </row>
    <row r="49" spans="3:24">
      <c r="C49" s="1211" t="s">
        <v>9</v>
      </c>
      <c r="D49" s="1211"/>
      <c r="E49" s="53"/>
      <c r="F49" s="53"/>
    </row>
    <row r="50" spans="3:24">
      <c r="C50" s="1211"/>
      <c r="D50" s="1211"/>
      <c r="E50" s="53"/>
      <c r="F50" s="53"/>
    </row>
    <row r="51" spans="3:24">
      <c r="I51" s="1212"/>
      <c r="J51" s="1212"/>
      <c r="K51" s="1212"/>
      <c r="L51" s="1212"/>
      <c r="M51" s="1212"/>
      <c r="N51" s="1212"/>
      <c r="O51" s="1212"/>
      <c r="P51" s="1212"/>
      <c r="Q51" s="1212"/>
      <c r="R51" s="1212"/>
      <c r="S51" s="1212"/>
      <c r="T51" s="1212"/>
      <c r="U51" s="1212"/>
      <c r="V51" s="1212"/>
      <c r="W51" s="1212"/>
      <c r="X51" s="1212"/>
    </row>
    <row r="57" spans="3:24">
      <c r="C57" s="1211" t="s">
        <v>10</v>
      </c>
      <c r="D57" s="1211"/>
    </row>
    <row r="58" spans="3:24">
      <c r="C58" s="1211"/>
      <c r="D58" s="1211"/>
    </row>
  </sheetData>
  <mergeCells count="4">
    <mergeCell ref="B1:AA1"/>
    <mergeCell ref="C49:D50"/>
    <mergeCell ref="I51:X51"/>
    <mergeCell ref="C57:D5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E1DA8-7C7C-48EE-92D4-58A8951CF673}">
  <dimension ref="A1:AL67"/>
  <sheetViews>
    <sheetView topLeftCell="A3" zoomScale="55" zoomScaleNormal="55" workbookViewId="0">
      <pane ySplit="12" topLeftCell="A15" activePane="bottomLeft" state="frozen"/>
      <selection activeCell="A3" sqref="A3"/>
      <selection pane="bottomLeft" activeCell="K19" sqref="K19"/>
    </sheetView>
  </sheetViews>
  <sheetFormatPr baseColWidth="10" defaultColWidth="11.453125" defaultRowHeight="9.5"/>
  <cols>
    <col min="1" max="1" width="6.453125" style="340" customWidth="1"/>
    <col min="2" max="5" width="6.54296875" style="340" customWidth="1"/>
    <col min="6" max="6" width="42" style="341" customWidth="1"/>
    <col min="7" max="7" width="26.54296875" style="340" customWidth="1"/>
    <col min="8" max="8" width="16" style="340" customWidth="1"/>
    <col min="9" max="9" width="4.453125" style="340" customWidth="1"/>
    <col min="10" max="10" width="4.54296875" style="340" customWidth="1"/>
    <col min="11" max="11" width="4.453125" style="340" bestFit="1" customWidth="1"/>
    <col min="12" max="13" width="4.453125" style="340" customWidth="1"/>
    <col min="14" max="14" width="4.54296875" style="340" bestFit="1" customWidth="1"/>
    <col min="15" max="15" width="7" style="340" bestFit="1" customWidth="1"/>
    <col min="16" max="16" width="13" style="340" hidden="1" customWidth="1"/>
    <col min="17" max="17" width="18.453125" style="340" customWidth="1"/>
    <col min="18" max="18" width="24.08984375" style="340" customWidth="1"/>
    <col min="19" max="20" width="11.453125" style="248" customWidth="1"/>
    <col min="21" max="21" width="13.08984375" style="248" customWidth="1"/>
    <col min="22" max="22" width="26.90625" style="248" customWidth="1"/>
    <col min="23" max="25" width="11.453125" style="248" customWidth="1"/>
    <col min="26" max="26" width="20.90625" style="248" customWidth="1"/>
    <col min="27" max="27" width="23.54296875" style="248" customWidth="1"/>
    <col min="28" max="29" width="11.453125" style="248" customWidth="1"/>
    <col min="30" max="30" width="19.54296875" style="248" customWidth="1"/>
    <col min="31" max="31" width="11.453125" style="248" customWidth="1"/>
    <col min="32" max="33" width="11.453125" style="248"/>
    <col min="34" max="34" width="23.90625" style="248" customWidth="1"/>
    <col min="35" max="37" width="11.453125" style="248"/>
    <col min="38" max="38" width="22.90625" style="248" customWidth="1"/>
    <col min="39" max="16384" width="11.453125" style="248"/>
  </cols>
  <sheetData>
    <row r="1" spans="1:38" ht="15.5">
      <c r="A1" s="1330" t="s">
        <v>265</v>
      </c>
      <c r="B1" s="1330"/>
      <c r="C1" s="1330"/>
      <c r="D1" s="1330"/>
      <c r="E1" s="1330"/>
      <c r="F1" s="337"/>
      <c r="G1" s="1330"/>
      <c r="H1" s="1330"/>
      <c r="I1" s="1330"/>
      <c r="J1" s="1330"/>
      <c r="K1" s="1330"/>
      <c r="L1" s="1330"/>
      <c r="M1" s="1330"/>
      <c r="N1" s="1330"/>
      <c r="O1" s="1330"/>
      <c r="P1" s="1330"/>
      <c r="Q1" s="1330"/>
    </row>
    <row r="2" spans="1:38" ht="12" customHeight="1">
      <c r="A2" s="1337" t="s">
        <v>266</v>
      </c>
      <c r="B2" s="1337"/>
      <c r="C2" s="1337"/>
      <c r="D2" s="1337"/>
      <c r="E2" s="1337"/>
      <c r="F2" s="339"/>
      <c r="G2" s="1330"/>
      <c r="H2" s="1330"/>
      <c r="I2" s="1330"/>
      <c r="J2" s="1330"/>
      <c r="K2" s="1330"/>
      <c r="L2" s="1330"/>
      <c r="M2" s="1330"/>
      <c r="N2" s="1330"/>
      <c r="O2" s="1330"/>
      <c r="P2" s="1330"/>
      <c r="Q2" s="1330"/>
    </row>
    <row r="3" spans="1:38" ht="10.4" customHeight="1">
      <c r="G3" s="1330"/>
      <c r="H3" s="1330"/>
      <c r="I3" s="1330"/>
      <c r="J3" s="1330"/>
      <c r="K3" s="1330"/>
      <c r="L3" s="1330"/>
      <c r="M3" s="1330"/>
      <c r="N3" s="1330"/>
      <c r="O3" s="1330"/>
      <c r="P3" s="1330"/>
      <c r="Q3" s="1330"/>
    </row>
    <row r="6" spans="1:38" ht="10.5">
      <c r="A6" s="1336" t="s">
        <v>267</v>
      </c>
      <c r="B6" s="1336"/>
      <c r="C6" s="1336"/>
      <c r="D6" s="1336"/>
      <c r="E6" s="1336"/>
      <c r="F6" s="103">
        <v>2024</v>
      </c>
    </row>
    <row r="7" spans="1:38" ht="10.5">
      <c r="A7" s="1336" t="s">
        <v>268</v>
      </c>
      <c r="B7" s="1336"/>
      <c r="C7" s="1336"/>
      <c r="D7" s="1336"/>
      <c r="E7" s="1336"/>
      <c r="F7" s="103">
        <v>169</v>
      </c>
    </row>
    <row r="8" spans="1:38" ht="10.5">
      <c r="A8" s="1336" t="s">
        <v>269</v>
      </c>
      <c r="B8" s="1336"/>
      <c r="C8" s="1336"/>
      <c r="D8" s="1336"/>
      <c r="E8" s="1336"/>
      <c r="F8" s="103" t="s">
        <v>270</v>
      </c>
    </row>
    <row r="9" spans="1:38" ht="10.5">
      <c r="A9" s="1336" t="s">
        <v>271</v>
      </c>
      <c r="B9" s="1336"/>
      <c r="C9" s="1336"/>
      <c r="D9" s="1336"/>
      <c r="E9" s="1336"/>
      <c r="F9" s="103" t="s">
        <v>1311</v>
      </c>
    </row>
    <row r="10" spans="1:38" ht="19.5" customHeight="1"/>
    <row r="11" spans="1:38" ht="27" customHeight="1">
      <c r="A11" s="1247" t="s">
        <v>191</v>
      </c>
      <c r="B11" s="1250" t="s">
        <v>381</v>
      </c>
      <c r="C11" s="1251"/>
      <c r="D11" s="1251"/>
      <c r="E11" s="1252"/>
      <c r="F11" s="1253" t="s">
        <v>274</v>
      </c>
      <c r="G11" s="1254"/>
      <c r="H11" s="1254"/>
      <c r="I11" s="1254"/>
      <c r="J11" s="1254"/>
      <c r="K11" s="1254"/>
      <c r="L11" s="1254"/>
      <c r="M11" s="1254"/>
      <c r="N11" s="1254"/>
      <c r="O11" s="1254"/>
      <c r="P11" s="1254"/>
      <c r="Q11" s="1254"/>
      <c r="R11" s="1255"/>
      <c r="S11" s="1233" t="s">
        <v>275</v>
      </c>
      <c r="T11" s="1235"/>
      <c r="U11" s="1235"/>
      <c r="V11" s="1235"/>
      <c r="W11" s="1235"/>
      <c r="X11" s="1235"/>
      <c r="Y11" s="1235"/>
      <c r="Z11" s="1235"/>
      <c r="AA11" s="233"/>
      <c r="AB11" s="233"/>
      <c r="AC11" s="233"/>
      <c r="AD11" s="233"/>
      <c r="AE11" s="233"/>
      <c r="AF11" s="233"/>
      <c r="AG11" s="233"/>
      <c r="AH11" s="233"/>
      <c r="AI11" s="1236" t="s">
        <v>276</v>
      </c>
      <c r="AJ11" s="1237"/>
      <c r="AK11" s="1237"/>
      <c r="AL11" s="1237"/>
    </row>
    <row r="12" spans="1:38" ht="19.5" customHeight="1">
      <c r="A12" s="1248"/>
      <c r="B12" s="1256" t="s">
        <v>383</v>
      </c>
      <c r="C12" s="1256" t="s">
        <v>384</v>
      </c>
      <c r="D12" s="1256" t="s">
        <v>385</v>
      </c>
      <c r="E12" s="1256" t="s">
        <v>386</v>
      </c>
      <c r="F12" s="1259" t="s">
        <v>281</v>
      </c>
      <c r="G12" s="1323" t="s">
        <v>282</v>
      </c>
      <c r="H12" s="1324"/>
      <c r="I12" s="1324"/>
      <c r="J12" s="1324"/>
      <c r="K12" s="1324"/>
      <c r="L12" s="1324"/>
      <c r="M12" s="1324"/>
      <c r="N12" s="1324"/>
      <c r="O12" s="1325"/>
      <c r="P12" s="1326" t="s">
        <v>283</v>
      </c>
      <c r="Q12" s="1259" t="s">
        <v>387</v>
      </c>
      <c r="R12" s="1259" t="s">
        <v>388</v>
      </c>
      <c r="S12" s="1240" t="s">
        <v>286</v>
      </c>
      <c r="T12" s="1241"/>
      <c r="U12" s="1241"/>
      <c r="V12" s="1242"/>
      <c r="W12" s="1240" t="s">
        <v>287</v>
      </c>
      <c r="X12" s="1241"/>
      <c r="Y12" s="1241"/>
      <c r="Z12" s="1242"/>
      <c r="AA12" s="1240" t="s">
        <v>288</v>
      </c>
      <c r="AB12" s="1241"/>
      <c r="AC12" s="1241"/>
      <c r="AD12" s="1242"/>
      <c r="AE12" s="1240" t="s">
        <v>289</v>
      </c>
      <c r="AF12" s="1241"/>
      <c r="AG12" s="1241"/>
      <c r="AH12" s="1242"/>
      <c r="AI12" s="1238"/>
      <c r="AJ12" s="1239"/>
      <c r="AK12" s="1239"/>
      <c r="AL12" s="1239"/>
    </row>
    <row r="13" spans="1:38" ht="26.4" customHeight="1">
      <c r="A13" s="1248"/>
      <c r="B13" s="1256"/>
      <c r="C13" s="1256"/>
      <c r="D13" s="1256"/>
      <c r="E13" s="1256"/>
      <c r="F13" s="1259"/>
      <c r="G13" s="1263" t="s">
        <v>391</v>
      </c>
      <c r="H13" s="1263" t="s">
        <v>392</v>
      </c>
      <c r="I13" s="1250" t="s">
        <v>393</v>
      </c>
      <c r="J13" s="1251"/>
      <c r="K13" s="1251"/>
      <c r="L13" s="1251"/>
      <c r="M13" s="1251"/>
      <c r="N13" s="1252"/>
      <c r="O13" s="344" t="s">
        <v>293</v>
      </c>
      <c r="P13" s="1326"/>
      <c r="Q13" s="1259"/>
      <c r="R13" s="1259"/>
      <c r="S13" s="1234" t="s">
        <v>294</v>
      </c>
      <c r="T13" s="1234" t="s">
        <v>295</v>
      </c>
      <c r="U13" s="1234" t="s">
        <v>296</v>
      </c>
      <c r="V13" s="1234" t="s">
        <v>297</v>
      </c>
      <c r="W13" s="1234" t="s">
        <v>294</v>
      </c>
      <c r="X13" s="1234" t="s">
        <v>295</v>
      </c>
      <c r="Y13" s="1234" t="s">
        <v>296</v>
      </c>
      <c r="Z13" s="1234" t="s">
        <v>297</v>
      </c>
      <c r="AA13" s="1234" t="s">
        <v>294</v>
      </c>
      <c r="AB13" s="1234" t="s">
        <v>295</v>
      </c>
      <c r="AC13" s="1234" t="s">
        <v>296</v>
      </c>
      <c r="AD13" s="1234" t="s">
        <v>297</v>
      </c>
      <c r="AE13" s="1234" t="s">
        <v>294</v>
      </c>
      <c r="AF13" s="1234" t="s">
        <v>295</v>
      </c>
      <c r="AG13" s="1234" t="s">
        <v>296</v>
      </c>
      <c r="AH13" s="1234" t="s">
        <v>297</v>
      </c>
      <c r="AI13" s="1230" t="s">
        <v>298</v>
      </c>
      <c r="AJ13" s="1232" t="s">
        <v>299</v>
      </c>
      <c r="AK13" s="1232" t="s">
        <v>300</v>
      </c>
      <c r="AL13" s="1232" t="s">
        <v>297</v>
      </c>
    </row>
    <row r="14" spans="1:38" ht="19.5" customHeight="1">
      <c r="A14" s="1248"/>
      <c r="B14" s="1388"/>
      <c r="C14" s="1388"/>
      <c r="D14" s="1388"/>
      <c r="E14" s="1388"/>
      <c r="F14" s="1259"/>
      <c r="G14" s="1260"/>
      <c r="H14" s="1260"/>
      <c r="I14" s="344">
        <v>1</v>
      </c>
      <c r="J14" s="344">
        <v>2</v>
      </c>
      <c r="K14" s="344" t="s">
        <v>301</v>
      </c>
      <c r="L14" s="344">
        <v>3</v>
      </c>
      <c r="M14" s="344">
        <v>4</v>
      </c>
      <c r="N14" s="344" t="s">
        <v>302</v>
      </c>
      <c r="O14" s="344" t="s">
        <v>303</v>
      </c>
      <c r="P14" s="1327"/>
      <c r="Q14" s="1259"/>
      <c r="R14" s="1259"/>
      <c r="S14" s="1230"/>
      <c r="T14" s="1230"/>
      <c r="U14" s="1230"/>
      <c r="V14" s="1230"/>
      <c r="W14" s="1230"/>
      <c r="X14" s="1230"/>
      <c r="Y14" s="1230"/>
      <c r="Z14" s="1230"/>
      <c r="AA14" s="1230"/>
      <c r="AB14" s="1230"/>
      <c r="AC14" s="1230"/>
      <c r="AD14" s="1230"/>
      <c r="AE14" s="1230"/>
      <c r="AF14" s="1230"/>
      <c r="AG14" s="1230"/>
      <c r="AH14" s="1230"/>
      <c r="AI14" s="1231"/>
      <c r="AJ14" s="1233"/>
      <c r="AK14" s="1233"/>
      <c r="AL14" s="1233"/>
    </row>
    <row r="15" spans="1:38" ht="36.65" customHeight="1" thickBot="1">
      <c r="A15" s="132">
        <v>1</v>
      </c>
      <c r="B15" s="133">
        <v>0</v>
      </c>
      <c r="C15" s="133">
        <v>0</v>
      </c>
      <c r="D15" s="133">
        <v>0</v>
      </c>
      <c r="E15" s="133">
        <v>0</v>
      </c>
      <c r="F15" s="214" t="s">
        <v>1312</v>
      </c>
      <c r="G15" s="207" t="s">
        <v>145</v>
      </c>
      <c r="H15" s="207" t="s">
        <v>1313</v>
      </c>
      <c r="I15" s="208">
        <v>25</v>
      </c>
      <c r="J15" s="223">
        <v>25</v>
      </c>
      <c r="K15" s="219">
        <f>I15+J15</f>
        <v>50</v>
      </c>
      <c r="L15" s="223">
        <v>25</v>
      </c>
      <c r="M15" s="223">
        <v>25</v>
      </c>
      <c r="N15" s="219">
        <f>L15+M15</f>
        <v>50</v>
      </c>
      <c r="O15" s="219">
        <f>K15+N15</f>
        <v>100</v>
      </c>
      <c r="P15" s="387"/>
      <c r="Q15" s="187" t="s">
        <v>1314</v>
      </c>
      <c r="R15" s="187" t="s">
        <v>1315</v>
      </c>
      <c r="S15" s="112">
        <v>25</v>
      </c>
      <c r="T15" s="234">
        <f t="shared" ref="T15" si="0">IF(S15="","No hay ejecución",IF(AND(I15=0),"No hay Programación", S15/I15))</f>
        <v>1</v>
      </c>
      <c r="U15" s="187" t="str">
        <f>IF(T15="No hay ejecución","NA",IF(T15&gt;=90%,"De acuerdo con lo programado",IF(T15&gt;=51%,"Atraso Leve",IF(T15&lt;50%,"En riesgo en cumplimiento"))))</f>
        <v>De acuerdo con lo programado</v>
      </c>
      <c r="V15" s="187"/>
      <c r="W15" s="112">
        <v>0</v>
      </c>
      <c r="X15" s="234">
        <f>IF(W15="","No hay ejecución",IF(AND(J15=0),"No hay Programación", W15/J15))</f>
        <v>0</v>
      </c>
      <c r="Y15" s="187" t="str">
        <f>IF(X15="No hay ejecución","NA",IF(X15&gt;=90%,"De acuerdo con lo programado",IF(X15&gt;=51%,"Atraso Leve",IF(X15&lt;50%,"En riesgo en cumplimiento"))))</f>
        <v>En riesgo en cumplimiento</v>
      </c>
      <c r="Z15" s="187"/>
      <c r="AA15" s="112">
        <v>0</v>
      </c>
      <c r="AB15" s="234">
        <f>IF(AA15="","No hay ejecución",IF(AND(L15=0),"No hay Programación", AA15/L15))</f>
        <v>0</v>
      </c>
      <c r="AC15" s="187" t="str">
        <f>IF(AB15="No hay ejecución","NA",IF(AB15&gt;=90%,"De acuerdo con lo programado",IF(AB15&gt;=51%,"Atraso Leve",IF(AB15&lt;50%,"En riesgo en cumplimiento"))))</f>
        <v>En riesgo en cumplimiento</v>
      </c>
      <c r="AD15" s="187"/>
      <c r="AE15" s="112">
        <v>0</v>
      </c>
      <c r="AF15" s="234">
        <f>IF(AE15="","No hay ejecución",IF(AND(M15=0),"No hay Programación", AE15/M15))</f>
        <v>0</v>
      </c>
      <c r="AG15" s="187" t="str">
        <f>IF(AF15="No hay ejecución","NA",IF(AF15&gt;=90%,"De acuerdo con lo programado",IF(AF15&gt;=51%,"Atraso Leve",IF(AF15&lt;50%,"En riesgo en cumplimiento"))))</f>
        <v>En riesgo en cumplimiento</v>
      </c>
      <c r="AH15" s="187"/>
      <c r="AI15" s="112">
        <f>AE15+AA15+W15+S15</f>
        <v>25</v>
      </c>
      <c r="AJ15" s="235">
        <f>IF(AI15="","No hay ejecución",IF(AND(O15=0),"No hay Programación", AI15/O15))</f>
        <v>0.25</v>
      </c>
      <c r="AK15" s="187" t="str">
        <f>IF(AJ15="No hay ejecución","NA",IF(AJ15&gt;=90%,"De acuerdo con lo programado",IF(AJ15&gt;=51%,"Atraso Leve",IF(AJ15&lt;50%,"En riesgo en cumplimiento"))))</f>
        <v>En riesgo en cumplimiento</v>
      </c>
      <c r="AL15" s="187"/>
    </row>
    <row r="16" spans="1:38" ht="36.65" customHeight="1" thickTop="1" thickBot="1">
      <c r="A16" s="132">
        <f>A15+1</f>
        <v>2</v>
      </c>
      <c r="B16" s="133">
        <v>0</v>
      </c>
      <c r="C16" s="133">
        <v>0</v>
      </c>
      <c r="D16" s="133">
        <v>0</v>
      </c>
      <c r="E16" s="133">
        <v>0</v>
      </c>
      <c r="F16" s="214" t="s">
        <v>1316</v>
      </c>
      <c r="G16" s="207" t="s">
        <v>135</v>
      </c>
      <c r="H16" s="207" t="s">
        <v>199</v>
      </c>
      <c r="I16" s="208">
        <v>1</v>
      </c>
      <c r="J16" s="223">
        <v>0</v>
      </c>
      <c r="K16" s="219">
        <f t="shared" ref="K16:K22" si="1">I16+J16</f>
        <v>1</v>
      </c>
      <c r="L16" s="223">
        <v>0</v>
      </c>
      <c r="M16" s="223">
        <v>0</v>
      </c>
      <c r="N16" s="219">
        <f t="shared" ref="N16:N22" si="2">L16+M16</f>
        <v>0</v>
      </c>
      <c r="O16" s="219">
        <f t="shared" ref="O16:O22" si="3">K16+N16</f>
        <v>1</v>
      </c>
      <c r="P16" s="387"/>
      <c r="Q16" s="187" t="s">
        <v>1314</v>
      </c>
      <c r="R16" s="187" t="s">
        <v>1317</v>
      </c>
      <c r="S16" s="112">
        <v>1</v>
      </c>
      <c r="T16" s="234">
        <f t="shared" ref="T16:T22" si="4">IF(S16="","No hay ejecución",IF(AND(I16=0),"No hay Programación", S16/I16))</f>
        <v>1</v>
      </c>
      <c r="U16" s="187" t="str">
        <f t="shared" ref="U16:U22" si="5">IF(T16="No hay ejecución","NA",IF(T16&gt;=90%,"De acuerdo con lo programado",IF(T16&gt;=51%,"Atraso Leve",IF(T16&lt;50%,"En riesgo en cumplimiento"))))</f>
        <v>De acuerdo con lo programado</v>
      </c>
      <c r="V16" s="187"/>
      <c r="W16" s="112">
        <v>0</v>
      </c>
      <c r="X16" s="234" t="str">
        <f t="shared" ref="X16:X27" si="6">IF(W16="","No hay ejecución",IF(AND(J16=0),"No hay Programación", W16/J16))</f>
        <v>No hay Programación</v>
      </c>
      <c r="Y16" s="187" t="str">
        <f t="shared" ref="Y16:Y33" si="7">IF(X16="No hay ejecución","NA",IF(X16&gt;=90%,"De acuerdo con lo programado",IF(X16&gt;=51%,"Atraso Leve",IF(X16&lt;50%,"En riesgo en cumplimiento"))))</f>
        <v>De acuerdo con lo programado</v>
      </c>
      <c r="Z16" s="187"/>
      <c r="AA16" s="112">
        <v>0</v>
      </c>
      <c r="AB16" s="234" t="str">
        <f t="shared" ref="AB16:AB27" si="8">IF(AA16="","No hay ejecución",IF(AND(L16=0),"No hay Programación", AA16/L16))</f>
        <v>No hay Programación</v>
      </c>
      <c r="AC16" s="187" t="str">
        <f t="shared" ref="AC16:AC33" si="9">IF(AB16="No hay ejecución","NA",IF(AB16&gt;=90%,"De acuerdo con lo programado",IF(AB16&gt;=51%,"Atraso Leve",IF(AB16&lt;50%,"En riesgo en cumplimiento"))))</f>
        <v>De acuerdo con lo programado</v>
      </c>
      <c r="AD16" s="187"/>
      <c r="AE16" s="112">
        <v>0</v>
      </c>
      <c r="AF16" s="234" t="str">
        <f t="shared" ref="AF16:AF27" si="10">IF(AE16="","No hay ejecución",IF(AND(M16=0),"No hay Programación", AE16/M16))</f>
        <v>No hay Programación</v>
      </c>
      <c r="AG16" s="187" t="str">
        <f t="shared" ref="AG16:AG33" si="11">IF(AF16="No hay ejecución","NA",IF(AF16&gt;=90%,"De acuerdo con lo programado",IF(AF16&gt;=51%,"Atraso Leve",IF(AF16&lt;50%,"En riesgo en cumplimiento"))))</f>
        <v>De acuerdo con lo programado</v>
      </c>
      <c r="AH16" s="187"/>
      <c r="AI16" s="112">
        <f t="shared" ref="AI16:AI27" si="12">AE16+AA16+W16+S16</f>
        <v>1</v>
      </c>
      <c r="AJ16" s="235">
        <f t="shared" ref="AJ16:AJ27" si="13">IF(AI16="","No hay ejecución",IF(AND(O16=0),"No hay Programación", AI16/O16))</f>
        <v>1</v>
      </c>
      <c r="AK16" s="187" t="str">
        <f t="shared" ref="AK16:AK33" si="14">IF(AJ16="No hay ejecución","NA",IF(AJ16&gt;=90%,"De acuerdo con lo programado",IF(AJ16&gt;=51%,"Atraso Leve",IF(AJ16&lt;50%,"En riesgo en cumplimiento"))))</f>
        <v>De acuerdo con lo programado</v>
      </c>
      <c r="AL16" s="187"/>
    </row>
    <row r="17" spans="1:38" ht="36.65" customHeight="1" thickTop="1" thickBot="1">
      <c r="A17" s="132">
        <f t="shared" ref="A17:A27" si="15">A16+1</f>
        <v>3</v>
      </c>
      <c r="B17" s="133">
        <v>0</v>
      </c>
      <c r="C17" s="133">
        <v>0</v>
      </c>
      <c r="D17" s="133">
        <v>0</v>
      </c>
      <c r="E17" s="133">
        <v>0</v>
      </c>
      <c r="F17" s="214" t="s">
        <v>1318</v>
      </c>
      <c r="G17" s="207" t="s">
        <v>170</v>
      </c>
      <c r="H17" s="207" t="s">
        <v>199</v>
      </c>
      <c r="I17" s="208">
        <v>0</v>
      </c>
      <c r="J17" s="223">
        <v>0</v>
      </c>
      <c r="K17" s="219">
        <f t="shared" si="1"/>
        <v>0</v>
      </c>
      <c r="L17" s="223">
        <v>0</v>
      </c>
      <c r="M17" s="223">
        <v>1</v>
      </c>
      <c r="N17" s="219">
        <f t="shared" si="2"/>
        <v>1</v>
      </c>
      <c r="O17" s="219">
        <f t="shared" si="3"/>
        <v>1</v>
      </c>
      <c r="P17" s="387"/>
      <c r="Q17" s="187" t="s">
        <v>1314</v>
      </c>
      <c r="R17" s="187" t="s">
        <v>1319</v>
      </c>
      <c r="S17" s="112">
        <v>0</v>
      </c>
      <c r="T17" s="234" t="str">
        <f t="shared" si="4"/>
        <v>No hay Programación</v>
      </c>
      <c r="U17" s="187" t="str">
        <f t="shared" si="5"/>
        <v>De acuerdo con lo programado</v>
      </c>
      <c r="V17" s="187"/>
      <c r="W17" s="112">
        <v>0</v>
      </c>
      <c r="X17" s="234" t="str">
        <f t="shared" si="6"/>
        <v>No hay Programación</v>
      </c>
      <c r="Y17" s="187" t="str">
        <f t="shared" si="7"/>
        <v>De acuerdo con lo programado</v>
      </c>
      <c r="Z17" s="187"/>
      <c r="AA17" s="112">
        <v>0</v>
      </c>
      <c r="AB17" s="234" t="str">
        <f t="shared" si="8"/>
        <v>No hay Programación</v>
      </c>
      <c r="AC17" s="187" t="str">
        <f t="shared" si="9"/>
        <v>De acuerdo con lo programado</v>
      </c>
      <c r="AD17" s="187"/>
      <c r="AE17" s="112">
        <v>0</v>
      </c>
      <c r="AF17" s="234">
        <f t="shared" si="10"/>
        <v>0</v>
      </c>
      <c r="AG17" s="187" t="str">
        <f t="shared" si="11"/>
        <v>En riesgo en cumplimiento</v>
      </c>
      <c r="AH17" s="187"/>
      <c r="AI17" s="112">
        <f t="shared" si="12"/>
        <v>0</v>
      </c>
      <c r="AJ17" s="235">
        <f t="shared" si="13"/>
        <v>0</v>
      </c>
      <c r="AK17" s="187" t="str">
        <f t="shared" si="14"/>
        <v>En riesgo en cumplimiento</v>
      </c>
      <c r="AL17" s="187"/>
    </row>
    <row r="18" spans="1:38" ht="36.65" customHeight="1" thickTop="1" thickBot="1">
      <c r="A18" s="132">
        <f t="shared" si="15"/>
        <v>4</v>
      </c>
      <c r="B18" s="133">
        <v>0</v>
      </c>
      <c r="C18" s="133">
        <v>0</v>
      </c>
      <c r="D18" s="133">
        <v>0</v>
      </c>
      <c r="E18" s="133">
        <v>0</v>
      </c>
      <c r="F18" s="214" t="s">
        <v>1320</v>
      </c>
      <c r="G18" s="207" t="s">
        <v>146</v>
      </c>
      <c r="H18" s="207" t="s">
        <v>216</v>
      </c>
      <c r="I18" s="208">
        <v>0</v>
      </c>
      <c r="J18" s="223">
        <v>0</v>
      </c>
      <c r="K18" s="219">
        <f t="shared" si="1"/>
        <v>0</v>
      </c>
      <c r="L18" s="223">
        <v>1</v>
      </c>
      <c r="M18" s="223">
        <v>0</v>
      </c>
      <c r="N18" s="219">
        <f t="shared" si="2"/>
        <v>1</v>
      </c>
      <c r="O18" s="219">
        <f t="shared" si="3"/>
        <v>1</v>
      </c>
      <c r="P18" s="387"/>
      <c r="Q18" s="187" t="s">
        <v>1314</v>
      </c>
      <c r="R18" s="187" t="s">
        <v>1321</v>
      </c>
      <c r="S18" s="112">
        <v>0</v>
      </c>
      <c r="T18" s="234" t="str">
        <f t="shared" si="4"/>
        <v>No hay Programación</v>
      </c>
      <c r="U18" s="187" t="str">
        <f t="shared" si="5"/>
        <v>De acuerdo con lo programado</v>
      </c>
      <c r="V18" s="187"/>
      <c r="W18" s="112">
        <v>0</v>
      </c>
      <c r="X18" s="234" t="str">
        <f t="shared" si="6"/>
        <v>No hay Programación</v>
      </c>
      <c r="Y18" s="187" t="str">
        <f t="shared" si="7"/>
        <v>De acuerdo con lo programado</v>
      </c>
      <c r="Z18" s="187"/>
      <c r="AA18" s="112">
        <v>0</v>
      </c>
      <c r="AB18" s="234">
        <f t="shared" si="8"/>
        <v>0</v>
      </c>
      <c r="AC18" s="187" t="str">
        <f t="shared" si="9"/>
        <v>En riesgo en cumplimiento</v>
      </c>
      <c r="AD18" s="187"/>
      <c r="AE18" s="112">
        <v>0</v>
      </c>
      <c r="AF18" s="234" t="str">
        <f t="shared" si="10"/>
        <v>No hay Programación</v>
      </c>
      <c r="AG18" s="187" t="str">
        <f t="shared" si="11"/>
        <v>De acuerdo con lo programado</v>
      </c>
      <c r="AH18" s="187"/>
      <c r="AI18" s="112">
        <f t="shared" si="12"/>
        <v>0</v>
      </c>
      <c r="AJ18" s="235">
        <f t="shared" si="13"/>
        <v>0</v>
      </c>
      <c r="AK18" s="187" t="str">
        <f t="shared" si="14"/>
        <v>En riesgo en cumplimiento</v>
      </c>
      <c r="AL18" s="187"/>
    </row>
    <row r="19" spans="1:38" ht="36.65" customHeight="1" thickTop="1" thickBot="1">
      <c r="A19" s="132">
        <f t="shared" si="15"/>
        <v>5</v>
      </c>
      <c r="B19" s="133">
        <v>0</v>
      </c>
      <c r="C19" s="133">
        <v>0</v>
      </c>
      <c r="D19" s="133">
        <v>0</v>
      </c>
      <c r="E19" s="133">
        <v>0</v>
      </c>
      <c r="F19" s="214" t="s">
        <v>1322</v>
      </c>
      <c r="G19" s="207" t="s">
        <v>146</v>
      </c>
      <c r="H19" s="207" t="s">
        <v>213</v>
      </c>
      <c r="I19" s="208">
        <v>0</v>
      </c>
      <c r="J19" s="223">
        <v>1</v>
      </c>
      <c r="K19" s="219">
        <f t="shared" si="1"/>
        <v>1</v>
      </c>
      <c r="L19" s="223">
        <v>0</v>
      </c>
      <c r="M19" s="223">
        <v>0</v>
      </c>
      <c r="N19" s="219">
        <f t="shared" si="2"/>
        <v>0</v>
      </c>
      <c r="O19" s="219">
        <f t="shared" si="3"/>
        <v>1</v>
      </c>
      <c r="P19" s="387"/>
      <c r="Q19" s="187" t="s">
        <v>1314</v>
      </c>
      <c r="R19" s="187" t="s">
        <v>1323</v>
      </c>
      <c r="S19" s="264">
        <v>0</v>
      </c>
      <c r="T19" s="224" t="str">
        <f t="shared" si="4"/>
        <v>No hay Programación</v>
      </c>
      <c r="U19" s="114" t="str">
        <f t="shared" si="5"/>
        <v>De acuerdo con lo programado</v>
      </c>
      <c r="V19" s="114"/>
      <c r="W19" s="264">
        <v>0</v>
      </c>
      <c r="X19" s="224">
        <f t="shared" si="6"/>
        <v>0</v>
      </c>
      <c r="Y19" s="114" t="str">
        <f t="shared" si="7"/>
        <v>En riesgo en cumplimiento</v>
      </c>
      <c r="Z19" s="114"/>
      <c r="AA19" s="264">
        <v>0</v>
      </c>
      <c r="AB19" s="224" t="str">
        <f t="shared" si="8"/>
        <v>No hay Programación</v>
      </c>
      <c r="AC19" s="114" t="str">
        <f t="shared" si="9"/>
        <v>De acuerdo con lo programado</v>
      </c>
      <c r="AD19" s="114"/>
      <c r="AE19" s="264">
        <v>0</v>
      </c>
      <c r="AF19" s="224" t="str">
        <f t="shared" si="10"/>
        <v>No hay Programación</v>
      </c>
      <c r="AG19" s="114" t="str">
        <f t="shared" si="11"/>
        <v>De acuerdo con lo programado</v>
      </c>
      <c r="AH19" s="114"/>
      <c r="AI19" s="264">
        <f t="shared" si="12"/>
        <v>0</v>
      </c>
      <c r="AJ19" s="113">
        <f t="shared" si="13"/>
        <v>0</v>
      </c>
      <c r="AK19" s="114" t="str">
        <f t="shared" si="14"/>
        <v>En riesgo en cumplimiento</v>
      </c>
      <c r="AL19" s="114"/>
    </row>
    <row r="20" spans="1:38" ht="36.65" customHeight="1" thickTop="1" thickBot="1">
      <c r="A20" s="132">
        <f t="shared" si="15"/>
        <v>6</v>
      </c>
      <c r="B20" s="133">
        <v>0</v>
      </c>
      <c r="C20" s="133">
        <v>0</v>
      </c>
      <c r="D20" s="133">
        <v>0</v>
      </c>
      <c r="E20" s="133">
        <v>0</v>
      </c>
      <c r="F20" s="214" t="s">
        <v>1324</v>
      </c>
      <c r="G20" s="207" t="s">
        <v>146</v>
      </c>
      <c r="H20" s="207" t="s">
        <v>219</v>
      </c>
      <c r="I20" s="208">
        <v>0</v>
      </c>
      <c r="J20" s="223">
        <v>1</v>
      </c>
      <c r="K20" s="219">
        <f t="shared" si="1"/>
        <v>1</v>
      </c>
      <c r="L20" s="223">
        <v>0</v>
      </c>
      <c r="M20" s="223">
        <v>0</v>
      </c>
      <c r="N20" s="219">
        <f t="shared" si="2"/>
        <v>0</v>
      </c>
      <c r="O20" s="219">
        <f t="shared" si="3"/>
        <v>1</v>
      </c>
      <c r="P20" s="387"/>
      <c r="Q20" s="187" t="s">
        <v>1314</v>
      </c>
      <c r="R20" s="187" t="s">
        <v>1323</v>
      </c>
      <c r="S20" s="264">
        <v>0</v>
      </c>
      <c r="T20" s="224" t="str">
        <f t="shared" si="4"/>
        <v>No hay Programación</v>
      </c>
      <c r="U20" s="114" t="str">
        <f t="shared" si="5"/>
        <v>De acuerdo con lo programado</v>
      </c>
      <c r="V20" s="114"/>
      <c r="W20" s="264">
        <v>0</v>
      </c>
      <c r="X20" s="224">
        <f t="shared" si="6"/>
        <v>0</v>
      </c>
      <c r="Y20" s="114" t="str">
        <f t="shared" si="7"/>
        <v>En riesgo en cumplimiento</v>
      </c>
      <c r="Z20" s="114"/>
      <c r="AA20" s="264">
        <v>0</v>
      </c>
      <c r="AB20" s="224" t="str">
        <f t="shared" si="8"/>
        <v>No hay Programación</v>
      </c>
      <c r="AC20" s="114" t="str">
        <f t="shared" si="9"/>
        <v>De acuerdo con lo programado</v>
      </c>
      <c r="AD20" s="114"/>
      <c r="AE20" s="264">
        <v>0</v>
      </c>
      <c r="AF20" s="224" t="str">
        <f t="shared" si="10"/>
        <v>No hay Programación</v>
      </c>
      <c r="AG20" s="114" t="str">
        <f t="shared" si="11"/>
        <v>De acuerdo con lo programado</v>
      </c>
      <c r="AH20" s="114"/>
      <c r="AI20" s="264">
        <f t="shared" si="12"/>
        <v>0</v>
      </c>
      <c r="AJ20" s="113">
        <f t="shared" si="13"/>
        <v>0</v>
      </c>
      <c r="AK20" s="114" t="str">
        <f t="shared" si="14"/>
        <v>En riesgo en cumplimiento</v>
      </c>
      <c r="AL20" s="114"/>
    </row>
    <row r="21" spans="1:38" ht="36.65" customHeight="1" thickTop="1" thickBot="1">
      <c r="A21" s="132">
        <f t="shared" si="15"/>
        <v>7</v>
      </c>
      <c r="B21" s="133">
        <v>0</v>
      </c>
      <c r="C21" s="133">
        <v>0</v>
      </c>
      <c r="D21" s="133">
        <v>0</v>
      </c>
      <c r="E21" s="133">
        <v>0</v>
      </c>
      <c r="F21" s="214" t="s">
        <v>1325</v>
      </c>
      <c r="G21" s="207" t="s">
        <v>166</v>
      </c>
      <c r="H21" s="207" t="s">
        <v>199</v>
      </c>
      <c r="I21" s="208">
        <v>0</v>
      </c>
      <c r="J21" s="223">
        <v>0</v>
      </c>
      <c r="K21" s="219">
        <f t="shared" si="1"/>
        <v>0</v>
      </c>
      <c r="L21" s="223">
        <v>0</v>
      </c>
      <c r="M21" s="223">
        <v>1</v>
      </c>
      <c r="N21" s="219">
        <f t="shared" si="2"/>
        <v>1</v>
      </c>
      <c r="O21" s="219">
        <f t="shared" si="3"/>
        <v>1</v>
      </c>
      <c r="P21" s="387"/>
      <c r="Q21" s="187" t="s">
        <v>1314</v>
      </c>
      <c r="R21" s="187" t="s">
        <v>1326</v>
      </c>
      <c r="S21" s="264">
        <v>0</v>
      </c>
      <c r="T21" s="224" t="str">
        <f t="shared" si="4"/>
        <v>No hay Programación</v>
      </c>
      <c r="U21" s="114" t="str">
        <f t="shared" si="5"/>
        <v>De acuerdo con lo programado</v>
      </c>
      <c r="V21" s="114"/>
      <c r="W21" s="264">
        <v>0</v>
      </c>
      <c r="X21" s="224" t="str">
        <f t="shared" si="6"/>
        <v>No hay Programación</v>
      </c>
      <c r="Y21" s="114" t="str">
        <f t="shared" si="7"/>
        <v>De acuerdo con lo programado</v>
      </c>
      <c r="Z21" s="114"/>
      <c r="AA21" s="264">
        <v>0</v>
      </c>
      <c r="AB21" s="224" t="str">
        <f t="shared" si="8"/>
        <v>No hay Programación</v>
      </c>
      <c r="AC21" s="114" t="str">
        <f t="shared" si="9"/>
        <v>De acuerdo con lo programado</v>
      </c>
      <c r="AD21" s="114"/>
      <c r="AE21" s="264">
        <v>0</v>
      </c>
      <c r="AF21" s="224">
        <f t="shared" si="10"/>
        <v>0</v>
      </c>
      <c r="AG21" s="114" t="str">
        <f t="shared" si="11"/>
        <v>En riesgo en cumplimiento</v>
      </c>
      <c r="AH21" s="114"/>
      <c r="AI21" s="264">
        <f t="shared" si="12"/>
        <v>0</v>
      </c>
      <c r="AJ21" s="113">
        <f t="shared" si="13"/>
        <v>0</v>
      </c>
      <c r="AK21" s="114" t="str">
        <f t="shared" si="14"/>
        <v>En riesgo en cumplimiento</v>
      </c>
      <c r="AL21" s="114"/>
    </row>
    <row r="22" spans="1:38" ht="36.65" customHeight="1" thickTop="1" thickBot="1">
      <c r="A22" s="132">
        <f t="shared" si="15"/>
        <v>8</v>
      </c>
      <c r="B22" s="133">
        <v>0</v>
      </c>
      <c r="C22" s="133">
        <v>0</v>
      </c>
      <c r="D22" s="133">
        <v>0</v>
      </c>
      <c r="E22" s="133">
        <v>0</v>
      </c>
      <c r="F22" s="214" t="s">
        <v>1327</v>
      </c>
      <c r="G22" s="207" t="s">
        <v>146</v>
      </c>
      <c r="H22" s="207" t="s">
        <v>199</v>
      </c>
      <c r="I22" s="208">
        <v>1</v>
      </c>
      <c r="J22" s="223">
        <v>1</v>
      </c>
      <c r="K22" s="219">
        <f t="shared" si="1"/>
        <v>2</v>
      </c>
      <c r="L22" s="223">
        <v>1</v>
      </c>
      <c r="M22" s="223">
        <v>1</v>
      </c>
      <c r="N22" s="219">
        <f t="shared" si="2"/>
        <v>2</v>
      </c>
      <c r="O22" s="219">
        <f t="shared" si="3"/>
        <v>4</v>
      </c>
      <c r="P22" s="387"/>
      <c r="Q22" s="187" t="s">
        <v>1314</v>
      </c>
      <c r="R22" s="187" t="s">
        <v>1328</v>
      </c>
      <c r="S22" s="264">
        <v>1</v>
      </c>
      <c r="T22" s="224">
        <f t="shared" si="4"/>
        <v>1</v>
      </c>
      <c r="U22" s="114" t="str">
        <f t="shared" si="5"/>
        <v>De acuerdo con lo programado</v>
      </c>
      <c r="V22" s="114"/>
      <c r="W22" s="264">
        <v>0</v>
      </c>
      <c r="X22" s="224">
        <f t="shared" si="6"/>
        <v>0</v>
      </c>
      <c r="Y22" s="114" t="str">
        <f t="shared" si="7"/>
        <v>En riesgo en cumplimiento</v>
      </c>
      <c r="Z22" s="114"/>
      <c r="AA22" s="264">
        <v>0</v>
      </c>
      <c r="AB22" s="224">
        <f t="shared" si="8"/>
        <v>0</v>
      </c>
      <c r="AC22" s="114" t="str">
        <f t="shared" si="9"/>
        <v>En riesgo en cumplimiento</v>
      </c>
      <c r="AD22" s="114"/>
      <c r="AE22" s="264">
        <v>0</v>
      </c>
      <c r="AF22" s="224">
        <f t="shared" si="10"/>
        <v>0</v>
      </c>
      <c r="AG22" s="114" t="str">
        <f t="shared" si="11"/>
        <v>En riesgo en cumplimiento</v>
      </c>
      <c r="AH22" s="114"/>
      <c r="AI22" s="264">
        <f t="shared" si="12"/>
        <v>1</v>
      </c>
      <c r="AJ22" s="113">
        <f t="shared" si="13"/>
        <v>0.25</v>
      </c>
      <c r="AK22" s="114" t="str">
        <f t="shared" si="14"/>
        <v>En riesgo en cumplimiento</v>
      </c>
      <c r="AL22" s="114"/>
    </row>
    <row r="23" spans="1:38" ht="36.65" customHeight="1" thickTop="1" thickBot="1">
      <c r="A23" s="188">
        <f t="shared" si="15"/>
        <v>9</v>
      </c>
      <c r="B23" s="184"/>
      <c r="C23" s="184"/>
      <c r="D23" s="184"/>
      <c r="E23" s="184"/>
      <c r="F23" s="193"/>
      <c r="G23" s="186"/>
      <c r="H23" s="186"/>
      <c r="I23" s="223">
        <v>0</v>
      </c>
      <c r="J23" s="223">
        <v>0</v>
      </c>
      <c r="K23" s="219">
        <f t="shared" ref="K23" si="16">I23+J23</f>
        <v>0</v>
      </c>
      <c r="L23" s="223">
        <v>0</v>
      </c>
      <c r="M23" s="223">
        <v>0</v>
      </c>
      <c r="N23" s="219">
        <f t="shared" ref="N23" si="17">L23+M23</f>
        <v>0</v>
      </c>
      <c r="O23" s="219">
        <f t="shared" ref="O23" si="18">K23+N23</f>
        <v>0</v>
      </c>
      <c r="P23" s="387"/>
      <c r="Q23" s="187"/>
      <c r="R23" s="187"/>
      <c r="S23" s="264">
        <v>0</v>
      </c>
      <c r="T23" s="224" t="str">
        <f t="shared" ref="T23:T27" si="19">IF(S23="","No hay ejecución",IF(AND(I23=0),"No hay Programación", S23/I23))</f>
        <v>No hay Programación</v>
      </c>
      <c r="U23" s="114" t="str">
        <f t="shared" ref="U23:U27" si="20">IF(T23="No hay ejecución","NA",IF(T23&gt;=90%,"De acuerdo con lo programado",IF(T23&gt;=51%,"Atraso Leve",IF(T23&lt;50%,"En riesgo en cumplimiento"))))</f>
        <v>De acuerdo con lo programado</v>
      </c>
      <c r="V23" s="114"/>
      <c r="W23" s="264">
        <v>0</v>
      </c>
      <c r="X23" s="224" t="str">
        <f t="shared" si="6"/>
        <v>No hay Programación</v>
      </c>
      <c r="Y23" s="114" t="str">
        <f t="shared" si="7"/>
        <v>De acuerdo con lo programado</v>
      </c>
      <c r="Z23" s="114"/>
      <c r="AA23" s="264">
        <v>0</v>
      </c>
      <c r="AB23" s="224" t="str">
        <f t="shared" si="8"/>
        <v>No hay Programación</v>
      </c>
      <c r="AC23" s="114" t="str">
        <f t="shared" si="9"/>
        <v>De acuerdo con lo programado</v>
      </c>
      <c r="AD23" s="114"/>
      <c r="AE23" s="264">
        <v>0</v>
      </c>
      <c r="AF23" s="224" t="str">
        <f t="shared" si="10"/>
        <v>No hay Programación</v>
      </c>
      <c r="AG23" s="114" t="str">
        <f t="shared" si="11"/>
        <v>De acuerdo con lo programado</v>
      </c>
      <c r="AH23" s="114"/>
      <c r="AI23" s="264">
        <f t="shared" si="12"/>
        <v>0</v>
      </c>
      <c r="AJ23" s="113" t="str">
        <f t="shared" si="13"/>
        <v>No hay Programación</v>
      </c>
      <c r="AK23" s="114" t="str">
        <f t="shared" si="14"/>
        <v>De acuerdo con lo programado</v>
      </c>
      <c r="AL23" s="114"/>
    </row>
    <row r="24" spans="1:38" ht="36.65" customHeight="1" thickTop="1" thickBot="1">
      <c r="A24" s="188">
        <f t="shared" si="15"/>
        <v>10</v>
      </c>
      <c r="B24" s="184"/>
      <c r="C24" s="184"/>
      <c r="D24" s="184"/>
      <c r="E24" s="184"/>
      <c r="F24" s="193"/>
      <c r="G24" s="186"/>
      <c r="H24" s="186"/>
      <c r="I24" s="223">
        <v>0</v>
      </c>
      <c r="J24" s="223">
        <v>0</v>
      </c>
      <c r="K24" s="219">
        <f t="shared" ref="K24:K27" si="21">I24+J24</f>
        <v>0</v>
      </c>
      <c r="L24" s="223">
        <v>0</v>
      </c>
      <c r="M24" s="223">
        <v>0</v>
      </c>
      <c r="N24" s="219">
        <f t="shared" ref="N24:N27" si="22">L24+M24</f>
        <v>0</v>
      </c>
      <c r="O24" s="219">
        <f t="shared" ref="O24:O27" si="23">K24+N24</f>
        <v>0</v>
      </c>
      <c r="P24" s="387"/>
      <c r="Q24" s="187"/>
      <c r="R24" s="187"/>
      <c r="S24" s="264">
        <v>0</v>
      </c>
      <c r="T24" s="224" t="str">
        <f t="shared" si="19"/>
        <v>No hay Programación</v>
      </c>
      <c r="U24" s="114" t="str">
        <f t="shared" si="20"/>
        <v>De acuerdo con lo programado</v>
      </c>
      <c r="V24" s="114"/>
      <c r="W24" s="264">
        <v>0</v>
      </c>
      <c r="X24" s="224" t="str">
        <f t="shared" si="6"/>
        <v>No hay Programación</v>
      </c>
      <c r="Y24" s="114" t="str">
        <f t="shared" si="7"/>
        <v>De acuerdo con lo programado</v>
      </c>
      <c r="Z24" s="114"/>
      <c r="AA24" s="264">
        <v>0</v>
      </c>
      <c r="AB24" s="224" t="str">
        <f t="shared" si="8"/>
        <v>No hay Programación</v>
      </c>
      <c r="AC24" s="114" t="str">
        <f t="shared" si="9"/>
        <v>De acuerdo con lo programado</v>
      </c>
      <c r="AD24" s="114"/>
      <c r="AE24" s="264">
        <v>0</v>
      </c>
      <c r="AF24" s="224" t="str">
        <f t="shared" si="10"/>
        <v>No hay Programación</v>
      </c>
      <c r="AG24" s="114" t="str">
        <f t="shared" si="11"/>
        <v>De acuerdo con lo programado</v>
      </c>
      <c r="AH24" s="114"/>
      <c r="AI24" s="264">
        <f t="shared" si="12"/>
        <v>0</v>
      </c>
      <c r="AJ24" s="113" t="str">
        <f t="shared" si="13"/>
        <v>No hay Programación</v>
      </c>
      <c r="AK24" s="114" t="str">
        <f t="shared" si="14"/>
        <v>De acuerdo con lo programado</v>
      </c>
      <c r="AL24" s="114"/>
    </row>
    <row r="25" spans="1:38" ht="36.65" customHeight="1" thickTop="1" thickBot="1">
      <c r="A25" s="188">
        <f t="shared" si="15"/>
        <v>11</v>
      </c>
      <c r="B25" s="184"/>
      <c r="C25" s="184"/>
      <c r="D25" s="184"/>
      <c r="E25" s="184"/>
      <c r="F25" s="193"/>
      <c r="G25" s="186"/>
      <c r="H25" s="186"/>
      <c r="I25" s="223">
        <v>0</v>
      </c>
      <c r="J25" s="223">
        <v>0</v>
      </c>
      <c r="K25" s="219">
        <f t="shared" si="21"/>
        <v>0</v>
      </c>
      <c r="L25" s="223">
        <v>0</v>
      </c>
      <c r="M25" s="223">
        <v>0</v>
      </c>
      <c r="N25" s="219">
        <f t="shared" si="22"/>
        <v>0</v>
      </c>
      <c r="O25" s="219">
        <f t="shared" si="23"/>
        <v>0</v>
      </c>
      <c r="P25" s="387"/>
      <c r="Q25" s="187"/>
      <c r="R25" s="187"/>
      <c r="S25" s="264">
        <v>0</v>
      </c>
      <c r="T25" s="224" t="str">
        <f t="shared" si="19"/>
        <v>No hay Programación</v>
      </c>
      <c r="U25" s="114" t="str">
        <f t="shared" si="20"/>
        <v>De acuerdo con lo programado</v>
      </c>
      <c r="V25" s="114"/>
      <c r="W25" s="264">
        <v>0</v>
      </c>
      <c r="X25" s="224" t="str">
        <f t="shared" si="6"/>
        <v>No hay Programación</v>
      </c>
      <c r="Y25" s="114" t="str">
        <f t="shared" si="7"/>
        <v>De acuerdo con lo programado</v>
      </c>
      <c r="Z25" s="114"/>
      <c r="AA25" s="264">
        <v>0</v>
      </c>
      <c r="AB25" s="224" t="str">
        <f t="shared" si="8"/>
        <v>No hay Programación</v>
      </c>
      <c r="AC25" s="114" t="str">
        <f t="shared" si="9"/>
        <v>De acuerdo con lo programado</v>
      </c>
      <c r="AD25" s="114"/>
      <c r="AE25" s="264">
        <v>0</v>
      </c>
      <c r="AF25" s="224" t="str">
        <f t="shared" si="10"/>
        <v>No hay Programación</v>
      </c>
      <c r="AG25" s="114" t="str">
        <f t="shared" si="11"/>
        <v>De acuerdo con lo programado</v>
      </c>
      <c r="AH25" s="114"/>
      <c r="AI25" s="264">
        <f t="shared" si="12"/>
        <v>0</v>
      </c>
      <c r="AJ25" s="113" t="str">
        <f t="shared" si="13"/>
        <v>No hay Programación</v>
      </c>
      <c r="AK25" s="114" t="str">
        <f t="shared" si="14"/>
        <v>De acuerdo con lo programado</v>
      </c>
      <c r="AL25" s="114"/>
    </row>
    <row r="26" spans="1:38" ht="36.65" customHeight="1" thickTop="1" thickBot="1">
      <c r="A26" s="188">
        <f t="shared" si="15"/>
        <v>12</v>
      </c>
      <c r="B26" s="184"/>
      <c r="C26" s="184"/>
      <c r="D26" s="184"/>
      <c r="E26" s="184"/>
      <c r="F26" s="193"/>
      <c r="G26" s="186"/>
      <c r="H26" s="186"/>
      <c r="I26" s="223">
        <v>0</v>
      </c>
      <c r="J26" s="223">
        <v>0</v>
      </c>
      <c r="K26" s="219">
        <f t="shared" si="21"/>
        <v>0</v>
      </c>
      <c r="L26" s="223">
        <v>0</v>
      </c>
      <c r="M26" s="223">
        <v>0</v>
      </c>
      <c r="N26" s="219">
        <f t="shared" si="22"/>
        <v>0</v>
      </c>
      <c r="O26" s="219">
        <f t="shared" si="23"/>
        <v>0</v>
      </c>
      <c r="P26" s="387"/>
      <c r="Q26" s="187"/>
      <c r="R26" s="187"/>
      <c r="S26" s="264">
        <v>0</v>
      </c>
      <c r="T26" s="224" t="str">
        <f t="shared" si="19"/>
        <v>No hay Programación</v>
      </c>
      <c r="U26" s="114" t="str">
        <f t="shared" si="20"/>
        <v>De acuerdo con lo programado</v>
      </c>
      <c r="V26" s="114"/>
      <c r="W26" s="264">
        <v>0</v>
      </c>
      <c r="X26" s="224" t="str">
        <f t="shared" si="6"/>
        <v>No hay Programación</v>
      </c>
      <c r="Y26" s="114" t="str">
        <f t="shared" si="7"/>
        <v>De acuerdo con lo programado</v>
      </c>
      <c r="Z26" s="114"/>
      <c r="AA26" s="264">
        <v>0</v>
      </c>
      <c r="AB26" s="224" t="str">
        <f t="shared" si="8"/>
        <v>No hay Programación</v>
      </c>
      <c r="AC26" s="114" t="str">
        <f t="shared" si="9"/>
        <v>De acuerdo con lo programado</v>
      </c>
      <c r="AD26" s="114"/>
      <c r="AE26" s="264">
        <v>0</v>
      </c>
      <c r="AF26" s="224" t="str">
        <f t="shared" si="10"/>
        <v>No hay Programación</v>
      </c>
      <c r="AG26" s="114" t="str">
        <f t="shared" si="11"/>
        <v>De acuerdo con lo programado</v>
      </c>
      <c r="AH26" s="114"/>
      <c r="AI26" s="264">
        <f t="shared" si="12"/>
        <v>0</v>
      </c>
      <c r="AJ26" s="113" t="str">
        <f t="shared" si="13"/>
        <v>No hay Programación</v>
      </c>
      <c r="AK26" s="114" t="str">
        <f t="shared" si="14"/>
        <v>De acuerdo con lo programado</v>
      </c>
      <c r="AL26" s="114"/>
    </row>
    <row r="27" spans="1:38" ht="36.65" customHeight="1" thickTop="1" thickBot="1">
      <c r="A27" s="188">
        <f t="shared" si="15"/>
        <v>13</v>
      </c>
      <c r="B27" s="184"/>
      <c r="C27" s="184"/>
      <c r="D27" s="184"/>
      <c r="E27" s="184"/>
      <c r="F27" s="193"/>
      <c r="G27" s="186"/>
      <c r="H27" s="186"/>
      <c r="I27" s="223">
        <v>0</v>
      </c>
      <c r="J27" s="223">
        <v>0</v>
      </c>
      <c r="K27" s="219">
        <f t="shared" si="21"/>
        <v>0</v>
      </c>
      <c r="L27" s="223">
        <v>0</v>
      </c>
      <c r="M27" s="223">
        <v>0</v>
      </c>
      <c r="N27" s="219">
        <f t="shared" si="22"/>
        <v>0</v>
      </c>
      <c r="O27" s="219">
        <f t="shared" si="23"/>
        <v>0</v>
      </c>
      <c r="P27" s="387"/>
      <c r="Q27" s="187"/>
      <c r="R27" s="187"/>
      <c r="S27" s="264">
        <v>0</v>
      </c>
      <c r="T27" s="224" t="str">
        <f t="shared" si="19"/>
        <v>No hay Programación</v>
      </c>
      <c r="U27" s="114" t="str">
        <f t="shared" si="20"/>
        <v>De acuerdo con lo programado</v>
      </c>
      <c r="V27" s="114"/>
      <c r="W27" s="264">
        <v>0</v>
      </c>
      <c r="X27" s="224" t="str">
        <f t="shared" si="6"/>
        <v>No hay Programación</v>
      </c>
      <c r="Y27" s="114" t="str">
        <f t="shared" si="7"/>
        <v>De acuerdo con lo programado</v>
      </c>
      <c r="Z27" s="114"/>
      <c r="AA27" s="264">
        <v>0</v>
      </c>
      <c r="AB27" s="224" t="str">
        <f t="shared" si="8"/>
        <v>No hay Programación</v>
      </c>
      <c r="AC27" s="114" t="str">
        <f t="shared" si="9"/>
        <v>De acuerdo con lo programado</v>
      </c>
      <c r="AD27" s="114"/>
      <c r="AE27" s="264">
        <v>0</v>
      </c>
      <c r="AF27" s="224" t="str">
        <f t="shared" si="10"/>
        <v>No hay Programación</v>
      </c>
      <c r="AG27" s="114" t="str">
        <f t="shared" si="11"/>
        <v>De acuerdo con lo programado</v>
      </c>
      <c r="AH27" s="114"/>
      <c r="AI27" s="264">
        <f t="shared" si="12"/>
        <v>0</v>
      </c>
      <c r="AJ27" s="113" t="str">
        <f t="shared" si="13"/>
        <v>No hay Programación</v>
      </c>
      <c r="AK27" s="114" t="str">
        <f t="shared" si="14"/>
        <v>De acuerdo con lo programado</v>
      </c>
      <c r="AL27" s="114"/>
    </row>
    <row r="28" spans="1:38" ht="15" customHeight="1" thickTop="1">
      <c r="A28" s="270" t="s">
        <v>947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row>
    <row r="29" spans="1:38" ht="40.5" customHeight="1" thickBot="1">
      <c r="A29" s="132">
        <f>A27+1</f>
        <v>14</v>
      </c>
      <c r="B29" s="133">
        <v>0</v>
      </c>
      <c r="C29" s="133">
        <v>0</v>
      </c>
      <c r="D29" s="133">
        <v>0</v>
      </c>
      <c r="E29" s="133">
        <v>0</v>
      </c>
      <c r="F29" s="214" t="s">
        <v>1329</v>
      </c>
      <c r="G29" s="207" t="s">
        <v>136</v>
      </c>
      <c r="H29" s="207" t="s">
        <v>199</v>
      </c>
      <c r="I29" s="208">
        <v>0</v>
      </c>
      <c r="J29" s="223">
        <v>0</v>
      </c>
      <c r="K29" s="219">
        <f t="shared" ref="K29:K33" si="24">I29+J29</f>
        <v>0</v>
      </c>
      <c r="L29" s="223">
        <v>0</v>
      </c>
      <c r="M29" s="223">
        <v>0</v>
      </c>
      <c r="N29" s="219">
        <f t="shared" ref="N29:N33" si="25">L29+M29</f>
        <v>0</v>
      </c>
      <c r="O29" s="219">
        <f t="shared" ref="O29:O33" si="26">K29+N29</f>
        <v>0</v>
      </c>
      <c r="P29" s="387"/>
      <c r="Q29" s="187" t="s">
        <v>1314</v>
      </c>
      <c r="R29" s="187" t="s">
        <v>1330</v>
      </c>
      <c r="S29" s="264">
        <v>0</v>
      </c>
      <c r="T29" s="224" t="str">
        <f t="shared" ref="T29:T33" si="27">IF(S29="","No hay ejecución",IF(AND(I29=0),"No hay Programación", S29/I29))</f>
        <v>No hay Programación</v>
      </c>
      <c r="U29" s="114" t="str">
        <f t="shared" ref="U29:U33" si="28">IF(T29="No hay ejecución","NA",IF(T29&gt;=90%,"De acuerdo con lo programado",IF(T29&gt;=51%,"Atraso Leve",IF(T29&lt;50%,"En riesgo en cumplimiento"))))</f>
        <v>De acuerdo con lo programado</v>
      </c>
      <c r="V29" s="114"/>
      <c r="W29" s="264">
        <v>0</v>
      </c>
      <c r="X29" s="224" t="str">
        <f t="shared" ref="X29:X33" si="29">IF(W29="","No hay ejecución",IF(AND(J29=0),"No hay Programación", W29/J29))</f>
        <v>No hay Programación</v>
      </c>
      <c r="Y29" s="114" t="str">
        <f t="shared" si="7"/>
        <v>De acuerdo con lo programado</v>
      </c>
      <c r="Z29" s="114"/>
      <c r="AA29" s="264">
        <v>0</v>
      </c>
      <c r="AB29" s="224" t="str">
        <f t="shared" ref="AB29:AB33" si="30">IF(AA29="","No hay ejecución",IF(AND(L29=0),"No hay Programación", AA29/L29))</f>
        <v>No hay Programación</v>
      </c>
      <c r="AC29" s="114" t="str">
        <f t="shared" si="9"/>
        <v>De acuerdo con lo programado</v>
      </c>
      <c r="AD29" s="114"/>
      <c r="AE29" s="264">
        <v>0</v>
      </c>
      <c r="AF29" s="224" t="str">
        <f t="shared" ref="AF29:AF33" si="31">IF(AE29="","No hay ejecución",IF(AND(M29=0),"No hay Programación", AE29/M29))</f>
        <v>No hay Programación</v>
      </c>
      <c r="AG29" s="114" t="str">
        <f t="shared" si="11"/>
        <v>De acuerdo con lo programado</v>
      </c>
      <c r="AH29" s="114"/>
      <c r="AI29" s="264">
        <f t="shared" ref="AI29:AI33" si="32">AE29+AA29+W29+S29</f>
        <v>0</v>
      </c>
      <c r="AJ29" s="113" t="str">
        <f t="shared" ref="AJ29:AJ33" si="33">IF(AI29="","No hay ejecución",IF(AND(O29=0),"No hay Programación", AI29/O29))</f>
        <v>No hay Programación</v>
      </c>
      <c r="AK29" s="114" t="str">
        <f t="shared" si="14"/>
        <v>De acuerdo con lo programado</v>
      </c>
      <c r="AL29" s="114"/>
    </row>
    <row r="30" spans="1:38" ht="40.5" customHeight="1" thickTop="1" thickBot="1">
      <c r="A30" s="188">
        <f>A29+1</f>
        <v>15</v>
      </c>
      <c r="B30" s="184"/>
      <c r="C30" s="184"/>
      <c r="D30" s="184"/>
      <c r="E30" s="184"/>
      <c r="F30" s="193"/>
      <c r="G30" s="186"/>
      <c r="H30" s="186"/>
      <c r="I30" s="223">
        <v>0</v>
      </c>
      <c r="J30" s="223">
        <v>0</v>
      </c>
      <c r="K30" s="189">
        <f t="shared" si="24"/>
        <v>0</v>
      </c>
      <c r="L30" s="223">
        <v>0</v>
      </c>
      <c r="M30" s="223">
        <v>0</v>
      </c>
      <c r="N30" s="189">
        <f t="shared" si="25"/>
        <v>0</v>
      </c>
      <c r="O30" s="189">
        <f t="shared" si="26"/>
        <v>0</v>
      </c>
      <c r="P30" s="387"/>
      <c r="Q30" s="187"/>
      <c r="R30" s="187"/>
      <c r="S30" s="264">
        <v>0</v>
      </c>
      <c r="T30" s="224" t="str">
        <f t="shared" si="27"/>
        <v>No hay Programación</v>
      </c>
      <c r="U30" s="114" t="str">
        <f t="shared" si="28"/>
        <v>De acuerdo con lo programado</v>
      </c>
      <c r="V30" s="114"/>
      <c r="W30" s="264">
        <v>0</v>
      </c>
      <c r="X30" s="224" t="str">
        <f t="shared" si="29"/>
        <v>No hay Programación</v>
      </c>
      <c r="Y30" s="114" t="str">
        <f t="shared" si="7"/>
        <v>De acuerdo con lo programado</v>
      </c>
      <c r="Z30" s="114"/>
      <c r="AA30" s="264">
        <v>0</v>
      </c>
      <c r="AB30" s="224" t="str">
        <f t="shared" si="30"/>
        <v>No hay Programación</v>
      </c>
      <c r="AC30" s="114" t="str">
        <f t="shared" si="9"/>
        <v>De acuerdo con lo programado</v>
      </c>
      <c r="AD30" s="114"/>
      <c r="AE30" s="264">
        <v>0</v>
      </c>
      <c r="AF30" s="224" t="str">
        <f t="shared" si="31"/>
        <v>No hay Programación</v>
      </c>
      <c r="AG30" s="114" t="str">
        <f t="shared" si="11"/>
        <v>De acuerdo con lo programado</v>
      </c>
      <c r="AH30" s="114"/>
      <c r="AI30" s="264">
        <f t="shared" si="32"/>
        <v>0</v>
      </c>
      <c r="AJ30" s="113" t="str">
        <f t="shared" si="33"/>
        <v>No hay Programación</v>
      </c>
      <c r="AK30" s="114" t="str">
        <f t="shared" si="14"/>
        <v>De acuerdo con lo programado</v>
      </c>
      <c r="AL30" s="114"/>
    </row>
    <row r="31" spans="1:38" ht="40.5" customHeight="1" thickTop="1" thickBot="1">
      <c r="A31" s="188">
        <f t="shared" ref="A31:A33" si="34">A30+1</f>
        <v>16</v>
      </c>
      <c r="B31" s="184"/>
      <c r="C31" s="184"/>
      <c r="D31" s="184"/>
      <c r="E31" s="184"/>
      <c r="F31" s="193"/>
      <c r="G31" s="186"/>
      <c r="H31" s="186"/>
      <c r="I31" s="223">
        <v>0</v>
      </c>
      <c r="J31" s="223">
        <v>0</v>
      </c>
      <c r="K31" s="189">
        <f t="shared" si="24"/>
        <v>0</v>
      </c>
      <c r="L31" s="223">
        <v>0</v>
      </c>
      <c r="M31" s="223">
        <v>0</v>
      </c>
      <c r="N31" s="189">
        <f t="shared" si="25"/>
        <v>0</v>
      </c>
      <c r="O31" s="189">
        <f t="shared" si="26"/>
        <v>0</v>
      </c>
      <c r="P31" s="387"/>
      <c r="Q31" s="187"/>
      <c r="R31" s="187"/>
      <c r="S31" s="264">
        <v>0</v>
      </c>
      <c r="T31" s="224" t="str">
        <f t="shared" si="27"/>
        <v>No hay Programación</v>
      </c>
      <c r="U31" s="114" t="str">
        <f t="shared" si="28"/>
        <v>De acuerdo con lo programado</v>
      </c>
      <c r="V31" s="114"/>
      <c r="W31" s="264">
        <v>0</v>
      </c>
      <c r="X31" s="224" t="str">
        <f t="shared" si="29"/>
        <v>No hay Programación</v>
      </c>
      <c r="Y31" s="114" t="str">
        <f t="shared" si="7"/>
        <v>De acuerdo con lo programado</v>
      </c>
      <c r="Z31" s="114"/>
      <c r="AA31" s="264">
        <v>0</v>
      </c>
      <c r="AB31" s="224" t="str">
        <f t="shared" si="30"/>
        <v>No hay Programación</v>
      </c>
      <c r="AC31" s="114" t="str">
        <f t="shared" si="9"/>
        <v>De acuerdo con lo programado</v>
      </c>
      <c r="AD31" s="114"/>
      <c r="AE31" s="264">
        <v>0</v>
      </c>
      <c r="AF31" s="224" t="str">
        <f t="shared" si="31"/>
        <v>No hay Programación</v>
      </c>
      <c r="AG31" s="114" t="str">
        <f t="shared" si="11"/>
        <v>De acuerdo con lo programado</v>
      </c>
      <c r="AH31" s="114"/>
      <c r="AI31" s="264">
        <f t="shared" si="32"/>
        <v>0</v>
      </c>
      <c r="AJ31" s="113" t="str">
        <f t="shared" si="33"/>
        <v>No hay Programación</v>
      </c>
      <c r="AK31" s="114" t="str">
        <f t="shared" si="14"/>
        <v>De acuerdo con lo programado</v>
      </c>
      <c r="AL31" s="114"/>
    </row>
    <row r="32" spans="1:38" ht="40.5" customHeight="1" thickTop="1" thickBot="1">
      <c r="A32" s="188">
        <f t="shared" si="34"/>
        <v>17</v>
      </c>
      <c r="B32" s="184"/>
      <c r="C32" s="184"/>
      <c r="D32" s="184"/>
      <c r="E32" s="184"/>
      <c r="F32" s="193"/>
      <c r="G32" s="186"/>
      <c r="H32" s="186"/>
      <c r="I32" s="223">
        <v>0</v>
      </c>
      <c r="J32" s="223">
        <v>0</v>
      </c>
      <c r="K32" s="189">
        <f t="shared" si="24"/>
        <v>0</v>
      </c>
      <c r="L32" s="223">
        <v>0</v>
      </c>
      <c r="M32" s="223">
        <v>0</v>
      </c>
      <c r="N32" s="189">
        <f t="shared" si="25"/>
        <v>0</v>
      </c>
      <c r="O32" s="189">
        <f t="shared" si="26"/>
        <v>0</v>
      </c>
      <c r="P32" s="387"/>
      <c r="Q32" s="187"/>
      <c r="R32" s="187"/>
      <c r="S32" s="264">
        <v>0</v>
      </c>
      <c r="T32" s="224" t="str">
        <f t="shared" si="27"/>
        <v>No hay Programación</v>
      </c>
      <c r="U32" s="114" t="str">
        <f t="shared" si="28"/>
        <v>De acuerdo con lo programado</v>
      </c>
      <c r="V32" s="114"/>
      <c r="W32" s="264">
        <v>0</v>
      </c>
      <c r="X32" s="224" t="str">
        <f t="shared" si="29"/>
        <v>No hay Programación</v>
      </c>
      <c r="Y32" s="114" t="str">
        <f t="shared" si="7"/>
        <v>De acuerdo con lo programado</v>
      </c>
      <c r="Z32" s="114"/>
      <c r="AA32" s="264">
        <v>0</v>
      </c>
      <c r="AB32" s="224" t="str">
        <f t="shared" si="30"/>
        <v>No hay Programación</v>
      </c>
      <c r="AC32" s="114" t="str">
        <f t="shared" si="9"/>
        <v>De acuerdo con lo programado</v>
      </c>
      <c r="AD32" s="114"/>
      <c r="AE32" s="264">
        <v>0</v>
      </c>
      <c r="AF32" s="224" t="str">
        <f t="shared" si="31"/>
        <v>No hay Programación</v>
      </c>
      <c r="AG32" s="114" t="str">
        <f t="shared" si="11"/>
        <v>De acuerdo con lo programado</v>
      </c>
      <c r="AH32" s="114"/>
      <c r="AI32" s="264">
        <f t="shared" si="32"/>
        <v>0</v>
      </c>
      <c r="AJ32" s="113" t="str">
        <f t="shared" si="33"/>
        <v>No hay Programación</v>
      </c>
      <c r="AK32" s="114" t="str">
        <f t="shared" si="14"/>
        <v>De acuerdo con lo programado</v>
      </c>
      <c r="AL32" s="114"/>
    </row>
    <row r="33" spans="1:38" ht="40.5" customHeight="1" thickTop="1" thickBot="1">
      <c r="A33" s="188">
        <f t="shared" si="34"/>
        <v>18</v>
      </c>
      <c r="B33" s="184"/>
      <c r="C33" s="184"/>
      <c r="D33" s="184"/>
      <c r="E33" s="184"/>
      <c r="F33" s="193"/>
      <c r="G33" s="186"/>
      <c r="H33" s="186"/>
      <c r="I33" s="223">
        <v>0</v>
      </c>
      <c r="J33" s="223">
        <v>0</v>
      </c>
      <c r="K33" s="189">
        <f t="shared" si="24"/>
        <v>0</v>
      </c>
      <c r="L33" s="223">
        <v>0</v>
      </c>
      <c r="M33" s="223">
        <v>0</v>
      </c>
      <c r="N33" s="189">
        <f t="shared" si="25"/>
        <v>0</v>
      </c>
      <c r="O33" s="189">
        <f t="shared" si="26"/>
        <v>0</v>
      </c>
      <c r="P33" s="387"/>
      <c r="Q33" s="187"/>
      <c r="R33" s="187"/>
      <c r="S33" s="264">
        <v>0</v>
      </c>
      <c r="T33" s="224" t="str">
        <f t="shared" si="27"/>
        <v>No hay Programación</v>
      </c>
      <c r="U33" s="114" t="str">
        <f t="shared" si="28"/>
        <v>De acuerdo con lo programado</v>
      </c>
      <c r="V33" s="114"/>
      <c r="W33" s="264">
        <v>0</v>
      </c>
      <c r="X33" s="224" t="str">
        <f t="shared" si="29"/>
        <v>No hay Programación</v>
      </c>
      <c r="Y33" s="114" t="str">
        <f t="shared" si="7"/>
        <v>De acuerdo con lo programado</v>
      </c>
      <c r="Z33" s="114"/>
      <c r="AA33" s="264">
        <v>0</v>
      </c>
      <c r="AB33" s="224" t="str">
        <f t="shared" si="30"/>
        <v>No hay Programación</v>
      </c>
      <c r="AC33" s="114" t="str">
        <f t="shared" si="9"/>
        <v>De acuerdo con lo programado</v>
      </c>
      <c r="AD33" s="114"/>
      <c r="AE33" s="264">
        <v>0</v>
      </c>
      <c r="AF33" s="224" t="str">
        <f t="shared" si="31"/>
        <v>No hay Programación</v>
      </c>
      <c r="AG33" s="114" t="str">
        <f t="shared" si="11"/>
        <v>De acuerdo con lo programado</v>
      </c>
      <c r="AH33" s="114"/>
      <c r="AI33" s="264">
        <f t="shared" si="32"/>
        <v>0</v>
      </c>
      <c r="AJ33" s="113" t="str">
        <f t="shared" si="33"/>
        <v>No hay Programación</v>
      </c>
      <c r="AK33" s="114" t="str">
        <f t="shared" si="14"/>
        <v>De acuerdo con lo programado</v>
      </c>
      <c r="AL33" s="114"/>
    </row>
    <row r="34" spans="1:38" ht="10.5" thickTop="1" thickBot="1">
      <c r="A34" s="346"/>
      <c r="B34" s="346"/>
      <c r="C34" s="346"/>
      <c r="D34" s="346"/>
      <c r="E34" s="346"/>
      <c r="F34" s="347"/>
      <c r="G34" s="348"/>
      <c r="H34" s="348"/>
      <c r="I34" s="349"/>
      <c r="J34" s="349"/>
      <c r="K34" s="349"/>
      <c r="L34" s="349"/>
      <c r="M34" s="349"/>
      <c r="N34" s="349"/>
      <c r="O34" s="349"/>
      <c r="P34" s="349"/>
      <c r="Q34" s="349"/>
      <c r="R34" s="349"/>
      <c r="AD34" s="115"/>
    </row>
    <row r="35" spans="1:38" ht="10.5" customHeight="1" thickTop="1" thickBot="1">
      <c r="A35" s="1332" t="s">
        <v>363</v>
      </c>
      <c r="B35" s="1333"/>
      <c r="C35" s="1333"/>
      <c r="D35" s="1333"/>
      <c r="E35" s="1333"/>
      <c r="F35" s="196" t="s">
        <v>1314</v>
      </c>
      <c r="G35" s="351"/>
      <c r="H35" s="351"/>
      <c r="I35" s="349"/>
      <c r="J35" s="349"/>
      <c r="K35" s="349"/>
      <c r="L35" s="349"/>
      <c r="M35" s="349"/>
      <c r="N35" s="349"/>
      <c r="O35" s="349"/>
      <c r="P35" s="349"/>
      <c r="Q35" s="349"/>
      <c r="R35" s="349"/>
    </row>
    <row r="36" spans="1:38" ht="10.5" thickTop="1" thickBot="1">
      <c r="A36" s="352"/>
      <c r="B36" s="352"/>
      <c r="C36" s="352"/>
      <c r="D36" s="352"/>
      <c r="E36" s="352"/>
      <c r="F36" s="353"/>
      <c r="G36" s="351"/>
      <c r="H36" s="351"/>
      <c r="I36" s="349"/>
      <c r="J36" s="349"/>
      <c r="K36" s="349"/>
      <c r="L36" s="349"/>
      <c r="M36" s="349"/>
      <c r="N36" s="349"/>
      <c r="O36" s="349"/>
      <c r="P36" s="349"/>
      <c r="Q36" s="349"/>
      <c r="R36" s="349"/>
    </row>
    <row r="37" spans="1:38" ht="12" customHeight="1" thickTop="1" thickBot="1">
      <c r="A37" s="1334" t="s">
        <v>365</v>
      </c>
      <c r="B37" s="1335"/>
      <c r="C37" s="1335"/>
      <c r="D37" s="1335"/>
      <c r="E37" s="1335"/>
      <c r="F37" s="196" t="s">
        <v>1331</v>
      </c>
      <c r="G37" s="351"/>
      <c r="H37" s="351"/>
      <c r="I37" s="349"/>
      <c r="J37" s="349"/>
      <c r="K37" s="349"/>
      <c r="L37" s="349"/>
      <c r="M37" s="349"/>
      <c r="N37" s="349"/>
      <c r="O37" s="349"/>
      <c r="P37" s="349"/>
      <c r="Q37" s="349"/>
      <c r="R37" s="349"/>
    </row>
    <row r="38" spans="1:38" ht="10.5" thickTop="1" thickBot="1">
      <c r="A38" s="354"/>
      <c r="B38" s="354"/>
      <c r="C38" s="354"/>
      <c r="D38" s="354"/>
      <c r="E38" s="354"/>
      <c r="F38" s="355"/>
      <c r="G38" s="351"/>
      <c r="H38" s="351"/>
      <c r="I38" s="349"/>
      <c r="J38" s="349"/>
      <c r="K38" s="349"/>
      <c r="L38" s="349"/>
      <c r="M38" s="349"/>
      <c r="N38" s="349"/>
      <c r="O38" s="349"/>
      <c r="P38" s="349"/>
      <c r="Q38" s="349"/>
      <c r="R38" s="349"/>
    </row>
    <row r="39" spans="1:38" ht="10.5" thickTop="1" thickBot="1">
      <c r="A39" s="356" t="s">
        <v>366</v>
      </c>
      <c r="B39" s="346"/>
      <c r="C39" s="357"/>
      <c r="D39" s="346"/>
      <c r="E39" s="346"/>
      <c r="F39" s="347"/>
      <c r="G39" s="351"/>
      <c r="H39" s="351"/>
      <c r="I39" s="349"/>
      <c r="J39" s="349"/>
      <c r="K39" s="349"/>
      <c r="L39" s="349"/>
      <c r="M39" s="349"/>
      <c r="N39" s="349"/>
      <c r="O39" s="349"/>
      <c r="P39" s="349"/>
      <c r="Q39" s="349"/>
      <c r="R39" s="349"/>
    </row>
    <row r="40" spans="1:38" ht="13.4" customHeight="1" thickTop="1" thickBot="1">
      <c r="A40" s="356">
        <v>1</v>
      </c>
      <c r="B40" s="346" t="s">
        <v>367</v>
      </c>
      <c r="C40" s="357"/>
      <c r="D40" s="346"/>
      <c r="E40" s="346"/>
      <c r="F40" s="347"/>
      <c r="G40" s="351"/>
      <c r="H40" s="351"/>
      <c r="I40" s="349"/>
      <c r="J40" s="349"/>
      <c r="K40" s="349"/>
      <c r="L40" s="349"/>
      <c r="M40" s="349"/>
      <c r="N40" s="349"/>
      <c r="O40" s="349"/>
      <c r="P40" s="349"/>
      <c r="Q40" s="349"/>
      <c r="R40" s="349"/>
    </row>
    <row r="41" spans="1:38" ht="13.4" customHeight="1" thickTop="1" thickBot="1">
      <c r="A41" s="356">
        <v>2</v>
      </c>
      <c r="B41" s="346" t="s">
        <v>997</v>
      </c>
      <c r="C41" s="357"/>
      <c r="D41" s="346"/>
      <c r="E41" s="346"/>
      <c r="F41" s="347"/>
      <c r="G41" s="351"/>
      <c r="H41" s="351"/>
      <c r="I41" s="349"/>
      <c r="J41" s="349"/>
      <c r="K41" s="349"/>
      <c r="L41" s="349"/>
      <c r="M41" s="349"/>
      <c r="N41" s="349"/>
      <c r="O41" s="349"/>
      <c r="P41" s="349"/>
      <c r="Q41" s="349"/>
      <c r="R41" s="349"/>
    </row>
    <row r="42" spans="1:38" ht="13.4" customHeight="1" thickTop="1" thickBot="1">
      <c r="A42" s="356">
        <v>3</v>
      </c>
      <c r="B42" s="346" t="s">
        <v>369</v>
      </c>
      <c r="C42" s="358"/>
      <c r="D42" s="346"/>
      <c r="E42" s="346"/>
      <c r="F42" s="347"/>
      <c r="G42" s="352"/>
      <c r="H42" s="352"/>
      <c r="I42" s="349"/>
      <c r="J42" s="349"/>
      <c r="K42" s="349"/>
      <c r="L42" s="349"/>
      <c r="M42" s="349"/>
      <c r="N42" s="349"/>
      <c r="O42" s="349"/>
      <c r="P42" s="349"/>
      <c r="Q42" s="349"/>
      <c r="R42" s="349"/>
    </row>
    <row r="43" spans="1:38" ht="13.4" customHeight="1" thickTop="1" thickBot="1">
      <c r="A43" s="356">
        <v>4</v>
      </c>
      <c r="B43" s="346" t="s">
        <v>370</v>
      </c>
      <c r="C43" s="358"/>
      <c r="D43" s="346"/>
      <c r="E43" s="346"/>
      <c r="F43" s="347"/>
      <c r="G43" s="348"/>
      <c r="H43" s="348"/>
      <c r="I43" s="349"/>
      <c r="J43" s="349"/>
      <c r="K43" s="349"/>
      <c r="L43" s="349"/>
      <c r="M43" s="349"/>
      <c r="N43" s="349"/>
      <c r="O43" s="349"/>
      <c r="P43" s="349"/>
      <c r="Q43" s="349"/>
      <c r="R43" s="349"/>
    </row>
    <row r="44" spans="1:38" ht="13.4" customHeight="1" thickTop="1" thickBot="1">
      <c r="A44" s="356">
        <v>5</v>
      </c>
      <c r="B44" s="346" t="s">
        <v>998</v>
      </c>
      <c r="C44" s="358"/>
      <c r="D44" s="346"/>
      <c r="E44" s="346"/>
      <c r="F44" s="347"/>
      <c r="G44" s="348"/>
      <c r="H44" s="348"/>
      <c r="I44" s="349"/>
      <c r="J44" s="349"/>
      <c r="K44" s="349"/>
      <c r="L44" s="349"/>
      <c r="M44" s="349"/>
      <c r="N44" s="349"/>
      <c r="O44" s="349"/>
      <c r="P44" s="349"/>
      <c r="Q44" s="349"/>
      <c r="R44" s="349"/>
    </row>
    <row r="45" spans="1:38" ht="13.4" customHeight="1" thickTop="1">
      <c r="A45" s="356">
        <v>6</v>
      </c>
      <c r="B45" s="352" t="s">
        <v>372</v>
      </c>
      <c r="C45" s="358"/>
      <c r="D45" s="346"/>
      <c r="E45" s="346"/>
      <c r="F45" s="347"/>
      <c r="G45" s="351"/>
      <c r="H45" s="351"/>
      <c r="I45" s="359"/>
      <c r="J45" s="359"/>
      <c r="K45" s="359"/>
      <c r="L45" s="359"/>
      <c r="M45" s="359"/>
      <c r="N45" s="359"/>
      <c r="O45" s="359"/>
      <c r="P45" s="359"/>
      <c r="Q45" s="359"/>
      <c r="R45" s="359"/>
    </row>
    <row r="46" spans="1:38" ht="13.4" customHeight="1">
      <c r="A46" s="356">
        <v>7</v>
      </c>
      <c r="B46" s="346" t="s">
        <v>373</v>
      </c>
      <c r="D46" s="346"/>
      <c r="E46" s="346"/>
      <c r="F46" s="347"/>
      <c r="G46" s="351"/>
      <c r="H46" s="351"/>
      <c r="I46" s="359"/>
      <c r="J46" s="359"/>
      <c r="K46" s="359"/>
      <c r="L46" s="359"/>
      <c r="M46" s="359"/>
      <c r="N46" s="359"/>
      <c r="O46" s="359"/>
      <c r="P46" s="359"/>
      <c r="Q46" s="359"/>
      <c r="R46" s="359"/>
    </row>
    <row r="47" spans="1:38" s="249" customFormat="1" ht="13.4" customHeight="1">
      <c r="A47" s="356">
        <v>8</v>
      </c>
      <c r="B47" s="360" t="s">
        <v>374</v>
      </c>
      <c r="C47" s="346"/>
      <c r="D47" s="352"/>
      <c r="E47" s="352"/>
      <c r="F47" s="347"/>
      <c r="G47" s="351"/>
      <c r="H47" s="351"/>
      <c r="I47" s="359"/>
      <c r="J47" s="359"/>
      <c r="K47" s="359"/>
      <c r="L47" s="359"/>
      <c r="M47" s="359"/>
      <c r="N47" s="359"/>
      <c r="O47" s="359"/>
      <c r="P47" s="359"/>
      <c r="Q47" s="359"/>
      <c r="R47" s="359"/>
    </row>
    <row r="48" spans="1:38" ht="13.4" customHeight="1">
      <c r="A48" s="356">
        <v>9</v>
      </c>
      <c r="B48" s="360" t="s">
        <v>375</v>
      </c>
      <c r="C48" s="346"/>
      <c r="D48" s="346"/>
      <c r="E48" s="346"/>
      <c r="F48" s="347"/>
      <c r="G48" s="351"/>
      <c r="H48" s="351"/>
      <c r="I48" s="359"/>
      <c r="J48" s="359"/>
      <c r="K48" s="359"/>
      <c r="L48" s="359"/>
      <c r="M48" s="359"/>
      <c r="N48" s="359"/>
      <c r="O48" s="359"/>
      <c r="P48" s="359"/>
      <c r="Q48" s="359"/>
      <c r="R48" s="359"/>
    </row>
    <row r="49" spans="1:18" ht="13.4" hidden="1" customHeight="1">
      <c r="A49" s="356">
        <v>10</v>
      </c>
      <c r="B49" s="360" t="s">
        <v>376</v>
      </c>
      <c r="C49" s="346"/>
      <c r="D49" s="346"/>
      <c r="E49" s="346"/>
      <c r="F49" s="347"/>
      <c r="G49" s="351"/>
      <c r="H49" s="351"/>
      <c r="I49" s="359"/>
      <c r="J49" s="359"/>
      <c r="K49" s="359"/>
      <c r="L49" s="359"/>
      <c r="M49" s="359"/>
      <c r="N49" s="359"/>
      <c r="O49" s="359"/>
      <c r="P49" s="359"/>
      <c r="Q49" s="359"/>
      <c r="R49" s="359"/>
    </row>
    <row r="50" spans="1:18" ht="13.4" customHeight="1">
      <c r="A50" s="356">
        <v>10</v>
      </c>
      <c r="B50" s="360" t="s">
        <v>377</v>
      </c>
      <c r="C50" s="346"/>
      <c r="D50" s="346"/>
      <c r="E50" s="346"/>
      <c r="F50" s="347"/>
      <c r="G50" s="351"/>
      <c r="H50" s="351"/>
      <c r="I50" s="359"/>
      <c r="J50" s="359"/>
      <c r="K50" s="359"/>
      <c r="L50" s="359"/>
      <c r="M50" s="359"/>
      <c r="N50" s="359"/>
      <c r="O50" s="359"/>
      <c r="P50" s="359"/>
      <c r="Q50" s="359"/>
      <c r="R50" s="359"/>
    </row>
    <row r="51" spans="1:18" ht="13.4" customHeight="1">
      <c r="A51" s="356">
        <v>11</v>
      </c>
      <c r="B51" s="346" t="s">
        <v>378</v>
      </c>
      <c r="C51" s="346"/>
      <c r="D51" s="346"/>
      <c r="E51" s="346"/>
      <c r="F51" s="347"/>
      <c r="G51" s="351"/>
      <c r="H51" s="351"/>
      <c r="I51" s="359"/>
      <c r="J51" s="359"/>
      <c r="K51" s="359"/>
      <c r="L51" s="359"/>
      <c r="M51" s="359"/>
      <c r="N51" s="359"/>
      <c r="O51" s="359"/>
      <c r="P51" s="359"/>
      <c r="Q51" s="359"/>
      <c r="R51" s="359"/>
    </row>
    <row r="52" spans="1:18" ht="13.4" customHeight="1">
      <c r="A52" s="356">
        <v>12</v>
      </c>
      <c r="B52" s="360" t="s">
        <v>379</v>
      </c>
      <c r="C52" s="346"/>
      <c r="D52" s="346"/>
      <c r="E52" s="346"/>
      <c r="F52" s="347"/>
      <c r="G52" s="351"/>
      <c r="H52" s="351"/>
      <c r="I52" s="359"/>
      <c r="J52" s="359"/>
      <c r="K52" s="359"/>
      <c r="L52" s="359"/>
      <c r="M52" s="359"/>
      <c r="N52" s="359"/>
      <c r="O52" s="359"/>
      <c r="P52" s="359"/>
      <c r="Q52" s="359"/>
      <c r="R52" s="359"/>
    </row>
    <row r="53" spans="1:18" ht="10" thickBot="1">
      <c r="A53" s="352"/>
      <c r="C53" s="352"/>
      <c r="D53" s="352"/>
      <c r="E53" s="352"/>
      <c r="F53" s="353"/>
      <c r="G53" s="380"/>
      <c r="H53" s="380"/>
      <c r="I53" s="380"/>
      <c r="J53" s="380"/>
      <c r="K53" s="380"/>
      <c r="L53" s="380"/>
      <c r="M53" s="380"/>
      <c r="N53" s="380"/>
      <c r="O53" s="380"/>
      <c r="P53" s="380"/>
      <c r="Q53" s="380"/>
      <c r="R53" s="380"/>
    </row>
    <row r="54" spans="1:18" ht="10" thickTop="1">
      <c r="A54" s="352"/>
      <c r="C54" s="352"/>
      <c r="D54" s="352"/>
      <c r="E54" s="352"/>
      <c r="F54" s="353"/>
      <c r="G54" s="352"/>
      <c r="H54" s="352"/>
      <c r="I54" s="352"/>
      <c r="J54" s="352"/>
      <c r="K54" s="352"/>
      <c r="L54" s="352"/>
      <c r="M54" s="352"/>
      <c r="N54" s="352"/>
      <c r="O54" s="352"/>
      <c r="P54" s="352"/>
      <c r="Q54" s="352"/>
      <c r="R54" s="352"/>
    </row>
    <row r="55" spans="1:18" s="249" customFormat="1">
      <c r="A55" s="352"/>
      <c r="B55" s="352"/>
      <c r="C55" s="352"/>
      <c r="D55" s="352"/>
      <c r="E55" s="352"/>
      <c r="F55" s="353"/>
      <c r="G55" s="352"/>
      <c r="H55" s="352"/>
      <c r="I55" s="352"/>
      <c r="J55" s="352"/>
      <c r="K55" s="352"/>
      <c r="L55" s="352"/>
      <c r="M55" s="352"/>
      <c r="N55" s="352"/>
      <c r="O55" s="352"/>
      <c r="P55" s="352"/>
      <c r="Q55" s="352"/>
      <c r="R55" s="352"/>
    </row>
    <row r="56" spans="1:18" s="249" customFormat="1" ht="9.75" customHeight="1">
      <c r="A56" s="352"/>
      <c r="B56" s="352"/>
      <c r="C56" s="352"/>
      <c r="D56" s="352"/>
      <c r="E56" s="352"/>
      <c r="F56" s="353"/>
      <c r="G56" s="352"/>
      <c r="H56" s="352"/>
      <c r="I56" s="352"/>
      <c r="J56" s="352"/>
      <c r="K56" s="352"/>
      <c r="L56" s="352"/>
      <c r="M56" s="352"/>
      <c r="N56" s="352"/>
      <c r="O56" s="352"/>
      <c r="P56" s="352"/>
      <c r="Q56" s="352"/>
      <c r="R56" s="352"/>
    </row>
    <row r="57" spans="1:18" s="249" customFormat="1">
      <c r="A57" s="352"/>
      <c r="B57" s="352"/>
      <c r="C57" s="352"/>
      <c r="D57" s="352"/>
      <c r="E57" s="352"/>
      <c r="F57" s="353"/>
      <c r="G57" s="352"/>
      <c r="H57" s="352"/>
      <c r="I57" s="352"/>
      <c r="J57" s="352"/>
      <c r="K57" s="352"/>
      <c r="L57" s="352"/>
      <c r="M57" s="352"/>
      <c r="N57" s="352"/>
      <c r="O57" s="352"/>
      <c r="P57" s="352"/>
      <c r="Q57" s="352"/>
      <c r="R57" s="352"/>
    </row>
    <row r="58" spans="1:18" s="249" customFormat="1" ht="9" customHeight="1">
      <c r="A58" s="340"/>
      <c r="B58" s="340"/>
      <c r="C58" s="340"/>
      <c r="D58" s="340"/>
      <c r="E58" s="340"/>
      <c r="F58" s="341"/>
      <c r="G58" s="340"/>
      <c r="H58" s="340"/>
      <c r="I58" s="340"/>
      <c r="J58" s="340"/>
      <c r="K58" s="340"/>
      <c r="L58" s="340"/>
      <c r="M58" s="340"/>
      <c r="N58" s="340"/>
      <c r="O58" s="340"/>
      <c r="P58" s="340"/>
      <c r="Q58" s="340"/>
      <c r="R58" s="340"/>
    </row>
    <row r="59" spans="1:18" s="249" customFormat="1">
      <c r="A59" s="340"/>
      <c r="B59" s="340"/>
      <c r="C59" s="340"/>
      <c r="D59" s="340"/>
      <c r="E59" s="340"/>
      <c r="F59" s="341"/>
      <c r="G59" s="340"/>
      <c r="H59" s="340"/>
      <c r="I59" s="340"/>
      <c r="J59" s="340"/>
      <c r="K59" s="340"/>
      <c r="L59" s="340"/>
      <c r="M59" s="340"/>
      <c r="N59" s="340"/>
      <c r="O59" s="340"/>
      <c r="P59" s="340"/>
      <c r="Q59" s="340"/>
      <c r="R59" s="340"/>
    </row>
    <row r="60" spans="1:18" s="249" customFormat="1">
      <c r="A60" s="340"/>
      <c r="B60" s="340"/>
      <c r="C60" s="340"/>
      <c r="D60" s="340"/>
      <c r="E60" s="340"/>
      <c r="F60" s="341"/>
      <c r="G60" s="340"/>
      <c r="H60" s="340"/>
      <c r="I60" s="340"/>
      <c r="J60" s="340"/>
      <c r="K60" s="340"/>
      <c r="L60" s="340"/>
      <c r="M60" s="340"/>
      <c r="N60" s="340"/>
      <c r="O60" s="340"/>
      <c r="P60" s="340"/>
      <c r="Q60" s="340"/>
      <c r="R60" s="340"/>
    </row>
    <row r="61" spans="1:18" s="249" customFormat="1">
      <c r="A61" s="340"/>
      <c r="B61" s="340"/>
      <c r="C61" s="340"/>
      <c r="D61" s="340"/>
      <c r="E61" s="340"/>
      <c r="F61" s="341"/>
      <c r="G61" s="340"/>
      <c r="H61" s="340"/>
      <c r="I61" s="340"/>
      <c r="J61" s="340"/>
      <c r="K61" s="340"/>
      <c r="L61" s="340"/>
      <c r="M61" s="340"/>
      <c r="N61" s="340"/>
      <c r="O61" s="340"/>
      <c r="P61" s="340"/>
      <c r="Q61" s="340"/>
      <c r="R61" s="340"/>
    </row>
    <row r="62" spans="1:18" s="249" customFormat="1">
      <c r="A62" s="340"/>
      <c r="B62" s="340"/>
      <c r="C62" s="340"/>
      <c r="D62" s="340"/>
      <c r="E62" s="340"/>
      <c r="F62" s="341"/>
      <c r="G62" s="340"/>
      <c r="H62" s="340"/>
      <c r="I62" s="340"/>
      <c r="J62" s="340"/>
      <c r="K62" s="340"/>
      <c r="L62" s="340"/>
      <c r="M62" s="340"/>
      <c r="N62" s="340"/>
      <c r="O62" s="340"/>
      <c r="P62" s="340"/>
      <c r="Q62" s="340"/>
      <c r="R62" s="340"/>
    </row>
    <row r="63" spans="1:18" s="249" customFormat="1">
      <c r="A63" s="340"/>
      <c r="B63" s="340"/>
      <c r="C63" s="340"/>
      <c r="D63" s="340"/>
      <c r="E63" s="340"/>
      <c r="F63" s="341"/>
      <c r="G63" s="340"/>
      <c r="H63" s="340"/>
      <c r="I63" s="340"/>
      <c r="J63" s="340"/>
      <c r="K63" s="340"/>
      <c r="L63" s="340"/>
      <c r="M63" s="340"/>
      <c r="N63" s="340"/>
      <c r="O63" s="340"/>
      <c r="P63" s="340"/>
      <c r="Q63" s="340"/>
      <c r="R63" s="340"/>
    </row>
    <row r="64" spans="1:18" s="249" customFormat="1">
      <c r="A64" s="340"/>
      <c r="B64" s="340"/>
      <c r="C64" s="340"/>
      <c r="D64" s="340"/>
      <c r="E64" s="340"/>
      <c r="F64" s="341"/>
      <c r="G64" s="340"/>
      <c r="H64" s="340"/>
      <c r="I64" s="340"/>
      <c r="J64" s="340"/>
      <c r="K64" s="340"/>
      <c r="L64" s="340"/>
      <c r="M64" s="340"/>
      <c r="N64" s="340"/>
      <c r="O64" s="340"/>
      <c r="P64" s="340"/>
      <c r="Q64" s="340"/>
      <c r="R64" s="340"/>
    </row>
    <row r="65" spans="1:18" s="249" customFormat="1">
      <c r="A65" s="340"/>
      <c r="B65" s="340"/>
      <c r="C65" s="340"/>
      <c r="D65" s="340"/>
      <c r="E65" s="340"/>
      <c r="F65" s="341"/>
      <c r="G65" s="340"/>
      <c r="H65" s="340"/>
      <c r="I65" s="340"/>
      <c r="J65" s="340"/>
      <c r="K65" s="340"/>
      <c r="L65" s="340"/>
      <c r="M65" s="340"/>
      <c r="N65" s="340"/>
      <c r="O65" s="340"/>
      <c r="P65" s="340"/>
      <c r="Q65" s="340"/>
      <c r="R65" s="340"/>
    </row>
    <row r="66" spans="1:18" s="249" customFormat="1">
      <c r="A66" s="340"/>
      <c r="B66" s="340"/>
      <c r="C66" s="340"/>
      <c r="D66" s="340"/>
      <c r="E66" s="340"/>
      <c r="F66" s="341"/>
      <c r="G66" s="340"/>
      <c r="H66" s="340"/>
      <c r="I66" s="340"/>
      <c r="J66" s="340"/>
      <c r="K66" s="340"/>
      <c r="L66" s="340"/>
      <c r="M66" s="340"/>
      <c r="N66" s="340"/>
      <c r="O66" s="340"/>
      <c r="P66" s="340"/>
      <c r="Q66" s="340"/>
      <c r="R66" s="340"/>
    </row>
    <row r="67" spans="1:18" s="249" customFormat="1">
      <c r="A67" s="340"/>
      <c r="B67" s="340"/>
      <c r="C67" s="340"/>
      <c r="D67" s="340"/>
      <c r="E67" s="340"/>
      <c r="F67" s="341"/>
      <c r="G67" s="340"/>
      <c r="H67" s="340"/>
      <c r="I67" s="340"/>
      <c r="J67" s="340"/>
      <c r="K67" s="340"/>
      <c r="L67" s="340"/>
      <c r="M67" s="340"/>
      <c r="N67" s="340"/>
      <c r="O67" s="340"/>
      <c r="P67" s="340"/>
      <c r="Q67" s="340"/>
      <c r="R67" s="340"/>
    </row>
  </sheetData>
  <sheetProtection algorithmName="SHA-512" hashValue="0gu1LP3jTbug3SxoVXsk5ZRhEE3Rnlb8ufAhDRWHoipNUg9Lt/XqrBZkSnMG9ARicC+WU18XNIWV51YrV0EVOg==" saltValue="7nNKySiN8pyRg/Dr01+EQw==" spinCount="100000" sheet="1" objects="1" scenarios="1"/>
  <mergeCells count="50">
    <mergeCell ref="A1:E1"/>
    <mergeCell ref="G1:Q3"/>
    <mergeCell ref="A2:E2"/>
    <mergeCell ref="A6:E6"/>
    <mergeCell ref="A7:E7"/>
    <mergeCell ref="A35:E35"/>
    <mergeCell ref="A37:E37"/>
    <mergeCell ref="T13:T14"/>
    <mergeCell ref="U13:U14"/>
    <mergeCell ref="A8:E8"/>
    <mergeCell ref="A9:E9"/>
    <mergeCell ref="A11:A14"/>
    <mergeCell ref="B11:E11"/>
    <mergeCell ref="F11:R11"/>
    <mergeCell ref="B12:B14"/>
    <mergeCell ref="C12:C14"/>
    <mergeCell ref="D12:D14"/>
    <mergeCell ref="E12:E14"/>
    <mergeCell ref="S11:Z11"/>
    <mergeCell ref="F12:F14"/>
    <mergeCell ref="V13:V14"/>
    <mergeCell ref="W13:W14"/>
    <mergeCell ref="X13:X14"/>
    <mergeCell ref="G12:O12"/>
    <mergeCell ref="P12:P14"/>
    <mergeCell ref="Q12:Q14"/>
    <mergeCell ref="R12:R14"/>
    <mergeCell ref="S12:V12"/>
    <mergeCell ref="W12:Z12"/>
    <mergeCell ref="AI11:AL12"/>
    <mergeCell ref="AA12:AD12"/>
    <mergeCell ref="G13:G14"/>
    <mergeCell ref="H13:H14"/>
    <mergeCell ref="I13:N13"/>
    <mergeCell ref="AL13:AL14"/>
    <mergeCell ref="AB13:AB14"/>
    <mergeCell ref="AC13:AC14"/>
    <mergeCell ref="AD13:AD14"/>
    <mergeCell ref="AE12:AH12"/>
    <mergeCell ref="AE13:AE14"/>
    <mergeCell ref="AF13:AF14"/>
    <mergeCell ref="AG13:AG14"/>
    <mergeCell ref="AH13:AH14"/>
    <mergeCell ref="S13:S14"/>
    <mergeCell ref="AI13:AI14"/>
    <mergeCell ref="AJ13:AJ14"/>
    <mergeCell ref="AK13:AK14"/>
    <mergeCell ref="Y13:Y14"/>
    <mergeCell ref="Z13:Z14"/>
    <mergeCell ref="AA13:AA14"/>
  </mergeCells>
  <dataValidations count="1">
    <dataValidation type="list" allowBlank="1" showInputMessage="1" showErrorMessage="1" sqref="E30:E33" xr:uid="{5574E41D-DDE4-4931-AAD9-0AB8413FDBEE}">
      <formula1>$A$136:$A$157</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DBC0B47-89AF-425B-8008-2FFFD35D8D5E}">
          <x14:formula1>
            <xm:f>'Desglose Nivel vinculación'!$B$39:$B$97</xm:f>
          </x14:formula1>
          <xm:sqref>G15:G33</xm:sqref>
        </x14:dataValidation>
        <x14:dataValidation type="list" allowBlank="1" showInputMessage="1" showErrorMessage="1" xr:uid="{2CA4FF9E-82E6-4701-BC69-44408B4A0DC3}">
          <x14:formula1>
            <xm:f>'Desglose Nivel vinculación'!$B$101:$B$128</xm:f>
          </x14:formula1>
          <xm:sqref>H15:H33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D1872-C974-461D-B9C9-69C2B794A156}">
  <dimension ref="A1:AL111"/>
  <sheetViews>
    <sheetView zoomScale="85" zoomScaleNormal="85" workbookViewId="0">
      <pane ySplit="14" topLeftCell="A19" activePane="bottomLeft" state="frozen"/>
      <selection pane="bottomLeft" activeCell="F20" sqref="F20"/>
    </sheetView>
  </sheetViews>
  <sheetFormatPr baseColWidth="10" defaultColWidth="11.453125" defaultRowHeight="9.5"/>
  <cols>
    <col min="1" max="1" width="6.08984375" style="340" customWidth="1"/>
    <col min="2" max="5" width="6.54296875" style="340" customWidth="1"/>
    <col min="6" max="6" width="40.453125" style="341" customWidth="1"/>
    <col min="7" max="7" width="18" style="340" customWidth="1"/>
    <col min="8" max="8" width="16" style="340" customWidth="1"/>
    <col min="9" max="9" width="4.90625" style="340" customWidth="1"/>
    <col min="10" max="10" width="4.453125" style="340" customWidth="1"/>
    <col min="11" max="11" width="6.08984375" style="340" customWidth="1"/>
    <col min="12" max="12" width="5.54296875" style="340" customWidth="1"/>
    <col min="13" max="13" width="4.08984375" style="340" customWidth="1"/>
    <col min="14" max="14" width="7.54296875" style="340" customWidth="1"/>
    <col min="15" max="15" width="7" style="340" bestFit="1" customWidth="1"/>
    <col min="16" max="16" width="13.08984375" style="340" customWidth="1"/>
    <col min="17" max="17" width="25.54296875" style="340" customWidth="1"/>
    <col min="18" max="18" width="19.453125" style="340" customWidth="1"/>
    <col min="19" max="20" width="11.453125" style="248" customWidth="1"/>
    <col min="21" max="21" width="13.08984375" style="248" customWidth="1"/>
    <col min="22" max="22" width="26.90625" style="248" customWidth="1"/>
    <col min="23" max="25" width="11.453125" style="248" customWidth="1"/>
    <col min="26" max="26" width="28.54296875" style="248" customWidth="1"/>
    <col min="27" max="27" width="23.453125" style="248" customWidth="1"/>
    <col min="28" max="29" width="11.453125" style="248" customWidth="1"/>
    <col min="30" max="30" width="28.08984375" style="248" customWidth="1"/>
    <col min="31" max="31" width="11.453125" style="248" customWidth="1"/>
    <col min="32" max="33" width="11.453125" style="248"/>
    <col min="34" max="34" width="20.90625" style="248" customWidth="1"/>
    <col min="35" max="37" width="11.453125" style="248"/>
    <col min="38" max="38" width="22.453125" style="248" customWidth="1"/>
    <col min="39" max="16384" width="11.453125" style="248"/>
  </cols>
  <sheetData>
    <row r="1" spans="1:38" ht="15.5">
      <c r="A1" s="1330" t="s">
        <v>265</v>
      </c>
      <c r="B1" s="1330"/>
      <c r="C1" s="1330"/>
      <c r="D1" s="1330"/>
      <c r="E1" s="1330"/>
      <c r="F1" s="337"/>
      <c r="G1" s="1330"/>
      <c r="H1" s="1330"/>
      <c r="I1" s="1330"/>
      <c r="J1" s="1330"/>
      <c r="K1" s="1330"/>
      <c r="L1" s="1330"/>
      <c r="M1" s="1330"/>
      <c r="N1" s="1330"/>
      <c r="O1" s="1330"/>
      <c r="P1" s="1330"/>
      <c r="Q1" s="1330"/>
    </row>
    <row r="2" spans="1:38" ht="12" customHeight="1">
      <c r="A2" s="1337" t="s">
        <v>266</v>
      </c>
      <c r="B2" s="1337"/>
      <c r="C2" s="1337"/>
      <c r="D2" s="1337"/>
      <c r="E2" s="1337"/>
      <c r="F2" s="339"/>
      <c r="G2" s="1330"/>
      <c r="H2" s="1330"/>
      <c r="I2" s="1330"/>
      <c r="J2" s="1330"/>
      <c r="K2" s="1330"/>
      <c r="L2" s="1330"/>
      <c r="M2" s="1330"/>
      <c r="N2" s="1330"/>
      <c r="O2" s="1330"/>
      <c r="P2" s="1330"/>
      <c r="Q2" s="1330"/>
    </row>
    <row r="3" spans="1:38" ht="9.9" customHeight="1">
      <c r="G3" s="1330"/>
      <c r="H3" s="1330"/>
      <c r="I3" s="1330"/>
      <c r="J3" s="1330"/>
      <c r="K3" s="1330"/>
      <c r="L3" s="1330"/>
      <c r="M3" s="1330"/>
      <c r="N3" s="1330"/>
      <c r="O3" s="1330"/>
      <c r="P3" s="1330"/>
      <c r="Q3" s="1330"/>
    </row>
    <row r="6" spans="1:38" ht="10.5">
      <c r="A6" s="1336" t="s">
        <v>267</v>
      </c>
      <c r="B6" s="1336"/>
      <c r="C6" s="1336"/>
      <c r="D6" s="1336"/>
      <c r="E6" s="1336"/>
      <c r="F6" s="103">
        <v>2024</v>
      </c>
    </row>
    <row r="7" spans="1:38" ht="10.5">
      <c r="A7" s="1336" t="s">
        <v>268</v>
      </c>
      <c r="B7" s="1336"/>
      <c r="C7" s="1336"/>
      <c r="D7" s="1336"/>
      <c r="E7" s="1336"/>
      <c r="F7" s="222">
        <v>169</v>
      </c>
    </row>
    <row r="8" spans="1:38" ht="10.5">
      <c r="A8" s="1336" t="s">
        <v>269</v>
      </c>
      <c r="B8" s="1336"/>
      <c r="C8" s="1336"/>
      <c r="D8" s="1336"/>
      <c r="E8" s="1336"/>
      <c r="F8" s="222" t="s">
        <v>1332</v>
      </c>
    </row>
    <row r="9" spans="1:38" ht="10.5">
      <c r="A9" s="1336" t="s">
        <v>271</v>
      </c>
      <c r="B9" s="1336"/>
      <c r="C9" s="1336"/>
      <c r="D9" s="1336"/>
      <c r="E9" s="1336"/>
      <c r="F9" s="222" t="s">
        <v>1333</v>
      </c>
    </row>
    <row r="10" spans="1:38" ht="19.5" customHeight="1"/>
    <row r="11" spans="1:38" ht="27" customHeight="1">
      <c r="A11" s="1247" t="s">
        <v>191</v>
      </c>
      <c r="B11" s="1250" t="s">
        <v>381</v>
      </c>
      <c r="C11" s="1251"/>
      <c r="D11" s="1251"/>
      <c r="E11" s="1252"/>
      <c r="F11" s="1253" t="s">
        <v>274</v>
      </c>
      <c r="G11" s="1254"/>
      <c r="H11" s="1254"/>
      <c r="I11" s="1254"/>
      <c r="J11" s="1254"/>
      <c r="K11" s="1254"/>
      <c r="L11" s="1254"/>
      <c r="M11" s="1254"/>
      <c r="N11" s="1254"/>
      <c r="O11" s="1254"/>
      <c r="P11" s="1254"/>
      <c r="Q11" s="1254"/>
      <c r="R11" s="1255"/>
      <c r="S11" s="1320" t="s">
        <v>275</v>
      </c>
      <c r="T11" s="1321"/>
      <c r="U11" s="1321"/>
      <c r="V11" s="1321"/>
      <c r="W11" s="1321"/>
      <c r="X11" s="1321"/>
      <c r="Y11" s="1321"/>
      <c r="Z11" s="1321"/>
      <c r="AA11" s="1321"/>
      <c r="AB11" s="1321"/>
      <c r="AC11" s="1321"/>
      <c r="AD11" s="1321"/>
      <c r="AE11" s="1321"/>
      <c r="AF11" s="1321"/>
      <c r="AG11" s="1321"/>
      <c r="AH11" s="1322"/>
      <c r="AI11" s="1236" t="s">
        <v>276</v>
      </c>
      <c r="AJ11" s="1237"/>
      <c r="AK11" s="1237"/>
      <c r="AL11" s="1237"/>
    </row>
    <row r="12" spans="1:38" ht="19.5" customHeight="1">
      <c r="A12" s="1248"/>
      <c r="B12" s="1256" t="s">
        <v>383</v>
      </c>
      <c r="C12" s="1256" t="s">
        <v>384</v>
      </c>
      <c r="D12" s="1256" t="s">
        <v>385</v>
      </c>
      <c r="E12" s="1256" t="s">
        <v>386</v>
      </c>
      <c r="F12" s="1259" t="s">
        <v>281</v>
      </c>
      <c r="G12" s="1323" t="s">
        <v>282</v>
      </c>
      <c r="H12" s="1324"/>
      <c r="I12" s="1324"/>
      <c r="J12" s="1324"/>
      <c r="K12" s="1324"/>
      <c r="L12" s="1324"/>
      <c r="M12" s="1324"/>
      <c r="N12" s="1324"/>
      <c r="O12" s="1325"/>
      <c r="P12" s="1326" t="s">
        <v>283</v>
      </c>
      <c r="Q12" s="1259" t="s">
        <v>387</v>
      </c>
      <c r="R12" s="1259" t="s">
        <v>388</v>
      </c>
      <c r="S12" s="1240" t="s">
        <v>286</v>
      </c>
      <c r="T12" s="1241"/>
      <c r="U12" s="1241"/>
      <c r="V12" s="1242"/>
      <c r="W12" s="1240" t="s">
        <v>287</v>
      </c>
      <c r="X12" s="1241"/>
      <c r="Y12" s="1241"/>
      <c r="Z12" s="1242"/>
      <c r="AA12" s="1240" t="s">
        <v>288</v>
      </c>
      <c r="AB12" s="1241"/>
      <c r="AC12" s="1241"/>
      <c r="AD12" s="1242"/>
      <c r="AE12" s="1240" t="s">
        <v>289</v>
      </c>
      <c r="AF12" s="1241"/>
      <c r="AG12" s="1241"/>
      <c r="AH12" s="1242"/>
      <c r="AI12" s="1238"/>
      <c r="AJ12" s="1239"/>
      <c r="AK12" s="1239"/>
      <c r="AL12" s="1239"/>
    </row>
    <row r="13" spans="1:38" ht="26.4" customHeight="1">
      <c r="A13" s="1248"/>
      <c r="B13" s="1256"/>
      <c r="C13" s="1256"/>
      <c r="D13" s="1256"/>
      <c r="E13" s="1256"/>
      <c r="F13" s="1259"/>
      <c r="G13" s="1263" t="s">
        <v>391</v>
      </c>
      <c r="H13" s="1263" t="s">
        <v>392</v>
      </c>
      <c r="I13" s="1250" t="s">
        <v>393</v>
      </c>
      <c r="J13" s="1251"/>
      <c r="K13" s="1251"/>
      <c r="L13" s="1251"/>
      <c r="M13" s="1251"/>
      <c r="N13" s="1252"/>
      <c r="O13" s="344" t="s">
        <v>293</v>
      </c>
      <c r="P13" s="1326"/>
      <c r="Q13" s="1259"/>
      <c r="R13" s="1259"/>
      <c r="S13" s="1234" t="s">
        <v>294</v>
      </c>
      <c r="T13" s="1234" t="s">
        <v>295</v>
      </c>
      <c r="U13" s="1234" t="s">
        <v>296</v>
      </c>
      <c r="V13" s="1234" t="s">
        <v>297</v>
      </c>
      <c r="W13" s="1234" t="s">
        <v>294</v>
      </c>
      <c r="X13" s="1234" t="s">
        <v>295</v>
      </c>
      <c r="Y13" s="1234" t="s">
        <v>296</v>
      </c>
      <c r="Z13" s="1234" t="s">
        <v>297</v>
      </c>
      <c r="AA13" s="1234" t="s">
        <v>294</v>
      </c>
      <c r="AB13" s="1234" t="s">
        <v>295</v>
      </c>
      <c r="AC13" s="1234" t="s">
        <v>296</v>
      </c>
      <c r="AD13" s="1234" t="s">
        <v>297</v>
      </c>
      <c r="AE13" s="1234" t="s">
        <v>294</v>
      </c>
      <c r="AF13" s="1234" t="s">
        <v>295</v>
      </c>
      <c r="AG13" s="1234" t="s">
        <v>296</v>
      </c>
      <c r="AH13" s="1234" t="s">
        <v>297</v>
      </c>
      <c r="AI13" s="1230" t="s">
        <v>298</v>
      </c>
      <c r="AJ13" s="1232" t="s">
        <v>299</v>
      </c>
      <c r="AK13" s="1232" t="s">
        <v>300</v>
      </c>
      <c r="AL13" s="1232" t="s">
        <v>297</v>
      </c>
    </row>
    <row r="14" spans="1:38" ht="19.5" customHeight="1">
      <c r="A14" s="1249"/>
      <c r="B14" s="1256"/>
      <c r="C14" s="1256"/>
      <c r="D14" s="1256"/>
      <c r="E14" s="1256"/>
      <c r="F14" s="1260"/>
      <c r="G14" s="1260"/>
      <c r="H14" s="1260"/>
      <c r="I14" s="345">
        <v>1</v>
      </c>
      <c r="J14" s="345">
        <v>2</v>
      </c>
      <c r="K14" s="345" t="s">
        <v>301</v>
      </c>
      <c r="L14" s="345">
        <v>3</v>
      </c>
      <c r="M14" s="345">
        <v>4</v>
      </c>
      <c r="N14" s="345" t="s">
        <v>302</v>
      </c>
      <c r="O14" s="345" t="s">
        <v>303</v>
      </c>
      <c r="P14" s="1327"/>
      <c r="Q14" s="1260"/>
      <c r="R14" s="1260"/>
      <c r="S14" s="1230"/>
      <c r="T14" s="1230"/>
      <c r="U14" s="1230"/>
      <c r="V14" s="1230"/>
      <c r="W14" s="1230"/>
      <c r="X14" s="1230"/>
      <c r="Y14" s="1230"/>
      <c r="Z14" s="1230"/>
      <c r="AA14" s="1230"/>
      <c r="AB14" s="1230"/>
      <c r="AC14" s="1230"/>
      <c r="AD14" s="1230"/>
      <c r="AE14" s="1230"/>
      <c r="AF14" s="1230"/>
      <c r="AG14" s="1230"/>
      <c r="AH14" s="1230"/>
      <c r="AI14" s="1231"/>
      <c r="AJ14" s="1233"/>
      <c r="AK14" s="1233"/>
      <c r="AL14" s="1233"/>
    </row>
    <row r="15" spans="1:38" ht="51" customHeight="1" thickBot="1">
      <c r="A15" s="132">
        <v>1</v>
      </c>
      <c r="B15" s="133">
        <v>0</v>
      </c>
      <c r="C15" s="133">
        <v>0</v>
      </c>
      <c r="D15" s="133">
        <v>0</v>
      </c>
      <c r="E15" s="133">
        <v>0</v>
      </c>
      <c r="F15" s="214" t="s">
        <v>1334</v>
      </c>
      <c r="G15" s="207" t="s">
        <v>1335</v>
      </c>
      <c r="H15" s="207" t="s">
        <v>1336</v>
      </c>
      <c r="I15" s="208">
        <v>0</v>
      </c>
      <c r="J15" s="223">
        <v>1</v>
      </c>
      <c r="K15" s="219">
        <f t="shared" ref="K15:K50" si="0">I15+J15</f>
        <v>1</v>
      </c>
      <c r="L15" s="223">
        <v>0</v>
      </c>
      <c r="M15" s="223">
        <v>0</v>
      </c>
      <c r="N15" s="219">
        <f t="shared" ref="N15:N45" si="1">L15+M15</f>
        <v>0</v>
      </c>
      <c r="O15" s="219">
        <f t="shared" ref="O15:O45" si="2">K15+N15</f>
        <v>1</v>
      </c>
      <c r="P15" s="139"/>
      <c r="Q15" s="187" t="s">
        <v>1337</v>
      </c>
      <c r="R15" s="114"/>
      <c r="S15" s="264">
        <v>0</v>
      </c>
      <c r="T15" s="224" t="str">
        <f>IF(S15="","No hay ejecución",IF(AND(I15=0),"No hay Programación", S15/I15))</f>
        <v>No hay Programación</v>
      </c>
      <c r="U15" s="114" t="str">
        <f>IF(T15="No hay ejecución","NA",IF(T15&gt;=90%,"De acuerdo con lo programado",IF(T15&gt;=51%,"Atraso Leve",IF(T15&lt;50%,"En riesgo en cumplimiento"))))</f>
        <v>De acuerdo con lo programado</v>
      </c>
      <c r="V15" s="114"/>
      <c r="W15" s="264">
        <v>0</v>
      </c>
      <c r="X15" s="224">
        <f>IF(W15="","No hay ejecución",IF(AND(J15=0),"No hay Programación", W15/J15))</f>
        <v>0</v>
      </c>
      <c r="Y15" s="114" t="str">
        <f>IF(X15="No hay ejecución","NA",IF(X15&gt;=90%,"De acuerdo con lo programado",IF(X15&gt;=51%,"Atraso Leve",IF(X15&lt;50%,"En riesgo en cumplimiento"))))</f>
        <v>En riesgo en cumplimiento</v>
      </c>
      <c r="Z15" s="114"/>
      <c r="AA15" s="264">
        <v>0</v>
      </c>
      <c r="AB15" s="224" t="str">
        <f>IF(AA15="","No hay ejecución",IF(AND(L15=0),"No hay Programación", AA15/L15))</f>
        <v>No hay Programación</v>
      </c>
      <c r="AC15" s="114" t="str">
        <f>IF(AB15="No hay ejecución","NA",IF(AB15&gt;=90%,"De acuerdo con lo programado",IF(AB15&gt;=51%,"Atraso Leve",IF(AB15&lt;50%,"En riesgo en cumplimiento"))))</f>
        <v>De acuerdo con lo programado</v>
      </c>
      <c r="AD15" s="114"/>
      <c r="AE15" s="264">
        <v>0</v>
      </c>
      <c r="AF15" s="224" t="str">
        <f>IF(AE15="","No hay ejecución",IF(AND(M15=0),"No hay Programación", AE15/M15))</f>
        <v>No hay Programación</v>
      </c>
      <c r="AG15" s="114" t="str">
        <f>IF(AF15="No hay ejecución","NA",IF(AF15&gt;=90%,"De acuerdo con lo programado",IF(AF15&gt;=51%,"Atraso Leve",IF(AF15&lt;50%,"En riesgo en cumplimiento"))))</f>
        <v>De acuerdo con lo programado</v>
      </c>
      <c r="AH15" s="114"/>
      <c r="AI15" s="264">
        <f>AE15+AA15+W15+S15</f>
        <v>0</v>
      </c>
      <c r="AJ15" s="113">
        <f>IF(AI15="","No hay ejecución",IF(AND(O15=0),"No hay Programación", AI15/O15))</f>
        <v>0</v>
      </c>
      <c r="AK15" s="114" t="str">
        <f>IF(AJ15="No hay ejecución","NA",IF(AJ15&gt;=90%,"De acuerdo con lo programado",IF(AJ15&gt;=51%,"Atraso Leve",IF(AJ15&lt;50%,"En riesgo en cumplimiento"))))</f>
        <v>En riesgo en cumplimiento</v>
      </c>
      <c r="AL15" s="114"/>
    </row>
    <row r="16" spans="1:38" ht="51" customHeight="1" thickTop="1" thickBot="1">
      <c r="A16" s="132">
        <f>A15+1</f>
        <v>2</v>
      </c>
      <c r="B16" s="133">
        <v>0</v>
      </c>
      <c r="C16" s="133">
        <v>0</v>
      </c>
      <c r="D16" s="133">
        <v>0</v>
      </c>
      <c r="E16" s="133">
        <v>0</v>
      </c>
      <c r="F16" s="214" t="s">
        <v>1338</v>
      </c>
      <c r="G16" s="186"/>
      <c r="H16" s="186"/>
      <c r="I16" s="208">
        <v>0</v>
      </c>
      <c r="J16" s="223">
        <v>1</v>
      </c>
      <c r="K16" s="219">
        <f t="shared" si="0"/>
        <v>1</v>
      </c>
      <c r="L16" s="223">
        <v>0</v>
      </c>
      <c r="M16" s="223">
        <v>1</v>
      </c>
      <c r="N16" s="219">
        <f t="shared" si="1"/>
        <v>1</v>
      </c>
      <c r="O16" s="219">
        <f t="shared" si="2"/>
        <v>2</v>
      </c>
      <c r="P16" s="139"/>
      <c r="Q16" s="187" t="s">
        <v>1337</v>
      </c>
      <c r="R16" s="187"/>
      <c r="S16" s="264">
        <v>1</v>
      </c>
      <c r="T16" s="224" t="str">
        <f t="shared" ref="T16:T45" si="3">IF(S16="","No hay ejecución",IF(AND(I16=0),"No hay Programación", S16/I16))</f>
        <v>No hay Programación</v>
      </c>
      <c r="U16" s="114" t="str">
        <f t="shared" ref="U16:U71" si="4">IF(T16="No hay ejecución","NA",IF(T16&gt;=90%,"De acuerdo con lo programado",IF(T16&gt;=51%,"Atraso Leve",IF(T16&lt;50%,"En riesgo en cumplimiento"))))</f>
        <v>De acuerdo con lo programado</v>
      </c>
      <c r="V16" s="114"/>
      <c r="W16" s="264">
        <v>0</v>
      </c>
      <c r="X16" s="224">
        <f t="shared" ref="X16:X74" si="5">IF(W16="","No hay ejecución",IF(AND(J16=0),"No hay Programación", W16/J16))</f>
        <v>0</v>
      </c>
      <c r="Y16" s="114" t="str">
        <f t="shared" ref="Y16:Y74" si="6">IF(X16="No hay ejecución","NA",IF(X16&gt;=90%,"De acuerdo con lo programado",IF(X16&gt;=51%,"Atraso Leve",IF(X16&lt;50%,"En riesgo en cumplimiento"))))</f>
        <v>En riesgo en cumplimiento</v>
      </c>
      <c r="Z16" s="114"/>
      <c r="AA16" s="264">
        <v>0</v>
      </c>
      <c r="AB16" s="224" t="str">
        <f t="shared" ref="AB16:AB74" si="7">IF(AA16="","No hay ejecución",IF(AND(L16=0),"No hay Programación", AA16/L16))</f>
        <v>No hay Programación</v>
      </c>
      <c r="AC16" s="114" t="str">
        <f t="shared" ref="AC16:AC74" si="8">IF(AB16="No hay ejecución","NA",IF(AB16&gt;=90%,"De acuerdo con lo programado",IF(AB16&gt;=51%,"Atraso Leve",IF(AB16&lt;50%,"En riesgo en cumplimiento"))))</f>
        <v>De acuerdo con lo programado</v>
      </c>
      <c r="AD16" s="114"/>
      <c r="AE16" s="264">
        <v>0</v>
      </c>
      <c r="AF16" s="224">
        <f t="shared" ref="AF16:AF74" si="9">IF(AE16="","No hay ejecución",IF(AND(M16=0),"No hay Programación", AE16/M16))</f>
        <v>0</v>
      </c>
      <c r="AG16" s="114" t="str">
        <f t="shared" ref="AG16:AG74" si="10">IF(AF16="No hay ejecución","NA",IF(AF16&gt;=90%,"De acuerdo con lo programado",IF(AF16&gt;=51%,"Atraso Leve",IF(AF16&lt;50%,"En riesgo en cumplimiento"))))</f>
        <v>En riesgo en cumplimiento</v>
      </c>
      <c r="AH16" s="114"/>
      <c r="AI16" s="264">
        <f t="shared" ref="AI16:AI74" si="11">AE16+AA16+W16+S16</f>
        <v>1</v>
      </c>
      <c r="AJ16" s="113">
        <f t="shared" ref="AJ16:AJ74" si="12">IF(AI16="","No hay ejecución",IF(AND(O16=0),"No hay Programación", AI16/O16))</f>
        <v>0.5</v>
      </c>
      <c r="AK16" s="114" t="b">
        <f t="shared" ref="AK16:AK74" si="13">IF(AJ16="No hay ejecución","NA",IF(AJ16&gt;=90%,"De acuerdo con lo programado",IF(AJ16&gt;=51%,"Atraso Leve",IF(AJ16&lt;50%,"En riesgo en cumplimiento"))))</f>
        <v>0</v>
      </c>
      <c r="AL16" s="114"/>
    </row>
    <row r="17" spans="1:38" ht="51" customHeight="1" thickTop="1" thickBot="1">
      <c r="A17" s="132">
        <f t="shared" ref="A17:A50" si="14">A16+1</f>
        <v>3</v>
      </c>
      <c r="B17" s="133">
        <v>0</v>
      </c>
      <c r="C17" s="133">
        <v>0</v>
      </c>
      <c r="D17" s="133">
        <v>0</v>
      </c>
      <c r="E17" s="133">
        <v>0</v>
      </c>
      <c r="F17" s="214" t="s">
        <v>1339</v>
      </c>
      <c r="G17" s="186"/>
      <c r="H17" s="186"/>
      <c r="I17" s="208">
        <v>0</v>
      </c>
      <c r="J17" s="223">
        <v>0</v>
      </c>
      <c r="K17" s="219">
        <f t="shared" si="0"/>
        <v>0</v>
      </c>
      <c r="L17" s="223">
        <v>0</v>
      </c>
      <c r="M17" s="223">
        <v>1</v>
      </c>
      <c r="N17" s="219">
        <f t="shared" si="1"/>
        <v>1</v>
      </c>
      <c r="O17" s="219">
        <f t="shared" si="2"/>
        <v>1</v>
      </c>
      <c r="P17" s="139"/>
      <c r="Q17" s="187" t="s">
        <v>1337</v>
      </c>
      <c r="R17" s="187"/>
      <c r="S17" s="264">
        <v>0</v>
      </c>
      <c r="T17" s="224" t="str">
        <f t="shared" si="3"/>
        <v>No hay Programación</v>
      </c>
      <c r="U17" s="114" t="str">
        <f t="shared" si="4"/>
        <v>De acuerdo con lo programado</v>
      </c>
      <c r="V17" s="114"/>
      <c r="W17" s="264">
        <v>0</v>
      </c>
      <c r="X17" s="224" t="str">
        <f t="shared" si="5"/>
        <v>No hay Programación</v>
      </c>
      <c r="Y17" s="114" t="str">
        <f t="shared" si="6"/>
        <v>De acuerdo con lo programado</v>
      </c>
      <c r="Z17" s="114"/>
      <c r="AA17" s="264">
        <v>0</v>
      </c>
      <c r="AB17" s="224" t="str">
        <f t="shared" si="7"/>
        <v>No hay Programación</v>
      </c>
      <c r="AC17" s="114" t="str">
        <f t="shared" si="8"/>
        <v>De acuerdo con lo programado</v>
      </c>
      <c r="AD17" s="114"/>
      <c r="AE17" s="264">
        <v>0</v>
      </c>
      <c r="AF17" s="224">
        <f t="shared" si="9"/>
        <v>0</v>
      </c>
      <c r="AG17" s="114" t="str">
        <f t="shared" si="10"/>
        <v>En riesgo en cumplimiento</v>
      </c>
      <c r="AH17" s="114"/>
      <c r="AI17" s="264">
        <f t="shared" si="11"/>
        <v>0</v>
      </c>
      <c r="AJ17" s="113">
        <f t="shared" si="12"/>
        <v>0</v>
      </c>
      <c r="AK17" s="114" t="str">
        <f t="shared" si="13"/>
        <v>En riesgo en cumplimiento</v>
      </c>
      <c r="AL17" s="114"/>
    </row>
    <row r="18" spans="1:38" ht="51" customHeight="1" thickTop="1" thickBot="1">
      <c r="A18" s="132">
        <f t="shared" si="14"/>
        <v>4</v>
      </c>
      <c r="B18" s="133">
        <v>0</v>
      </c>
      <c r="C18" s="133">
        <v>0</v>
      </c>
      <c r="D18" s="133">
        <v>0</v>
      </c>
      <c r="E18" s="133">
        <v>0</v>
      </c>
      <c r="F18" s="214" t="s">
        <v>1340</v>
      </c>
      <c r="G18" s="186"/>
      <c r="H18" s="186"/>
      <c r="I18" s="208">
        <v>0</v>
      </c>
      <c r="J18" s="223">
        <v>0</v>
      </c>
      <c r="K18" s="219">
        <f t="shared" si="0"/>
        <v>0</v>
      </c>
      <c r="L18" s="223">
        <v>0</v>
      </c>
      <c r="M18" s="223">
        <v>1</v>
      </c>
      <c r="N18" s="219">
        <f t="shared" si="1"/>
        <v>1</v>
      </c>
      <c r="O18" s="219">
        <f t="shared" si="2"/>
        <v>1</v>
      </c>
      <c r="P18" s="139"/>
      <c r="Q18" s="187" t="s">
        <v>1337</v>
      </c>
      <c r="R18" s="187"/>
      <c r="S18" s="264">
        <v>0</v>
      </c>
      <c r="T18" s="224" t="str">
        <f t="shared" si="3"/>
        <v>No hay Programación</v>
      </c>
      <c r="U18" s="114" t="str">
        <f t="shared" si="4"/>
        <v>De acuerdo con lo programado</v>
      </c>
      <c r="V18" s="114"/>
      <c r="W18" s="264">
        <v>0</v>
      </c>
      <c r="X18" s="224" t="str">
        <f t="shared" si="5"/>
        <v>No hay Programación</v>
      </c>
      <c r="Y18" s="114" t="str">
        <f t="shared" si="6"/>
        <v>De acuerdo con lo programado</v>
      </c>
      <c r="Z18" s="114"/>
      <c r="AA18" s="264">
        <v>0</v>
      </c>
      <c r="AB18" s="224" t="str">
        <f t="shared" si="7"/>
        <v>No hay Programación</v>
      </c>
      <c r="AC18" s="114" t="str">
        <f t="shared" si="8"/>
        <v>De acuerdo con lo programado</v>
      </c>
      <c r="AD18" s="114"/>
      <c r="AE18" s="264">
        <v>0</v>
      </c>
      <c r="AF18" s="224">
        <f t="shared" si="9"/>
        <v>0</v>
      </c>
      <c r="AG18" s="114" t="str">
        <f t="shared" si="10"/>
        <v>En riesgo en cumplimiento</v>
      </c>
      <c r="AH18" s="114"/>
      <c r="AI18" s="264">
        <f t="shared" si="11"/>
        <v>0</v>
      </c>
      <c r="AJ18" s="113">
        <f t="shared" si="12"/>
        <v>0</v>
      </c>
      <c r="AK18" s="114" t="str">
        <f t="shared" si="13"/>
        <v>En riesgo en cumplimiento</v>
      </c>
      <c r="AL18" s="114"/>
    </row>
    <row r="19" spans="1:38" ht="51" customHeight="1" thickTop="1" thickBot="1">
      <c r="A19" s="132">
        <f t="shared" si="14"/>
        <v>5</v>
      </c>
      <c r="B19" s="133">
        <v>0</v>
      </c>
      <c r="C19" s="133">
        <v>0</v>
      </c>
      <c r="D19" s="133">
        <v>0</v>
      </c>
      <c r="E19" s="133">
        <v>0</v>
      </c>
      <c r="F19" s="214" t="s">
        <v>1341</v>
      </c>
      <c r="G19" s="186"/>
      <c r="H19" s="186"/>
      <c r="I19" s="208">
        <v>0</v>
      </c>
      <c r="J19" s="223">
        <v>0</v>
      </c>
      <c r="K19" s="219">
        <f t="shared" si="0"/>
        <v>0</v>
      </c>
      <c r="L19" s="223">
        <v>0</v>
      </c>
      <c r="M19" s="223">
        <v>1</v>
      </c>
      <c r="N19" s="219">
        <f t="shared" si="1"/>
        <v>1</v>
      </c>
      <c r="O19" s="219">
        <f t="shared" si="2"/>
        <v>1</v>
      </c>
      <c r="P19" s="139"/>
      <c r="Q19" s="187" t="s">
        <v>1337</v>
      </c>
      <c r="R19" s="187"/>
      <c r="S19" s="264">
        <v>1</v>
      </c>
      <c r="T19" s="224" t="str">
        <f t="shared" si="3"/>
        <v>No hay Programación</v>
      </c>
      <c r="U19" s="114" t="str">
        <f t="shared" si="4"/>
        <v>De acuerdo con lo programado</v>
      </c>
      <c r="V19" s="114"/>
      <c r="W19" s="264">
        <v>0</v>
      </c>
      <c r="X19" s="224" t="str">
        <f t="shared" si="5"/>
        <v>No hay Programación</v>
      </c>
      <c r="Y19" s="114" t="str">
        <f t="shared" si="6"/>
        <v>De acuerdo con lo programado</v>
      </c>
      <c r="Z19" s="114"/>
      <c r="AA19" s="264">
        <v>0</v>
      </c>
      <c r="AB19" s="224" t="str">
        <f t="shared" si="7"/>
        <v>No hay Programación</v>
      </c>
      <c r="AC19" s="114" t="str">
        <f t="shared" si="8"/>
        <v>De acuerdo con lo programado</v>
      </c>
      <c r="AD19" s="114"/>
      <c r="AE19" s="264">
        <v>0</v>
      </c>
      <c r="AF19" s="224">
        <f t="shared" si="9"/>
        <v>0</v>
      </c>
      <c r="AG19" s="114" t="str">
        <f t="shared" si="10"/>
        <v>En riesgo en cumplimiento</v>
      </c>
      <c r="AH19" s="114"/>
      <c r="AI19" s="264">
        <f t="shared" si="11"/>
        <v>1</v>
      </c>
      <c r="AJ19" s="113">
        <f t="shared" si="12"/>
        <v>1</v>
      </c>
      <c r="AK19" s="114" t="str">
        <f t="shared" si="13"/>
        <v>De acuerdo con lo programado</v>
      </c>
      <c r="AL19" s="114"/>
    </row>
    <row r="20" spans="1:38" ht="51" customHeight="1" thickTop="1" thickBot="1">
      <c r="A20" s="132">
        <f t="shared" si="14"/>
        <v>6</v>
      </c>
      <c r="B20" s="133">
        <v>0</v>
      </c>
      <c r="C20" s="133">
        <v>0</v>
      </c>
      <c r="D20" s="133">
        <v>0</v>
      </c>
      <c r="E20" s="133">
        <v>0</v>
      </c>
      <c r="F20" s="214" t="s">
        <v>1342</v>
      </c>
      <c r="G20" s="186"/>
      <c r="H20" s="186"/>
      <c r="I20" s="208">
        <v>0</v>
      </c>
      <c r="J20" s="223">
        <v>0</v>
      </c>
      <c r="K20" s="219">
        <f t="shared" si="0"/>
        <v>0</v>
      </c>
      <c r="L20" s="223">
        <v>0</v>
      </c>
      <c r="M20" s="223">
        <v>1</v>
      </c>
      <c r="N20" s="219">
        <f t="shared" si="1"/>
        <v>1</v>
      </c>
      <c r="O20" s="219">
        <f t="shared" si="2"/>
        <v>1</v>
      </c>
      <c r="P20" s="139"/>
      <c r="Q20" s="187" t="s">
        <v>1337</v>
      </c>
      <c r="R20" s="187"/>
      <c r="S20" s="264">
        <v>0</v>
      </c>
      <c r="T20" s="224" t="str">
        <f t="shared" si="3"/>
        <v>No hay Programación</v>
      </c>
      <c r="U20" s="114" t="str">
        <f t="shared" si="4"/>
        <v>De acuerdo con lo programado</v>
      </c>
      <c r="V20" s="114"/>
      <c r="W20" s="264">
        <v>0</v>
      </c>
      <c r="X20" s="224" t="str">
        <f t="shared" si="5"/>
        <v>No hay Programación</v>
      </c>
      <c r="Y20" s="114" t="str">
        <f t="shared" si="6"/>
        <v>De acuerdo con lo programado</v>
      </c>
      <c r="Z20" s="114"/>
      <c r="AA20" s="264">
        <v>0</v>
      </c>
      <c r="AB20" s="224" t="str">
        <f t="shared" si="7"/>
        <v>No hay Programación</v>
      </c>
      <c r="AC20" s="114" t="str">
        <f t="shared" si="8"/>
        <v>De acuerdo con lo programado</v>
      </c>
      <c r="AD20" s="114"/>
      <c r="AE20" s="264">
        <v>0</v>
      </c>
      <c r="AF20" s="224">
        <f t="shared" si="9"/>
        <v>0</v>
      </c>
      <c r="AG20" s="114" t="str">
        <f t="shared" si="10"/>
        <v>En riesgo en cumplimiento</v>
      </c>
      <c r="AH20" s="114"/>
      <c r="AI20" s="264">
        <f t="shared" si="11"/>
        <v>0</v>
      </c>
      <c r="AJ20" s="113">
        <f t="shared" si="12"/>
        <v>0</v>
      </c>
      <c r="AK20" s="114" t="str">
        <f t="shared" si="13"/>
        <v>En riesgo en cumplimiento</v>
      </c>
      <c r="AL20" s="114"/>
    </row>
    <row r="21" spans="1:38" ht="51" customHeight="1" thickTop="1" thickBot="1">
      <c r="A21" s="132">
        <f t="shared" si="14"/>
        <v>7</v>
      </c>
      <c r="B21" s="133">
        <v>0</v>
      </c>
      <c r="C21" s="133">
        <v>0</v>
      </c>
      <c r="D21" s="133">
        <v>0</v>
      </c>
      <c r="E21" s="133">
        <v>0</v>
      </c>
      <c r="F21" s="214" t="s">
        <v>1343</v>
      </c>
      <c r="G21" s="207" t="s">
        <v>152</v>
      </c>
      <c r="H21" s="425"/>
      <c r="I21" s="208">
        <v>0</v>
      </c>
      <c r="J21" s="223">
        <v>0</v>
      </c>
      <c r="K21" s="219">
        <f t="shared" si="0"/>
        <v>0</v>
      </c>
      <c r="L21" s="223">
        <v>0</v>
      </c>
      <c r="M21" s="223">
        <v>1</v>
      </c>
      <c r="N21" s="219">
        <f t="shared" si="1"/>
        <v>1</v>
      </c>
      <c r="O21" s="219">
        <f t="shared" si="2"/>
        <v>1</v>
      </c>
      <c r="P21" s="246"/>
      <c r="Q21" s="187" t="s">
        <v>1344</v>
      </c>
      <c r="R21" s="187"/>
      <c r="S21" s="264">
        <v>1</v>
      </c>
      <c r="T21" s="224" t="str">
        <f t="shared" si="3"/>
        <v>No hay Programación</v>
      </c>
      <c r="U21" s="114" t="str">
        <f t="shared" si="4"/>
        <v>De acuerdo con lo programado</v>
      </c>
      <c r="V21" s="114"/>
      <c r="W21" s="264">
        <v>0</v>
      </c>
      <c r="X21" s="224" t="str">
        <f t="shared" si="5"/>
        <v>No hay Programación</v>
      </c>
      <c r="Y21" s="114" t="str">
        <f t="shared" si="6"/>
        <v>De acuerdo con lo programado</v>
      </c>
      <c r="Z21" s="114"/>
      <c r="AA21" s="264">
        <v>0</v>
      </c>
      <c r="AB21" s="224" t="str">
        <f t="shared" si="7"/>
        <v>No hay Programación</v>
      </c>
      <c r="AC21" s="114" t="str">
        <f t="shared" si="8"/>
        <v>De acuerdo con lo programado</v>
      </c>
      <c r="AD21" s="114"/>
      <c r="AE21" s="264">
        <v>0</v>
      </c>
      <c r="AF21" s="224">
        <f t="shared" si="9"/>
        <v>0</v>
      </c>
      <c r="AG21" s="114" t="str">
        <f t="shared" si="10"/>
        <v>En riesgo en cumplimiento</v>
      </c>
      <c r="AH21" s="114"/>
      <c r="AI21" s="264">
        <f t="shared" si="11"/>
        <v>1</v>
      </c>
      <c r="AJ21" s="113">
        <f t="shared" si="12"/>
        <v>1</v>
      </c>
      <c r="AK21" s="114" t="str">
        <f t="shared" si="13"/>
        <v>De acuerdo con lo programado</v>
      </c>
      <c r="AL21" s="114"/>
    </row>
    <row r="22" spans="1:38" ht="51" customHeight="1" thickTop="1" thickBot="1">
      <c r="A22" s="132">
        <f t="shared" si="14"/>
        <v>8</v>
      </c>
      <c r="B22" s="133">
        <v>0</v>
      </c>
      <c r="C22" s="133">
        <v>0</v>
      </c>
      <c r="D22" s="133">
        <v>0</v>
      </c>
      <c r="E22" s="133">
        <v>0</v>
      </c>
      <c r="F22" s="214" t="s">
        <v>1345</v>
      </c>
      <c r="G22" s="186"/>
      <c r="H22" s="425"/>
      <c r="I22" s="208">
        <v>1</v>
      </c>
      <c r="J22" s="223">
        <v>1</v>
      </c>
      <c r="K22" s="219">
        <f t="shared" si="0"/>
        <v>2</v>
      </c>
      <c r="L22" s="223">
        <v>1</v>
      </c>
      <c r="M22" s="223">
        <v>1</v>
      </c>
      <c r="N22" s="219">
        <f t="shared" si="1"/>
        <v>2</v>
      </c>
      <c r="O22" s="219">
        <f t="shared" si="2"/>
        <v>4</v>
      </c>
      <c r="P22" s="246"/>
      <c r="Q22" s="187" t="s">
        <v>1344</v>
      </c>
      <c r="R22" s="187"/>
      <c r="S22" s="264">
        <v>1</v>
      </c>
      <c r="T22" s="224">
        <f t="shared" si="3"/>
        <v>1</v>
      </c>
      <c r="U22" s="114" t="str">
        <f t="shared" si="4"/>
        <v>De acuerdo con lo programado</v>
      </c>
      <c r="V22" s="114"/>
      <c r="W22" s="264">
        <v>0</v>
      </c>
      <c r="X22" s="224">
        <f t="shared" si="5"/>
        <v>0</v>
      </c>
      <c r="Y22" s="114" t="str">
        <f t="shared" si="6"/>
        <v>En riesgo en cumplimiento</v>
      </c>
      <c r="Z22" s="114"/>
      <c r="AA22" s="264">
        <v>0</v>
      </c>
      <c r="AB22" s="224">
        <f t="shared" si="7"/>
        <v>0</v>
      </c>
      <c r="AC22" s="114" t="str">
        <f t="shared" si="8"/>
        <v>En riesgo en cumplimiento</v>
      </c>
      <c r="AD22" s="114"/>
      <c r="AE22" s="264">
        <v>0</v>
      </c>
      <c r="AF22" s="224">
        <f t="shared" si="9"/>
        <v>0</v>
      </c>
      <c r="AG22" s="114" t="str">
        <f t="shared" si="10"/>
        <v>En riesgo en cumplimiento</v>
      </c>
      <c r="AH22" s="114"/>
      <c r="AI22" s="264">
        <f t="shared" si="11"/>
        <v>1</v>
      </c>
      <c r="AJ22" s="113">
        <f t="shared" si="12"/>
        <v>0.25</v>
      </c>
      <c r="AK22" s="114" t="str">
        <f t="shared" si="13"/>
        <v>En riesgo en cumplimiento</v>
      </c>
      <c r="AL22" s="114"/>
    </row>
    <row r="23" spans="1:38" ht="51" customHeight="1" thickTop="1" thickBot="1">
      <c r="A23" s="132">
        <f t="shared" si="14"/>
        <v>9</v>
      </c>
      <c r="B23" s="133">
        <v>0</v>
      </c>
      <c r="C23" s="133">
        <v>0</v>
      </c>
      <c r="D23" s="133">
        <v>0</v>
      </c>
      <c r="E23" s="133">
        <v>0</v>
      </c>
      <c r="F23" s="214" t="s">
        <v>1346</v>
      </c>
      <c r="G23" s="207" t="s">
        <v>170</v>
      </c>
      <c r="H23" s="207" t="s">
        <v>205</v>
      </c>
      <c r="I23" s="208">
        <v>1</v>
      </c>
      <c r="J23" s="223">
        <v>1</v>
      </c>
      <c r="K23" s="219">
        <f t="shared" si="0"/>
        <v>2</v>
      </c>
      <c r="L23" s="223">
        <v>1</v>
      </c>
      <c r="M23" s="223">
        <v>1</v>
      </c>
      <c r="N23" s="219">
        <f t="shared" si="1"/>
        <v>2</v>
      </c>
      <c r="O23" s="219">
        <f t="shared" si="2"/>
        <v>4</v>
      </c>
      <c r="P23" s="246"/>
      <c r="Q23" s="187" t="s">
        <v>1344</v>
      </c>
      <c r="R23" s="187"/>
      <c r="S23" s="264">
        <v>1</v>
      </c>
      <c r="T23" s="224">
        <f t="shared" si="3"/>
        <v>1</v>
      </c>
      <c r="U23" s="114" t="str">
        <f t="shared" si="4"/>
        <v>De acuerdo con lo programado</v>
      </c>
      <c r="V23" s="114"/>
      <c r="W23" s="264">
        <v>0</v>
      </c>
      <c r="X23" s="224">
        <f t="shared" si="5"/>
        <v>0</v>
      </c>
      <c r="Y23" s="114" t="str">
        <f t="shared" si="6"/>
        <v>En riesgo en cumplimiento</v>
      </c>
      <c r="Z23" s="114"/>
      <c r="AA23" s="264">
        <v>0</v>
      </c>
      <c r="AB23" s="224">
        <f t="shared" si="7"/>
        <v>0</v>
      </c>
      <c r="AC23" s="114" t="str">
        <f t="shared" si="8"/>
        <v>En riesgo en cumplimiento</v>
      </c>
      <c r="AD23" s="114"/>
      <c r="AE23" s="264">
        <v>0</v>
      </c>
      <c r="AF23" s="224">
        <f t="shared" si="9"/>
        <v>0</v>
      </c>
      <c r="AG23" s="114" t="str">
        <f t="shared" si="10"/>
        <v>En riesgo en cumplimiento</v>
      </c>
      <c r="AH23" s="114"/>
      <c r="AI23" s="264">
        <f t="shared" si="11"/>
        <v>1</v>
      </c>
      <c r="AJ23" s="113">
        <f t="shared" si="12"/>
        <v>0.25</v>
      </c>
      <c r="AK23" s="114" t="str">
        <f t="shared" si="13"/>
        <v>En riesgo en cumplimiento</v>
      </c>
      <c r="AL23" s="114"/>
    </row>
    <row r="24" spans="1:38" ht="51" customHeight="1" thickTop="1" thickBot="1">
      <c r="A24" s="132">
        <f t="shared" si="14"/>
        <v>10</v>
      </c>
      <c r="B24" s="133">
        <v>0</v>
      </c>
      <c r="C24" s="133">
        <v>0</v>
      </c>
      <c r="D24" s="133">
        <v>0</v>
      </c>
      <c r="E24" s="133">
        <v>0</v>
      </c>
      <c r="F24" s="214" t="s">
        <v>1347</v>
      </c>
      <c r="G24" s="207" t="s">
        <v>182</v>
      </c>
      <c r="H24" s="207" t="s">
        <v>209</v>
      </c>
      <c r="I24" s="208">
        <v>1</v>
      </c>
      <c r="J24" s="223">
        <v>1</v>
      </c>
      <c r="K24" s="219">
        <f t="shared" si="0"/>
        <v>2</v>
      </c>
      <c r="L24" s="223">
        <v>1</v>
      </c>
      <c r="M24" s="223">
        <v>1</v>
      </c>
      <c r="N24" s="219">
        <f t="shared" si="1"/>
        <v>2</v>
      </c>
      <c r="O24" s="219">
        <f t="shared" si="2"/>
        <v>4</v>
      </c>
      <c r="P24" s="246"/>
      <c r="Q24" s="187" t="s">
        <v>1344</v>
      </c>
      <c r="R24" s="187"/>
      <c r="S24" s="264">
        <v>1</v>
      </c>
      <c r="T24" s="224">
        <f t="shared" si="3"/>
        <v>1</v>
      </c>
      <c r="U24" s="114" t="str">
        <f t="shared" si="4"/>
        <v>De acuerdo con lo programado</v>
      </c>
      <c r="V24" s="114"/>
      <c r="W24" s="264">
        <v>0</v>
      </c>
      <c r="X24" s="224">
        <f t="shared" si="5"/>
        <v>0</v>
      </c>
      <c r="Y24" s="114" t="str">
        <f t="shared" si="6"/>
        <v>En riesgo en cumplimiento</v>
      </c>
      <c r="Z24" s="114"/>
      <c r="AA24" s="264">
        <v>0</v>
      </c>
      <c r="AB24" s="224">
        <f t="shared" si="7"/>
        <v>0</v>
      </c>
      <c r="AC24" s="114" t="str">
        <f t="shared" si="8"/>
        <v>En riesgo en cumplimiento</v>
      </c>
      <c r="AD24" s="114"/>
      <c r="AE24" s="264">
        <v>0</v>
      </c>
      <c r="AF24" s="224">
        <f t="shared" si="9"/>
        <v>0</v>
      </c>
      <c r="AG24" s="114" t="str">
        <f t="shared" si="10"/>
        <v>En riesgo en cumplimiento</v>
      </c>
      <c r="AH24" s="114"/>
      <c r="AI24" s="264">
        <f t="shared" si="11"/>
        <v>1</v>
      </c>
      <c r="AJ24" s="113">
        <f t="shared" si="12"/>
        <v>0.25</v>
      </c>
      <c r="AK24" s="114" t="str">
        <f t="shared" si="13"/>
        <v>En riesgo en cumplimiento</v>
      </c>
      <c r="AL24" s="114"/>
    </row>
    <row r="25" spans="1:38" ht="51" customHeight="1" thickTop="1" thickBot="1">
      <c r="A25" s="132">
        <f t="shared" si="14"/>
        <v>11</v>
      </c>
      <c r="B25" s="133">
        <v>0</v>
      </c>
      <c r="C25" s="133">
        <v>0</v>
      </c>
      <c r="D25" s="133">
        <v>0</v>
      </c>
      <c r="E25" s="133">
        <v>0</v>
      </c>
      <c r="F25" s="214" t="s">
        <v>1348</v>
      </c>
      <c r="G25" s="186"/>
      <c r="H25" s="207" t="s">
        <v>207</v>
      </c>
      <c r="I25" s="208">
        <v>0</v>
      </c>
      <c r="J25" s="223">
        <v>0</v>
      </c>
      <c r="K25" s="219">
        <f t="shared" si="0"/>
        <v>0</v>
      </c>
      <c r="L25" s="223">
        <v>0</v>
      </c>
      <c r="M25" s="223">
        <v>1</v>
      </c>
      <c r="N25" s="219">
        <f t="shared" si="1"/>
        <v>1</v>
      </c>
      <c r="O25" s="219">
        <f t="shared" si="2"/>
        <v>1</v>
      </c>
      <c r="P25" s="246"/>
      <c r="Q25" s="187" t="s">
        <v>1344</v>
      </c>
      <c r="R25" s="187"/>
      <c r="S25" s="264">
        <v>0</v>
      </c>
      <c r="T25" s="224" t="str">
        <f t="shared" si="3"/>
        <v>No hay Programación</v>
      </c>
      <c r="U25" s="114" t="str">
        <f t="shared" si="4"/>
        <v>De acuerdo con lo programado</v>
      </c>
      <c r="V25" s="114"/>
      <c r="W25" s="264">
        <v>0</v>
      </c>
      <c r="X25" s="224" t="str">
        <f t="shared" si="5"/>
        <v>No hay Programación</v>
      </c>
      <c r="Y25" s="114" t="str">
        <f t="shared" si="6"/>
        <v>De acuerdo con lo programado</v>
      </c>
      <c r="Z25" s="114"/>
      <c r="AA25" s="264">
        <v>0</v>
      </c>
      <c r="AB25" s="224" t="str">
        <f t="shared" si="7"/>
        <v>No hay Programación</v>
      </c>
      <c r="AC25" s="114" t="str">
        <f t="shared" si="8"/>
        <v>De acuerdo con lo programado</v>
      </c>
      <c r="AD25" s="114"/>
      <c r="AE25" s="264">
        <v>0</v>
      </c>
      <c r="AF25" s="224">
        <f t="shared" si="9"/>
        <v>0</v>
      </c>
      <c r="AG25" s="114" t="str">
        <f t="shared" si="10"/>
        <v>En riesgo en cumplimiento</v>
      </c>
      <c r="AH25" s="114"/>
      <c r="AI25" s="264">
        <f t="shared" si="11"/>
        <v>0</v>
      </c>
      <c r="AJ25" s="113">
        <f t="shared" si="12"/>
        <v>0</v>
      </c>
      <c r="AK25" s="114" t="str">
        <f t="shared" si="13"/>
        <v>En riesgo en cumplimiento</v>
      </c>
      <c r="AL25" s="114"/>
    </row>
    <row r="26" spans="1:38" ht="51" customHeight="1" thickTop="1" thickBot="1">
      <c r="A26" s="132">
        <f t="shared" si="14"/>
        <v>12</v>
      </c>
      <c r="B26" s="133">
        <v>0</v>
      </c>
      <c r="C26" s="133">
        <v>0</v>
      </c>
      <c r="D26" s="133">
        <v>0</v>
      </c>
      <c r="E26" s="133">
        <v>0</v>
      </c>
      <c r="F26" s="214" t="s">
        <v>1349</v>
      </c>
      <c r="G26" s="207" t="s">
        <v>133</v>
      </c>
      <c r="H26" s="207" t="s">
        <v>205</v>
      </c>
      <c r="I26" s="208">
        <v>1</v>
      </c>
      <c r="J26" s="223">
        <v>1</v>
      </c>
      <c r="K26" s="219">
        <f t="shared" si="0"/>
        <v>2</v>
      </c>
      <c r="L26" s="223">
        <v>1</v>
      </c>
      <c r="M26" s="223">
        <v>1</v>
      </c>
      <c r="N26" s="219">
        <f t="shared" si="1"/>
        <v>2</v>
      </c>
      <c r="O26" s="219">
        <f t="shared" si="2"/>
        <v>4</v>
      </c>
      <c r="P26" s="139"/>
      <c r="Q26" s="187" t="s">
        <v>1350</v>
      </c>
      <c r="R26" s="187"/>
      <c r="S26" s="264">
        <v>1</v>
      </c>
      <c r="T26" s="224">
        <f t="shared" si="3"/>
        <v>1</v>
      </c>
      <c r="U26" s="114" t="str">
        <f t="shared" si="4"/>
        <v>De acuerdo con lo programado</v>
      </c>
      <c r="V26" s="114"/>
      <c r="W26" s="264">
        <v>0</v>
      </c>
      <c r="X26" s="224">
        <f t="shared" si="5"/>
        <v>0</v>
      </c>
      <c r="Y26" s="114" t="str">
        <f t="shared" si="6"/>
        <v>En riesgo en cumplimiento</v>
      </c>
      <c r="Z26" s="114"/>
      <c r="AA26" s="264">
        <v>0</v>
      </c>
      <c r="AB26" s="224">
        <f t="shared" si="7"/>
        <v>0</v>
      </c>
      <c r="AC26" s="114" t="str">
        <f t="shared" si="8"/>
        <v>En riesgo en cumplimiento</v>
      </c>
      <c r="AD26" s="114"/>
      <c r="AE26" s="264">
        <v>0</v>
      </c>
      <c r="AF26" s="224">
        <f t="shared" si="9"/>
        <v>0</v>
      </c>
      <c r="AG26" s="114" t="str">
        <f t="shared" si="10"/>
        <v>En riesgo en cumplimiento</v>
      </c>
      <c r="AH26" s="114"/>
      <c r="AI26" s="264">
        <f t="shared" si="11"/>
        <v>1</v>
      </c>
      <c r="AJ26" s="113">
        <f t="shared" si="12"/>
        <v>0.25</v>
      </c>
      <c r="AK26" s="114" t="str">
        <f t="shared" si="13"/>
        <v>En riesgo en cumplimiento</v>
      </c>
      <c r="AL26" s="114"/>
    </row>
    <row r="27" spans="1:38" ht="51" customHeight="1" thickTop="1" thickBot="1">
      <c r="A27" s="132">
        <f t="shared" si="14"/>
        <v>13</v>
      </c>
      <c r="B27" s="133">
        <v>0</v>
      </c>
      <c r="C27" s="133">
        <v>0</v>
      </c>
      <c r="D27" s="133">
        <v>0</v>
      </c>
      <c r="E27" s="133">
        <v>0</v>
      </c>
      <c r="F27" s="214" t="s">
        <v>1351</v>
      </c>
      <c r="G27" s="207" t="s">
        <v>133</v>
      </c>
      <c r="H27" s="412" t="s">
        <v>205</v>
      </c>
      <c r="I27" s="208">
        <v>1</v>
      </c>
      <c r="J27" s="223">
        <v>1</v>
      </c>
      <c r="K27" s="219">
        <f t="shared" si="0"/>
        <v>2</v>
      </c>
      <c r="L27" s="223">
        <v>1</v>
      </c>
      <c r="M27" s="223">
        <v>1</v>
      </c>
      <c r="N27" s="219">
        <f t="shared" si="1"/>
        <v>2</v>
      </c>
      <c r="O27" s="219">
        <f t="shared" si="2"/>
        <v>4</v>
      </c>
      <c r="P27" s="253"/>
      <c r="Q27" s="187" t="s">
        <v>1350</v>
      </c>
      <c r="R27" s="187"/>
      <c r="S27" s="264">
        <v>1</v>
      </c>
      <c r="T27" s="224">
        <f t="shared" si="3"/>
        <v>1</v>
      </c>
      <c r="U27" s="114" t="str">
        <f t="shared" si="4"/>
        <v>De acuerdo con lo programado</v>
      </c>
      <c r="V27" s="114"/>
      <c r="W27" s="264">
        <v>0</v>
      </c>
      <c r="X27" s="224">
        <f t="shared" si="5"/>
        <v>0</v>
      </c>
      <c r="Y27" s="114" t="str">
        <f t="shared" si="6"/>
        <v>En riesgo en cumplimiento</v>
      </c>
      <c r="Z27" s="114"/>
      <c r="AA27" s="264">
        <v>0</v>
      </c>
      <c r="AB27" s="224">
        <f t="shared" si="7"/>
        <v>0</v>
      </c>
      <c r="AC27" s="114" t="str">
        <f t="shared" si="8"/>
        <v>En riesgo en cumplimiento</v>
      </c>
      <c r="AD27" s="114"/>
      <c r="AE27" s="264">
        <v>0</v>
      </c>
      <c r="AF27" s="224">
        <f t="shared" si="9"/>
        <v>0</v>
      </c>
      <c r="AG27" s="114" t="str">
        <f t="shared" si="10"/>
        <v>En riesgo en cumplimiento</v>
      </c>
      <c r="AH27" s="114"/>
      <c r="AI27" s="264">
        <f t="shared" si="11"/>
        <v>1</v>
      </c>
      <c r="AJ27" s="113">
        <f t="shared" si="12"/>
        <v>0.25</v>
      </c>
      <c r="AK27" s="114" t="str">
        <f t="shared" si="13"/>
        <v>En riesgo en cumplimiento</v>
      </c>
      <c r="AL27" s="114"/>
    </row>
    <row r="28" spans="1:38" ht="51" customHeight="1" thickTop="1" thickBot="1">
      <c r="A28" s="132">
        <f t="shared" si="14"/>
        <v>14</v>
      </c>
      <c r="B28" s="133">
        <v>0</v>
      </c>
      <c r="C28" s="133">
        <v>0</v>
      </c>
      <c r="D28" s="133">
        <v>0</v>
      </c>
      <c r="E28" s="133">
        <v>0</v>
      </c>
      <c r="F28" s="214" t="s">
        <v>1352</v>
      </c>
      <c r="G28" s="207" t="s">
        <v>144</v>
      </c>
      <c r="H28" s="186"/>
      <c r="I28" s="208">
        <v>72</v>
      </c>
      <c r="J28" s="223">
        <v>0</v>
      </c>
      <c r="K28" s="219">
        <f t="shared" si="0"/>
        <v>72</v>
      </c>
      <c r="L28" s="223">
        <v>0</v>
      </c>
      <c r="M28" s="223">
        <v>0</v>
      </c>
      <c r="N28" s="219">
        <f t="shared" si="1"/>
        <v>0</v>
      </c>
      <c r="O28" s="219">
        <f t="shared" si="2"/>
        <v>72</v>
      </c>
      <c r="P28" s="139"/>
      <c r="Q28" s="187" t="s">
        <v>1353</v>
      </c>
      <c r="R28" s="187"/>
      <c r="S28" s="264">
        <v>58</v>
      </c>
      <c r="T28" s="224">
        <f t="shared" si="3"/>
        <v>0.80555555555555558</v>
      </c>
      <c r="U28" s="114" t="str">
        <f t="shared" si="4"/>
        <v>Atraso Leve</v>
      </c>
      <c r="V28" s="114"/>
      <c r="W28" s="264">
        <v>0</v>
      </c>
      <c r="X28" s="224" t="str">
        <f t="shared" si="5"/>
        <v>No hay Programación</v>
      </c>
      <c r="Y28" s="114" t="str">
        <f t="shared" si="6"/>
        <v>De acuerdo con lo programado</v>
      </c>
      <c r="Z28" s="114"/>
      <c r="AA28" s="264">
        <v>0</v>
      </c>
      <c r="AB28" s="224" t="str">
        <f t="shared" si="7"/>
        <v>No hay Programación</v>
      </c>
      <c r="AC28" s="114" t="str">
        <f t="shared" si="8"/>
        <v>De acuerdo con lo programado</v>
      </c>
      <c r="AD28" s="114"/>
      <c r="AE28" s="264">
        <v>0</v>
      </c>
      <c r="AF28" s="224" t="str">
        <f t="shared" si="9"/>
        <v>No hay Programación</v>
      </c>
      <c r="AG28" s="114" t="str">
        <f t="shared" si="10"/>
        <v>De acuerdo con lo programado</v>
      </c>
      <c r="AH28" s="114"/>
      <c r="AI28" s="264">
        <f t="shared" si="11"/>
        <v>58</v>
      </c>
      <c r="AJ28" s="113">
        <f t="shared" si="12"/>
        <v>0.80555555555555558</v>
      </c>
      <c r="AK28" s="114" t="str">
        <f t="shared" si="13"/>
        <v>Atraso Leve</v>
      </c>
      <c r="AL28" s="114"/>
    </row>
    <row r="29" spans="1:38" ht="51" customHeight="1" thickTop="1" thickBot="1">
      <c r="A29" s="132">
        <f t="shared" si="14"/>
        <v>15</v>
      </c>
      <c r="B29" s="133">
        <v>0</v>
      </c>
      <c r="C29" s="133">
        <v>0</v>
      </c>
      <c r="D29" s="133">
        <v>0</v>
      </c>
      <c r="E29" s="133">
        <v>0</v>
      </c>
      <c r="F29" s="214" t="s">
        <v>1354</v>
      </c>
      <c r="G29" s="207" t="s">
        <v>133</v>
      </c>
      <c r="H29" s="207" t="s">
        <v>205</v>
      </c>
      <c r="I29" s="208">
        <v>2</v>
      </c>
      <c r="J29" s="223">
        <v>2</v>
      </c>
      <c r="K29" s="219">
        <f t="shared" si="0"/>
        <v>4</v>
      </c>
      <c r="L29" s="223">
        <v>2</v>
      </c>
      <c r="M29" s="223">
        <v>2</v>
      </c>
      <c r="N29" s="219">
        <f t="shared" si="1"/>
        <v>4</v>
      </c>
      <c r="O29" s="219">
        <f t="shared" si="2"/>
        <v>8</v>
      </c>
      <c r="P29" s="139"/>
      <c r="Q29" s="187" t="s">
        <v>1353</v>
      </c>
      <c r="R29" s="187"/>
      <c r="S29" s="264">
        <v>2</v>
      </c>
      <c r="T29" s="224">
        <f t="shared" si="3"/>
        <v>1</v>
      </c>
      <c r="U29" s="114" t="str">
        <f t="shared" si="4"/>
        <v>De acuerdo con lo programado</v>
      </c>
      <c r="V29" s="114"/>
      <c r="W29" s="264">
        <v>0</v>
      </c>
      <c r="X29" s="224">
        <f t="shared" si="5"/>
        <v>0</v>
      </c>
      <c r="Y29" s="114" t="str">
        <f t="shared" si="6"/>
        <v>En riesgo en cumplimiento</v>
      </c>
      <c r="Z29" s="114"/>
      <c r="AA29" s="264">
        <v>0</v>
      </c>
      <c r="AB29" s="224">
        <f t="shared" si="7"/>
        <v>0</v>
      </c>
      <c r="AC29" s="114" t="str">
        <f t="shared" si="8"/>
        <v>En riesgo en cumplimiento</v>
      </c>
      <c r="AD29" s="114"/>
      <c r="AE29" s="264">
        <v>0</v>
      </c>
      <c r="AF29" s="224">
        <f t="shared" si="9"/>
        <v>0</v>
      </c>
      <c r="AG29" s="114" t="str">
        <f t="shared" si="10"/>
        <v>En riesgo en cumplimiento</v>
      </c>
      <c r="AH29" s="114"/>
      <c r="AI29" s="264">
        <f t="shared" si="11"/>
        <v>2</v>
      </c>
      <c r="AJ29" s="113">
        <f t="shared" si="12"/>
        <v>0.25</v>
      </c>
      <c r="AK29" s="114" t="str">
        <f t="shared" si="13"/>
        <v>En riesgo en cumplimiento</v>
      </c>
      <c r="AL29" s="114"/>
    </row>
    <row r="30" spans="1:38" ht="51" customHeight="1" thickTop="1" thickBot="1">
      <c r="A30" s="132">
        <f t="shared" si="14"/>
        <v>16</v>
      </c>
      <c r="B30" s="133">
        <v>0</v>
      </c>
      <c r="C30" s="133">
        <v>0</v>
      </c>
      <c r="D30" s="133">
        <v>0</v>
      </c>
      <c r="E30" s="133">
        <v>0</v>
      </c>
      <c r="F30" s="214" t="s">
        <v>1355</v>
      </c>
      <c r="G30" s="207" t="s">
        <v>136</v>
      </c>
      <c r="H30" s="207" t="s">
        <v>213</v>
      </c>
      <c r="I30" s="208">
        <v>0</v>
      </c>
      <c r="J30" s="223">
        <v>1</v>
      </c>
      <c r="K30" s="219">
        <f t="shared" si="0"/>
        <v>1</v>
      </c>
      <c r="L30" s="223">
        <v>0</v>
      </c>
      <c r="M30" s="223">
        <v>1</v>
      </c>
      <c r="N30" s="219">
        <f t="shared" si="1"/>
        <v>1</v>
      </c>
      <c r="O30" s="219">
        <f t="shared" si="2"/>
        <v>2</v>
      </c>
      <c r="P30" s="139"/>
      <c r="Q30" s="187" t="s">
        <v>1353</v>
      </c>
      <c r="R30" s="187"/>
      <c r="S30" s="264">
        <v>0</v>
      </c>
      <c r="T30" s="224" t="str">
        <f t="shared" si="3"/>
        <v>No hay Programación</v>
      </c>
      <c r="U30" s="114" t="str">
        <f t="shared" si="4"/>
        <v>De acuerdo con lo programado</v>
      </c>
      <c r="V30" s="114"/>
      <c r="W30" s="264">
        <v>0</v>
      </c>
      <c r="X30" s="224">
        <f t="shared" si="5"/>
        <v>0</v>
      </c>
      <c r="Y30" s="114" t="str">
        <f t="shared" si="6"/>
        <v>En riesgo en cumplimiento</v>
      </c>
      <c r="Z30" s="114"/>
      <c r="AA30" s="264">
        <v>0</v>
      </c>
      <c r="AB30" s="224" t="str">
        <f t="shared" si="7"/>
        <v>No hay Programación</v>
      </c>
      <c r="AC30" s="114" t="str">
        <f t="shared" si="8"/>
        <v>De acuerdo con lo programado</v>
      </c>
      <c r="AD30" s="114"/>
      <c r="AE30" s="264">
        <v>0</v>
      </c>
      <c r="AF30" s="224">
        <f t="shared" si="9"/>
        <v>0</v>
      </c>
      <c r="AG30" s="114" t="str">
        <f t="shared" si="10"/>
        <v>En riesgo en cumplimiento</v>
      </c>
      <c r="AH30" s="114"/>
      <c r="AI30" s="264">
        <f t="shared" si="11"/>
        <v>0</v>
      </c>
      <c r="AJ30" s="113">
        <f t="shared" si="12"/>
        <v>0</v>
      </c>
      <c r="AK30" s="114" t="str">
        <f t="shared" si="13"/>
        <v>En riesgo en cumplimiento</v>
      </c>
      <c r="AL30" s="114"/>
    </row>
    <row r="31" spans="1:38" ht="51" customHeight="1" thickTop="1" thickBot="1">
      <c r="A31" s="132">
        <f t="shared" si="14"/>
        <v>17</v>
      </c>
      <c r="B31" s="133">
        <v>0</v>
      </c>
      <c r="C31" s="133">
        <v>0</v>
      </c>
      <c r="D31" s="133">
        <v>0</v>
      </c>
      <c r="E31" s="133">
        <v>0</v>
      </c>
      <c r="F31" s="214" t="s">
        <v>1356</v>
      </c>
      <c r="G31" s="207" t="s">
        <v>136</v>
      </c>
      <c r="H31" s="207" t="s">
        <v>219</v>
      </c>
      <c r="I31" s="208">
        <v>0</v>
      </c>
      <c r="J31" s="223">
        <v>1</v>
      </c>
      <c r="K31" s="219">
        <f t="shared" si="0"/>
        <v>1</v>
      </c>
      <c r="L31" s="223">
        <v>0</v>
      </c>
      <c r="M31" s="223">
        <v>1</v>
      </c>
      <c r="N31" s="219">
        <f t="shared" si="1"/>
        <v>1</v>
      </c>
      <c r="O31" s="219">
        <f t="shared" si="2"/>
        <v>2</v>
      </c>
      <c r="P31" s="139"/>
      <c r="Q31" s="187" t="s">
        <v>1353</v>
      </c>
      <c r="R31" s="187"/>
      <c r="S31" s="264">
        <v>0</v>
      </c>
      <c r="T31" s="224" t="str">
        <f t="shared" si="3"/>
        <v>No hay Programación</v>
      </c>
      <c r="U31" s="114" t="str">
        <f t="shared" si="4"/>
        <v>De acuerdo con lo programado</v>
      </c>
      <c r="V31" s="114"/>
      <c r="W31" s="264">
        <v>0</v>
      </c>
      <c r="X31" s="224">
        <f t="shared" si="5"/>
        <v>0</v>
      </c>
      <c r="Y31" s="114" t="str">
        <f t="shared" si="6"/>
        <v>En riesgo en cumplimiento</v>
      </c>
      <c r="Z31" s="114"/>
      <c r="AA31" s="264">
        <v>0</v>
      </c>
      <c r="AB31" s="224" t="str">
        <f t="shared" si="7"/>
        <v>No hay Programación</v>
      </c>
      <c r="AC31" s="114" t="str">
        <f t="shared" si="8"/>
        <v>De acuerdo con lo programado</v>
      </c>
      <c r="AD31" s="114"/>
      <c r="AE31" s="264">
        <v>0</v>
      </c>
      <c r="AF31" s="224">
        <f t="shared" si="9"/>
        <v>0</v>
      </c>
      <c r="AG31" s="114" t="str">
        <f t="shared" si="10"/>
        <v>En riesgo en cumplimiento</v>
      </c>
      <c r="AH31" s="114"/>
      <c r="AI31" s="264">
        <f t="shared" si="11"/>
        <v>0</v>
      </c>
      <c r="AJ31" s="113">
        <f t="shared" si="12"/>
        <v>0</v>
      </c>
      <c r="AK31" s="114" t="str">
        <f t="shared" si="13"/>
        <v>En riesgo en cumplimiento</v>
      </c>
      <c r="AL31" s="114"/>
    </row>
    <row r="32" spans="1:38" ht="51" customHeight="1" thickTop="1" thickBot="1">
      <c r="A32" s="132">
        <f t="shared" si="14"/>
        <v>18</v>
      </c>
      <c r="B32" s="133">
        <v>0</v>
      </c>
      <c r="C32" s="133">
        <v>0</v>
      </c>
      <c r="D32" s="133">
        <v>0</v>
      </c>
      <c r="E32" s="133">
        <v>0</v>
      </c>
      <c r="F32" s="214" t="s">
        <v>1357</v>
      </c>
      <c r="G32" s="207" t="s">
        <v>136</v>
      </c>
      <c r="H32" s="186"/>
      <c r="I32" s="208">
        <v>0</v>
      </c>
      <c r="J32" s="223">
        <v>1</v>
      </c>
      <c r="K32" s="219">
        <f t="shared" si="0"/>
        <v>1</v>
      </c>
      <c r="L32" s="223">
        <v>0</v>
      </c>
      <c r="M32" s="223">
        <v>1</v>
      </c>
      <c r="N32" s="219">
        <f t="shared" si="1"/>
        <v>1</v>
      </c>
      <c r="O32" s="219">
        <f t="shared" si="2"/>
        <v>2</v>
      </c>
      <c r="P32" s="139"/>
      <c r="Q32" s="187" t="s">
        <v>1353</v>
      </c>
      <c r="R32" s="187"/>
      <c r="S32" s="264">
        <v>0</v>
      </c>
      <c r="T32" s="224" t="str">
        <f t="shared" si="3"/>
        <v>No hay Programación</v>
      </c>
      <c r="U32" s="114" t="str">
        <f t="shared" si="4"/>
        <v>De acuerdo con lo programado</v>
      </c>
      <c r="V32" s="114"/>
      <c r="W32" s="264">
        <v>0</v>
      </c>
      <c r="X32" s="224">
        <f t="shared" si="5"/>
        <v>0</v>
      </c>
      <c r="Y32" s="114" t="str">
        <f t="shared" si="6"/>
        <v>En riesgo en cumplimiento</v>
      </c>
      <c r="Z32" s="114"/>
      <c r="AA32" s="264">
        <v>0</v>
      </c>
      <c r="AB32" s="224" t="str">
        <f t="shared" si="7"/>
        <v>No hay Programación</v>
      </c>
      <c r="AC32" s="114" t="str">
        <f t="shared" si="8"/>
        <v>De acuerdo con lo programado</v>
      </c>
      <c r="AD32" s="114"/>
      <c r="AE32" s="264">
        <v>0</v>
      </c>
      <c r="AF32" s="224">
        <f t="shared" si="9"/>
        <v>0</v>
      </c>
      <c r="AG32" s="114" t="str">
        <f t="shared" si="10"/>
        <v>En riesgo en cumplimiento</v>
      </c>
      <c r="AH32" s="114"/>
      <c r="AI32" s="264">
        <f t="shared" si="11"/>
        <v>0</v>
      </c>
      <c r="AJ32" s="113">
        <f t="shared" si="12"/>
        <v>0</v>
      </c>
      <c r="AK32" s="114" t="str">
        <f t="shared" si="13"/>
        <v>En riesgo en cumplimiento</v>
      </c>
      <c r="AL32" s="114"/>
    </row>
    <row r="33" spans="1:38" ht="51" customHeight="1" thickTop="1" thickBot="1">
      <c r="A33" s="132">
        <f t="shared" si="14"/>
        <v>19</v>
      </c>
      <c r="B33" s="133">
        <v>0</v>
      </c>
      <c r="C33" s="133">
        <v>0</v>
      </c>
      <c r="D33" s="133">
        <v>0</v>
      </c>
      <c r="E33" s="133">
        <v>0</v>
      </c>
      <c r="F33" s="214" t="s">
        <v>1358</v>
      </c>
      <c r="G33" s="207" t="s">
        <v>170</v>
      </c>
      <c r="H33" s="207" t="s">
        <v>205</v>
      </c>
      <c r="I33" s="208">
        <v>0</v>
      </c>
      <c r="J33" s="223">
        <v>1</v>
      </c>
      <c r="K33" s="219">
        <f t="shared" si="0"/>
        <v>1</v>
      </c>
      <c r="L33" s="223">
        <v>0</v>
      </c>
      <c r="M33" s="223">
        <v>1</v>
      </c>
      <c r="N33" s="219">
        <f t="shared" si="1"/>
        <v>1</v>
      </c>
      <c r="O33" s="219">
        <f t="shared" si="2"/>
        <v>2</v>
      </c>
      <c r="P33" s="139"/>
      <c r="Q33" s="187" t="s">
        <v>1353</v>
      </c>
      <c r="R33" s="187"/>
      <c r="S33" s="264">
        <v>0</v>
      </c>
      <c r="T33" s="224" t="str">
        <f t="shared" si="3"/>
        <v>No hay Programación</v>
      </c>
      <c r="U33" s="114" t="str">
        <f t="shared" si="4"/>
        <v>De acuerdo con lo programado</v>
      </c>
      <c r="V33" s="114"/>
      <c r="W33" s="264">
        <v>0</v>
      </c>
      <c r="X33" s="224">
        <f t="shared" si="5"/>
        <v>0</v>
      </c>
      <c r="Y33" s="114" t="str">
        <f t="shared" si="6"/>
        <v>En riesgo en cumplimiento</v>
      </c>
      <c r="Z33" s="114"/>
      <c r="AA33" s="264">
        <v>0</v>
      </c>
      <c r="AB33" s="224" t="str">
        <f t="shared" si="7"/>
        <v>No hay Programación</v>
      </c>
      <c r="AC33" s="114" t="str">
        <f t="shared" si="8"/>
        <v>De acuerdo con lo programado</v>
      </c>
      <c r="AD33" s="114"/>
      <c r="AE33" s="264">
        <v>0</v>
      </c>
      <c r="AF33" s="224">
        <f t="shared" si="9"/>
        <v>0</v>
      </c>
      <c r="AG33" s="114" t="str">
        <f t="shared" si="10"/>
        <v>En riesgo en cumplimiento</v>
      </c>
      <c r="AH33" s="114"/>
      <c r="AI33" s="264">
        <f t="shared" si="11"/>
        <v>0</v>
      </c>
      <c r="AJ33" s="113">
        <f t="shared" si="12"/>
        <v>0</v>
      </c>
      <c r="AK33" s="114" t="str">
        <f t="shared" si="13"/>
        <v>En riesgo en cumplimiento</v>
      </c>
      <c r="AL33" s="114"/>
    </row>
    <row r="34" spans="1:38" ht="51" customHeight="1" thickTop="1" thickBot="1">
      <c r="A34" s="132">
        <f t="shared" si="14"/>
        <v>20</v>
      </c>
      <c r="B34" s="133">
        <v>0</v>
      </c>
      <c r="C34" s="133">
        <v>0</v>
      </c>
      <c r="D34" s="133">
        <v>0</v>
      </c>
      <c r="E34" s="133">
        <v>0</v>
      </c>
      <c r="F34" s="214" t="s">
        <v>1359</v>
      </c>
      <c r="G34" s="207" t="s">
        <v>144</v>
      </c>
      <c r="H34" s="186"/>
      <c r="I34" s="208">
        <v>3</v>
      </c>
      <c r="J34" s="223">
        <v>3</v>
      </c>
      <c r="K34" s="219">
        <f t="shared" si="0"/>
        <v>6</v>
      </c>
      <c r="L34" s="223">
        <v>3</v>
      </c>
      <c r="M34" s="223">
        <v>3</v>
      </c>
      <c r="N34" s="219">
        <f t="shared" si="1"/>
        <v>6</v>
      </c>
      <c r="O34" s="219">
        <f t="shared" si="2"/>
        <v>12</v>
      </c>
      <c r="P34" s="139"/>
      <c r="Q34" s="187" t="s">
        <v>1353</v>
      </c>
      <c r="R34" s="187"/>
      <c r="S34" s="264">
        <v>3</v>
      </c>
      <c r="T34" s="224">
        <f t="shared" si="3"/>
        <v>1</v>
      </c>
      <c r="U34" s="114" t="str">
        <f t="shared" si="4"/>
        <v>De acuerdo con lo programado</v>
      </c>
      <c r="V34" s="114"/>
      <c r="W34" s="264">
        <v>0</v>
      </c>
      <c r="X34" s="224">
        <f t="shared" si="5"/>
        <v>0</v>
      </c>
      <c r="Y34" s="114" t="str">
        <f t="shared" si="6"/>
        <v>En riesgo en cumplimiento</v>
      </c>
      <c r="Z34" s="114"/>
      <c r="AA34" s="264">
        <v>0</v>
      </c>
      <c r="AB34" s="224">
        <f t="shared" si="7"/>
        <v>0</v>
      </c>
      <c r="AC34" s="114" t="str">
        <f t="shared" si="8"/>
        <v>En riesgo en cumplimiento</v>
      </c>
      <c r="AD34" s="114"/>
      <c r="AE34" s="264">
        <v>0</v>
      </c>
      <c r="AF34" s="224">
        <f t="shared" si="9"/>
        <v>0</v>
      </c>
      <c r="AG34" s="114" t="str">
        <f t="shared" si="10"/>
        <v>En riesgo en cumplimiento</v>
      </c>
      <c r="AH34" s="114"/>
      <c r="AI34" s="264">
        <f t="shared" si="11"/>
        <v>3</v>
      </c>
      <c r="AJ34" s="113">
        <f t="shared" si="12"/>
        <v>0.25</v>
      </c>
      <c r="AK34" s="114" t="str">
        <f t="shared" si="13"/>
        <v>En riesgo en cumplimiento</v>
      </c>
      <c r="AL34" s="114"/>
    </row>
    <row r="35" spans="1:38" ht="51" customHeight="1" thickTop="1" thickBot="1">
      <c r="A35" s="132">
        <f t="shared" si="14"/>
        <v>21</v>
      </c>
      <c r="B35" s="133">
        <v>0</v>
      </c>
      <c r="C35" s="133">
        <v>0</v>
      </c>
      <c r="D35" s="133">
        <v>0</v>
      </c>
      <c r="E35" s="133">
        <v>0</v>
      </c>
      <c r="F35" s="214" t="s">
        <v>1360</v>
      </c>
      <c r="G35" s="186"/>
      <c r="H35" s="207" t="s">
        <v>199</v>
      </c>
      <c r="I35" s="208">
        <v>58</v>
      </c>
      <c r="J35" s="223">
        <v>58</v>
      </c>
      <c r="K35" s="219">
        <f t="shared" si="0"/>
        <v>116</v>
      </c>
      <c r="L35" s="223">
        <v>58</v>
      </c>
      <c r="M35" s="223">
        <v>58</v>
      </c>
      <c r="N35" s="219">
        <f t="shared" si="1"/>
        <v>116</v>
      </c>
      <c r="O35" s="219">
        <f t="shared" si="2"/>
        <v>232</v>
      </c>
      <c r="P35" s="139"/>
      <c r="Q35" s="187" t="s">
        <v>1361</v>
      </c>
      <c r="R35" s="187"/>
      <c r="S35" s="264">
        <v>24</v>
      </c>
      <c r="T35" s="224">
        <f t="shared" si="3"/>
        <v>0.41379310344827586</v>
      </c>
      <c r="U35" s="114" t="str">
        <f t="shared" si="4"/>
        <v>En riesgo en cumplimiento</v>
      </c>
      <c r="V35" s="114"/>
      <c r="W35" s="264">
        <v>0</v>
      </c>
      <c r="X35" s="224">
        <f t="shared" si="5"/>
        <v>0</v>
      </c>
      <c r="Y35" s="114" t="str">
        <f t="shared" si="6"/>
        <v>En riesgo en cumplimiento</v>
      </c>
      <c r="Z35" s="114"/>
      <c r="AA35" s="264">
        <v>0</v>
      </c>
      <c r="AB35" s="224">
        <f t="shared" si="7"/>
        <v>0</v>
      </c>
      <c r="AC35" s="114" t="str">
        <f t="shared" si="8"/>
        <v>En riesgo en cumplimiento</v>
      </c>
      <c r="AD35" s="114"/>
      <c r="AE35" s="264">
        <v>0</v>
      </c>
      <c r="AF35" s="224">
        <f t="shared" si="9"/>
        <v>0</v>
      </c>
      <c r="AG35" s="114" t="str">
        <f t="shared" si="10"/>
        <v>En riesgo en cumplimiento</v>
      </c>
      <c r="AH35" s="114"/>
      <c r="AI35" s="264">
        <f t="shared" si="11"/>
        <v>24</v>
      </c>
      <c r="AJ35" s="113">
        <f t="shared" si="12"/>
        <v>0.10344827586206896</v>
      </c>
      <c r="AK35" s="114" t="str">
        <f t="shared" si="13"/>
        <v>En riesgo en cumplimiento</v>
      </c>
      <c r="AL35" s="114"/>
    </row>
    <row r="36" spans="1:38" ht="51" customHeight="1" thickTop="1" thickBot="1">
      <c r="A36" s="132">
        <f t="shared" si="14"/>
        <v>22</v>
      </c>
      <c r="B36" s="133">
        <v>0</v>
      </c>
      <c r="C36" s="133">
        <v>0</v>
      </c>
      <c r="D36" s="133">
        <v>0</v>
      </c>
      <c r="E36" s="133">
        <v>0</v>
      </c>
      <c r="F36" s="214" t="s">
        <v>1362</v>
      </c>
      <c r="G36" s="186"/>
      <c r="H36" s="186"/>
      <c r="I36" s="208">
        <v>6</v>
      </c>
      <c r="J36" s="223">
        <v>6</v>
      </c>
      <c r="K36" s="219">
        <f t="shared" si="0"/>
        <v>12</v>
      </c>
      <c r="L36" s="223">
        <v>6</v>
      </c>
      <c r="M36" s="223">
        <v>6</v>
      </c>
      <c r="N36" s="219">
        <f t="shared" si="1"/>
        <v>12</v>
      </c>
      <c r="O36" s="219">
        <f t="shared" si="2"/>
        <v>24</v>
      </c>
      <c r="P36" s="139"/>
      <c r="Q36" s="187" t="s">
        <v>1363</v>
      </c>
      <c r="R36" s="187"/>
      <c r="S36" s="264">
        <v>6</v>
      </c>
      <c r="T36" s="224">
        <f t="shared" si="3"/>
        <v>1</v>
      </c>
      <c r="U36" s="114" t="str">
        <f t="shared" si="4"/>
        <v>De acuerdo con lo programado</v>
      </c>
      <c r="V36" s="114"/>
      <c r="W36" s="264">
        <v>0</v>
      </c>
      <c r="X36" s="224">
        <f t="shared" si="5"/>
        <v>0</v>
      </c>
      <c r="Y36" s="114" t="str">
        <f t="shared" si="6"/>
        <v>En riesgo en cumplimiento</v>
      </c>
      <c r="Z36" s="114"/>
      <c r="AA36" s="264">
        <v>0</v>
      </c>
      <c r="AB36" s="224">
        <f t="shared" si="7"/>
        <v>0</v>
      </c>
      <c r="AC36" s="114" t="str">
        <f t="shared" si="8"/>
        <v>En riesgo en cumplimiento</v>
      </c>
      <c r="AD36" s="114"/>
      <c r="AE36" s="264">
        <v>0</v>
      </c>
      <c r="AF36" s="224">
        <f t="shared" si="9"/>
        <v>0</v>
      </c>
      <c r="AG36" s="114" t="str">
        <f t="shared" si="10"/>
        <v>En riesgo en cumplimiento</v>
      </c>
      <c r="AH36" s="114"/>
      <c r="AI36" s="264">
        <f t="shared" si="11"/>
        <v>6</v>
      </c>
      <c r="AJ36" s="113">
        <f t="shared" si="12"/>
        <v>0.25</v>
      </c>
      <c r="AK36" s="114" t="str">
        <f t="shared" si="13"/>
        <v>En riesgo en cumplimiento</v>
      </c>
      <c r="AL36" s="114"/>
    </row>
    <row r="37" spans="1:38" ht="51" customHeight="1" thickTop="1" thickBot="1">
      <c r="A37" s="132">
        <f t="shared" si="14"/>
        <v>23</v>
      </c>
      <c r="B37" s="133">
        <v>0</v>
      </c>
      <c r="C37" s="133">
        <v>0</v>
      </c>
      <c r="D37" s="133">
        <v>0</v>
      </c>
      <c r="E37" s="133">
        <v>0</v>
      </c>
      <c r="F37" s="214" t="s">
        <v>1364</v>
      </c>
      <c r="G37" s="207" t="s">
        <v>145</v>
      </c>
      <c r="H37" s="207" t="s">
        <v>197</v>
      </c>
      <c r="I37" s="208">
        <v>10</v>
      </c>
      <c r="J37" s="223">
        <v>12</v>
      </c>
      <c r="K37" s="219">
        <f t="shared" si="0"/>
        <v>22</v>
      </c>
      <c r="L37" s="223">
        <v>10</v>
      </c>
      <c r="M37" s="223">
        <v>10</v>
      </c>
      <c r="N37" s="219">
        <f t="shared" si="1"/>
        <v>20</v>
      </c>
      <c r="O37" s="219">
        <f t="shared" si="2"/>
        <v>42</v>
      </c>
      <c r="P37" s="139"/>
      <c r="Q37" s="187" t="s">
        <v>1365</v>
      </c>
      <c r="R37" s="187"/>
      <c r="S37" s="264">
        <v>11</v>
      </c>
      <c r="T37" s="224">
        <f t="shared" si="3"/>
        <v>1.1000000000000001</v>
      </c>
      <c r="U37" s="114" t="str">
        <f t="shared" si="4"/>
        <v>De acuerdo con lo programado</v>
      </c>
      <c r="V37" s="114"/>
      <c r="W37" s="264">
        <v>0</v>
      </c>
      <c r="X37" s="224">
        <f t="shared" si="5"/>
        <v>0</v>
      </c>
      <c r="Y37" s="114" t="str">
        <f t="shared" si="6"/>
        <v>En riesgo en cumplimiento</v>
      </c>
      <c r="Z37" s="114"/>
      <c r="AA37" s="264">
        <v>0</v>
      </c>
      <c r="AB37" s="224">
        <f t="shared" si="7"/>
        <v>0</v>
      </c>
      <c r="AC37" s="114" t="str">
        <f t="shared" si="8"/>
        <v>En riesgo en cumplimiento</v>
      </c>
      <c r="AD37" s="114"/>
      <c r="AE37" s="264">
        <v>0</v>
      </c>
      <c r="AF37" s="224">
        <f t="shared" si="9"/>
        <v>0</v>
      </c>
      <c r="AG37" s="114" t="str">
        <f t="shared" si="10"/>
        <v>En riesgo en cumplimiento</v>
      </c>
      <c r="AH37" s="114"/>
      <c r="AI37" s="264">
        <f t="shared" si="11"/>
        <v>11</v>
      </c>
      <c r="AJ37" s="113">
        <f t="shared" si="12"/>
        <v>0.26190476190476192</v>
      </c>
      <c r="AK37" s="114" t="str">
        <f t="shared" si="13"/>
        <v>En riesgo en cumplimiento</v>
      </c>
      <c r="AL37" s="114"/>
    </row>
    <row r="38" spans="1:38" ht="51" customHeight="1" thickTop="1" thickBot="1">
      <c r="A38" s="132">
        <f t="shared" si="14"/>
        <v>24</v>
      </c>
      <c r="B38" s="133">
        <v>0</v>
      </c>
      <c r="C38" s="133">
        <v>0</v>
      </c>
      <c r="D38" s="133">
        <v>0</v>
      </c>
      <c r="E38" s="133">
        <v>0</v>
      </c>
      <c r="F38" s="214" t="s">
        <v>1366</v>
      </c>
      <c r="G38" s="186"/>
      <c r="H38" s="186"/>
      <c r="I38" s="208">
        <v>12</v>
      </c>
      <c r="J38" s="223">
        <v>0</v>
      </c>
      <c r="K38" s="219">
        <f t="shared" si="0"/>
        <v>12</v>
      </c>
      <c r="L38" s="223">
        <v>0</v>
      </c>
      <c r="M38" s="223">
        <v>1</v>
      </c>
      <c r="N38" s="219">
        <f t="shared" si="1"/>
        <v>1</v>
      </c>
      <c r="O38" s="219">
        <f t="shared" si="2"/>
        <v>13</v>
      </c>
      <c r="P38" s="139"/>
      <c r="Q38" s="187" t="s">
        <v>1367</v>
      </c>
      <c r="R38" s="187"/>
      <c r="S38" s="264">
        <v>0</v>
      </c>
      <c r="T38" s="224">
        <f t="shared" si="3"/>
        <v>0</v>
      </c>
      <c r="U38" s="114" t="str">
        <f t="shared" si="4"/>
        <v>En riesgo en cumplimiento</v>
      </c>
      <c r="V38" s="114"/>
      <c r="W38" s="264">
        <v>0</v>
      </c>
      <c r="X38" s="224" t="str">
        <f t="shared" si="5"/>
        <v>No hay Programación</v>
      </c>
      <c r="Y38" s="114" t="str">
        <f t="shared" si="6"/>
        <v>De acuerdo con lo programado</v>
      </c>
      <c r="Z38" s="114"/>
      <c r="AA38" s="264">
        <v>0</v>
      </c>
      <c r="AB38" s="224" t="str">
        <f t="shared" si="7"/>
        <v>No hay Programación</v>
      </c>
      <c r="AC38" s="114" t="str">
        <f t="shared" si="8"/>
        <v>De acuerdo con lo programado</v>
      </c>
      <c r="AD38" s="114"/>
      <c r="AE38" s="264">
        <v>0</v>
      </c>
      <c r="AF38" s="224">
        <f t="shared" si="9"/>
        <v>0</v>
      </c>
      <c r="AG38" s="114" t="str">
        <f t="shared" si="10"/>
        <v>En riesgo en cumplimiento</v>
      </c>
      <c r="AH38" s="114"/>
      <c r="AI38" s="264">
        <f t="shared" si="11"/>
        <v>0</v>
      </c>
      <c r="AJ38" s="113">
        <f t="shared" si="12"/>
        <v>0</v>
      </c>
      <c r="AK38" s="114" t="str">
        <f t="shared" si="13"/>
        <v>En riesgo en cumplimiento</v>
      </c>
      <c r="AL38" s="114"/>
    </row>
    <row r="39" spans="1:38" ht="51" customHeight="1" thickTop="1" thickBot="1">
      <c r="A39" s="132">
        <f t="shared" si="14"/>
        <v>25</v>
      </c>
      <c r="B39" s="133">
        <v>0</v>
      </c>
      <c r="C39" s="133">
        <v>0</v>
      </c>
      <c r="D39" s="133">
        <v>0</v>
      </c>
      <c r="E39" s="133">
        <v>0</v>
      </c>
      <c r="F39" s="214" t="s">
        <v>1368</v>
      </c>
      <c r="G39" s="186"/>
      <c r="H39" s="186"/>
      <c r="I39" s="208">
        <v>6</v>
      </c>
      <c r="J39" s="223">
        <v>6</v>
      </c>
      <c r="K39" s="219">
        <f t="shared" si="0"/>
        <v>12</v>
      </c>
      <c r="L39" s="223">
        <v>6</v>
      </c>
      <c r="M39" s="223">
        <v>7</v>
      </c>
      <c r="N39" s="219">
        <f t="shared" si="1"/>
        <v>13</v>
      </c>
      <c r="O39" s="219">
        <f t="shared" si="2"/>
        <v>25</v>
      </c>
      <c r="P39" s="139"/>
      <c r="Q39" s="187" t="s">
        <v>1369</v>
      </c>
      <c r="R39" s="187"/>
      <c r="S39" s="264">
        <v>6</v>
      </c>
      <c r="T39" s="224">
        <f t="shared" si="3"/>
        <v>1</v>
      </c>
      <c r="U39" s="114" t="str">
        <f t="shared" si="4"/>
        <v>De acuerdo con lo programado</v>
      </c>
      <c r="V39" s="114"/>
      <c r="W39" s="264">
        <v>0</v>
      </c>
      <c r="X39" s="224">
        <f t="shared" si="5"/>
        <v>0</v>
      </c>
      <c r="Y39" s="114" t="str">
        <f t="shared" si="6"/>
        <v>En riesgo en cumplimiento</v>
      </c>
      <c r="Z39" s="114"/>
      <c r="AA39" s="264">
        <v>0</v>
      </c>
      <c r="AB39" s="224">
        <f t="shared" si="7"/>
        <v>0</v>
      </c>
      <c r="AC39" s="114" t="str">
        <f t="shared" si="8"/>
        <v>En riesgo en cumplimiento</v>
      </c>
      <c r="AD39" s="114"/>
      <c r="AE39" s="264">
        <v>0</v>
      </c>
      <c r="AF39" s="224">
        <f t="shared" si="9"/>
        <v>0</v>
      </c>
      <c r="AG39" s="114" t="str">
        <f t="shared" si="10"/>
        <v>En riesgo en cumplimiento</v>
      </c>
      <c r="AH39" s="114"/>
      <c r="AI39" s="264">
        <f t="shared" si="11"/>
        <v>6</v>
      </c>
      <c r="AJ39" s="113">
        <f t="shared" si="12"/>
        <v>0.24</v>
      </c>
      <c r="AK39" s="114" t="str">
        <f t="shared" si="13"/>
        <v>En riesgo en cumplimiento</v>
      </c>
      <c r="AL39" s="114"/>
    </row>
    <row r="40" spans="1:38" ht="51" customHeight="1" thickTop="1" thickBot="1">
      <c r="A40" s="132">
        <f t="shared" si="14"/>
        <v>26</v>
      </c>
      <c r="B40" s="133">
        <v>0</v>
      </c>
      <c r="C40" s="133">
        <v>0</v>
      </c>
      <c r="D40" s="133">
        <v>0</v>
      </c>
      <c r="E40" s="133">
        <v>0</v>
      </c>
      <c r="F40" s="214" t="s">
        <v>1370</v>
      </c>
      <c r="G40" s="207" t="s">
        <v>143</v>
      </c>
      <c r="H40" s="186"/>
      <c r="I40" s="208">
        <v>2</v>
      </c>
      <c r="J40" s="223">
        <v>2</v>
      </c>
      <c r="K40" s="219">
        <f t="shared" si="0"/>
        <v>4</v>
      </c>
      <c r="L40" s="223">
        <v>2</v>
      </c>
      <c r="M40" s="223">
        <v>2</v>
      </c>
      <c r="N40" s="219">
        <f t="shared" si="1"/>
        <v>4</v>
      </c>
      <c r="O40" s="219">
        <f t="shared" si="2"/>
        <v>8</v>
      </c>
      <c r="P40" s="139"/>
      <c r="Q40" s="187" t="s">
        <v>1371</v>
      </c>
      <c r="R40" s="187"/>
      <c r="S40" s="264">
        <v>0</v>
      </c>
      <c r="T40" s="224">
        <f t="shared" si="3"/>
        <v>0</v>
      </c>
      <c r="U40" s="114" t="str">
        <f t="shared" si="4"/>
        <v>En riesgo en cumplimiento</v>
      </c>
      <c r="V40" s="114"/>
      <c r="W40" s="264">
        <v>0</v>
      </c>
      <c r="X40" s="224">
        <f t="shared" si="5"/>
        <v>0</v>
      </c>
      <c r="Y40" s="114" t="str">
        <f t="shared" si="6"/>
        <v>En riesgo en cumplimiento</v>
      </c>
      <c r="Z40" s="114"/>
      <c r="AA40" s="264">
        <v>0</v>
      </c>
      <c r="AB40" s="224">
        <f t="shared" si="7"/>
        <v>0</v>
      </c>
      <c r="AC40" s="114" t="str">
        <f t="shared" si="8"/>
        <v>En riesgo en cumplimiento</v>
      </c>
      <c r="AD40" s="114"/>
      <c r="AE40" s="264">
        <v>0</v>
      </c>
      <c r="AF40" s="224">
        <f t="shared" si="9"/>
        <v>0</v>
      </c>
      <c r="AG40" s="114" t="str">
        <f t="shared" si="10"/>
        <v>En riesgo en cumplimiento</v>
      </c>
      <c r="AH40" s="114"/>
      <c r="AI40" s="264">
        <f t="shared" si="11"/>
        <v>0</v>
      </c>
      <c r="AJ40" s="113">
        <f t="shared" si="12"/>
        <v>0</v>
      </c>
      <c r="AK40" s="114" t="str">
        <f t="shared" si="13"/>
        <v>En riesgo en cumplimiento</v>
      </c>
      <c r="AL40" s="114"/>
    </row>
    <row r="41" spans="1:38" ht="51" customHeight="1" thickTop="1" thickBot="1">
      <c r="A41" s="132">
        <f t="shared" si="14"/>
        <v>27</v>
      </c>
      <c r="B41" s="133">
        <v>0</v>
      </c>
      <c r="C41" s="133">
        <v>0</v>
      </c>
      <c r="D41" s="133">
        <v>0</v>
      </c>
      <c r="E41" s="133">
        <v>0</v>
      </c>
      <c r="F41" s="214" t="s">
        <v>1372</v>
      </c>
      <c r="G41" s="207" t="s">
        <v>131</v>
      </c>
      <c r="H41" s="207" t="s">
        <v>207</v>
      </c>
      <c r="I41" s="208">
        <v>1</v>
      </c>
      <c r="J41" s="223">
        <v>1</v>
      </c>
      <c r="K41" s="219">
        <f t="shared" si="0"/>
        <v>2</v>
      </c>
      <c r="L41" s="223">
        <v>1</v>
      </c>
      <c r="M41" s="223">
        <v>1</v>
      </c>
      <c r="N41" s="219">
        <f t="shared" si="1"/>
        <v>2</v>
      </c>
      <c r="O41" s="219">
        <f t="shared" si="2"/>
        <v>4</v>
      </c>
      <c r="P41" s="139"/>
      <c r="Q41" s="187" t="s">
        <v>1371</v>
      </c>
      <c r="R41" s="187"/>
      <c r="S41" s="264">
        <v>0</v>
      </c>
      <c r="T41" s="224">
        <f t="shared" si="3"/>
        <v>0</v>
      </c>
      <c r="U41" s="114" t="str">
        <f t="shared" si="4"/>
        <v>En riesgo en cumplimiento</v>
      </c>
      <c r="V41" s="114"/>
      <c r="W41" s="264">
        <v>0</v>
      </c>
      <c r="X41" s="224">
        <f t="shared" si="5"/>
        <v>0</v>
      </c>
      <c r="Y41" s="114" t="str">
        <f t="shared" si="6"/>
        <v>En riesgo en cumplimiento</v>
      </c>
      <c r="Z41" s="114"/>
      <c r="AA41" s="264">
        <v>0</v>
      </c>
      <c r="AB41" s="224">
        <f t="shared" si="7"/>
        <v>0</v>
      </c>
      <c r="AC41" s="114" t="str">
        <f t="shared" si="8"/>
        <v>En riesgo en cumplimiento</v>
      </c>
      <c r="AD41" s="114"/>
      <c r="AE41" s="264">
        <v>0</v>
      </c>
      <c r="AF41" s="224">
        <f t="shared" si="9"/>
        <v>0</v>
      </c>
      <c r="AG41" s="114" t="str">
        <f t="shared" si="10"/>
        <v>En riesgo en cumplimiento</v>
      </c>
      <c r="AH41" s="114"/>
      <c r="AI41" s="264">
        <f t="shared" si="11"/>
        <v>0</v>
      </c>
      <c r="AJ41" s="113">
        <f t="shared" si="12"/>
        <v>0</v>
      </c>
      <c r="AK41" s="114" t="str">
        <f t="shared" si="13"/>
        <v>En riesgo en cumplimiento</v>
      </c>
      <c r="AL41" s="114"/>
    </row>
    <row r="42" spans="1:38" ht="51" customHeight="1" thickTop="1" thickBot="1">
      <c r="A42" s="132">
        <f t="shared" si="14"/>
        <v>28</v>
      </c>
      <c r="B42" s="133">
        <v>0</v>
      </c>
      <c r="C42" s="133">
        <v>0</v>
      </c>
      <c r="D42" s="133">
        <v>0</v>
      </c>
      <c r="E42" s="133">
        <v>0</v>
      </c>
      <c r="F42" s="214" t="s">
        <v>1373</v>
      </c>
      <c r="G42" s="207" t="s">
        <v>168</v>
      </c>
      <c r="H42" s="207" t="s">
        <v>193</v>
      </c>
      <c r="I42" s="208">
        <v>2</v>
      </c>
      <c r="J42" s="223">
        <v>2</v>
      </c>
      <c r="K42" s="219">
        <f t="shared" si="0"/>
        <v>4</v>
      </c>
      <c r="L42" s="223">
        <v>2</v>
      </c>
      <c r="M42" s="223">
        <v>2</v>
      </c>
      <c r="N42" s="219">
        <f t="shared" si="1"/>
        <v>4</v>
      </c>
      <c r="O42" s="219">
        <f t="shared" si="2"/>
        <v>8</v>
      </c>
      <c r="P42" s="139"/>
      <c r="Q42" s="187" t="s">
        <v>1374</v>
      </c>
      <c r="R42" s="187"/>
      <c r="S42" s="264">
        <v>0</v>
      </c>
      <c r="T42" s="224">
        <f t="shared" si="3"/>
        <v>0</v>
      </c>
      <c r="U42" s="114" t="str">
        <f t="shared" si="4"/>
        <v>En riesgo en cumplimiento</v>
      </c>
      <c r="V42" s="114"/>
      <c r="W42" s="264">
        <v>0</v>
      </c>
      <c r="X42" s="224">
        <f t="shared" si="5"/>
        <v>0</v>
      </c>
      <c r="Y42" s="114" t="str">
        <f t="shared" si="6"/>
        <v>En riesgo en cumplimiento</v>
      </c>
      <c r="Z42" s="114"/>
      <c r="AA42" s="264">
        <v>0</v>
      </c>
      <c r="AB42" s="224">
        <f t="shared" si="7"/>
        <v>0</v>
      </c>
      <c r="AC42" s="114" t="str">
        <f t="shared" si="8"/>
        <v>En riesgo en cumplimiento</v>
      </c>
      <c r="AD42" s="114"/>
      <c r="AE42" s="264">
        <v>0</v>
      </c>
      <c r="AF42" s="224">
        <f t="shared" si="9"/>
        <v>0</v>
      </c>
      <c r="AG42" s="114" t="str">
        <f t="shared" si="10"/>
        <v>En riesgo en cumplimiento</v>
      </c>
      <c r="AH42" s="114"/>
      <c r="AI42" s="264">
        <f t="shared" si="11"/>
        <v>0</v>
      </c>
      <c r="AJ42" s="113">
        <f t="shared" si="12"/>
        <v>0</v>
      </c>
      <c r="AK42" s="114" t="str">
        <f t="shared" si="13"/>
        <v>En riesgo en cumplimiento</v>
      </c>
      <c r="AL42" s="114"/>
    </row>
    <row r="43" spans="1:38" ht="51" customHeight="1" thickTop="1" thickBot="1">
      <c r="A43" s="132">
        <f t="shared" si="14"/>
        <v>29</v>
      </c>
      <c r="B43" s="133">
        <v>0</v>
      </c>
      <c r="C43" s="133">
        <v>0</v>
      </c>
      <c r="D43" s="133">
        <v>0</v>
      </c>
      <c r="E43" s="133">
        <v>0</v>
      </c>
      <c r="F43" s="214" t="s">
        <v>1375</v>
      </c>
      <c r="G43" s="207" t="s">
        <v>133</v>
      </c>
      <c r="H43" s="207" t="s">
        <v>205</v>
      </c>
      <c r="I43" s="208">
        <v>0</v>
      </c>
      <c r="J43" s="223">
        <v>1</v>
      </c>
      <c r="K43" s="219">
        <f t="shared" si="0"/>
        <v>1</v>
      </c>
      <c r="L43" s="223">
        <v>0</v>
      </c>
      <c r="M43" s="223">
        <v>1</v>
      </c>
      <c r="N43" s="219">
        <f t="shared" si="1"/>
        <v>1</v>
      </c>
      <c r="O43" s="219">
        <f t="shared" si="2"/>
        <v>2</v>
      </c>
      <c r="P43" s="139"/>
      <c r="Q43" s="187" t="s">
        <v>1376</v>
      </c>
      <c r="R43" s="187"/>
      <c r="S43" s="264">
        <v>0</v>
      </c>
      <c r="T43" s="224" t="str">
        <f t="shared" si="3"/>
        <v>No hay Programación</v>
      </c>
      <c r="U43" s="114" t="str">
        <f t="shared" si="4"/>
        <v>De acuerdo con lo programado</v>
      </c>
      <c r="V43" s="114"/>
      <c r="W43" s="264">
        <v>0</v>
      </c>
      <c r="X43" s="224">
        <f t="shared" si="5"/>
        <v>0</v>
      </c>
      <c r="Y43" s="114" t="str">
        <f t="shared" si="6"/>
        <v>En riesgo en cumplimiento</v>
      </c>
      <c r="Z43" s="114"/>
      <c r="AA43" s="264">
        <v>0</v>
      </c>
      <c r="AB43" s="224" t="str">
        <f t="shared" si="7"/>
        <v>No hay Programación</v>
      </c>
      <c r="AC43" s="114" t="str">
        <f t="shared" si="8"/>
        <v>De acuerdo con lo programado</v>
      </c>
      <c r="AD43" s="114"/>
      <c r="AE43" s="264">
        <v>0</v>
      </c>
      <c r="AF43" s="224">
        <f t="shared" si="9"/>
        <v>0</v>
      </c>
      <c r="AG43" s="114" t="str">
        <f t="shared" si="10"/>
        <v>En riesgo en cumplimiento</v>
      </c>
      <c r="AH43" s="114"/>
      <c r="AI43" s="264">
        <f t="shared" si="11"/>
        <v>0</v>
      </c>
      <c r="AJ43" s="113">
        <f t="shared" si="12"/>
        <v>0</v>
      </c>
      <c r="AK43" s="114" t="str">
        <f t="shared" si="13"/>
        <v>En riesgo en cumplimiento</v>
      </c>
      <c r="AL43" s="114"/>
    </row>
    <row r="44" spans="1:38" ht="51" customHeight="1" thickTop="1" thickBot="1">
      <c r="A44" s="132">
        <f t="shared" si="14"/>
        <v>30</v>
      </c>
      <c r="B44" s="133">
        <v>0</v>
      </c>
      <c r="C44" s="133">
        <v>0</v>
      </c>
      <c r="D44" s="133">
        <v>0</v>
      </c>
      <c r="E44" s="133">
        <v>0</v>
      </c>
      <c r="F44" s="214" t="s">
        <v>1377</v>
      </c>
      <c r="G44" s="207" t="s">
        <v>136</v>
      </c>
      <c r="H44" s="186"/>
      <c r="I44" s="208">
        <v>10</v>
      </c>
      <c r="J44" s="223">
        <v>10</v>
      </c>
      <c r="K44" s="219">
        <f t="shared" si="0"/>
        <v>20</v>
      </c>
      <c r="L44" s="223">
        <v>10</v>
      </c>
      <c r="M44" s="223">
        <v>10</v>
      </c>
      <c r="N44" s="219">
        <f t="shared" si="1"/>
        <v>20</v>
      </c>
      <c r="O44" s="219">
        <f t="shared" si="2"/>
        <v>40</v>
      </c>
      <c r="P44" s="139"/>
      <c r="Q44" s="187" t="s">
        <v>1378</v>
      </c>
      <c r="R44" s="187"/>
      <c r="S44" s="264">
        <v>24</v>
      </c>
      <c r="T44" s="224">
        <f t="shared" si="3"/>
        <v>2.4</v>
      </c>
      <c r="U44" s="114" t="str">
        <f t="shared" si="4"/>
        <v>De acuerdo con lo programado</v>
      </c>
      <c r="V44" s="114"/>
      <c r="W44" s="264">
        <v>0</v>
      </c>
      <c r="X44" s="224">
        <f t="shared" si="5"/>
        <v>0</v>
      </c>
      <c r="Y44" s="114" t="str">
        <f t="shared" si="6"/>
        <v>En riesgo en cumplimiento</v>
      </c>
      <c r="Z44" s="114"/>
      <c r="AA44" s="264">
        <v>0</v>
      </c>
      <c r="AB44" s="224">
        <f t="shared" si="7"/>
        <v>0</v>
      </c>
      <c r="AC44" s="114" t="str">
        <f t="shared" si="8"/>
        <v>En riesgo en cumplimiento</v>
      </c>
      <c r="AD44" s="114"/>
      <c r="AE44" s="264">
        <v>0</v>
      </c>
      <c r="AF44" s="224">
        <f t="shared" si="9"/>
        <v>0</v>
      </c>
      <c r="AG44" s="114" t="str">
        <f t="shared" si="10"/>
        <v>En riesgo en cumplimiento</v>
      </c>
      <c r="AH44" s="114"/>
      <c r="AI44" s="264">
        <f t="shared" si="11"/>
        <v>24</v>
      </c>
      <c r="AJ44" s="113">
        <f t="shared" si="12"/>
        <v>0.6</v>
      </c>
      <c r="AK44" s="114" t="str">
        <f t="shared" si="13"/>
        <v>Atraso Leve</v>
      </c>
      <c r="AL44" s="114"/>
    </row>
    <row r="45" spans="1:38" ht="51" customHeight="1" thickTop="1" thickBot="1">
      <c r="A45" s="132">
        <f t="shared" si="14"/>
        <v>31</v>
      </c>
      <c r="B45" s="133">
        <v>0</v>
      </c>
      <c r="C45" s="133">
        <v>0</v>
      </c>
      <c r="D45" s="133">
        <v>0</v>
      </c>
      <c r="E45" s="133">
        <v>0</v>
      </c>
      <c r="F45" s="214" t="s">
        <v>1379</v>
      </c>
      <c r="G45" s="207" t="s">
        <v>164</v>
      </c>
      <c r="H45" s="207" t="s">
        <v>210</v>
      </c>
      <c r="I45" s="208">
        <v>6</v>
      </c>
      <c r="J45" s="223">
        <v>6</v>
      </c>
      <c r="K45" s="219">
        <f t="shared" si="0"/>
        <v>12</v>
      </c>
      <c r="L45" s="223">
        <v>6</v>
      </c>
      <c r="M45" s="223">
        <v>6</v>
      </c>
      <c r="N45" s="219">
        <f t="shared" si="1"/>
        <v>12</v>
      </c>
      <c r="O45" s="219">
        <f t="shared" si="2"/>
        <v>24</v>
      </c>
      <c r="P45" s="139"/>
      <c r="Q45" s="187" t="s">
        <v>1380</v>
      </c>
      <c r="R45" s="187"/>
      <c r="S45" s="264">
        <v>2</v>
      </c>
      <c r="T45" s="224">
        <f t="shared" si="3"/>
        <v>0.33333333333333331</v>
      </c>
      <c r="U45" s="114" t="str">
        <f t="shared" si="4"/>
        <v>En riesgo en cumplimiento</v>
      </c>
      <c r="V45" s="114"/>
      <c r="W45" s="264">
        <v>0</v>
      </c>
      <c r="X45" s="224">
        <f t="shared" si="5"/>
        <v>0</v>
      </c>
      <c r="Y45" s="114" t="str">
        <f t="shared" si="6"/>
        <v>En riesgo en cumplimiento</v>
      </c>
      <c r="Z45" s="114"/>
      <c r="AA45" s="264">
        <v>0</v>
      </c>
      <c r="AB45" s="224">
        <f t="shared" si="7"/>
        <v>0</v>
      </c>
      <c r="AC45" s="114" t="str">
        <f t="shared" si="8"/>
        <v>En riesgo en cumplimiento</v>
      </c>
      <c r="AD45" s="114"/>
      <c r="AE45" s="264">
        <v>0</v>
      </c>
      <c r="AF45" s="224">
        <f t="shared" si="9"/>
        <v>0</v>
      </c>
      <c r="AG45" s="114" t="str">
        <f t="shared" si="10"/>
        <v>En riesgo en cumplimiento</v>
      </c>
      <c r="AH45" s="114"/>
      <c r="AI45" s="264">
        <f t="shared" si="11"/>
        <v>2</v>
      </c>
      <c r="AJ45" s="113">
        <f t="shared" si="12"/>
        <v>8.3333333333333329E-2</v>
      </c>
      <c r="AK45" s="114" t="str">
        <f t="shared" si="13"/>
        <v>En riesgo en cumplimiento</v>
      </c>
      <c r="AL45" s="114"/>
    </row>
    <row r="46" spans="1:38" ht="51" customHeight="1" thickTop="1" thickBot="1">
      <c r="A46" s="188">
        <f t="shared" si="14"/>
        <v>32</v>
      </c>
      <c r="B46" s="184">
        <v>0</v>
      </c>
      <c r="C46" s="184">
        <v>0</v>
      </c>
      <c r="D46" s="184">
        <v>0</v>
      </c>
      <c r="E46" s="184">
        <v>0</v>
      </c>
      <c r="F46" s="193"/>
      <c r="G46" s="186"/>
      <c r="H46" s="186"/>
      <c r="I46" s="223">
        <v>0</v>
      </c>
      <c r="J46" s="223">
        <v>0</v>
      </c>
      <c r="K46" s="219">
        <f t="shared" si="0"/>
        <v>0</v>
      </c>
      <c r="L46" s="223">
        <v>0</v>
      </c>
      <c r="M46" s="223">
        <v>0</v>
      </c>
      <c r="N46" s="219">
        <f t="shared" ref="N46:N50" si="15">L46+M46</f>
        <v>0</v>
      </c>
      <c r="O46" s="219">
        <f t="shared" ref="O46:O50" si="16">K46+N46</f>
        <v>0</v>
      </c>
      <c r="P46" s="139"/>
      <c r="Q46" s="187"/>
      <c r="R46" s="187"/>
      <c r="S46" s="264"/>
      <c r="T46" s="224" t="str">
        <f t="shared" ref="T46:T50" si="17">IF(S46="","No hay ejecución",IF(AND(I46=0),"No hay Programación", S46/I46))</f>
        <v>No hay ejecución</v>
      </c>
      <c r="U46" s="114" t="str">
        <f t="shared" ref="U46:U50" si="18">IF(T46="No hay ejecución","NA",IF(T46&gt;=90%,"De acuerdo con lo programado",IF(T46&gt;=51%,"Atraso Leve",IF(T46&lt;50%,"En riesgo en cumplimiento"))))</f>
        <v>NA</v>
      </c>
      <c r="V46" s="114"/>
      <c r="W46" s="264">
        <v>0</v>
      </c>
      <c r="X46" s="224" t="str">
        <f t="shared" si="5"/>
        <v>No hay Programación</v>
      </c>
      <c r="Y46" s="114" t="str">
        <f t="shared" si="6"/>
        <v>De acuerdo con lo programado</v>
      </c>
      <c r="Z46" s="114"/>
      <c r="AA46" s="264">
        <v>0</v>
      </c>
      <c r="AB46" s="224" t="str">
        <f t="shared" si="7"/>
        <v>No hay Programación</v>
      </c>
      <c r="AC46" s="114" t="str">
        <f t="shared" si="8"/>
        <v>De acuerdo con lo programado</v>
      </c>
      <c r="AD46" s="114"/>
      <c r="AE46" s="264">
        <v>0</v>
      </c>
      <c r="AF46" s="224" t="str">
        <f t="shared" si="9"/>
        <v>No hay Programación</v>
      </c>
      <c r="AG46" s="114" t="str">
        <f t="shared" si="10"/>
        <v>De acuerdo con lo programado</v>
      </c>
      <c r="AH46" s="114"/>
      <c r="AI46" s="264">
        <f t="shared" si="11"/>
        <v>0</v>
      </c>
      <c r="AJ46" s="113" t="str">
        <f t="shared" si="12"/>
        <v>No hay Programación</v>
      </c>
      <c r="AK46" s="114" t="str">
        <f t="shared" si="13"/>
        <v>De acuerdo con lo programado</v>
      </c>
      <c r="AL46" s="114"/>
    </row>
    <row r="47" spans="1:38" ht="51" customHeight="1" thickTop="1" thickBot="1">
      <c r="A47" s="188">
        <f t="shared" si="14"/>
        <v>33</v>
      </c>
      <c r="B47" s="184">
        <v>0</v>
      </c>
      <c r="C47" s="184">
        <v>0</v>
      </c>
      <c r="D47" s="184">
        <v>0</v>
      </c>
      <c r="E47" s="184">
        <v>0</v>
      </c>
      <c r="F47" s="193"/>
      <c r="G47" s="186"/>
      <c r="H47" s="186"/>
      <c r="I47" s="223">
        <v>0</v>
      </c>
      <c r="J47" s="223">
        <v>0</v>
      </c>
      <c r="K47" s="219">
        <f t="shared" si="0"/>
        <v>0</v>
      </c>
      <c r="L47" s="223">
        <v>0</v>
      </c>
      <c r="M47" s="223">
        <v>0</v>
      </c>
      <c r="N47" s="219">
        <f t="shared" si="15"/>
        <v>0</v>
      </c>
      <c r="O47" s="219">
        <f t="shared" si="16"/>
        <v>0</v>
      </c>
      <c r="P47" s="139"/>
      <c r="Q47" s="187"/>
      <c r="R47" s="187"/>
      <c r="S47" s="264"/>
      <c r="T47" s="224" t="str">
        <f t="shared" si="17"/>
        <v>No hay ejecución</v>
      </c>
      <c r="U47" s="114" t="str">
        <f t="shared" si="18"/>
        <v>NA</v>
      </c>
      <c r="V47" s="114"/>
      <c r="W47" s="264">
        <v>0</v>
      </c>
      <c r="X47" s="224" t="str">
        <f t="shared" si="5"/>
        <v>No hay Programación</v>
      </c>
      <c r="Y47" s="114" t="str">
        <f t="shared" si="6"/>
        <v>De acuerdo con lo programado</v>
      </c>
      <c r="Z47" s="114"/>
      <c r="AA47" s="264">
        <v>0</v>
      </c>
      <c r="AB47" s="224" t="str">
        <f t="shared" si="7"/>
        <v>No hay Programación</v>
      </c>
      <c r="AC47" s="114" t="str">
        <f t="shared" si="8"/>
        <v>De acuerdo con lo programado</v>
      </c>
      <c r="AD47" s="114"/>
      <c r="AE47" s="264">
        <v>0</v>
      </c>
      <c r="AF47" s="224" t="str">
        <f t="shared" si="9"/>
        <v>No hay Programación</v>
      </c>
      <c r="AG47" s="114" t="str">
        <f t="shared" si="10"/>
        <v>De acuerdo con lo programado</v>
      </c>
      <c r="AH47" s="114"/>
      <c r="AI47" s="264">
        <f t="shared" si="11"/>
        <v>0</v>
      </c>
      <c r="AJ47" s="113" t="str">
        <f t="shared" si="12"/>
        <v>No hay Programación</v>
      </c>
      <c r="AK47" s="114" t="str">
        <f t="shared" si="13"/>
        <v>De acuerdo con lo programado</v>
      </c>
      <c r="AL47" s="114"/>
    </row>
    <row r="48" spans="1:38" ht="51" customHeight="1" thickTop="1" thickBot="1">
      <c r="A48" s="188">
        <f t="shared" si="14"/>
        <v>34</v>
      </c>
      <c r="B48" s="184">
        <v>0</v>
      </c>
      <c r="C48" s="184">
        <v>0</v>
      </c>
      <c r="D48" s="184">
        <v>0</v>
      </c>
      <c r="E48" s="184">
        <v>0</v>
      </c>
      <c r="F48" s="193"/>
      <c r="G48" s="186"/>
      <c r="H48" s="186"/>
      <c r="I48" s="223">
        <v>0</v>
      </c>
      <c r="J48" s="223">
        <v>0</v>
      </c>
      <c r="K48" s="219">
        <f t="shared" si="0"/>
        <v>0</v>
      </c>
      <c r="L48" s="223">
        <v>0</v>
      </c>
      <c r="M48" s="223">
        <v>0</v>
      </c>
      <c r="N48" s="219">
        <f t="shared" si="15"/>
        <v>0</v>
      </c>
      <c r="O48" s="219">
        <f t="shared" si="16"/>
        <v>0</v>
      </c>
      <c r="P48" s="139"/>
      <c r="Q48" s="187"/>
      <c r="R48" s="187"/>
      <c r="S48" s="264"/>
      <c r="T48" s="224" t="str">
        <f t="shared" si="17"/>
        <v>No hay ejecución</v>
      </c>
      <c r="U48" s="114" t="str">
        <f t="shared" si="18"/>
        <v>NA</v>
      </c>
      <c r="V48" s="114"/>
      <c r="W48" s="264">
        <v>0</v>
      </c>
      <c r="X48" s="224" t="str">
        <f t="shared" si="5"/>
        <v>No hay Programación</v>
      </c>
      <c r="Y48" s="114" t="str">
        <f t="shared" si="6"/>
        <v>De acuerdo con lo programado</v>
      </c>
      <c r="Z48" s="114"/>
      <c r="AA48" s="264">
        <v>0</v>
      </c>
      <c r="AB48" s="224" t="str">
        <f t="shared" si="7"/>
        <v>No hay Programación</v>
      </c>
      <c r="AC48" s="114" t="str">
        <f t="shared" si="8"/>
        <v>De acuerdo con lo programado</v>
      </c>
      <c r="AD48" s="114"/>
      <c r="AE48" s="264">
        <v>0</v>
      </c>
      <c r="AF48" s="224" t="str">
        <f t="shared" si="9"/>
        <v>No hay Programación</v>
      </c>
      <c r="AG48" s="114" t="str">
        <f t="shared" si="10"/>
        <v>De acuerdo con lo programado</v>
      </c>
      <c r="AH48" s="114"/>
      <c r="AI48" s="264">
        <f t="shared" si="11"/>
        <v>0</v>
      </c>
      <c r="AJ48" s="113" t="str">
        <f t="shared" si="12"/>
        <v>No hay Programación</v>
      </c>
      <c r="AK48" s="114" t="str">
        <f t="shared" si="13"/>
        <v>De acuerdo con lo programado</v>
      </c>
      <c r="AL48" s="114"/>
    </row>
    <row r="49" spans="1:38" ht="51" customHeight="1" thickTop="1" thickBot="1">
      <c r="A49" s="188">
        <f t="shared" si="14"/>
        <v>35</v>
      </c>
      <c r="B49" s="184">
        <v>0</v>
      </c>
      <c r="C49" s="184">
        <v>0</v>
      </c>
      <c r="D49" s="184">
        <v>0</v>
      </c>
      <c r="E49" s="184">
        <v>0</v>
      </c>
      <c r="F49" s="193"/>
      <c r="G49" s="186"/>
      <c r="H49" s="186"/>
      <c r="I49" s="223">
        <v>0</v>
      </c>
      <c r="J49" s="223">
        <v>0</v>
      </c>
      <c r="K49" s="219">
        <f t="shared" si="0"/>
        <v>0</v>
      </c>
      <c r="L49" s="223">
        <v>0</v>
      </c>
      <c r="M49" s="223">
        <v>0</v>
      </c>
      <c r="N49" s="219">
        <f t="shared" si="15"/>
        <v>0</v>
      </c>
      <c r="O49" s="219">
        <f t="shared" si="16"/>
        <v>0</v>
      </c>
      <c r="P49" s="139"/>
      <c r="Q49" s="187"/>
      <c r="R49" s="187"/>
      <c r="S49" s="264"/>
      <c r="T49" s="224" t="str">
        <f t="shared" si="17"/>
        <v>No hay ejecución</v>
      </c>
      <c r="U49" s="114" t="str">
        <f t="shared" si="18"/>
        <v>NA</v>
      </c>
      <c r="V49" s="114"/>
      <c r="W49" s="264">
        <v>0</v>
      </c>
      <c r="X49" s="224" t="str">
        <f t="shared" si="5"/>
        <v>No hay Programación</v>
      </c>
      <c r="Y49" s="114" t="str">
        <f t="shared" si="6"/>
        <v>De acuerdo con lo programado</v>
      </c>
      <c r="Z49" s="114"/>
      <c r="AA49" s="264">
        <v>0</v>
      </c>
      <c r="AB49" s="224" t="str">
        <f t="shared" si="7"/>
        <v>No hay Programación</v>
      </c>
      <c r="AC49" s="114" t="str">
        <f t="shared" si="8"/>
        <v>De acuerdo con lo programado</v>
      </c>
      <c r="AD49" s="114"/>
      <c r="AE49" s="264">
        <v>0</v>
      </c>
      <c r="AF49" s="224" t="str">
        <f t="shared" si="9"/>
        <v>No hay Programación</v>
      </c>
      <c r="AG49" s="114" t="str">
        <f t="shared" si="10"/>
        <v>De acuerdo con lo programado</v>
      </c>
      <c r="AH49" s="114"/>
      <c r="AI49" s="264">
        <f t="shared" si="11"/>
        <v>0</v>
      </c>
      <c r="AJ49" s="113" t="str">
        <f t="shared" si="12"/>
        <v>No hay Programación</v>
      </c>
      <c r="AK49" s="114" t="str">
        <f t="shared" si="13"/>
        <v>De acuerdo con lo programado</v>
      </c>
      <c r="AL49" s="114"/>
    </row>
    <row r="50" spans="1:38" ht="51" customHeight="1" thickTop="1" thickBot="1">
      <c r="A50" s="188">
        <f t="shared" si="14"/>
        <v>36</v>
      </c>
      <c r="B50" s="184">
        <v>0</v>
      </c>
      <c r="C50" s="184">
        <v>0</v>
      </c>
      <c r="D50" s="184">
        <v>0</v>
      </c>
      <c r="E50" s="184">
        <v>0</v>
      </c>
      <c r="F50" s="193"/>
      <c r="G50" s="186"/>
      <c r="H50" s="186"/>
      <c r="I50" s="223">
        <v>0</v>
      </c>
      <c r="J50" s="223">
        <v>0</v>
      </c>
      <c r="K50" s="219">
        <f t="shared" si="0"/>
        <v>0</v>
      </c>
      <c r="L50" s="223">
        <v>0</v>
      </c>
      <c r="M50" s="223">
        <v>0</v>
      </c>
      <c r="N50" s="219">
        <f t="shared" si="15"/>
        <v>0</v>
      </c>
      <c r="O50" s="219">
        <f t="shared" si="16"/>
        <v>0</v>
      </c>
      <c r="P50" s="139"/>
      <c r="Q50" s="187"/>
      <c r="R50" s="187"/>
      <c r="S50" s="264"/>
      <c r="T50" s="224" t="str">
        <f t="shared" si="17"/>
        <v>No hay ejecución</v>
      </c>
      <c r="U50" s="114" t="str">
        <f t="shared" si="18"/>
        <v>NA</v>
      </c>
      <c r="V50" s="114"/>
      <c r="W50" s="264">
        <v>0</v>
      </c>
      <c r="X50" s="224" t="str">
        <f t="shared" si="5"/>
        <v>No hay Programación</v>
      </c>
      <c r="Y50" s="114" t="str">
        <f t="shared" si="6"/>
        <v>De acuerdo con lo programado</v>
      </c>
      <c r="Z50" s="114"/>
      <c r="AA50" s="264">
        <v>0</v>
      </c>
      <c r="AB50" s="224" t="str">
        <f t="shared" si="7"/>
        <v>No hay Programación</v>
      </c>
      <c r="AC50" s="114" t="str">
        <f t="shared" si="8"/>
        <v>De acuerdo con lo programado</v>
      </c>
      <c r="AD50" s="114"/>
      <c r="AE50" s="264">
        <v>0</v>
      </c>
      <c r="AF50" s="224" t="str">
        <f t="shared" si="9"/>
        <v>No hay Programación</v>
      </c>
      <c r="AG50" s="114" t="str">
        <f t="shared" si="10"/>
        <v>De acuerdo con lo programado</v>
      </c>
      <c r="AH50" s="114"/>
      <c r="AI50" s="264">
        <f t="shared" si="11"/>
        <v>0</v>
      </c>
      <c r="AJ50" s="113" t="str">
        <f t="shared" si="12"/>
        <v>No hay Programación</v>
      </c>
      <c r="AK50" s="114" t="str">
        <f t="shared" si="13"/>
        <v>De acuerdo con lo programado</v>
      </c>
      <c r="AL50" s="114"/>
    </row>
    <row r="51" spans="1:38" ht="26.15" customHeight="1" thickTop="1">
      <c r="A51" s="250" t="s">
        <v>947</v>
      </c>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row>
    <row r="52" spans="1:38" ht="51" customHeight="1" thickBot="1">
      <c r="A52" s="132">
        <f>A50+1</f>
        <v>37</v>
      </c>
      <c r="B52" s="133">
        <v>0</v>
      </c>
      <c r="C52" s="133">
        <v>0</v>
      </c>
      <c r="D52" s="133">
        <v>0</v>
      </c>
      <c r="E52" s="133">
        <v>0</v>
      </c>
      <c r="F52" s="214" t="s">
        <v>1381</v>
      </c>
      <c r="G52" s="186"/>
      <c r="H52" s="148"/>
      <c r="I52" s="208">
        <v>0</v>
      </c>
      <c r="J52" s="223">
        <v>0</v>
      </c>
      <c r="K52" s="219">
        <f>I52+J52</f>
        <v>0</v>
      </c>
      <c r="L52" s="223">
        <v>0</v>
      </c>
      <c r="M52" s="223">
        <v>0</v>
      </c>
      <c r="N52" s="219">
        <f>L52+M52</f>
        <v>0</v>
      </c>
      <c r="O52" s="219">
        <f>K52+N52</f>
        <v>0</v>
      </c>
      <c r="P52" s="139"/>
      <c r="Q52" s="187"/>
      <c r="R52" s="187"/>
      <c r="S52" s="112">
        <v>113</v>
      </c>
      <c r="T52" s="234" t="str">
        <f t="shared" ref="T52:T71" si="19">IF(S52="","No hay ejecución",IF(AND(I52=0),"No hay Programación", S52/I52))</f>
        <v>No hay Programación</v>
      </c>
      <c r="U52" s="187" t="str">
        <f t="shared" si="4"/>
        <v>De acuerdo con lo programado</v>
      </c>
      <c r="V52" s="187"/>
      <c r="W52" s="112">
        <v>0</v>
      </c>
      <c r="X52" s="234" t="str">
        <f t="shared" si="5"/>
        <v>No hay Programación</v>
      </c>
      <c r="Y52" s="187" t="str">
        <f t="shared" si="6"/>
        <v>De acuerdo con lo programado</v>
      </c>
      <c r="Z52" s="187"/>
      <c r="AA52" s="112">
        <v>0</v>
      </c>
      <c r="AB52" s="234" t="str">
        <f t="shared" si="7"/>
        <v>No hay Programación</v>
      </c>
      <c r="AC52" s="187" t="str">
        <f t="shared" si="8"/>
        <v>De acuerdo con lo programado</v>
      </c>
      <c r="AD52" s="187"/>
      <c r="AE52" s="112">
        <v>0</v>
      </c>
      <c r="AF52" s="234" t="str">
        <f t="shared" si="9"/>
        <v>No hay Programación</v>
      </c>
      <c r="AG52" s="187" t="str">
        <f t="shared" si="10"/>
        <v>De acuerdo con lo programado</v>
      </c>
      <c r="AH52" s="187"/>
      <c r="AI52" s="112">
        <f t="shared" si="11"/>
        <v>113</v>
      </c>
      <c r="AJ52" s="235" t="str">
        <f t="shared" si="12"/>
        <v>No hay Programación</v>
      </c>
      <c r="AK52" s="187" t="str">
        <f t="shared" si="13"/>
        <v>De acuerdo con lo programado</v>
      </c>
      <c r="AL52" s="187"/>
    </row>
    <row r="53" spans="1:38" ht="51" customHeight="1" thickTop="1" thickBot="1">
      <c r="A53" s="132">
        <f>A52+1</f>
        <v>38</v>
      </c>
      <c r="B53" s="133">
        <v>0</v>
      </c>
      <c r="C53" s="133">
        <v>0</v>
      </c>
      <c r="D53" s="133">
        <v>0</v>
      </c>
      <c r="E53" s="133">
        <v>0</v>
      </c>
      <c r="F53" s="214" t="s">
        <v>1382</v>
      </c>
      <c r="G53" s="186"/>
      <c r="H53" s="148"/>
      <c r="I53" s="208">
        <v>0</v>
      </c>
      <c r="J53" s="223">
        <v>0</v>
      </c>
      <c r="K53" s="219">
        <f t="shared" ref="K53:K55" si="20">I53+J53</f>
        <v>0</v>
      </c>
      <c r="L53" s="223">
        <v>0</v>
      </c>
      <c r="M53" s="223">
        <v>0</v>
      </c>
      <c r="N53" s="219">
        <f t="shared" ref="N53:N55" si="21">L53+M53</f>
        <v>0</v>
      </c>
      <c r="O53" s="219">
        <f t="shared" ref="O53:O55" si="22">K53+N53</f>
        <v>0</v>
      </c>
      <c r="P53" s="139"/>
      <c r="Q53" s="187"/>
      <c r="R53" s="187"/>
      <c r="S53" s="112">
        <v>5</v>
      </c>
      <c r="T53" s="234" t="str">
        <f t="shared" si="19"/>
        <v>No hay Programación</v>
      </c>
      <c r="U53" s="187" t="str">
        <f t="shared" si="4"/>
        <v>De acuerdo con lo programado</v>
      </c>
      <c r="V53" s="187"/>
      <c r="W53" s="112">
        <v>0</v>
      </c>
      <c r="X53" s="234" t="str">
        <f t="shared" si="5"/>
        <v>No hay Programación</v>
      </c>
      <c r="Y53" s="187" t="str">
        <f t="shared" si="6"/>
        <v>De acuerdo con lo programado</v>
      </c>
      <c r="Z53" s="187"/>
      <c r="AA53" s="112">
        <v>0</v>
      </c>
      <c r="AB53" s="234" t="str">
        <f t="shared" si="7"/>
        <v>No hay Programación</v>
      </c>
      <c r="AC53" s="187" t="str">
        <f t="shared" si="8"/>
        <v>De acuerdo con lo programado</v>
      </c>
      <c r="AD53" s="187"/>
      <c r="AE53" s="112">
        <v>0</v>
      </c>
      <c r="AF53" s="234" t="str">
        <f t="shared" si="9"/>
        <v>No hay Programación</v>
      </c>
      <c r="AG53" s="187" t="str">
        <f t="shared" si="10"/>
        <v>De acuerdo con lo programado</v>
      </c>
      <c r="AH53" s="187"/>
      <c r="AI53" s="112">
        <f t="shared" si="11"/>
        <v>5</v>
      </c>
      <c r="AJ53" s="235" t="str">
        <f t="shared" si="12"/>
        <v>No hay Programación</v>
      </c>
      <c r="AK53" s="187" t="str">
        <f t="shared" si="13"/>
        <v>De acuerdo con lo programado</v>
      </c>
      <c r="AL53" s="187"/>
    </row>
    <row r="54" spans="1:38" ht="51" customHeight="1" thickTop="1" thickBot="1">
      <c r="A54" s="132">
        <f t="shared" ref="A54:A77" si="23">A53+1</f>
        <v>39</v>
      </c>
      <c r="B54" s="133">
        <v>0</v>
      </c>
      <c r="C54" s="133">
        <v>0</v>
      </c>
      <c r="D54" s="133">
        <v>0</v>
      </c>
      <c r="E54" s="133">
        <v>0</v>
      </c>
      <c r="F54" s="214" t="s">
        <v>1383</v>
      </c>
      <c r="G54" s="186"/>
      <c r="H54" s="148"/>
      <c r="I54" s="208">
        <v>0</v>
      </c>
      <c r="J54" s="223">
        <v>0</v>
      </c>
      <c r="K54" s="219">
        <f t="shared" si="20"/>
        <v>0</v>
      </c>
      <c r="L54" s="223">
        <v>0</v>
      </c>
      <c r="M54" s="223">
        <v>0</v>
      </c>
      <c r="N54" s="219">
        <f t="shared" si="21"/>
        <v>0</v>
      </c>
      <c r="O54" s="219">
        <f t="shared" si="22"/>
        <v>0</v>
      </c>
      <c r="P54" s="139"/>
      <c r="Q54" s="187"/>
      <c r="R54" s="187"/>
      <c r="S54" s="112">
        <v>0</v>
      </c>
      <c r="T54" s="234" t="str">
        <f t="shared" si="19"/>
        <v>No hay Programación</v>
      </c>
      <c r="U54" s="187" t="str">
        <f t="shared" si="4"/>
        <v>De acuerdo con lo programado</v>
      </c>
      <c r="V54" s="187"/>
      <c r="W54" s="112">
        <v>0</v>
      </c>
      <c r="X54" s="234" t="str">
        <f t="shared" si="5"/>
        <v>No hay Programación</v>
      </c>
      <c r="Y54" s="187" t="str">
        <f t="shared" si="6"/>
        <v>De acuerdo con lo programado</v>
      </c>
      <c r="Z54" s="187"/>
      <c r="AA54" s="112">
        <v>0</v>
      </c>
      <c r="AB54" s="234" t="str">
        <f t="shared" si="7"/>
        <v>No hay Programación</v>
      </c>
      <c r="AC54" s="187" t="str">
        <f t="shared" si="8"/>
        <v>De acuerdo con lo programado</v>
      </c>
      <c r="AD54" s="187"/>
      <c r="AE54" s="112">
        <v>0</v>
      </c>
      <c r="AF54" s="234" t="str">
        <f t="shared" si="9"/>
        <v>No hay Programación</v>
      </c>
      <c r="AG54" s="187" t="str">
        <f t="shared" si="10"/>
        <v>De acuerdo con lo programado</v>
      </c>
      <c r="AH54" s="187"/>
      <c r="AI54" s="112">
        <f t="shared" si="11"/>
        <v>0</v>
      </c>
      <c r="AJ54" s="235" t="str">
        <f t="shared" si="12"/>
        <v>No hay Programación</v>
      </c>
      <c r="AK54" s="187" t="str">
        <f t="shared" si="13"/>
        <v>De acuerdo con lo programado</v>
      </c>
      <c r="AL54" s="187"/>
    </row>
    <row r="55" spans="1:38" ht="51" customHeight="1" thickTop="1" thickBot="1">
      <c r="A55" s="132">
        <f t="shared" si="23"/>
        <v>40</v>
      </c>
      <c r="B55" s="133">
        <v>0</v>
      </c>
      <c r="C55" s="133">
        <v>0</v>
      </c>
      <c r="D55" s="133">
        <v>0</v>
      </c>
      <c r="E55" s="133">
        <v>0</v>
      </c>
      <c r="F55" s="214" t="s">
        <v>1384</v>
      </c>
      <c r="G55" s="186"/>
      <c r="H55" s="148"/>
      <c r="I55" s="208">
        <v>0</v>
      </c>
      <c r="J55" s="223">
        <v>0</v>
      </c>
      <c r="K55" s="219">
        <f t="shared" si="20"/>
        <v>0</v>
      </c>
      <c r="L55" s="223">
        <v>0</v>
      </c>
      <c r="M55" s="223">
        <v>0</v>
      </c>
      <c r="N55" s="219">
        <f t="shared" si="21"/>
        <v>0</v>
      </c>
      <c r="O55" s="219">
        <f t="shared" si="22"/>
        <v>0</v>
      </c>
      <c r="P55" s="139"/>
      <c r="Q55" s="187"/>
      <c r="R55" s="187"/>
      <c r="S55" s="112">
        <v>1</v>
      </c>
      <c r="T55" s="234" t="str">
        <f t="shared" si="19"/>
        <v>No hay Programación</v>
      </c>
      <c r="U55" s="187" t="str">
        <f t="shared" si="4"/>
        <v>De acuerdo con lo programado</v>
      </c>
      <c r="V55" s="187"/>
      <c r="W55" s="112">
        <v>0</v>
      </c>
      <c r="X55" s="234" t="str">
        <f t="shared" si="5"/>
        <v>No hay Programación</v>
      </c>
      <c r="Y55" s="187" t="str">
        <f t="shared" si="6"/>
        <v>De acuerdo con lo programado</v>
      </c>
      <c r="Z55" s="187"/>
      <c r="AA55" s="112">
        <v>0</v>
      </c>
      <c r="AB55" s="234" t="str">
        <f t="shared" si="7"/>
        <v>No hay Programación</v>
      </c>
      <c r="AC55" s="187" t="str">
        <f t="shared" si="8"/>
        <v>De acuerdo con lo programado</v>
      </c>
      <c r="AD55" s="187"/>
      <c r="AE55" s="112">
        <v>0</v>
      </c>
      <c r="AF55" s="234" t="str">
        <f t="shared" si="9"/>
        <v>No hay Programación</v>
      </c>
      <c r="AG55" s="187" t="str">
        <f t="shared" si="10"/>
        <v>De acuerdo con lo programado</v>
      </c>
      <c r="AH55" s="187"/>
      <c r="AI55" s="112">
        <f t="shared" si="11"/>
        <v>1</v>
      </c>
      <c r="AJ55" s="235" t="str">
        <f t="shared" si="12"/>
        <v>No hay Programación</v>
      </c>
      <c r="AK55" s="187" t="str">
        <f t="shared" si="13"/>
        <v>De acuerdo con lo programado</v>
      </c>
      <c r="AL55" s="187"/>
    </row>
    <row r="56" spans="1:38" ht="51" customHeight="1" thickTop="1" thickBot="1">
      <c r="A56" s="132">
        <f t="shared" si="23"/>
        <v>41</v>
      </c>
      <c r="B56" s="133">
        <v>0</v>
      </c>
      <c r="C56" s="133">
        <v>0</v>
      </c>
      <c r="D56" s="133">
        <v>0</v>
      </c>
      <c r="E56" s="133">
        <v>0</v>
      </c>
      <c r="F56" s="214" t="s">
        <v>1385</v>
      </c>
      <c r="G56" s="186"/>
      <c r="H56" s="148"/>
      <c r="I56" s="208">
        <v>0</v>
      </c>
      <c r="J56" s="223">
        <v>0</v>
      </c>
      <c r="K56" s="219">
        <f>I56+J56</f>
        <v>0</v>
      </c>
      <c r="L56" s="223">
        <v>0</v>
      </c>
      <c r="M56" s="223">
        <v>0</v>
      </c>
      <c r="N56" s="219">
        <f>L56+M56</f>
        <v>0</v>
      </c>
      <c r="O56" s="219">
        <f>K56+N56</f>
        <v>0</v>
      </c>
      <c r="P56" s="139"/>
      <c r="Q56" s="187"/>
      <c r="R56" s="187"/>
      <c r="S56" s="112">
        <v>237</v>
      </c>
      <c r="T56" s="234" t="str">
        <f t="shared" si="19"/>
        <v>No hay Programación</v>
      </c>
      <c r="U56" s="187" t="str">
        <f t="shared" si="4"/>
        <v>De acuerdo con lo programado</v>
      </c>
      <c r="V56" s="187"/>
      <c r="W56" s="112">
        <v>0</v>
      </c>
      <c r="X56" s="234" t="str">
        <f t="shared" si="5"/>
        <v>No hay Programación</v>
      </c>
      <c r="Y56" s="187" t="str">
        <f t="shared" si="6"/>
        <v>De acuerdo con lo programado</v>
      </c>
      <c r="Z56" s="187"/>
      <c r="AA56" s="112">
        <v>0</v>
      </c>
      <c r="AB56" s="234" t="str">
        <f t="shared" si="7"/>
        <v>No hay Programación</v>
      </c>
      <c r="AC56" s="187" t="str">
        <f t="shared" si="8"/>
        <v>De acuerdo con lo programado</v>
      </c>
      <c r="AD56" s="187"/>
      <c r="AE56" s="112">
        <v>0</v>
      </c>
      <c r="AF56" s="234" t="str">
        <f t="shared" si="9"/>
        <v>No hay Programación</v>
      </c>
      <c r="AG56" s="187" t="str">
        <f t="shared" si="10"/>
        <v>De acuerdo con lo programado</v>
      </c>
      <c r="AH56" s="187"/>
      <c r="AI56" s="112">
        <f t="shared" si="11"/>
        <v>237</v>
      </c>
      <c r="AJ56" s="235" t="str">
        <f t="shared" si="12"/>
        <v>No hay Programación</v>
      </c>
      <c r="AK56" s="187" t="str">
        <f t="shared" si="13"/>
        <v>De acuerdo con lo programado</v>
      </c>
      <c r="AL56" s="187"/>
    </row>
    <row r="57" spans="1:38" ht="51" customHeight="1" thickTop="1" thickBot="1">
      <c r="A57" s="132">
        <f t="shared" si="23"/>
        <v>42</v>
      </c>
      <c r="B57" s="133">
        <v>0</v>
      </c>
      <c r="C57" s="133">
        <v>0</v>
      </c>
      <c r="D57" s="133">
        <v>0</v>
      </c>
      <c r="E57" s="133">
        <v>0</v>
      </c>
      <c r="F57" s="214" t="s">
        <v>1386</v>
      </c>
      <c r="G57" s="186"/>
      <c r="H57" s="148"/>
      <c r="I57" s="208">
        <v>0</v>
      </c>
      <c r="J57" s="223">
        <v>0</v>
      </c>
      <c r="K57" s="219">
        <f t="shared" ref="K57:K59" si="24">I57+J57</f>
        <v>0</v>
      </c>
      <c r="L57" s="223">
        <v>0</v>
      </c>
      <c r="M57" s="223">
        <v>0</v>
      </c>
      <c r="N57" s="219">
        <f t="shared" ref="N57:N59" si="25">L57+M57</f>
        <v>0</v>
      </c>
      <c r="O57" s="219">
        <f t="shared" ref="O57:O59" si="26">K57+N57</f>
        <v>0</v>
      </c>
      <c r="P57" s="139"/>
      <c r="Q57" s="187"/>
      <c r="R57" s="187"/>
      <c r="S57" s="112">
        <v>303</v>
      </c>
      <c r="T57" s="234" t="str">
        <f t="shared" si="19"/>
        <v>No hay Programación</v>
      </c>
      <c r="U57" s="187" t="str">
        <f t="shared" si="4"/>
        <v>De acuerdo con lo programado</v>
      </c>
      <c r="V57" s="187"/>
      <c r="W57" s="112">
        <v>0</v>
      </c>
      <c r="X57" s="234" t="str">
        <f t="shared" si="5"/>
        <v>No hay Programación</v>
      </c>
      <c r="Y57" s="187" t="str">
        <f t="shared" si="6"/>
        <v>De acuerdo con lo programado</v>
      </c>
      <c r="Z57" s="187"/>
      <c r="AA57" s="112">
        <v>0</v>
      </c>
      <c r="AB57" s="234" t="str">
        <f t="shared" si="7"/>
        <v>No hay Programación</v>
      </c>
      <c r="AC57" s="187" t="str">
        <f t="shared" si="8"/>
        <v>De acuerdo con lo programado</v>
      </c>
      <c r="AD57" s="187"/>
      <c r="AE57" s="112">
        <v>0</v>
      </c>
      <c r="AF57" s="234" t="str">
        <f t="shared" si="9"/>
        <v>No hay Programación</v>
      </c>
      <c r="AG57" s="187" t="str">
        <f t="shared" si="10"/>
        <v>De acuerdo con lo programado</v>
      </c>
      <c r="AH57" s="187"/>
      <c r="AI57" s="112">
        <f t="shared" si="11"/>
        <v>303</v>
      </c>
      <c r="AJ57" s="235" t="str">
        <f t="shared" si="12"/>
        <v>No hay Programación</v>
      </c>
      <c r="AK57" s="187" t="str">
        <f t="shared" si="13"/>
        <v>De acuerdo con lo programado</v>
      </c>
      <c r="AL57" s="187"/>
    </row>
    <row r="58" spans="1:38" ht="51" customHeight="1" thickTop="1" thickBot="1">
      <c r="A58" s="132">
        <f t="shared" si="23"/>
        <v>43</v>
      </c>
      <c r="B58" s="133">
        <v>0</v>
      </c>
      <c r="C58" s="133">
        <v>0</v>
      </c>
      <c r="D58" s="133">
        <v>0</v>
      </c>
      <c r="E58" s="133">
        <v>0</v>
      </c>
      <c r="F58" s="214" t="s">
        <v>1387</v>
      </c>
      <c r="G58" s="186"/>
      <c r="H58" s="148"/>
      <c r="I58" s="208">
        <v>0</v>
      </c>
      <c r="J58" s="223">
        <v>0</v>
      </c>
      <c r="K58" s="219">
        <f t="shared" si="24"/>
        <v>0</v>
      </c>
      <c r="L58" s="223">
        <v>0</v>
      </c>
      <c r="M58" s="223">
        <v>0</v>
      </c>
      <c r="N58" s="219">
        <f t="shared" si="25"/>
        <v>0</v>
      </c>
      <c r="O58" s="219">
        <f t="shared" si="26"/>
        <v>0</v>
      </c>
      <c r="P58" s="139"/>
      <c r="Q58" s="187"/>
      <c r="R58" s="187"/>
      <c r="S58" s="112">
        <v>42</v>
      </c>
      <c r="T58" s="234" t="str">
        <f t="shared" si="19"/>
        <v>No hay Programación</v>
      </c>
      <c r="U58" s="187" t="str">
        <f t="shared" si="4"/>
        <v>De acuerdo con lo programado</v>
      </c>
      <c r="V58" s="187"/>
      <c r="W58" s="112">
        <v>0</v>
      </c>
      <c r="X58" s="234" t="str">
        <f t="shared" si="5"/>
        <v>No hay Programación</v>
      </c>
      <c r="Y58" s="187" t="str">
        <f t="shared" si="6"/>
        <v>De acuerdo con lo programado</v>
      </c>
      <c r="Z58" s="187"/>
      <c r="AA58" s="112">
        <v>0</v>
      </c>
      <c r="AB58" s="234" t="str">
        <f t="shared" si="7"/>
        <v>No hay Programación</v>
      </c>
      <c r="AC58" s="187" t="str">
        <f t="shared" si="8"/>
        <v>De acuerdo con lo programado</v>
      </c>
      <c r="AD58" s="187"/>
      <c r="AE58" s="112">
        <v>0</v>
      </c>
      <c r="AF58" s="234" t="str">
        <f t="shared" si="9"/>
        <v>No hay Programación</v>
      </c>
      <c r="AG58" s="187" t="str">
        <f t="shared" si="10"/>
        <v>De acuerdo con lo programado</v>
      </c>
      <c r="AH58" s="187"/>
      <c r="AI58" s="112">
        <f t="shared" si="11"/>
        <v>42</v>
      </c>
      <c r="AJ58" s="235" t="str">
        <f t="shared" si="12"/>
        <v>No hay Programación</v>
      </c>
      <c r="AK58" s="187" t="str">
        <f t="shared" si="13"/>
        <v>De acuerdo con lo programado</v>
      </c>
      <c r="AL58" s="187"/>
    </row>
    <row r="59" spans="1:38" ht="51" customHeight="1" thickTop="1" thickBot="1">
      <c r="A59" s="132">
        <f t="shared" si="23"/>
        <v>44</v>
      </c>
      <c r="B59" s="133">
        <v>0</v>
      </c>
      <c r="C59" s="133">
        <v>0</v>
      </c>
      <c r="D59" s="133">
        <v>0</v>
      </c>
      <c r="E59" s="133">
        <v>0</v>
      </c>
      <c r="F59" s="214" t="s">
        <v>1388</v>
      </c>
      <c r="G59" s="186"/>
      <c r="H59" s="148"/>
      <c r="I59" s="208">
        <v>0</v>
      </c>
      <c r="J59" s="223">
        <v>0</v>
      </c>
      <c r="K59" s="219">
        <f t="shared" si="24"/>
        <v>0</v>
      </c>
      <c r="L59" s="223">
        <v>0</v>
      </c>
      <c r="M59" s="223">
        <v>0</v>
      </c>
      <c r="N59" s="219">
        <f t="shared" si="25"/>
        <v>0</v>
      </c>
      <c r="O59" s="219">
        <f t="shared" si="26"/>
        <v>0</v>
      </c>
      <c r="P59" s="139"/>
      <c r="Q59" s="187"/>
      <c r="R59" s="187"/>
      <c r="S59" s="112">
        <v>0</v>
      </c>
      <c r="T59" s="234" t="str">
        <f t="shared" si="19"/>
        <v>No hay Programación</v>
      </c>
      <c r="U59" s="187" t="str">
        <f t="shared" si="4"/>
        <v>De acuerdo con lo programado</v>
      </c>
      <c r="V59" s="187"/>
      <c r="W59" s="112">
        <v>0</v>
      </c>
      <c r="X59" s="234" t="str">
        <f t="shared" si="5"/>
        <v>No hay Programación</v>
      </c>
      <c r="Y59" s="187" t="str">
        <f t="shared" si="6"/>
        <v>De acuerdo con lo programado</v>
      </c>
      <c r="Z59" s="187"/>
      <c r="AA59" s="112">
        <v>0</v>
      </c>
      <c r="AB59" s="234" t="str">
        <f t="shared" si="7"/>
        <v>No hay Programación</v>
      </c>
      <c r="AC59" s="187" t="str">
        <f t="shared" si="8"/>
        <v>De acuerdo con lo programado</v>
      </c>
      <c r="AD59" s="187"/>
      <c r="AE59" s="112">
        <v>0</v>
      </c>
      <c r="AF59" s="234" t="str">
        <f t="shared" si="9"/>
        <v>No hay Programación</v>
      </c>
      <c r="AG59" s="187" t="str">
        <f t="shared" si="10"/>
        <v>De acuerdo con lo programado</v>
      </c>
      <c r="AH59" s="187"/>
      <c r="AI59" s="112">
        <f t="shared" si="11"/>
        <v>0</v>
      </c>
      <c r="AJ59" s="235" t="str">
        <f t="shared" si="12"/>
        <v>No hay Programación</v>
      </c>
      <c r="AK59" s="187" t="str">
        <f t="shared" si="13"/>
        <v>De acuerdo con lo programado</v>
      </c>
      <c r="AL59" s="187"/>
    </row>
    <row r="60" spans="1:38" ht="51" customHeight="1" thickTop="1" thickBot="1">
      <c r="A60" s="132">
        <f t="shared" si="23"/>
        <v>45</v>
      </c>
      <c r="B60" s="133">
        <v>0</v>
      </c>
      <c r="C60" s="133">
        <v>0</v>
      </c>
      <c r="D60" s="133">
        <v>0</v>
      </c>
      <c r="E60" s="133">
        <v>0</v>
      </c>
      <c r="F60" s="214" t="s">
        <v>1389</v>
      </c>
      <c r="G60" s="186"/>
      <c r="H60" s="148"/>
      <c r="I60" s="208">
        <v>0</v>
      </c>
      <c r="J60" s="223">
        <v>0</v>
      </c>
      <c r="K60" s="219">
        <f>I60+J60</f>
        <v>0</v>
      </c>
      <c r="L60" s="223">
        <v>0</v>
      </c>
      <c r="M60" s="223">
        <v>0</v>
      </c>
      <c r="N60" s="219">
        <f>L60+M60</f>
        <v>0</v>
      </c>
      <c r="O60" s="219">
        <f>K60+N60</f>
        <v>0</v>
      </c>
      <c r="P60" s="139"/>
      <c r="Q60" s="187"/>
      <c r="R60" s="187"/>
      <c r="S60" s="264">
        <v>413</v>
      </c>
      <c r="T60" s="224" t="str">
        <f t="shared" si="19"/>
        <v>No hay Programación</v>
      </c>
      <c r="U60" s="114" t="str">
        <f t="shared" si="4"/>
        <v>De acuerdo con lo programado</v>
      </c>
      <c r="V60" s="114"/>
      <c r="W60" s="264">
        <v>0</v>
      </c>
      <c r="X60" s="224" t="str">
        <f t="shared" si="5"/>
        <v>No hay Programación</v>
      </c>
      <c r="Y60" s="114" t="str">
        <f t="shared" si="6"/>
        <v>De acuerdo con lo programado</v>
      </c>
      <c r="Z60" s="114"/>
      <c r="AA60" s="264">
        <v>0</v>
      </c>
      <c r="AB60" s="224" t="str">
        <f t="shared" si="7"/>
        <v>No hay Programación</v>
      </c>
      <c r="AC60" s="114" t="str">
        <f t="shared" si="8"/>
        <v>De acuerdo con lo programado</v>
      </c>
      <c r="AD60" s="114"/>
      <c r="AE60" s="264">
        <v>0</v>
      </c>
      <c r="AF60" s="224" t="str">
        <f t="shared" si="9"/>
        <v>No hay Programación</v>
      </c>
      <c r="AG60" s="114" t="str">
        <f t="shared" si="10"/>
        <v>De acuerdo con lo programado</v>
      </c>
      <c r="AH60" s="114"/>
      <c r="AI60" s="264">
        <f t="shared" si="11"/>
        <v>413</v>
      </c>
      <c r="AJ60" s="113" t="str">
        <f t="shared" si="12"/>
        <v>No hay Programación</v>
      </c>
      <c r="AK60" s="114" t="str">
        <f t="shared" si="13"/>
        <v>De acuerdo con lo programado</v>
      </c>
      <c r="AL60" s="114"/>
    </row>
    <row r="61" spans="1:38" ht="51" customHeight="1" thickTop="1" thickBot="1">
      <c r="A61" s="132">
        <f t="shared" si="23"/>
        <v>46</v>
      </c>
      <c r="B61" s="133">
        <v>0</v>
      </c>
      <c r="C61" s="133">
        <v>0</v>
      </c>
      <c r="D61" s="133">
        <v>0</v>
      </c>
      <c r="E61" s="133">
        <v>0</v>
      </c>
      <c r="F61" s="214" t="s">
        <v>1390</v>
      </c>
      <c r="G61" s="186"/>
      <c r="H61" s="148"/>
      <c r="I61" s="208">
        <v>0</v>
      </c>
      <c r="J61" s="223">
        <v>0</v>
      </c>
      <c r="K61" s="219">
        <f t="shared" ref="K61:K63" si="27">I61+J61</f>
        <v>0</v>
      </c>
      <c r="L61" s="223">
        <v>0</v>
      </c>
      <c r="M61" s="223">
        <v>0</v>
      </c>
      <c r="N61" s="219">
        <f t="shared" ref="N61:N63" si="28">L61+M61</f>
        <v>0</v>
      </c>
      <c r="O61" s="219">
        <f t="shared" ref="O61:O63" si="29">K61+N61</f>
        <v>0</v>
      </c>
      <c r="P61" s="139"/>
      <c r="Q61" s="187"/>
      <c r="R61" s="187"/>
      <c r="S61" s="264">
        <v>22</v>
      </c>
      <c r="T61" s="224" t="str">
        <f t="shared" si="19"/>
        <v>No hay Programación</v>
      </c>
      <c r="U61" s="114" t="str">
        <f t="shared" si="4"/>
        <v>De acuerdo con lo programado</v>
      </c>
      <c r="V61" s="114"/>
      <c r="W61" s="264">
        <v>0</v>
      </c>
      <c r="X61" s="224" t="str">
        <f t="shared" si="5"/>
        <v>No hay Programación</v>
      </c>
      <c r="Y61" s="114" t="str">
        <f t="shared" si="6"/>
        <v>De acuerdo con lo programado</v>
      </c>
      <c r="Z61" s="114"/>
      <c r="AA61" s="264">
        <v>0</v>
      </c>
      <c r="AB61" s="224" t="str">
        <f t="shared" si="7"/>
        <v>No hay Programación</v>
      </c>
      <c r="AC61" s="114" t="str">
        <f t="shared" si="8"/>
        <v>De acuerdo con lo programado</v>
      </c>
      <c r="AD61" s="114"/>
      <c r="AE61" s="264">
        <v>0</v>
      </c>
      <c r="AF61" s="224" t="str">
        <f t="shared" si="9"/>
        <v>No hay Programación</v>
      </c>
      <c r="AG61" s="114" t="str">
        <f t="shared" si="10"/>
        <v>De acuerdo con lo programado</v>
      </c>
      <c r="AH61" s="114"/>
      <c r="AI61" s="264">
        <f t="shared" si="11"/>
        <v>22</v>
      </c>
      <c r="AJ61" s="113" t="str">
        <f t="shared" si="12"/>
        <v>No hay Programación</v>
      </c>
      <c r="AK61" s="114" t="str">
        <f t="shared" si="13"/>
        <v>De acuerdo con lo programado</v>
      </c>
      <c r="AL61" s="114"/>
    </row>
    <row r="62" spans="1:38" ht="51" customHeight="1" thickTop="1" thickBot="1">
      <c r="A62" s="132">
        <f t="shared" si="23"/>
        <v>47</v>
      </c>
      <c r="B62" s="133">
        <v>0</v>
      </c>
      <c r="C62" s="133">
        <v>0</v>
      </c>
      <c r="D62" s="133">
        <v>0</v>
      </c>
      <c r="E62" s="133">
        <v>0</v>
      </c>
      <c r="F62" s="214" t="s">
        <v>1391</v>
      </c>
      <c r="G62" s="186"/>
      <c r="H62" s="148"/>
      <c r="I62" s="208">
        <v>0</v>
      </c>
      <c r="J62" s="223">
        <v>0</v>
      </c>
      <c r="K62" s="219">
        <f t="shared" si="27"/>
        <v>0</v>
      </c>
      <c r="L62" s="223">
        <v>0</v>
      </c>
      <c r="M62" s="223">
        <v>0</v>
      </c>
      <c r="N62" s="219">
        <f t="shared" si="28"/>
        <v>0</v>
      </c>
      <c r="O62" s="219">
        <f t="shared" si="29"/>
        <v>0</v>
      </c>
      <c r="P62" s="139"/>
      <c r="Q62" s="187"/>
      <c r="R62" s="187"/>
      <c r="S62" s="264">
        <v>369</v>
      </c>
      <c r="T62" s="224" t="str">
        <f t="shared" si="19"/>
        <v>No hay Programación</v>
      </c>
      <c r="U62" s="114" t="str">
        <f t="shared" si="4"/>
        <v>De acuerdo con lo programado</v>
      </c>
      <c r="V62" s="114"/>
      <c r="W62" s="264">
        <v>0</v>
      </c>
      <c r="X62" s="224" t="str">
        <f t="shared" si="5"/>
        <v>No hay Programación</v>
      </c>
      <c r="Y62" s="114" t="str">
        <f t="shared" si="6"/>
        <v>De acuerdo con lo programado</v>
      </c>
      <c r="Z62" s="114"/>
      <c r="AA62" s="264">
        <v>0</v>
      </c>
      <c r="AB62" s="224" t="str">
        <f t="shared" si="7"/>
        <v>No hay Programación</v>
      </c>
      <c r="AC62" s="114" t="str">
        <f t="shared" si="8"/>
        <v>De acuerdo con lo programado</v>
      </c>
      <c r="AD62" s="114"/>
      <c r="AE62" s="264">
        <v>0</v>
      </c>
      <c r="AF62" s="224" t="str">
        <f t="shared" si="9"/>
        <v>No hay Programación</v>
      </c>
      <c r="AG62" s="114" t="str">
        <f t="shared" si="10"/>
        <v>De acuerdo con lo programado</v>
      </c>
      <c r="AH62" s="114"/>
      <c r="AI62" s="264">
        <f t="shared" si="11"/>
        <v>369</v>
      </c>
      <c r="AJ62" s="113" t="str">
        <f t="shared" si="12"/>
        <v>No hay Programación</v>
      </c>
      <c r="AK62" s="114" t="str">
        <f t="shared" si="13"/>
        <v>De acuerdo con lo programado</v>
      </c>
      <c r="AL62" s="114"/>
    </row>
    <row r="63" spans="1:38" ht="51" customHeight="1" thickTop="1" thickBot="1">
      <c r="A63" s="132">
        <f t="shared" si="23"/>
        <v>48</v>
      </c>
      <c r="B63" s="133">
        <v>0</v>
      </c>
      <c r="C63" s="133">
        <v>0</v>
      </c>
      <c r="D63" s="133">
        <v>0</v>
      </c>
      <c r="E63" s="133">
        <v>0</v>
      </c>
      <c r="F63" s="214" t="s">
        <v>1392</v>
      </c>
      <c r="G63" s="186"/>
      <c r="H63" s="148"/>
      <c r="I63" s="208">
        <v>0</v>
      </c>
      <c r="J63" s="223">
        <v>0</v>
      </c>
      <c r="K63" s="219">
        <f t="shared" si="27"/>
        <v>0</v>
      </c>
      <c r="L63" s="223">
        <v>0</v>
      </c>
      <c r="M63" s="223">
        <v>0</v>
      </c>
      <c r="N63" s="219">
        <f t="shared" si="28"/>
        <v>0</v>
      </c>
      <c r="O63" s="219">
        <f t="shared" si="29"/>
        <v>0</v>
      </c>
      <c r="P63" s="139"/>
      <c r="Q63" s="187"/>
      <c r="R63" s="187"/>
      <c r="S63" s="264">
        <v>334</v>
      </c>
      <c r="T63" s="224" t="str">
        <f t="shared" si="19"/>
        <v>No hay Programación</v>
      </c>
      <c r="U63" s="114" t="str">
        <f t="shared" si="4"/>
        <v>De acuerdo con lo programado</v>
      </c>
      <c r="V63" s="114"/>
      <c r="W63" s="264">
        <v>0</v>
      </c>
      <c r="X63" s="224" t="str">
        <f t="shared" si="5"/>
        <v>No hay Programación</v>
      </c>
      <c r="Y63" s="114" t="str">
        <f t="shared" si="6"/>
        <v>De acuerdo con lo programado</v>
      </c>
      <c r="Z63" s="114"/>
      <c r="AA63" s="264">
        <v>0</v>
      </c>
      <c r="AB63" s="224" t="str">
        <f t="shared" si="7"/>
        <v>No hay Programación</v>
      </c>
      <c r="AC63" s="114" t="str">
        <f t="shared" si="8"/>
        <v>De acuerdo con lo programado</v>
      </c>
      <c r="AD63" s="114"/>
      <c r="AE63" s="264">
        <v>0</v>
      </c>
      <c r="AF63" s="224" t="str">
        <f t="shared" si="9"/>
        <v>No hay Programación</v>
      </c>
      <c r="AG63" s="114" t="str">
        <f t="shared" si="10"/>
        <v>De acuerdo con lo programado</v>
      </c>
      <c r="AH63" s="114"/>
      <c r="AI63" s="264">
        <f t="shared" si="11"/>
        <v>334</v>
      </c>
      <c r="AJ63" s="113" t="str">
        <f t="shared" si="12"/>
        <v>No hay Programación</v>
      </c>
      <c r="AK63" s="114" t="str">
        <f t="shared" si="13"/>
        <v>De acuerdo con lo programado</v>
      </c>
      <c r="AL63" s="114"/>
    </row>
    <row r="64" spans="1:38" ht="51" customHeight="1" thickTop="1" thickBot="1">
      <c r="A64" s="132">
        <f t="shared" si="23"/>
        <v>49</v>
      </c>
      <c r="B64" s="133">
        <v>0</v>
      </c>
      <c r="C64" s="133">
        <v>0</v>
      </c>
      <c r="D64" s="133">
        <v>0</v>
      </c>
      <c r="E64" s="133">
        <v>0</v>
      </c>
      <c r="F64" s="214" t="s">
        <v>1393</v>
      </c>
      <c r="G64" s="186"/>
      <c r="H64" s="148"/>
      <c r="I64" s="208">
        <v>0</v>
      </c>
      <c r="J64" s="223">
        <v>0</v>
      </c>
      <c r="K64" s="219">
        <f>I64+J64</f>
        <v>0</v>
      </c>
      <c r="L64" s="223">
        <v>0</v>
      </c>
      <c r="M64" s="223">
        <v>0</v>
      </c>
      <c r="N64" s="219">
        <f>L64+M64</f>
        <v>0</v>
      </c>
      <c r="O64" s="219">
        <f>K64+N64</f>
        <v>0</v>
      </c>
      <c r="P64" s="139"/>
      <c r="Q64" s="187"/>
      <c r="R64" s="187"/>
      <c r="S64" s="264">
        <v>51</v>
      </c>
      <c r="T64" s="224" t="str">
        <f t="shared" si="19"/>
        <v>No hay Programación</v>
      </c>
      <c r="U64" s="114" t="str">
        <f t="shared" si="4"/>
        <v>De acuerdo con lo programado</v>
      </c>
      <c r="V64" s="114"/>
      <c r="W64" s="264">
        <v>0</v>
      </c>
      <c r="X64" s="224" t="str">
        <f t="shared" si="5"/>
        <v>No hay Programación</v>
      </c>
      <c r="Y64" s="114" t="str">
        <f t="shared" si="6"/>
        <v>De acuerdo con lo programado</v>
      </c>
      <c r="Z64" s="114"/>
      <c r="AA64" s="264">
        <v>0</v>
      </c>
      <c r="AB64" s="224" t="str">
        <f t="shared" si="7"/>
        <v>No hay Programación</v>
      </c>
      <c r="AC64" s="114" t="str">
        <f t="shared" si="8"/>
        <v>De acuerdo con lo programado</v>
      </c>
      <c r="AD64" s="114"/>
      <c r="AE64" s="264">
        <v>0</v>
      </c>
      <c r="AF64" s="224" t="str">
        <f t="shared" si="9"/>
        <v>No hay Programación</v>
      </c>
      <c r="AG64" s="114" t="str">
        <f t="shared" si="10"/>
        <v>De acuerdo con lo programado</v>
      </c>
      <c r="AH64" s="114"/>
      <c r="AI64" s="264">
        <f t="shared" si="11"/>
        <v>51</v>
      </c>
      <c r="AJ64" s="113" t="str">
        <f t="shared" si="12"/>
        <v>No hay Programación</v>
      </c>
      <c r="AK64" s="114" t="str">
        <f t="shared" si="13"/>
        <v>De acuerdo con lo programado</v>
      </c>
      <c r="AL64" s="114"/>
    </row>
    <row r="65" spans="1:38" ht="51" customHeight="1" thickTop="1" thickBot="1">
      <c r="A65" s="132">
        <f t="shared" si="23"/>
        <v>50</v>
      </c>
      <c r="B65" s="133">
        <v>0</v>
      </c>
      <c r="C65" s="133">
        <v>0</v>
      </c>
      <c r="D65" s="133">
        <v>0</v>
      </c>
      <c r="E65" s="133">
        <v>0</v>
      </c>
      <c r="F65" s="214" t="s">
        <v>1394</v>
      </c>
      <c r="G65" s="186"/>
      <c r="H65" s="148"/>
      <c r="I65" s="208">
        <v>0</v>
      </c>
      <c r="J65" s="223">
        <v>0</v>
      </c>
      <c r="K65" s="219">
        <f t="shared" ref="K65:K67" si="30">I65+J65</f>
        <v>0</v>
      </c>
      <c r="L65" s="223">
        <v>0</v>
      </c>
      <c r="M65" s="223">
        <v>0</v>
      </c>
      <c r="N65" s="219">
        <f t="shared" ref="N65:N67" si="31">L65+M65</f>
        <v>0</v>
      </c>
      <c r="O65" s="219">
        <f t="shared" ref="O65:O67" si="32">K65+N65</f>
        <v>0</v>
      </c>
      <c r="P65" s="139"/>
      <c r="Q65" s="187"/>
      <c r="R65" s="187"/>
      <c r="S65" s="264">
        <v>718</v>
      </c>
      <c r="T65" s="224" t="str">
        <f t="shared" si="19"/>
        <v>No hay Programación</v>
      </c>
      <c r="U65" s="114" t="str">
        <f t="shared" si="4"/>
        <v>De acuerdo con lo programado</v>
      </c>
      <c r="V65" s="114"/>
      <c r="W65" s="264">
        <v>0</v>
      </c>
      <c r="X65" s="224" t="str">
        <f t="shared" si="5"/>
        <v>No hay Programación</v>
      </c>
      <c r="Y65" s="114" t="str">
        <f t="shared" si="6"/>
        <v>De acuerdo con lo programado</v>
      </c>
      <c r="Z65" s="114"/>
      <c r="AA65" s="264">
        <v>0</v>
      </c>
      <c r="AB65" s="224" t="str">
        <f t="shared" si="7"/>
        <v>No hay Programación</v>
      </c>
      <c r="AC65" s="114" t="str">
        <f t="shared" si="8"/>
        <v>De acuerdo con lo programado</v>
      </c>
      <c r="AD65" s="114"/>
      <c r="AE65" s="264">
        <v>0</v>
      </c>
      <c r="AF65" s="224" t="str">
        <f t="shared" si="9"/>
        <v>No hay Programación</v>
      </c>
      <c r="AG65" s="114" t="str">
        <f t="shared" si="10"/>
        <v>De acuerdo con lo programado</v>
      </c>
      <c r="AH65" s="114"/>
      <c r="AI65" s="264">
        <f t="shared" si="11"/>
        <v>718</v>
      </c>
      <c r="AJ65" s="113" t="str">
        <f t="shared" si="12"/>
        <v>No hay Programación</v>
      </c>
      <c r="AK65" s="114" t="str">
        <f t="shared" si="13"/>
        <v>De acuerdo con lo programado</v>
      </c>
      <c r="AL65" s="114"/>
    </row>
    <row r="66" spans="1:38" ht="51" customHeight="1" thickTop="1" thickBot="1">
      <c r="A66" s="132">
        <f t="shared" si="23"/>
        <v>51</v>
      </c>
      <c r="B66" s="133">
        <v>0</v>
      </c>
      <c r="C66" s="133">
        <v>0</v>
      </c>
      <c r="D66" s="133">
        <v>0</v>
      </c>
      <c r="E66" s="133">
        <v>0</v>
      </c>
      <c r="F66" s="214" t="s">
        <v>1395</v>
      </c>
      <c r="G66" s="186"/>
      <c r="H66" s="148"/>
      <c r="I66" s="208">
        <v>0</v>
      </c>
      <c r="J66" s="223">
        <v>0</v>
      </c>
      <c r="K66" s="219">
        <f t="shared" si="30"/>
        <v>0</v>
      </c>
      <c r="L66" s="223">
        <v>0</v>
      </c>
      <c r="M66" s="223">
        <v>0</v>
      </c>
      <c r="N66" s="219">
        <f t="shared" si="31"/>
        <v>0</v>
      </c>
      <c r="O66" s="219">
        <f t="shared" si="32"/>
        <v>0</v>
      </c>
      <c r="P66" s="139"/>
      <c r="Q66" s="187"/>
      <c r="R66" s="187"/>
      <c r="S66" s="264">
        <v>5</v>
      </c>
      <c r="T66" s="224" t="str">
        <f t="shared" si="19"/>
        <v>No hay Programación</v>
      </c>
      <c r="U66" s="114" t="str">
        <f t="shared" si="4"/>
        <v>De acuerdo con lo programado</v>
      </c>
      <c r="V66" s="114"/>
      <c r="W66" s="264">
        <v>0</v>
      </c>
      <c r="X66" s="224" t="str">
        <f t="shared" si="5"/>
        <v>No hay Programación</v>
      </c>
      <c r="Y66" s="114" t="str">
        <f t="shared" si="6"/>
        <v>De acuerdo con lo programado</v>
      </c>
      <c r="Z66" s="114"/>
      <c r="AA66" s="264">
        <v>0</v>
      </c>
      <c r="AB66" s="224" t="str">
        <f t="shared" si="7"/>
        <v>No hay Programación</v>
      </c>
      <c r="AC66" s="114" t="str">
        <f t="shared" si="8"/>
        <v>De acuerdo con lo programado</v>
      </c>
      <c r="AD66" s="114"/>
      <c r="AE66" s="264">
        <v>0</v>
      </c>
      <c r="AF66" s="224" t="str">
        <f t="shared" si="9"/>
        <v>No hay Programación</v>
      </c>
      <c r="AG66" s="114" t="str">
        <f t="shared" si="10"/>
        <v>De acuerdo con lo programado</v>
      </c>
      <c r="AH66" s="114"/>
      <c r="AI66" s="264">
        <f t="shared" si="11"/>
        <v>5</v>
      </c>
      <c r="AJ66" s="113" t="str">
        <f t="shared" si="12"/>
        <v>No hay Programación</v>
      </c>
      <c r="AK66" s="114" t="str">
        <f t="shared" si="13"/>
        <v>De acuerdo con lo programado</v>
      </c>
      <c r="AL66" s="114"/>
    </row>
    <row r="67" spans="1:38" ht="51" customHeight="1" thickTop="1" thickBot="1">
      <c r="A67" s="132">
        <f t="shared" si="23"/>
        <v>52</v>
      </c>
      <c r="B67" s="133">
        <v>0</v>
      </c>
      <c r="C67" s="133">
        <v>0</v>
      </c>
      <c r="D67" s="133">
        <v>0</v>
      </c>
      <c r="E67" s="133">
        <v>0</v>
      </c>
      <c r="F67" s="214" t="s">
        <v>1396</v>
      </c>
      <c r="G67" s="186"/>
      <c r="H67" s="148"/>
      <c r="I67" s="208">
        <v>0</v>
      </c>
      <c r="J67" s="223">
        <v>0</v>
      </c>
      <c r="K67" s="219">
        <f t="shared" si="30"/>
        <v>0</v>
      </c>
      <c r="L67" s="223">
        <v>0</v>
      </c>
      <c r="M67" s="223">
        <v>0</v>
      </c>
      <c r="N67" s="219">
        <f t="shared" si="31"/>
        <v>0</v>
      </c>
      <c r="O67" s="219">
        <f t="shared" si="32"/>
        <v>0</v>
      </c>
      <c r="P67" s="139"/>
      <c r="Q67" s="187"/>
      <c r="R67" s="187"/>
      <c r="S67" s="264">
        <v>0</v>
      </c>
      <c r="T67" s="224" t="str">
        <f t="shared" si="19"/>
        <v>No hay Programación</v>
      </c>
      <c r="U67" s="114" t="str">
        <f t="shared" si="4"/>
        <v>De acuerdo con lo programado</v>
      </c>
      <c r="V67" s="114"/>
      <c r="W67" s="264">
        <v>0</v>
      </c>
      <c r="X67" s="224" t="str">
        <f t="shared" si="5"/>
        <v>No hay Programación</v>
      </c>
      <c r="Y67" s="114" t="str">
        <f t="shared" si="6"/>
        <v>De acuerdo con lo programado</v>
      </c>
      <c r="Z67" s="114"/>
      <c r="AA67" s="264">
        <v>0</v>
      </c>
      <c r="AB67" s="224" t="str">
        <f t="shared" si="7"/>
        <v>No hay Programación</v>
      </c>
      <c r="AC67" s="114" t="str">
        <f t="shared" si="8"/>
        <v>De acuerdo con lo programado</v>
      </c>
      <c r="AD67" s="114"/>
      <c r="AE67" s="264">
        <v>0</v>
      </c>
      <c r="AF67" s="224" t="str">
        <f t="shared" si="9"/>
        <v>No hay Programación</v>
      </c>
      <c r="AG67" s="114" t="str">
        <f t="shared" si="10"/>
        <v>De acuerdo con lo programado</v>
      </c>
      <c r="AH67" s="114"/>
      <c r="AI67" s="264">
        <f t="shared" si="11"/>
        <v>0</v>
      </c>
      <c r="AJ67" s="113" t="str">
        <f t="shared" si="12"/>
        <v>No hay Programación</v>
      </c>
      <c r="AK67" s="114" t="str">
        <f t="shared" si="13"/>
        <v>De acuerdo con lo programado</v>
      </c>
      <c r="AL67" s="114"/>
    </row>
    <row r="68" spans="1:38" ht="51" customHeight="1" thickTop="1" thickBot="1">
      <c r="A68" s="132">
        <f t="shared" si="23"/>
        <v>53</v>
      </c>
      <c r="B68" s="133">
        <v>0</v>
      </c>
      <c r="C68" s="133">
        <v>0</v>
      </c>
      <c r="D68" s="133">
        <v>0</v>
      </c>
      <c r="E68" s="133">
        <v>0</v>
      </c>
      <c r="F68" s="214" t="s">
        <v>1397</v>
      </c>
      <c r="G68" s="186"/>
      <c r="H68" s="148"/>
      <c r="I68" s="208">
        <v>0</v>
      </c>
      <c r="J68" s="223">
        <v>0</v>
      </c>
      <c r="K68" s="219">
        <f>I68+J68</f>
        <v>0</v>
      </c>
      <c r="L68" s="223">
        <v>0</v>
      </c>
      <c r="M68" s="223">
        <v>0</v>
      </c>
      <c r="N68" s="219">
        <f>L68+M68</f>
        <v>0</v>
      </c>
      <c r="O68" s="219">
        <f>K68+N68</f>
        <v>0</v>
      </c>
      <c r="P68" s="139"/>
      <c r="Q68" s="187"/>
      <c r="R68" s="187"/>
      <c r="S68" s="264">
        <v>0</v>
      </c>
      <c r="T68" s="224" t="str">
        <f t="shared" si="19"/>
        <v>No hay Programación</v>
      </c>
      <c r="U68" s="114" t="str">
        <f t="shared" si="4"/>
        <v>De acuerdo con lo programado</v>
      </c>
      <c r="V68" s="114"/>
      <c r="W68" s="264">
        <v>0</v>
      </c>
      <c r="X68" s="224" t="str">
        <f t="shared" si="5"/>
        <v>No hay Programación</v>
      </c>
      <c r="Y68" s="114" t="str">
        <f t="shared" si="6"/>
        <v>De acuerdo con lo programado</v>
      </c>
      <c r="Z68" s="114"/>
      <c r="AA68" s="264">
        <v>0</v>
      </c>
      <c r="AB68" s="224" t="str">
        <f t="shared" si="7"/>
        <v>No hay Programación</v>
      </c>
      <c r="AC68" s="114" t="str">
        <f t="shared" si="8"/>
        <v>De acuerdo con lo programado</v>
      </c>
      <c r="AD68" s="114"/>
      <c r="AE68" s="264">
        <v>0</v>
      </c>
      <c r="AF68" s="224" t="str">
        <f t="shared" si="9"/>
        <v>No hay Programación</v>
      </c>
      <c r="AG68" s="114" t="str">
        <f t="shared" si="10"/>
        <v>De acuerdo con lo programado</v>
      </c>
      <c r="AH68" s="114"/>
      <c r="AI68" s="264">
        <f t="shared" si="11"/>
        <v>0</v>
      </c>
      <c r="AJ68" s="113" t="str">
        <f t="shared" si="12"/>
        <v>No hay Programación</v>
      </c>
      <c r="AK68" s="114" t="str">
        <f t="shared" si="13"/>
        <v>De acuerdo con lo programado</v>
      </c>
      <c r="AL68" s="114"/>
    </row>
    <row r="69" spans="1:38" ht="51" customHeight="1" thickTop="1" thickBot="1">
      <c r="A69" s="132">
        <f t="shared" si="23"/>
        <v>54</v>
      </c>
      <c r="B69" s="133">
        <v>0</v>
      </c>
      <c r="C69" s="133">
        <v>0</v>
      </c>
      <c r="D69" s="133">
        <v>0</v>
      </c>
      <c r="E69" s="133">
        <v>0</v>
      </c>
      <c r="F69" s="214" t="s">
        <v>1398</v>
      </c>
      <c r="G69" s="186"/>
      <c r="H69" s="148"/>
      <c r="I69" s="208">
        <v>0</v>
      </c>
      <c r="J69" s="223">
        <v>0</v>
      </c>
      <c r="K69" s="219">
        <f t="shared" ref="K69:K71" si="33">I69+J69</f>
        <v>0</v>
      </c>
      <c r="L69" s="223">
        <v>0</v>
      </c>
      <c r="M69" s="223">
        <v>0</v>
      </c>
      <c r="N69" s="219">
        <f t="shared" ref="N69:N71" si="34">L69+M69</f>
        <v>0</v>
      </c>
      <c r="O69" s="219">
        <f t="shared" ref="O69:O71" si="35">K69+N69</f>
        <v>0</v>
      </c>
      <c r="P69" s="139"/>
      <c r="Q69" s="187"/>
      <c r="R69" s="187"/>
      <c r="S69" s="264">
        <v>1</v>
      </c>
      <c r="T69" s="224" t="str">
        <f t="shared" si="19"/>
        <v>No hay Programación</v>
      </c>
      <c r="U69" s="114" t="str">
        <f t="shared" si="4"/>
        <v>De acuerdo con lo programado</v>
      </c>
      <c r="V69" s="114"/>
      <c r="W69" s="264">
        <v>0</v>
      </c>
      <c r="X69" s="224" t="str">
        <f t="shared" si="5"/>
        <v>No hay Programación</v>
      </c>
      <c r="Y69" s="114" t="str">
        <f t="shared" si="6"/>
        <v>De acuerdo con lo programado</v>
      </c>
      <c r="Z69" s="114"/>
      <c r="AA69" s="264">
        <v>0</v>
      </c>
      <c r="AB69" s="224" t="str">
        <f t="shared" si="7"/>
        <v>No hay Programación</v>
      </c>
      <c r="AC69" s="114" t="str">
        <f t="shared" si="8"/>
        <v>De acuerdo con lo programado</v>
      </c>
      <c r="AD69" s="114"/>
      <c r="AE69" s="264">
        <v>0</v>
      </c>
      <c r="AF69" s="224" t="str">
        <f t="shared" si="9"/>
        <v>No hay Programación</v>
      </c>
      <c r="AG69" s="114" t="str">
        <f t="shared" si="10"/>
        <v>De acuerdo con lo programado</v>
      </c>
      <c r="AH69" s="114"/>
      <c r="AI69" s="264">
        <f t="shared" si="11"/>
        <v>1</v>
      </c>
      <c r="AJ69" s="113" t="str">
        <f t="shared" si="12"/>
        <v>No hay Programación</v>
      </c>
      <c r="AK69" s="114" t="str">
        <f t="shared" si="13"/>
        <v>De acuerdo con lo programado</v>
      </c>
      <c r="AL69" s="114"/>
    </row>
    <row r="70" spans="1:38" ht="51" customHeight="1" thickTop="1" thickBot="1">
      <c r="A70" s="132">
        <f t="shared" si="23"/>
        <v>55</v>
      </c>
      <c r="B70" s="133">
        <v>0</v>
      </c>
      <c r="C70" s="133">
        <v>0</v>
      </c>
      <c r="D70" s="133">
        <v>0</v>
      </c>
      <c r="E70" s="133">
        <v>0</v>
      </c>
      <c r="F70" s="214" t="s">
        <v>1399</v>
      </c>
      <c r="G70" s="186"/>
      <c r="H70" s="148"/>
      <c r="I70" s="208">
        <v>0</v>
      </c>
      <c r="J70" s="223">
        <v>0</v>
      </c>
      <c r="K70" s="219">
        <f t="shared" si="33"/>
        <v>0</v>
      </c>
      <c r="L70" s="223">
        <v>0</v>
      </c>
      <c r="M70" s="223">
        <v>0</v>
      </c>
      <c r="N70" s="219">
        <f t="shared" si="34"/>
        <v>0</v>
      </c>
      <c r="O70" s="219">
        <f t="shared" si="35"/>
        <v>0</v>
      </c>
      <c r="P70" s="139"/>
      <c r="Q70" s="187"/>
      <c r="R70" s="187"/>
      <c r="S70" s="264">
        <v>16</v>
      </c>
      <c r="T70" s="224" t="str">
        <f t="shared" si="19"/>
        <v>No hay Programación</v>
      </c>
      <c r="U70" s="114" t="str">
        <f t="shared" si="4"/>
        <v>De acuerdo con lo programado</v>
      </c>
      <c r="V70" s="114"/>
      <c r="W70" s="264">
        <v>0</v>
      </c>
      <c r="X70" s="224" t="str">
        <f t="shared" si="5"/>
        <v>No hay Programación</v>
      </c>
      <c r="Y70" s="114" t="str">
        <f t="shared" si="6"/>
        <v>De acuerdo con lo programado</v>
      </c>
      <c r="Z70" s="114"/>
      <c r="AA70" s="264">
        <v>0</v>
      </c>
      <c r="AB70" s="224" t="str">
        <f t="shared" si="7"/>
        <v>No hay Programación</v>
      </c>
      <c r="AC70" s="114" t="str">
        <f t="shared" si="8"/>
        <v>De acuerdo con lo programado</v>
      </c>
      <c r="AD70" s="114"/>
      <c r="AE70" s="264">
        <v>0</v>
      </c>
      <c r="AF70" s="224" t="str">
        <f t="shared" si="9"/>
        <v>No hay Programación</v>
      </c>
      <c r="AG70" s="114" t="str">
        <f t="shared" si="10"/>
        <v>De acuerdo con lo programado</v>
      </c>
      <c r="AH70" s="114"/>
      <c r="AI70" s="264">
        <f t="shared" si="11"/>
        <v>16</v>
      </c>
      <c r="AJ70" s="113" t="str">
        <f t="shared" si="12"/>
        <v>No hay Programación</v>
      </c>
      <c r="AK70" s="114" t="str">
        <f t="shared" si="13"/>
        <v>De acuerdo con lo programado</v>
      </c>
      <c r="AL70" s="114"/>
    </row>
    <row r="71" spans="1:38" ht="51" customHeight="1" thickTop="1" thickBot="1">
      <c r="A71" s="132">
        <f t="shared" si="23"/>
        <v>56</v>
      </c>
      <c r="B71" s="133">
        <v>0</v>
      </c>
      <c r="C71" s="133">
        <v>0</v>
      </c>
      <c r="D71" s="133">
        <v>0</v>
      </c>
      <c r="E71" s="133">
        <v>0</v>
      </c>
      <c r="F71" s="214" t="s">
        <v>1400</v>
      </c>
      <c r="G71" s="186"/>
      <c r="H71" s="148"/>
      <c r="I71" s="208">
        <v>0</v>
      </c>
      <c r="J71" s="223">
        <v>0</v>
      </c>
      <c r="K71" s="219">
        <f t="shared" si="33"/>
        <v>0</v>
      </c>
      <c r="L71" s="223">
        <v>0</v>
      </c>
      <c r="M71" s="223">
        <v>0</v>
      </c>
      <c r="N71" s="219">
        <f t="shared" si="34"/>
        <v>0</v>
      </c>
      <c r="O71" s="219">
        <f t="shared" si="35"/>
        <v>0</v>
      </c>
      <c r="P71" s="139"/>
      <c r="Q71" s="187"/>
      <c r="R71" s="187"/>
      <c r="S71" s="264">
        <v>1</v>
      </c>
      <c r="T71" s="224" t="str">
        <f t="shared" si="19"/>
        <v>No hay Programación</v>
      </c>
      <c r="U71" s="114" t="str">
        <f t="shared" si="4"/>
        <v>De acuerdo con lo programado</v>
      </c>
      <c r="V71" s="114"/>
      <c r="W71" s="264">
        <v>0</v>
      </c>
      <c r="X71" s="224" t="str">
        <f t="shared" si="5"/>
        <v>No hay Programación</v>
      </c>
      <c r="Y71" s="114" t="str">
        <f t="shared" si="6"/>
        <v>De acuerdo con lo programado</v>
      </c>
      <c r="Z71" s="114"/>
      <c r="AA71" s="264">
        <v>0</v>
      </c>
      <c r="AB71" s="224" t="str">
        <f t="shared" si="7"/>
        <v>No hay Programación</v>
      </c>
      <c r="AC71" s="114" t="str">
        <f t="shared" si="8"/>
        <v>De acuerdo con lo programado</v>
      </c>
      <c r="AD71" s="114"/>
      <c r="AE71" s="264">
        <v>0</v>
      </c>
      <c r="AF71" s="224" t="str">
        <f t="shared" si="9"/>
        <v>No hay Programación</v>
      </c>
      <c r="AG71" s="114" t="str">
        <f t="shared" si="10"/>
        <v>De acuerdo con lo programado</v>
      </c>
      <c r="AH71" s="114"/>
      <c r="AI71" s="264">
        <f t="shared" si="11"/>
        <v>1</v>
      </c>
      <c r="AJ71" s="113" t="str">
        <f t="shared" si="12"/>
        <v>No hay Programación</v>
      </c>
      <c r="AK71" s="114" t="str">
        <f t="shared" si="13"/>
        <v>De acuerdo con lo programado</v>
      </c>
      <c r="AL71" s="114"/>
    </row>
    <row r="72" spans="1:38" ht="51" customHeight="1" thickTop="1" thickBot="1">
      <c r="A72" s="188">
        <f t="shared" si="23"/>
        <v>57</v>
      </c>
      <c r="B72" s="184">
        <v>0</v>
      </c>
      <c r="C72" s="184">
        <v>0</v>
      </c>
      <c r="D72" s="184">
        <v>0</v>
      </c>
      <c r="E72" s="184">
        <v>0</v>
      </c>
      <c r="F72" s="193"/>
      <c r="G72" s="186"/>
      <c r="H72" s="148"/>
      <c r="I72" s="223">
        <v>0</v>
      </c>
      <c r="J72" s="223">
        <v>0</v>
      </c>
      <c r="K72" s="219">
        <f t="shared" ref="K72:K77" si="36">I72+J72</f>
        <v>0</v>
      </c>
      <c r="L72" s="223">
        <v>0</v>
      </c>
      <c r="M72" s="223">
        <v>0</v>
      </c>
      <c r="N72" s="219">
        <f t="shared" ref="N72:N77" si="37">L72+M72</f>
        <v>0</v>
      </c>
      <c r="O72" s="219">
        <f t="shared" ref="O72:O77" si="38">K72+N72</f>
        <v>0</v>
      </c>
      <c r="P72" s="139"/>
      <c r="Q72" s="187"/>
      <c r="R72" s="187"/>
      <c r="S72" s="264">
        <v>0</v>
      </c>
      <c r="T72" s="224" t="str">
        <f t="shared" ref="T72:T77" si="39">IF(S72="","No hay ejecución",IF(AND(I72=0),"No hay Programación", S72/I72))</f>
        <v>No hay Programación</v>
      </c>
      <c r="U72" s="114" t="str">
        <f t="shared" ref="U72:U77" si="40">IF(T72="No hay ejecución","NA",IF(T72&gt;=90%,"De acuerdo con lo programado",IF(T72&gt;=51%,"Atraso Leve",IF(T72&lt;50%,"En riesgo en cumplimiento"))))</f>
        <v>De acuerdo con lo programado</v>
      </c>
      <c r="V72" s="114"/>
      <c r="W72" s="264">
        <v>0</v>
      </c>
      <c r="X72" s="224" t="str">
        <f t="shared" si="5"/>
        <v>No hay Programación</v>
      </c>
      <c r="Y72" s="114" t="str">
        <f t="shared" si="6"/>
        <v>De acuerdo con lo programado</v>
      </c>
      <c r="Z72" s="114"/>
      <c r="AA72" s="264">
        <v>0</v>
      </c>
      <c r="AB72" s="224" t="str">
        <f t="shared" si="7"/>
        <v>No hay Programación</v>
      </c>
      <c r="AC72" s="114" t="str">
        <f t="shared" si="8"/>
        <v>De acuerdo con lo programado</v>
      </c>
      <c r="AD72" s="114"/>
      <c r="AE72" s="264">
        <v>0</v>
      </c>
      <c r="AF72" s="224" t="str">
        <f t="shared" si="9"/>
        <v>No hay Programación</v>
      </c>
      <c r="AG72" s="114" t="str">
        <f t="shared" si="10"/>
        <v>De acuerdo con lo programado</v>
      </c>
      <c r="AH72" s="114"/>
      <c r="AI72" s="264">
        <f t="shared" si="11"/>
        <v>0</v>
      </c>
      <c r="AJ72" s="113" t="str">
        <f t="shared" si="12"/>
        <v>No hay Programación</v>
      </c>
      <c r="AK72" s="114" t="str">
        <f t="shared" si="13"/>
        <v>De acuerdo con lo programado</v>
      </c>
      <c r="AL72" s="114"/>
    </row>
    <row r="73" spans="1:38" ht="51" customHeight="1" thickTop="1" thickBot="1">
      <c r="A73" s="188">
        <f t="shared" si="23"/>
        <v>58</v>
      </c>
      <c r="B73" s="184">
        <v>0</v>
      </c>
      <c r="C73" s="184">
        <v>0</v>
      </c>
      <c r="D73" s="184">
        <v>0</v>
      </c>
      <c r="E73" s="184">
        <v>0</v>
      </c>
      <c r="F73" s="193"/>
      <c r="G73" s="186"/>
      <c r="H73" s="148"/>
      <c r="I73" s="223">
        <v>0</v>
      </c>
      <c r="J73" s="223">
        <v>0</v>
      </c>
      <c r="K73" s="219">
        <f t="shared" si="36"/>
        <v>0</v>
      </c>
      <c r="L73" s="223">
        <v>0</v>
      </c>
      <c r="M73" s="223">
        <v>0</v>
      </c>
      <c r="N73" s="219">
        <f t="shared" si="37"/>
        <v>0</v>
      </c>
      <c r="O73" s="219">
        <f t="shared" si="38"/>
        <v>0</v>
      </c>
      <c r="P73" s="139"/>
      <c r="Q73" s="187"/>
      <c r="R73" s="187"/>
      <c r="S73" s="264">
        <v>0</v>
      </c>
      <c r="T73" s="224" t="str">
        <f t="shared" si="39"/>
        <v>No hay Programación</v>
      </c>
      <c r="U73" s="114" t="str">
        <f t="shared" si="40"/>
        <v>De acuerdo con lo programado</v>
      </c>
      <c r="V73" s="114"/>
      <c r="W73" s="264">
        <v>0</v>
      </c>
      <c r="X73" s="224" t="str">
        <f t="shared" si="5"/>
        <v>No hay Programación</v>
      </c>
      <c r="Y73" s="114" t="str">
        <f t="shared" si="6"/>
        <v>De acuerdo con lo programado</v>
      </c>
      <c r="Z73" s="114"/>
      <c r="AA73" s="264">
        <v>0</v>
      </c>
      <c r="AB73" s="224" t="str">
        <f t="shared" si="7"/>
        <v>No hay Programación</v>
      </c>
      <c r="AC73" s="114" t="str">
        <f t="shared" si="8"/>
        <v>De acuerdo con lo programado</v>
      </c>
      <c r="AD73" s="114"/>
      <c r="AE73" s="264">
        <v>0</v>
      </c>
      <c r="AF73" s="224" t="str">
        <f t="shared" si="9"/>
        <v>No hay Programación</v>
      </c>
      <c r="AG73" s="114" t="str">
        <f t="shared" si="10"/>
        <v>De acuerdo con lo programado</v>
      </c>
      <c r="AH73" s="114"/>
      <c r="AI73" s="264">
        <f t="shared" si="11"/>
        <v>0</v>
      </c>
      <c r="AJ73" s="113" t="str">
        <f t="shared" si="12"/>
        <v>No hay Programación</v>
      </c>
      <c r="AK73" s="114" t="str">
        <f t="shared" si="13"/>
        <v>De acuerdo con lo programado</v>
      </c>
      <c r="AL73" s="114"/>
    </row>
    <row r="74" spans="1:38" ht="51" customHeight="1" thickTop="1" thickBot="1">
      <c r="A74" s="188">
        <f t="shared" si="23"/>
        <v>59</v>
      </c>
      <c r="B74" s="184">
        <v>0</v>
      </c>
      <c r="C74" s="184">
        <v>0</v>
      </c>
      <c r="D74" s="184">
        <v>0</v>
      </c>
      <c r="E74" s="184">
        <v>0</v>
      </c>
      <c r="F74" s="193"/>
      <c r="G74" s="186"/>
      <c r="H74" s="148"/>
      <c r="I74" s="223">
        <v>0</v>
      </c>
      <c r="J74" s="223">
        <v>0</v>
      </c>
      <c r="K74" s="219">
        <f t="shared" si="36"/>
        <v>0</v>
      </c>
      <c r="L74" s="223">
        <v>0</v>
      </c>
      <c r="M74" s="223">
        <v>0</v>
      </c>
      <c r="N74" s="219">
        <f t="shared" si="37"/>
        <v>0</v>
      </c>
      <c r="O74" s="219">
        <f t="shared" si="38"/>
        <v>0</v>
      </c>
      <c r="P74" s="139"/>
      <c r="Q74" s="187"/>
      <c r="R74" s="187"/>
      <c r="S74" s="264">
        <v>0</v>
      </c>
      <c r="T74" s="224" t="str">
        <f t="shared" si="39"/>
        <v>No hay Programación</v>
      </c>
      <c r="U74" s="114" t="str">
        <f t="shared" si="40"/>
        <v>De acuerdo con lo programado</v>
      </c>
      <c r="V74" s="114"/>
      <c r="W74" s="264">
        <v>0</v>
      </c>
      <c r="X74" s="224" t="str">
        <f t="shared" si="5"/>
        <v>No hay Programación</v>
      </c>
      <c r="Y74" s="114" t="str">
        <f t="shared" si="6"/>
        <v>De acuerdo con lo programado</v>
      </c>
      <c r="Z74" s="114"/>
      <c r="AA74" s="264">
        <v>0</v>
      </c>
      <c r="AB74" s="224" t="str">
        <f t="shared" si="7"/>
        <v>No hay Programación</v>
      </c>
      <c r="AC74" s="114" t="str">
        <f t="shared" si="8"/>
        <v>De acuerdo con lo programado</v>
      </c>
      <c r="AD74" s="114"/>
      <c r="AE74" s="264">
        <v>0</v>
      </c>
      <c r="AF74" s="224" t="str">
        <f t="shared" si="9"/>
        <v>No hay Programación</v>
      </c>
      <c r="AG74" s="114" t="str">
        <f t="shared" si="10"/>
        <v>De acuerdo con lo programado</v>
      </c>
      <c r="AH74" s="114"/>
      <c r="AI74" s="264">
        <f t="shared" si="11"/>
        <v>0</v>
      </c>
      <c r="AJ74" s="113" t="str">
        <f t="shared" si="12"/>
        <v>No hay Programación</v>
      </c>
      <c r="AK74" s="114" t="str">
        <f t="shared" si="13"/>
        <v>De acuerdo con lo programado</v>
      </c>
      <c r="AL74" s="114"/>
    </row>
    <row r="75" spans="1:38" ht="51" customHeight="1" thickTop="1" thickBot="1">
      <c r="A75" s="188">
        <f t="shared" si="23"/>
        <v>60</v>
      </c>
      <c r="B75" s="184">
        <v>0</v>
      </c>
      <c r="C75" s="184">
        <v>0</v>
      </c>
      <c r="D75" s="184">
        <v>0</v>
      </c>
      <c r="E75" s="184">
        <v>0</v>
      </c>
      <c r="F75" s="193"/>
      <c r="G75" s="186"/>
      <c r="H75" s="148"/>
      <c r="I75" s="223">
        <v>0</v>
      </c>
      <c r="J75" s="223">
        <v>0</v>
      </c>
      <c r="K75" s="219">
        <f t="shared" si="36"/>
        <v>0</v>
      </c>
      <c r="L75" s="223">
        <v>0</v>
      </c>
      <c r="M75" s="223">
        <v>0</v>
      </c>
      <c r="N75" s="219">
        <f t="shared" si="37"/>
        <v>0</v>
      </c>
      <c r="O75" s="219">
        <f t="shared" si="38"/>
        <v>0</v>
      </c>
      <c r="P75" s="139"/>
      <c r="Q75" s="187"/>
      <c r="R75" s="187"/>
      <c r="S75" s="264">
        <v>0</v>
      </c>
      <c r="T75" s="224" t="str">
        <f t="shared" si="39"/>
        <v>No hay Programación</v>
      </c>
      <c r="U75" s="114" t="str">
        <f t="shared" si="40"/>
        <v>De acuerdo con lo programado</v>
      </c>
      <c r="V75" s="114"/>
      <c r="W75" s="264">
        <v>0</v>
      </c>
      <c r="X75" s="224" t="str">
        <f t="shared" ref="X75:X77" si="41">IF(W75="","No hay ejecución",IF(AND(J75=0),"No hay Programación", W75/J75))</f>
        <v>No hay Programación</v>
      </c>
      <c r="Y75" s="114" t="str">
        <f t="shared" ref="Y75:Y77" si="42">IF(X75="No hay ejecución","NA",IF(X75&gt;=90%,"De acuerdo con lo programado",IF(X75&gt;=51%,"Atraso Leve",IF(X75&lt;50%,"En riesgo en cumplimiento"))))</f>
        <v>De acuerdo con lo programado</v>
      </c>
      <c r="Z75" s="114"/>
      <c r="AA75" s="264">
        <v>0</v>
      </c>
      <c r="AB75" s="224" t="str">
        <f t="shared" ref="AB75:AB77" si="43">IF(AA75="","No hay ejecución",IF(AND(L75=0),"No hay Programación", AA75/L75))</f>
        <v>No hay Programación</v>
      </c>
      <c r="AC75" s="114" t="str">
        <f t="shared" ref="AC75:AC77" si="44">IF(AB75="No hay ejecución","NA",IF(AB75&gt;=90%,"De acuerdo con lo programado",IF(AB75&gt;=51%,"Atraso Leve",IF(AB75&lt;50%,"En riesgo en cumplimiento"))))</f>
        <v>De acuerdo con lo programado</v>
      </c>
      <c r="AD75" s="114"/>
      <c r="AE75" s="264">
        <v>0</v>
      </c>
      <c r="AF75" s="224" t="str">
        <f t="shared" ref="AF75:AF77" si="45">IF(AE75="","No hay ejecución",IF(AND(M75=0),"No hay Programación", AE75/M75))</f>
        <v>No hay Programación</v>
      </c>
      <c r="AG75" s="114" t="str">
        <f t="shared" ref="AG75:AG77" si="46">IF(AF75="No hay ejecución","NA",IF(AF75&gt;=90%,"De acuerdo con lo programado",IF(AF75&gt;=51%,"Atraso Leve",IF(AF75&lt;50%,"En riesgo en cumplimiento"))))</f>
        <v>De acuerdo con lo programado</v>
      </c>
      <c r="AH75" s="114"/>
      <c r="AI75" s="264">
        <f t="shared" ref="AI75:AI77" si="47">AE75+AA75+W75+S75</f>
        <v>0</v>
      </c>
      <c r="AJ75" s="113" t="str">
        <f t="shared" ref="AJ75:AJ77" si="48">IF(AI75="","No hay ejecución",IF(AND(O75=0),"No hay Programación", AI75/O75))</f>
        <v>No hay Programación</v>
      </c>
      <c r="AK75" s="114" t="str">
        <f t="shared" ref="AK75:AK77" si="49">IF(AJ75="No hay ejecución","NA",IF(AJ75&gt;=90%,"De acuerdo con lo programado",IF(AJ75&gt;=51%,"Atraso Leve",IF(AJ75&lt;50%,"En riesgo en cumplimiento"))))</f>
        <v>De acuerdo con lo programado</v>
      </c>
      <c r="AL75" s="114"/>
    </row>
    <row r="76" spans="1:38" ht="51" customHeight="1" thickTop="1" thickBot="1">
      <c r="A76" s="188">
        <f t="shared" si="23"/>
        <v>61</v>
      </c>
      <c r="B76" s="184">
        <v>0</v>
      </c>
      <c r="C76" s="184">
        <v>0</v>
      </c>
      <c r="D76" s="184">
        <v>0</v>
      </c>
      <c r="E76" s="184">
        <v>0</v>
      </c>
      <c r="F76" s="193"/>
      <c r="G76" s="186"/>
      <c r="H76" s="148"/>
      <c r="I76" s="223">
        <v>0</v>
      </c>
      <c r="J76" s="223">
        <v>0</v>
      </c>
      <c r="K76" s="219">
        <f t="shared" si="36"/>
        <v>0</v>
      </c>
      <c r="L76" s="223">
        <v>0</v>
      </c>
      <c r="M76" s="223">
        <v>0</v>
      </c>
      <c r="N76" s="219">
        <f t="shared" si="37"/>
        <v>0</v>
      </c>
      <c r="O76" s="219">
        <f t="shared" si="38"/>
        <v>0</v>
      </c>
      <c r="P76" s="139"/>
      <c r="Q76" s="187"/>
      <c r="R76" s="187"/>
      <c r="S76" s="264">
        <v>0</v>
      </c>
      <c r="T76" s="224" t="str">
        <f t="shared" si="39"/>
        <v>No hay Programación</v>
      </c>
      <c r="U76" s="114" t="str">
        <f t="shared" si="40"/>
        <v>De acuerdo con lo programado</v>
      </c>
      <c r="V76" s="114"/>
      <c r="W76" s="264">
        <v>0</v>
      </c>
      <c r="X76" s="224" t="str">
        <f t="shared" si="41"/>
        <v>No hay Programación</v>
      </c>
      <c r="Y76" s="114" t="str">
        <f t="shared" si="42"/>
        <v>De acuerdo con lo programado</v>
      </c>
      <c r="Z76" s="114"/>
      <c r="AA76" s="264">
        <v>0</v>
      </c>
      <c r="AB76" s="224" t="str">
        <f t="shared" si="43"/>
        <v>No hay Programación</v>
      </c>
      <c r="AC76" s="114" t="str">
        <f t="shared" si="44"/>
        <v>De acuerdo con lo programado</v>
      </c>
      <c r="AD76" s="114"/>
      <c r="AE76" s="264">
        <v>0</v>
      </c>
      <c r="AF76" s="224" t="str">
        <f t="shared" si="45"/>
        <v>No hay Programación</v>
      </c>
      <c r="AG76" s="114" t="str">
        <f t="shared" si="46"/>
        <v>De acuerdo con lo programado</v>
      </c>
      <c r="AH76" s="114"/>
      <c r="AI76" s="264">
        <f t="shared" si="47"/>
        <v>0</v>
      </c>
      <c r="AJ76" s="113" t="str">
        <f t="shared" si="48"/>
        <v>No hay Programación</v>
      </c>
      <c r="AK76" s="114" t="str">
        <f t="shared" si="49"/>
        <v>De acuerdo con lo programado</v>
      </c>
      <c r="AL76" s="114"/>
    </row>
    <row r="77" spans="1:38" ht="51" customHeight="1" thickTop="1" thickBot="1">
      <c r="A77" s="188">
        <f t="shared" si="23"/>
        <v>62</v>
      </c>
      <c r="B77" s="184">
        <v>0</v>
      </c>
      <c r="C77" s="184">
        <v>0</v>
      </c>
      <c r="D77" s="184">
        <v>0</v>
      </c>
      <c r="E77" s="184">
        <v>0</v>
      </c>
      <c r="F77" s="193"/>
      <c r="G77" s="186"/>
      <c r="H77" s="148"/>
      <c r="I77" s="223">
        <v>0</v>
      </c>
      <c r="J77" s="223">
        <v>0</v>
      </c>
      <c r="K77" s="219">
        <f t="shared" si="36"/>
        <v>0</v>
      </c>
      <c r="L77" s="223">
        <v>0</v>
      </c>
      <c r="M77" s="223">
        <v>0</v>
      </c>
      <c r="N77" s="219">
        <f t="shared" si="37"/>
        <v>0</v>
      </c>
      <c r="O77" s="219">
        <f t="shared" si="38"/>
        <v>0</v>
      </c>
      <c r="P77" s="139"/>
      <c r="Q77" s="187"/>
      <c r="R77" s="187"/>
      <c r="S77" s="264">
        <v>0</v>
      </c>
      <c r="T77" s="224" t="str">
        <f t="shared" si="39"/>
        <v>No hay Programación</v>
      </c>
      <c r="U77" s="114" t="str">
        <f t="shared" si="40"/>
        <v>De acuerdo con lo programado</v>
      </c>
      <c r="V77" s="114"/>
      <c r="W77" s="264">
        <v>0</v>
      </c>
      <c r="X77" s="224" t="str">
        <f t="shared" si="41"/>
        <v>No hay Programación</v>
      </c>
      <c r="Y77" s="114" t="str">
        <f t="shared" si="42"/>
        <v>De acuerdo con lo programado</v>
      </c>
      <c r="Z77" s="114"/>
      <c r="AA77" s="264">
        <v>0</v>
      </c>
      <c r="AB77" s="224" t="str">
        <f t="shared" si="43"/>
        <v>No hay Programación</v>
      </c>
      <c r="AC77" s="114" t="str">
        <f t="shared" si="44"/>
        <v>De acuerdo con lo programado</v>
      </c>
      <c r="AD77" s="114"/>
      <c r="AE77" s="264">
        <v>0</v>
      </c>
      <c r="AF77" s="224" t="str">
        <f t="shared" si="45"/>
        <v>No hay Programación</v>
      </c>
      <c r="AG77" s="114" t="str">
        <f t="shared" si="46"/>
        <v>De acuerdo con lo programado</v>
      </c>
      <c r="AH77" s="114"/>
      <c r="AI77" s="264">
        <f t="shared" si="47"/>
        <v>0</v>
      </c>
      <c r="AJ77" s="113" t="str">
        <f t="shared" si="48"/>
        <v>No hay Programación</v>
      </c>
      <c r="AK77" s="114" t="str">
        <f t="shared" si="49"/>
        <v>De acuerdo con lo programado</v>
      </c>
      <c r="AL77" s="114"/>
    </row>
    <row r="78" spans="1:38" ht="10.5" thickTop="1" thickBot="1">
      <c r="A78" s="346"/>
      <c r="B78" s="346"/>
      <c r="C78" s="346"/>
      <c r="D78" s="346"/>
      <c r="E78" s="346"/>
      <c r="F78" s="347"/>
      <c r="G78" s="348"/>
      <c r="H78" s="348"/>
      <c r="I78" s="349"/>
      <c r="J78" s="349"/>
      <c r="K78" s="349"/>
      <c r="L78" s="349"/>
      <c r="M78" s="349"/>
      <c r="N78" s="349"/>
      <c r="O78" s="349"/>
      <c r="P78" s="349"/>
      <c r="Q78" s="349"/>
      <c r="R78" s="349"/>
      <c r="AD78" s="115"/>
    </row>
    <row r="79" spans="1:38" ht="10.5" customHeight="1" thickTop="1" thickBot="1">
      <c r="A79" s="1332" t="s">
        <v>363</v>
      </c>
      <c r="B79" s="1333"/>
      <c r="C79" s="1333"/>
      <c r="D79" s="1333"/>
      <c r="E79" s="1333"/>
      <c r="F79" s="196" t="s">
        <v>1401</v>
      </c>
      <c r="G79" s="351"/>
      <c r="H79" s="351"/>
      <c r="I79" s="349"/>
      <c r="J79" s="349"/>
      <c r="K79" s="349"/>
      <c r="L79" s="349"/>
      <c r="M79" s="349"/>
      <c r="N79" s="349"/>
      <c r="O79" s="349"/>
      <c r="P79" s="349"/>
      <c r="Q79" s="349"/>
      <c r="R79" s="349"/>
    </row>
    <row r="80" spans="1:38" ht="10.5" thickTop="1" thickBot="1">
      <c r="A80" s="352"/>
      <c r="B80" s="352"/>
      <c r="C80" s="352"/>
      <c r="D80" s="352"/>
      <c r="E80" s="352"/>
      <c r="F80" s="353"/>
      <c r="G80" s="351"/>
      <c r="H80" s="351"/>
      <c r="I80" s="349"/>
      <c r="J80" s="349"/>
      <c r="K80" s="349"/>
      <c r="L80" s="349"/>
      <c r="M80" s="349"/>
      <c r="N80" s="349"/>
      <c r="O80" s="349"/>
      <c r="P80" s="349"/>
      <c r="Q80" s="349"/>
      <c r="R80" s="349"/>
    </row>
    <row r="81" spans="1:18" ht="12" customHeight="1" thickTop="1" thickBot="1">
      <c r="A81" s="1334" t="s">
        <v>365</v>
      </c>
      <c r="B81" s="1335"/>
      <c r="C81" s="1335"/>
      <c r="D81" s="1335"/>
      <c r="E81" s="1335"/>
      <c r="F81" s="196" t="s">
        <v>1402</v>
      </c>
      <c r="G81" s="351"/>
      <c r="H81" s="351"/>
      <c r="I81" s="349"/>
      <c r="J81" s="349"/>
      <c r="K81" s="349"/>
      <c r="L81" s="349"/>
      <c r="M81" s="349"/>
      <c r="N81" s="349"/>
      <c r="O81" s="349"/>
      <c r="P81" s="349"/>
      <c r="Q81" s="349"/>
      <c r="R81" s="349"/>
    </row>
    <row r="82" spans="1:18" ht="10.5" thickTop="1" thickBot="1">
      <c r="A82" s="354"/>
      <c r="B82" s="354"/>
      <c r="C82" s="354"/>
      <c r="D82" s="354"/>
      <c r="E82" s="354"/>
      <c r="F82" s="355"/>
      <c r="G82" s="351"/>
      <c r="H82" s="351"/>
      <c r="I82" s="349"/>
      <c r="J82" s="349"/>
      <c r="K82" s="349"/>
      <c r="L82" s="349"/>
      <c r="M82" s="349"/>
      <c r="N82" s="349"/>
      <c r="O82" s="349"/>
      <c r="P82" s="349"/>
      <c r="Q82" s="349"/>
      <c r="R82" s="349"/>
    </row>
    <row r="83" spans="1:18" ht="10.5" thickTop="1" thickBot="1">
      <c r="A83" s="356" t="s">
        <v>366</v>
      </c>
      <c r="B83" s="346"/>
      <c r="C83" s="357"/>
      <c r="D83" s="346"/>
      <c r="E83" s="346"/>
      <c r="F83" s="347"/>
      <c r="G83" s="351"/>
      <c r="H83" s="351"/>
      <c r="I83" s="349"/>
      <c r="J83" s="349"/>
      <c r="K83" s="349"/>
      <c r="L83" s="349"/>
      <c r="M83" s="349"/>
      <c r="N83" s="349"/>
      <c r="O83" s="349"/>
      <c r="P83" s="349"/>
      <c r="Q83" s="349"/>
      <c r="R83" s="349"/>
    </row>
    <row r="84" spans="1:18" ht="12.9" customHeight="1" thickTop="1" thickBot="1">
      <c r="A84" s="356">
        <v>1</v>
      </c>
      <c r="B84" s="346" t="s">
        <v>367</v>
      </c>
      <c r="C84" s="357"/>
      <c r="D84" s="346"/>
      <c r="E84" s="346"/>
      <c r="F84" s="347"/>
      <c r="G84" s="351"/>
      <c r="H84" s="351"/>
      <c r="I84" s="349"/>
      <c r="J84" s="349"/>
      <c r="K84" s="349"/>
      <c r="L84" s="349"/>
      <c r="M84" s="349"/>
      <c r="N84" s="349"/>
      <c r="O84" s="349"/>
      <c r="P84" s="349"/>
      <c r="Q84" s="349"/>
      <c r="R84" s="349"/>
    </row>
    <row r="85" spans="1:18" ht="12.9" customHeight="1" thickTop="1" thickBot="1">
      <c r="A85" s="356">
        <v>2</v>
      </c>
      <c r="B85" s="346" t="s">
        <v>997</v>
      </c>
      <c r="C85" s="357"/>
      <c r="D85" s="346"/>
      <c r="E85" s="346"/>
      <c r="F85" s="347"/>
      <c r="G85" s="351"/>
      <c r="H85" s="351"/>
      <c r="I85" s="349"/>
      <c r="J85" s="349"/>
      <c r="K85" s="349"/>
      <c r="L85" s="349"/>
      <c r="M85" s="349"/>
      <c r="N85" s="349"/>
      <c r="O85" s="349"/>
      <c r="P85" s="349"/>
      <c r="Q85" s="349"/>
      <c r="R85" s="349"/>
    </row>
    <row r="86" spans="1:18" ht="12.9" customHeight="1" thickTop="1" thickBot="1">
      <c r="A86" s="356">
        <v>3</v>
      </c>
      <c r="B86" s="346" t="s">
        <v>369</v>
      </c>
      <c r="C86" s="358"/>
      <c r="D86" s="346"/>
      <c r="E86" s="346"/>
      <c r="F86" s="347"/>
      <c r="G86" s="352"/>
      <c r="H86" s="352"/>
      <c r="I86" s="349"/>
      <c r="J86" s="349"/>
      <c r="K86" s="349"/>
      <c r="L86" s="349"/>
      <c r="M86" s="349"/>
      <c r="N86" s="349"/>
      <c r="O86" s="349"/>
      <c r="P86" s="349"/>
      <c r="Q86" s="349"/>
      <c r="R86" s="349"/>
    </row>
    <row r="87" spans="1:18" ht="12.9" customHeight="1" thickTop="1" thickBot="1">
      <c r="A87" s="356">
        <v>4</v>
      </c>
      <c r="B87" s="346" t="s">
        <v>370</v>
      </c>
      <c r="C87" s="358"/>
      <c r="D87" s="346"/>
      <c r="E87" s="346"/>
      <c r="F87" s="347"/>
      <c r="G87" s="348"/>
      <c r="H87" s="348"/>
      <c r="I87" s="349"/>
      <c r="J87" s="349"/>
      <c r="K87" s="349"/>
      <c r="L87" s="349"/>
      <c r="M87" s="349"/>
      <c r="N87" s="349"/>
      <c r="O87" s="349"/>
      <c r="P87" s="349"/>
      <c r="Q87" s="349"/>
      <c r="R87" s="349"/>
    </row>
    <row r="88" spans="1:18" ht="12.9" customHeight="1" thickTop="1" thickBot="1">
      <c r="A88" s="356">
        <v>5</v>
      </c>
      <c r="B88" s="346" t="s">
        <v>998</v>
      </c>
      <c r="C88" s="358"/>
      <c r="D88" s="346"/>
      <c r="E88" s="346"/>
      <c r="F88" s="347"/>
      <c r="G88" s="348"/>
      <c r="H88" s="348"/>
      <c r="I88" s="349"/>
      <c r="J88" s="349"/>
      <c r="K88" s="349"/>
      <c r="L88" s="349"/>
      <c r="M88" s="349"/>
      <c r="N88" s="349"/>
      <c r="O88" s="349"/>
      <c r="P88" s="349"/>
      <c r="Q88" s="349"/>
      <c r="R88" s="349"/>
    </row>
    <row r="89" spans="1:18" ht="12.9" customHeight="1" thickTop="1">
      <c r="A89" s="356">
        <v>6</v>
      </c>
      <c r="B89" s="352" t="s">
        <v>372</v>
      </c>
      <c r="C89" s="358"/>
      <c r="D89" s="346"/>
      <c r="E89" s="346"/>
      <c r="F89" s="347"/>
      <c r="G89" s="351"/>
      <c r="H89" s="351"/>
      <c r="I89" s="359"/>
      <c r="J89" s="359"/>
      <c r="K89" s="359"/>
      <c r="L89" s="359"/>
      <c r="M89" s="359"/>
      <c r="N89" s="359"/>
      <c r="O89" s="359"/>
      <c r="P89" s="359"/>
      <c r="Q89" s="359"/>
      <c r="R89" s="359"/>
    </row>
    <row r="90" spans="1:18" ht="12.9" customHeight="1">
      <c r="A90" s="356">
        <v>7</v>
      </c>
      <c r="B90" s="346" t="s">
        <v>373</v>
      </c>
      <c r="D90" s="346"/>
      <c r="E90" s="346"/>
      <c r="F90" s="347"/>
      <c r="G90" s="351"/>
      <c r="H90" s="351"/>
      <c r="I90" s="359"/>
      <c r="J90" s="359"/>
      <c r="K90" s="359"/>
      <c r="L90" s="359"/>
      <c r="M90" s="359"/>
      <c r="N90" s="359"/>
      <c r="O90" s="359"/>
      <c r="P90" s="359"/>
      <c r="Q90" s="359"/>
      <c r="R90" s="359"/>
    </row>
    <row r="91" spans="1:18" s="249" customFormat="1" ht="12.9" customHeight="1">
      <c r="A91" s="356">
        <v>8</v>
      </c>
      <c r="B91" s="360" t="s">
        <v>374</v>
      </c>
      <c r="C91" s="346"/>
      <c r="D91" s="352"/>
      <c r="E91" s="352"/>
      <c r="F91" s="347"/>
      <c r="G91" s="351"/>
      <c r="H91" s="351"/>
      <c r="I91" s="359"/>
      <c r="J91" s="359"/>
      <c r="K91" s="359"/>
      <c r="L91" s="359"/>
      <c r="M91" s="359"/>
      <c r="N91" s="359"/>
      <c r="O91" s="359"/>
      <c r="P91" s="359"/>
      <c r="Q91" s="359"/>
      <c r="R91" s="359"/>
    </row>
    <row r="92" spans="1:18" ht="12.9" customHeight="1">
      <c r="A92" s="356">
        <v>9</v>
      </c>
      <c r="B92" s="360" t="s">
        <v>375</v>
      </c>
      <c r="C92" s="346"/>
      <c r="D92" s="346"/>
      <c r="E92" s="346"/>
      <c r="F92" s="347"/>
      <c r="G92" s="351"/>
      <c r="H92" s="351"/>
      <c r="I92" s="359"/>
      <c r="J92" s="359"/>
      <c r="K92" s="359"/>
      <c r="L92" s="359"/>
      <c r="M92" s="359"/>
      <c r="N92" s="359"/>
      <c r="O92" s="359"/>
      <c r="P92" s="359"/>
      <c r="Q92" s="359"/>
      <c r="R92" s="359"/>
    </row>
    <row r="93" spans="1:18" ht="12.9" hidden="1" customHeight="1">
      <c r="A93" s="356">
        <v>10</v>
      </c>
      <c r="B93" s="360" t="s">
        <v>376</v>
      </c>
      <c r="C93" s="346"/>
      <c r="D93" s="346"/>
      <c r="E93" s="346"/>
      <c r="F93" s="347"/>
      <c r="G93" s="351"/>
      <c r="H93" s="351"/>
      <c r="I93" s="359"/>
      <c r="J93" s="359"/>
      <c r="K93" s="359"/>
      <c r="L93" s="359"/>
      <c r="M93" s="359"/>
      <c r="N93" s="359"/>
      <c r="O93" s="359"/>
      <c r="P93" s="359"/>
      <c r="Q93" s="359"/>
      <c r="R93" s="359"/>
    </row>
    <row r="94" spans="1:18" ht="12.9" customHeight="1">
      <c r="A94" s="356">
        <v>10</v>
      </c>
      <c r="B94" s="360" t="s">
        <v>377</v>
      </c>
      <c r="C94" s="346"/>
      <c r="D94" s="346"/>
      <c r="E94" s="346"/>
      <c r="F94" s="347"/>
      <c r="G94" s="351"/>
      <c r="H94" s="351"/>
      <c r="I94" s="359"/>
      <c r="J94" s="359"/>
      <c r="K94" s="359"/>
      <c r="L94" s="359"/>
      <c r="M94" s="359"/>
      <c r="N94" s="359"/>
      <c r="O94" s="359"/>
      <c r="P94" s="359"/>
      <c r="Q94" s="359"/>
      <c r="R94" s="359"/>
    </row>
    <row r="95" spans="1:18" ht="12.9" customHeight="1">
      <c r="A95" s="356">
        <v>11</v>
      </c>
      <c r="B95" s="346" t="s">
        <v>378</v>
      </c>
      <c r="C95" s="346"/>
      <c r="D95" s="346"/>
      <c r="E95" s="346"/>
      <c r="F95" s="347"/>
      <c r="G95" s="351"/>
      <c r="H95" s="351"/>
      <c r="I95" s="359"/>
      <c r="J95" s="359"/>
      <c r="K95" s="359"/>
      <c r="L95" s="359"/>
      <c r="M95" s="359"/>
      <c r="N95" s="359"/>
      <c r="O95" s="359"/>
      <c r="P95" s="359"/>
      <c r="Q95" s="359"/>
      <c r="R95" s="359"/>
    </row>
    <row r="96" spans="1:18" ht="12.9" customHeight="1">
      <c r="A96" s="356">
        <v>12</v>
      </c>
      <c r="B96" s="360" t="s">
        <v>379</v>
      </c>
      <c r="C96" s="346"/>
      <c r="D96" s="346"/>
      <c r="E96" s="346"/>
      <c r="F96" s="347"/>
      <c r="G96" s="351"/>
      <c r="H96" s="351"/>
      <c r="I96" s="359"/>
      <c r="J96" s="359"/>
      <c r="K96" s="359"/>
      <c r="L96" s="359"/>
      <c r="M96" s="359"/>
      <c r="N96" s="359"/>
      <c r="O96" s="359"/>
      <c r="P96" s="359"/>
      <c r="Q96" s="359"/>
      <c r="R96" s="359"/>
    </row>
    <row r="97" spans="1:18" ht="10" thickBot="1">
      <c r="A97" s="352"/>
      <c r="C97" s="352"/>
      <c r="D97" s="352"/>
      <c r="E97" s="352"/>
      <c r="F97" s="353"/>
      <c r="G97" s="380"/>
      <c r="H97" s="380"/>
      <c r="I97" s="380"/>
      <c r="J97" s="380"/>
      <c r="K97" s="380"/>
      <c r="L97" s="380"/>
      <c r="M97" s="380"/>
      <c r="N97" s="380"/>
      <c r="O97" s="380"/>
      <c r="P97" s="380"/>
      <c r="Q97" s="380"/>
      <c r="R97" s="380"/>
    </row>
    <row r="98" spans="1:18" ht="10" thickTop="1">
      <c r="A98" s="352"/>
      <c r="C98" s="352"/>
      <c r="D98" s="352"/>
      <c r="E98" s="352"/>
      <c r="F98" s="353"/>
      <c r="G98" s="352"/>
      <c r="H98" s="352"/>
      <c r="I98" s="352"/>
      <c r="J98" s="352"/>
      <c r="K98" s="352"/>
      <c r="L98" s="352"/>
      <c r="M98" s="352"/>
      <c r="N98" s="352"/>
      <c r="O98" s="352"/>
      <c r="P98" s="352"/>
      <c r="Q98" s="352"/>
      <c r="R98" s="352"/>
    </row>
    <row r="99" spans="1:18" s="249" customFormat="1">
      <c r="A99" s="352"/>
      <c r="B99" s="352"/>
      <c r="C99" s="352"/>
      <c r="D99" s="352"/>
      <c r="E99" s="352"/>
      <c r="F99" s="353"/>
      <c r="G99" s="352"/>
      <c r="H99" s="352"/>
      <c r="I99" s="352"/>
      <c r="J99" s="352"/>
      <c r="K99" s="352"/>
      <c r="L99" s="352"/>
      <c r="M99" s="352"/>
      <c r="N99" s="352"/>
      <c r="O99" s="352"/>
      <c r="P99" s="352"/>
      <c r="Q99" s="352"/>
      <c r="R99" s="352"/>
    </row>
    <row r="100" spans="1:18" s="249" customFormat="1" ht="9.75" customHeight="1">
      <c r="A100" s="352"/>
      <c r="B100" s="352"/>
      <c r="C100" s="352"/>
      <c r="D100" s="352"/>
      <c r="E100" s="352"/>
      <c r="F100" s="353"/>
      <c r="G100" s="352"/>
      <c r="H100" s="352"/>
      <c r="I100" s="352"/>
      <c r="J100" s="352"/>
      <c r="K100" s="352"/>
      <c r="L100" s="352"/>
      <c r="M100" s="352"/>
      <c r="N100" s="352"/>
      <c r="O100" s="352"/>
      <c r="P100" s="352"/>
      <c r="Q100" s="352"/>
      <c r="R100" s="352"/>
    </row>
    <row r="101" spans="1:18" s="249" customFormat="1">
      <c r="A101" s="352"/>
      <c r="B101" s="352"/>
      <c r="C101" s="352"/>
      <c r="D101" s="352"/>
      <c r="E101" s="352"/>
      <c r="F101" s="353"/>
      <c r="G101" s="352"/>
      <c r="H101" s="352"/>
      <c r="I101" s="352"/>
      <c r="J101" s="352"/>
      <c r="K101" s="352"/>
      <c r="L101" s="352"/>
      <c r="M101" s="352"/>
      <c r="N101" s="352"/>
      <c r="O101" s="352"/>
      <c r="P101" s="352"/>
      <c r="Q101" s="352"/>
      <c r="R101" s="352"/>
    </row>
    <row r="102" spans="1:18" s="249" customFormat="1" ht="9" customHeight="1">
      <c r="A102" s="340"/>
      <c r="B102" s="340"/>
      <c r="C102" s="340"/>
      <c r="D102" s="340"/>
      <c r="E102" s="340"/>
      <c r="F102" s="341"/>
      <c r="G102" s="340"/>
      <c r="H102" s="340"/>
      <c r="I102" s="340"/>
      <c r="J102" s="340"/>
      <c r="K102" s="340"/>
      <c r="L102" s="340"/>
      <c r="M102" s="340"/>
      <c r="N102" s="340"/>
      <c r="O102" s="340"/>
      <c r="P102" s="340"/>
      <c r="Q102" s="340"/>
      <c r="R102" s="340"/>
    </row>
    <row r="103" spans="1:18" s="249" customFormat="1">
      <c r="A103" s="340"/>
      <c r="B103" s="340"/>
      <c r="C103" s="340"/>
      <c r="D103" s="340"/>
      <c r="E103" s="340"/>
      <c r="F103" s="341"/>
      <c r="G103" s="340"/>
      <c r="H103" s="340"/>
      <c r="I103" s="340"/>
      <c r="J103" s="340"/>
      <c r="K103" s="340"/>
      <c r="L103" s="340"/>
      <c r="M103" s="340"/>
      <c r="N103" s="340"/>
      <c r="O103" s="340"/>
      <c r="P103" s="340"/>
      <c r="Q103" s="340"/>
      <c r="R103" s="340"/>
    </row>
    <row r="104" spans="1:18" s="249" customFormat="1">
      <c r="A104" s="340"/>
      <c r="B104" s="340"/>
      <c r="C104" s="340"/>
      <c r="D104" s="340"/>
      <c r="E104" s="340"/>
      <c r="F104" s="341"/>
      <c r="G104" s="340"/>
      <c r="H104" s="340"/>
      <c r="I104" s="340"/>
      <c r="J104" s="340"/>
      <c r="K104" s="340"/>
      <c r="L104" s="340"/>
      <c r="M104" s="340"/>
      <c r="N104" s="340"/>
      <c r="O104" s="340"/>
      <c r="P104" s="340"/>
      <c r="Q104" s="340"/>
      <c r="R104" s="340"/>
    </row>
    <row r="105" spans="1:18" s="249" customFormat="1">
      <c r="A105" s="340"/>
      <c r="B105" s="340"/>
      <c r="C105" s="340"/>
      <c r="D105" s="340"/>
      <c r="E105" s="340"/>
      <c r="F105" s="341"/>
      <c r="G105" s="340"/>
      <c r="H105" s="340"/>
      <c r="I105" s="340"/>
      <c r="J105" s="340"/>
      <c r="K105" s="340"/>
      <c r="L105" s="340"/>
      <c r="M105" s="340"/>
      <c r="N105" s="340"/>
      <c r="O105" s="340"/>
      <c r="P105" s="340"/>
      <c r="Q105" s="340"/>
      <c r="R105" s="340"/>
    </row>
    <row r="106" spans="1:18" s="249" customFormat="1">
      <c r="A106" s="340"/>
      <c r="B106" s="340"/>
      <c r="C106" s="340"/>
      <c r="D106" s="340"/>
      <c r="E106" s="340"/>
      <c r="F106" s="341"/>
      <c r="G106" s="340"/>
      <c r="H106" s="340"/>
      <c r="I106" s="340"/>
      <c r="J106" s="340"/>
      <c r="K106" s="340"/>
      <c r="L106" s="340"/>
      <c r="M106" s="340"/>
      <c r="N106" s="340"/>
      <c r="O106" s="340"/>
      <c r="P106" s="340"/>
      <c r="Q106" s="340"/>
      <c r="R106" s="340"/>
    </row>
    <row r="107" spans="1:18" s="249" customFormat="1">
      <c r="A107" s="340"/>
      <c r="B107" s="340"/>
      <c r="C107" s="340"/>
      <c r="D107" s="340"/>
      <c r="E107" s="340"/>
      <c r="F107" s="341"/>
      <c r="G107" s="340"/>
      <c r="H107" s="340"/>
      <c r="I107" s="340"/>
      <c r="J107" s="340"/>
      <c r="K107" s="340"/>
      <c r="L107" s="340"/>
      <c r="M107" s="340"/>
      <c r="N107" s="340"/>
      <c r="O107" s="340"/>
      <c r="P107" s="340"/>
      <c r="Q107" s="340"/>
      <c r="R107" s="340"/>
    </row>
    <row r="108" spans="1:18" s="249" customFormat="1">
      <c r="A108" s="340"/>
      <c r="B108" s="340"/>
      <c r="C108" s="340"/>
      <c r="D108" s="340"/>
      <c r="E108" s="340"/>
      <c r="F108" s="341"/>
      <c r="G108" s="340"/>
      <c r="H108" s="340"/>
      <c r="I108" s="340"/>
      <c r="J108" s="340"/>
      <c r="K108" s="340"/>
      <c r="L108" s="340"/>
      <c r="M108" s="340"/>
      <c r="N108" s="340"/>
      <c r="O108" s="340"/>
      <c r="P108" s="340"/>
      <c r="Q108" s="340"/>
      <c r="R108" s="340"/>
    </row>
    <row r="109" spans="1:18" s="249" customFormat="1">
      <c r="A109" s="340"/>
      <c r="B109" s="340"/>
      <c r="C109" s="340"/>
      <c r="D109" s="340"/>
      <c r="E109" s="340"/>
      <c r="F109" s="341"/>
      <c r="G109" s="340"/>
      <c r="H109" s="340"/>
      <c r="I109" s="340"/>
      <c r="J109" s="340"/>
      <c r="K109" s="340"/>
      <c r="L109" s="340"/>
      <c r="M109" s="340"/>
      <c r="N109" s="340"/>
      <c r="O109" s="340"/>
      <c r="P109" s="340"/>
      <c r="Q109" s="340"/>
      <c r="R109" s="340"/>
    </row>
    <row r="110" spans="1:18" s="249" customFormat="1">
      <c r="A110" s="340"/>
      <c r="B110" s="340"/>
      <c r="C110" s="340"/>
      <c r="D110" s="340"/>
      <c r="E110" s="340"/>
      <c r="F110" s="341"/>
      <c r="G110" s="340"/>
      <c r="H110" s="340"/>
      <c r="I110" s="340"/>
      <c r="J110" s="340"/>
      <c r="K110" s="340"/>
      <c r="L110" s="340"/>
      <c r="M110" s="340"/>
      <c r="N110" s="340"/>
      <c r="O110" s="340"/>
      <c r="P110" s="340"/>
      <c r="Q110" s="340"/>
      <c r="R110" s="340"/>
    </row>
    <row r="111" spans="1:18" s="249" customFormat="1">
      <c r="A111" s="340"/>
      <c r="B111" s="340"/>
      <c r="C111" s="340"/>
      <c r="D111" s="340"/>
      <c r="E111" s="340"/>
      <c r="F111" s="341"/>
      <c r="G111" s="340"/>
      <c r="H111" s="340"/>
      <c r="I111" s="340"/>
      <c r="J111" s="340"/>
      <c r="K111" s="340"/>
      <c r="L111" s="340"/>
      <c r="M111" s="340"/>
      <c r="N111" s="340"/>
      <c r="O111" s="340"/>
      <c r="P111" s="340"/>
      <c r="Q111" s="340"/>
      <c r="R111" s="340"/>
    </row>
  </sheetData>
  <sheetProtection algorithmName="SHA-512" hashValue="U5BhM45/K+J5JiB2UnRFJoRcESQBYwCBxABMn86UMmRMJ+Mx7TGeeSRRptWVPS1VY9u46M/InpWThJNPSbgWPQ==" saltValue="iTt6mDOg0FMRBsWUin2+Iw==" spinCount="100000" sheet="1" objects="1" scenarios="1"/>
  <autoFilter ref="A14:AL71" xr:uid="{03DD1872-C974-461D-B9C9-69C2B794A156}"/>
  <mergeCells count="50">
    <mergeCell ref="A1:E1"/>
    <mergeCell ref="G1:Q3"/>
    <mergeCell ref="A2:E2"/>
    <mergeCell ref="A6:E6"/>
    <mergeCell ref="A7:E7"/>
    <mergeCell ref="A79:E79"/>
    <mergeCell ref="A81:E81"/>
    <mergeCell ref="T13:T14"/>
    <mergeCell ref="U13:U14"/>
    <mergeCell ref="A8:E8"/>
    <mergeCell ref="A9:E9"/>
    <mergeCell ref="A11:A14"/>
    <mergeCell ref="B11:E11"/>
    <mergeCell ref="F11:R11"/>
    <mergeCell ref="B12:B14"/>
    <mergeCell ref="C12:C14"/>
    <mergeCell ref="D12:D14"/>
    <mergeCell ref="E12:E14"/>
    <mergeCell ref="F12:F14"/>
    <mergeCell ref="S11:AH11"/>
    <mergeCell ref="AE12:AH12"/>
    <mergeCell ref="AA12:AD12"/>
    <mergeCell ref="V13:V14"/>
    <mergeCell ref="W13:W14"/>
    <mergeCell ref="X13:X14"/>
    <mergeCell ref="G12:O12"/>
    <mergeCell ref="P12:P14"/>
    <mergeCell ref="Q12:Q14"/>
    <mergeCell ref="R12:R14"/>
    <mergeCell ref="S12:V12"/>
    <mergeCell ref="W12:Z12"/>
    <mergeCell ref="AB13:AB14"/>
    <mergeCell ref="AC13:AC14"/>
    <mergeCell ref="G13:G14"/>
    <mergeCell ref="H13:H14"/>
    <mergeCell ref="I13:N13"/>
    <mergeCell ref="AD13:AD14"/>
    <mergeCell ref="AI11:AL12"/>
    <mergeCell ref="AI13:AI14"/>
    <mergeCell ref="AJ13:AJ14"/>
    <mergeCell ref="AK13:AK14"/>
    <mergeCell ref="AL13:AL14"/>
    <mergeCell ref="AE13:AE14"/>
    <mergeCell ref="AF13:AF14"/>
    <mergeCell ref="S13:S14"/>
    <mergeCell ref="AG13:AG14"/>
    <mergeCell ref="AH13:AH14"/>
    <mergeCell ref="Y13:Y14"/>
    <mergeCell ref="Z13:Z14"/>
    <mergeCell ref="AA13:AA14"/>
  </mergeCells>
  <pageMargins left="0.7" right="0.7" top="0.75" bottom="0.75" header="0.3" footer="0.3"/>
  <pageSetup paperSize="9" orientation="portrait" r:id="rId1"/>
  <ignoredErrors>
    <ignoredError sqref="A51 B15 F16 F22:F24 F52 F53 F54:F71 M16 L22:M24 P16:R16 P17:R21 D15 J16 K15 N15:R15 P29:R45 P22:Q22 F17:F21 F26:F27 F25 F34:F37 F30:F33 J30:J33 F44:F45 F43 J43 K52 K53 K54:K71 F29 F28 F39:F42 F38 M17:M21 L26:M27 M25 L29:M29 L34:M37 M30:M33 L39:M42 M38 L44:M45 M43 N52:R52 N53:R53 N54:R71 I22:J24 I26:J27 I34:J37 I44:J45 I29:J29 I28 I39:J42 I38 P23:Q28"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BD2971E-D952-4632-9045-236CCC1D2174}">
          <x14:formula1>
            <xm:f>'Desglose Nivel vinculación'!$B$39:$B$97</xm:f>
          </x14:formula1>
          <xm:sqref>G15:G77</xm:sqref>
        </x14:dataValidation>
        <x14:dataValidation type="list" allowBlank="1" showInputMessage="1" showErrorMessage="1" xr:uid="{3A1606C2-657D-4D4E-8A80-3F6E11AF251C}">
          <x14:formula1>
            <xm:f>'Desglose Nivel vinculación'!$B$101:$B$128</xm:f>
          </x14:formula1>
          <xm:sqref>H15:H77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A8FC-2A3F-450A-BC5C-87F1116C9476}">
  <dimension ref="A1:AL121"/>
  <sheetViews>
    <sheetView topLeftCell="R18" zoomScale="55" zoomScaleNormal="55" workbookViewId="0">
      <selection activeCell="AI15" sqref="AI15"/>
    </sheetView>
  </sheetViews>
  <sheetFormatPr baseColWidth="10" defaultColWidth="10.90625" defaultRowHeight="14.5"/>
  <cols>
    <col min="1" max="1" width="8.08984375" style="361" customWidth="1"/>
    <col min="2" max="5" width="6.453125" style="361" customWidth="1"/>
    <col min="6" max="6" width="42.54296875" style="337" customWidth="1"/>
    <col min="7" max="7" width="19" style="361" customWidth="1"/>
    <col min="8" max="8" width="19.08984375" style="361" customWidth="1"/>
    <col min="9" max="9" width="10.54296875" style="361" customWidth="1"/>
    <col min="10" max="15" width="10.90625" style="361"/>
    <col min="16" max="16" width="14.90625" style="361" customWidth="1"/>
    <col min="17" max="17" width="28.54296875" style="361" customWidth="1"/>
    <col min="18" max="18" width="49.08984375" style="337" customWidth="1"/>
    <col min="19" max="21" width="10.90625" style="269"/>
    <col min="22" max="22" width="17.453125" style="269" customWidth="1"/>
    <col min="23" max="25" width="10.90625" style="269"/>
    <col min="26" max="26" width="26.54296875" style="269" customWidth="1"/>
    <col min="27" max="29" width="10.90625" style="269"/>
    <col min="30" max="30" width="27.453125" style="269" customWidth="1"/>
    <col min="31" max="33" width="10.90625" style="269"/>
    <col min="34" max="34" width="22.08984375" style="269" customWidth="1"/>
    <col min="35" max="37" width="10.90625" style="269"/>
    <col min="38" max="38" width="21.54296875" style="269" customWidth="1"/>
    <col min="39" max="16384" width="10.90625" style="269"/>
  </cols>
  <sheetData>
    <row r="1" spans="1:38" ht="15.5">
      <c r="A1" s="1330" t="s">
        <v>265</v>
      </c>
      <c r="B1" s="1330"/>
      <c r="C1" s="1330"/>
      <c r="D1" s="1330"/>
      <c r="E1" s="1330"/>
      <c r="G1" s="1330"/>
      <c r="H1" s="1330"/>
      <c r="I1" s="1330"/>
      <c r="J1" s="1330"/>
      <c r="K1" s="1330"/>
      <c r="L1" s="1330"/>
      <c r="M1" s="1330"/>
      <c r="N1" s="1330"/>
      <c r="O1" s="1330"/>
      <c r="P1" s="1330"/>
      <c r="Q1" s="1330"/>
      <c r="R1" s="338"/>
      <c r="S1" s="248"/>
      <c r="T1" s="248"/>
      <c r="U1" s="248"/>
      <c r="V1" s="248"/>
      <c r="W1" s="248"/>
      <c r="X1" s="248"/>
      <c r="Y1" s="248"/>
      <c r="Z1" s="248"/>
      <c r="AA1" s="248"/>
      <c r="AB1" s="248"/>
      <c r="AC1" s="248"/>
      <c r="AD1" s="248"/>
    </row>
    <row r="2" spans="1:38">
      <c r="A2" s="1337" t="s">
        <v>266</v>
      </c>
      <c r="B2" s="1337"/>
      <c r="C2" s="1337"/>
      <c r="D2" s="1337"/>
      <c r="E2" s="1337"/>
      <c r="F2" s="339"/>
      <c r="G2" s="1330"/>
      <c r="H2" s="1330"/>
      <c r="I2" s="1330"/>
      <c r="J2" s="1330"/>
      <c r="K2" s="1330"/>
      <c r="L2" s="1330"/>
      <c r="M2" s="1330"/>
      <c r="N2" s="1330"/>
      <c r="O2" s="1330"/>
      <c r="P2" s="1330"/>
      <c r="Q2" s="1330"/>
      <c r="R2" s="338"/>
      <c r="S2" s="248"/>
      <c r="T2" s="248"/>
      <c r="U2" s="248"/>
      <c r="V2" s="248"/>
      <c r="W2" s="248"/>
      <c r="X2" s="248"/>
      <c r="Y2" s="248"/>
      <c r="Z2" s="248"/>
      <c r="AA2" s="248"/>
      <c r="AB2" s="248"/>
      <c r="AC2" s="248"/>
      <c r="AD2" s="248"/>
    </row>
    <row r="3" spans="1:38">
      <c r="A3" s="340"/>
      <c r="B3" s="340"/>
      <c r="C3" s="340"/>
      <c r="D3" s="340"/>
      <c r="E3" s="340"/>
      <c r="F3" s="341"/>
      <c r="G3" s="1330"/>
      <c r="H3" s="1330"/>
      <c r="I3" s="1330"/>
      <c r="J3" s="1330"/>
      <c r="K3" s="1330"/>
      <c r="L3" s="1330"/>
      <c r="M3" s="1330"/>
      <c r="N3" s="1330"/>
      <c r="O3" s="1330"/>
      <c r="P3" s="1330"/>
      <c r="Q3" s="1330"/>
      <c r="R3" s="338"/>
      <c r="S3" s="248"/>
      <c r="T3" s="248"/>
      <c r="U3" s="248"/>
      <c r="V3" s="248"/>
      <c r="W3" s="248"/>
      <c r="X3" s="248"/>
      <c r="Y3" s="248"/>
      <c r="Z3" s="248"/>
      <c r="AA3" s="248"/>
      <c r="AB3" s="248"/>
      <c r="AC3" s="248"/>
      <c r="AD3" s="248"/>
    </row>
    <row r="4" spans="1:38">
      <c r="A4" s="340"/>
      <c r="B4" s="340"/>
      <c r="C4" s="340"/>
      <c r="D4" s="340"/>
      <c r="E4" s="340"/>
      <c r="F4" s="341"/>
      <c r="G4" s="340"/>
      <c r="H4" s="340"/>
      <c r="I4" s="340"/>
      <c r="J4" s="340"/>
      <c r="K4" s="340"/>
      <c r="L4" s="340"/>
      <c r="M4" s="340"/>
      <c r="N4" s="340"/>
      <c r="O4" s="340"/>
      <c r="P4" s="340"/>
      <c r="Q4" s="340"/>
      <c r="R4" s="338"/>
      <c r="S4" s="248"/>
      <c r="T4" s="248"/>
      <c r="U4" s="248"/>
      <c r="V4" s="248"/>
      <c r="W4" s="248"/>
      <c r="X4" s="248"/>
      <c r="Y4" s="248"/>
      <c r="Z4" s="248"/>
      <c r="AA4" s="248"/>
      <c r="AB4" s="248"/>
      <c r="AC4" s="248"/>
      <c r="AD4" s="248"/>
    </row>
    <row r="5" spans="1:38">
      <c r="A5" s="340"/>
      <c r="B5" s="340"/>
      <c r="C5" s="340"/>
      <c r="D5" s="340"/>
      <c r="E5" s="340"/>
      <c r="F5" s="341"/>
      <c r="G5" s="340"/>
      <c r="H5" s="340"/>
      <c r="I5" s="340"/>
      <c r="J5" s="340"/>
      <c r="K5" s="340"/>
      <c r="L5" s="340"/>
      <c r="M5" s="340"/>
      <c r="N5" s="340"/>
      <c r="O5" s="340"/>
      <c r="P5" s="340"/>
      <c r="Q5" s="340"/>
      <c r="R5" s="338"/>
      <c r="S5" s="248"/>
      <c r="T5" s="248"/>
      <c r="U5" s="248"/>
      <c r="V5" s="248"/>
      <c r="W5" s="248"/>
      <c r="X5" s="248"/>
      <c r="Y5" s="248"/>
      <c r="Z5" s="248"/>
      <c r="AA5" s="248"/>
      <c r="AB5" s="248"/>
      <c r="AC5" s="248"/>
      <c r="AD5" s="248"/>
    </row>
    <row r="6" spans="1:38">
      <c r="A6" s="1336" t="s">
        <v>267</v>
      </c>
      <c r="B6" s="1336"/>
      <c r="C6" s="1336"/>
      <c r="D6" s="1336"/>
      <c r="E6" s="1336"/>
      <c r="F6" s="342">
        <v>2024</v>
      </c>
      <c r="G6" s="340"/>
      <c r="H6" s="340"/>
      <c r="I6" s="340"/>
      <c r="J6" s="340"/>
      <c r="K6" s="340"/>
      <c r="L6" s="340"/>
      <c r="M6" s="340"/>
      <c r="N6" s="340"/>
      <c r="O6" s="340"/>
      <c r="P6" s="340"/>
      <c r="Q6" s="340"/>
      <c r="R6" s="338"/>
      <c r="S6" s="248"/>
      <c r="T6" s="248"/>
      <c r="U6" s="248"/>
      <c r="V6" s="248"/>
      <c r="W6" s="248"/>
      <c r="X6" s="248"/>
      <c r="Y6" s="248"/>
      <c r="Z6" s="248"/>
      <c r="AA6" s="248"/>
      <c r="AB6" s="248"/>
      <c r="AC6" s="248"/>
      <c r="AD6" s="248"/>
    </row>
    <row r="7" spans="1:38">
      <c r="A7" s="1336" t="s">
        <v>268</v>
      </c>
      <c r="B7" s="1336"/>
      <c r="C7" s="1336"/>
      <c r="D7" s="1336"/>
      <c r="E7" s="1336"/>
      <c r="F7" s="343" t="s">
        <v>1403</v>
      </c>
      <c r="G7" s="340"/>
      <c r="H7" s="340"/>
      <c r="I7" s="340"/>
      <c r="J7" s="340"/>
      <c r="K7" s="340"/>
      <c r="L7" s="340"/>
      <c r="M7" s="340"/>
      <c r="N7" s="340"/>
      <c r="O7" s="340"/>
      <c r="P7" s="340"/>
      <c r="Q7" s="340"/>
      <c r="R7" s="338"/>
      <c r="S7" s="248"/>
      <c r="T7" s="248"/>
      <c r="U7" s="248"/>
      <c r="V7" s="248"/>
      <c r="W7" s="248"/>
      <c r="X7" s="248"/>
      <c r="Y7" s="248"/>
      <c r="Z7" s="248"/>
      <c r="AA7" s="248"/>
      <c r="AB7" s="248"/>
      <c r="AC7" s="248"/>
      <c r="AD7" s="248"/>
    </row>
    <row r="8" spans="1:38">
      <c r="A8" s="1336" t="s">
        <v>269</v>
      </c>
      <c r="B8" s="1336"/>
      <c r="C8" s="1336"/>
      <c r="D8" s="1336"/>
      <c r="E8" s="1336"/>
      <c r="F8" s="343" t="s">
        <v>1404</v>
      </c>
      <c r="G8" s="340"/>
      <c r="H8" s="340"/>
      <c r="I8" s="340"/>
      <c r="J8" s="340"/>
      <c r="K8" s="340"/>
      <c r="L8" s="340"/>
      <c r="M8" s="340"/>
      <c r="N8" s="340"/>
      <c r="O8" s="340"/>
      <c r="P8" s="340"/>
      <c r="Q8" s="340"/>
      <c r="R8" s="338"/>
      <c r="S8" s="248"/>
      <c r="T8" s="248"/>
      <c r="U8" s="248"/>
      <c r="V8" s="248"/>
      <c r="W8" s="248"/>
      <c r="X8" s="248"/>
      <c r="Y8" s="248"/>
      <c r="Z8" s="248"/>
      <c r="AA8" s="248"/>
      <c r="AB8" s="248"/>
      <c r="AC8" s="248"/>
      <c r="AD8" s="248"/>
    </row>
    <row r="9" spans="1:38">
      <c r="A9" s="1336" t="s">
        <v>271</v>
      </c>
      <c r="B9" s="1336"/>
      <c r="C9" s="1336"/>
      <c r="D9" s="1336"/>
      <c r="E9" s="1336"/>
      <c r="F9" s="343" t="s">
        <v>402</v>
      </c>
      <c r="G9" s="340"/>
      <c r="H9" s="340"/>
      <c r="I9" s="340"/>
      <c r="J9" s="340"/>
      <c r="K9" s="340"/>
      <c r="L9" s="340"/>
      <c r="M9" s="340"/>
      <c r="N9" s="340"/>
      <c r="O9" s="340"/>
      <c r="P9" s="340"/>
      <c r="Q9" s="340"/>
      <c r="R9" s="338"/>
      <c r="S9" s="248"/>
      <c r="T9" s="248"/>
      <c r="U9" s="248"/>
      <c r="V9" s="248"/>
      <c r="W9" s="248"/>
      <c r="X9" s="248"/>
      <c r="Y9" s="248"/>
      <c r="Z9" s="248"/>
      <c r="AA9" s="248"/>
      <c r="AB9" s="248"/>
      <c r="AC9" s="248"/>
      <c r="AD9" s="248"/>
    </row>
    <row r="10" spans="1:38">
      <c r="A10" s="340"/>
      <c r="B10" s="340"/>
      <c r="C10" s="340"/>
      <c r="D10" s="340"/>
      <c r="E10" s="340"/>
      <c r="F10" s="341"/>
      <c r="G10" s="340"/>
      <c r="H10" s="340"/>
      <c r="I10" s="340"/>
      <c r="J10" s="340"/>
      <c r="K10" s="340"/>
      <c r="L10" s="340"/>
      <c r="M10" s="340"/>
      <c r="N10" s="340"/>
      <c r="O10" s="340"/>
      <c r="P10" s="340"/>
      <c r="Q10" s="340"/>
      <c r="R10" s="338"/>
      <c r="S10" s="248"/>
      <c r="T10" s="248"/>
      <c r="U10" s="248"/>
      <c r="V10" s="248"/>
      <c r="W10" s="248"/>
      <c r="X10" s="248"/>
      <c r="Y10" s="248"/>
      <c r="Z10" s="248"/>
      <c r="AA10" s="248"/>
      <c r="AB10" s="248"/>
      <c r="AC10" s="248"/>
      <c r="AD10" s="248"/>
    </row>
    <row r="11" spans="1:38" ht="24.9" customHeight="1">
      <c r="A11" s="1247" t="s">
        <v>191</v>
      </c>
      <c r="B11" s="1250" t="s">
        <v>381</v>
      </c>
      <c r="C11" s="1251"/>
      <c r="D11" s="1251"/>
      <c r="E11" s="1252"/>
      <c r="F11" s="1240" t="s">
        <v>274</v>
      </c>
      <c r="G11" s="1241"/>
      <c r="H11" s="1241"/>
      <c r="I11" s="1241"/>
      <c r="J11" s="1241"/>
      <c r="K11" s="1241"/>
      <c r="L11" s="1241"/>
      <c r="M11" s="1241"/>
      <c r="N11" s="1241"/>
      <c r="O11" s="1241"/>
      <c r="P11" s="1241"/>
      <c r="Q11" s="1241"/>
      <c r="R11" s="1242"/>
      <c r="S11" s="1233" t="s">
        <v>275</v>
      </c>
      <c r="T11" s="1235"/>
      <c r="U11" s="1235"/>
      <c r="V11" s="1235"/>
      <c r="W11" s="1235"/>
      <c r="X11" s="1235"/>
      <c r="Y11" s="1235"/>
      <c r="Z11" s="1235"/>
      <c r="AA11" s="233"/>
      <c r="AB11" s="233"/>
      <c r="AC11" s="233"/>
      <c r="AD11" s="233"/>
      <c r="AE11" s="233"/>
      <c r="AF11" s="233"/>
      <c r="AG11" s="233"/>
      <c r="AH11" s="233"/>
      <c r="AI11" s="1236" t="s">
        <v>276</v>
      </c>
      <c r="AJ11" s="1237"/>
      <c r="AK11" s="1237"/>
      <c r="AL11" s="1237"/>
    </row>
    <row r="12" spans="1:38">
      <c r="A12" s="1248"/>
      <c r="B12" s="1256" t="s">
        <v>383</v>
      </c>
      <c r="C12" s="1256" t="s">
        <v>384</v>
      </c>
      <c r="D12" s="1256" t="s">
        <v>385</v>
      </c>
      <c r="E12" s="1256" t="s">
        <v>386</v>
      </c>
      <c r="F12" s="1259" t="s">
        <v>281</v>
      </c>
      <c r="G12" s="1323" t="s">
        <v>282</v>
      </c>
      <c r="H12" s="1324"/>
      <c r="I12" s="1324"/>
      <c r="J12" s="1324"/>
      <c r="K12" s="1324"/>
      <c r="L12" s="1324"/>
      <c r="M12" s="1324"/>
      <c r="N12" s="1324"/>
      <c r="O12" s="1325"/>
      <c r="P12" s="1326" t="s">
        <v>283</v>
      </c>
      <c r="Q12" s="1259" t="s">
        <v>387</v>
      </c>
      <c r="R12" s="1259" t="s">
        <v>388</v>
      </c>
      <c r="S12" s="1240" t="s">
        <v>286</v>
      </c>
      <c r="T12" s="1241"/>
      <c r="U12" s="1241"/>
      <c r="V12" s="1242"/>
      <c r="W12" s="1240" t="s">
        <v>287</v>
      </c>
      <c r="X12" s="1241"/>
      <c r="Y12" s="1241"/>
      <c r="Z12" s="1242"/>
      <c r="AA12" s="1240" t="s">
        <v>288</v>
      </c>
      <c r="AB12" s="1241"/>
      <c r="AC12" s="1241"/>
      <c r="AD12" s="1242"/>
      <c r="AE12" s="1240" t="s">
        <v>289</v>
      </c>
      <c r="AF12" s="1241"/>
      <c r="AG12" s="1241"/>
      <c r="AH12" s="1242"/>
      <c r="AI12" s="1238"/>
      <c r="AJ12" s="1239"/>
      <c r="AK12" s="1239"/>
      <c r="AL12" s="1239"/>
    </row>
    <row r="13" spans="1:38" ht="14.4" customHeight="1">
      <c r="A13" s="1248"/>
      <c r="B13" s="1256"/>
      <c r="C13" s="1256"/>
      <c r="D13" s="1256"/>
      <c r="E13" s="1256"/>
      <c r="F13" s="1259"/>
      <c r="G13" s="1263" t="s">
        <v>391</v>
      </c>
      <c r="H13" s="1263" t="s">
        <v>392</v>
      </c>
      <c r="I13" s="1250" t="s">
        <v>393</v>
      </c>
      <c r="J13" s="1251"/>
      <c r="K13" s="1251"/>
      <c r="L13" s="1251"/>
      <c r="M13" s="1251"/>
      <c r="N13" s="1252"/>
      <c r="O13" s="344" t="s">
        <v>293</v>
      </c>
      <c r="P13" s="1326"/>
      <c r="Q13" s="1259"/>
      <c r="R13" s="1259"/>
      <c r="S13" s="1234" t="s">
        <v>294</v>
      </c>
      <c r="T13" s="1234" t="s">
        <v>295</v>
      </c>
      <c r="U13" s="1234" t="s">
        <v>296</v>
      </c>
      <c r="V13" s="1234" t="s">
        <v>297</v>
      </c>
      <c r="W13" s="1234" t="s">
        <v>294</v>
      </c>
      <c r="X13" s="1234" t="s">
        <v>295</v>
      </c>
      <c r="Y13" s="1234" t="s">
        <v>296</v>
      </c>
      <c r="Z13" s="1234" t="s">
        <v>297</v>
      </c>
      <c r="AA13" s="1234" t="s">
        <v>294</v>
      </c>
      <c r="AB13" s="1234" t="s">
        <v>295</v>
      </c>
      <c r="AC13" s="1234" t="s">
        <v>296</v>
      </c>
      <c r="AD13" s="1234" t="s">
        <v>297</v>
      </c>
      <c r="AE13" s="1234" t="s">
        <v>294</v>
      </c>
      <c r="AF13" s="1234" t="s">
        <v>295</v>
      </c>
      <c r="AG13" s="1234" t="s">
        <v>296</v>
      </c>
      <c r="AH13" s="1234" t="s">
        <v>297</v>
      </c>
      <c r="AI13" s="1230" t="s">
        <v>298</v>
      </c>
      <c r="AJ13" s="1232" t="s">
        <v>299</v>
      </c>
      <c r="AK13" s="1232" t="s">
        <v>300</v>
      </c>
      <c r="AL13" s="1232" t="s">
        <v>297</v>
      </c>
    </row>
    <row r="14" spans="1:38">
      <c r="A14" s="1249"/>
      <c r="B14" s="1256"/>
      <c r="C14" s="1256"/>
      <c r="D14" s="1256"/>
      <c r="E14" s="1256"/>
      <c r="F14" s="1260"/>
      <c r="G14" s="1260"/>
      <c r="H14" s="1260"/>
      <c r="I14" s="345">
        <v>1</v>
      </c>
      <c r="J14" s="345">
        <v>2</v>
      </c>
      <c r="K14" s="345" t="s">
        <v>301</v>
      </c>
      <c r="L14" s="345">
        <v>3</v>
      </c>
      <c r="M14" s="345">
        <v>4</v>
      </c>
      <c r="N14" s="345" t="s">
        <v>302</v>
      </c>
      <c r="O14" s="345" t="s">
        <v>303</v>
      </c>
      <c r="P14" s="1327"/>
      <c r="Q14" s="1260"/>
      <c r="R14" s="1260"/>
      <c r="S14" s="1230"/>
      <c r="T14" s="1230"/>
      <c r="U14" s="1230"/>
      <c r="V14" s="1230"/>
      <c r="W14" s="1230"/>
      <c r="X14" s="1230"/>
      <c r="Y14" s="1230"/>
      <c r="Z14" s="1230"/>
      <c r="AA14" s="1230"/>
      <c r="AB14" s="1230"/>
      <c r="AC14" s="1230"/>
      <c r="AD14" s="1230"/>
      <c r="AE14" s="1230"/>
      <c r="AF14" s="1230"/>
      <c r="AG14" s="1230"/>
      <c r="AH14" s="1230"/>
      <c r="AI14" s="1231"/>
      <c r="AJ14" s="1233"/>
      <c r="AK14" s="1233"/>
      <c r="AL14" s="1233"/>
    </row>
    <row r="15" spans="1:38" ht="48.9" customHeight="1" thickBot="1">
      <c r="A15" s="132">
        <v>1</v>
      </c>
      <c r="B15" s="133">
        <v>0</v>
      </c>
      <c r="C15" s="133">
        <v>0</v>
      </c>
      <c r="D15" s="133">
        <v>0</v>
      </c>
      <c r="E15" s="133" t="s">
        <v>1405</v>
      </c>
      <c r="F15" s="214" t="s">
        <v>1406</v>
      </c>
      <c r="G15" s="255" t="s">
        <v>164</v>
      </c>
      <c r="H15" s="207" t="s">
        <v>217</v>
      </c>
      <c r="I15" s="208">
        <v>25</v>
      </c>
      <c r="J15" s="208">
        <v>25</v>
      </c>
      <c r="K15" s="275">
        <f>I15+J15</f>
        <v>50</v>
      </c>
      <c r="L15" s="208">
        <v>25</v>
      </c>
      <c r="M15" s="208">
        <v>20</v>
      </c>
      <c r="N15" s="275">
        <f>L15+M15</f>
        <v>45</v>
      </c>
      <c r="O15" s="275">
        <f>K15+N15</f>
        <v>95</v>
      </c>
      <c r="P15" s="336"/>
      <c r="Q15" s="114" t="s">
        <v>1407</v>
      </c>
      <c r="R15" s="213" t="s">
        <v>1408</v>
      </c>
      <c r="S15" s="208">
        <v>0</v>
      </c>
      <c r="T15" s="234">
        <f t="shared" ref="T15" si="0">IF(S15="","No hay ejecución",IF(AND(I15=0),"No hay Programación", S15/I15))</f>
        <v>0</v>
      </c>
      <c r="U15" s="187" t="str">
        <f>IF(T15="No hay ejecución","NA",IF(T15&gt;=90%,"De acuerdo con lo programado",IF(T15&gt;=51%,"Atraso Leve",IF(T15&lt;50%,"En riesgo en cumplimiento"))))</f>
        <v>En riesgo en cumplimiento</v>
      </c>
      <c r="V15" s="187"/>
      <c r="W15" s="208">
        <v>0</v>
      </c>
      <c r="X15" s="234">
        <f>IF(W15="","No hay ejecución",IF(AND(J15=0),"No hay Programación", W15/J15))</f>
        <v>0</v>
      </c>
      <c r="Y15" s="187" t="str">
        <f>IF(X15="No hay ejecución","NA",IF(X15&gt;=90%,"De acuerdo con lo programado",IF(X15&gt;=51%,"Atraso Leve",IF(X15&lt;50%,"En riesgo en cumplimiento"))))</f>
        <v>En riesgo en cumplimiento</v>
      </c>
      <c r="Z15" s="187"/>
      <c r="AA15" s="208">
        <v>0</v>
      </c>
      <c r="AB15" s="234">
        <f>IF(AA15="","No hay ejecución",IF(AND(L15=0),"No hay Programación", AA15/L15))</f>
        <v>0</v>
      </c>
      <c r="AC15" s="187" t="str">
        <f>IF(AB15="No hay ejecución","NA",IF(AB15&gt;=90%,"De acuerdo con lo programado",IF(AB15&gt;=51%,"Atraso Leve",IF(AB15&lt;50%,"En riesgo en cumplimiento"))))</f>
        <v>En riesgo en cumplimiento</v>
      </c>
      <c r="AD15" s="187"/>
      <c r="AE15" s="208">
        <v>0</v>
      </c>
      <c r="AF15" s="234">
        <f>IF(AE15="","No hay ejecución",IF(AND(M15=0),"No hay Programación", AE15/M15))</f>
        <v>0</v>
      </c>
      <c r="AG15" s="187" t="str">
        <f>IF(AF15="No hay ejecución","NA",IF(AF15&gt;=90%,"De acuerdo con lo programado",IF(AF15&gt;=51%,"Atraso Leve",IF(AF15&lt;50%,"En riesgo en cumplimiento"))))</f>
        <v>En riesgo en cumplimiento</v>
      </c>
      <c r="AH15" s="187"/>
      <c r="AI15" s="112">
        <f>AE15+AA15+W15+S15</f>
        <v>0</v>
      </c>
      <c r="AJ15" s="235">
        <f>IF(AI15="","No hay ejecución",IF(AND(O15=0),"No hay Programación", AI15/O15))</f>
        <v>0</v>
      </c>
      <c r="AK15" s="187" t="str">
        <f>IF(AJ15="No hay ejecución","NA",IF(AJ15&gt;=90%,"De acuerdo con lo programado",IF(AJ15&gt;=51%,"Atraso Leve",IF(AJ15&lt;50%,"En riesgo en cumplimiento"))))</f>
        <v>En riesgo en cumplimiento</v>
      </c>
      <c r="AL15" s="187"/>
    </row>
    <row r="16" spans="1:38" ht="48.9" customHeight="1" thickTop="1" thickBot="1">
      <c r="A16" s="132">
        <f>A15+1</f>
        <v>2</v>
      </c>
      <c r="B16" s="133">
        <v>0</v>
      </c>
      <c r="C16" s="133">
        <v>0</v>
      </c>
      <c r="D16" s="133">
        <v>0</v>
      </c>
      <c r="E16" s="133" t="s">
        <v>1409</v>
      </c>
      <c r="F16" s="214" t="s">
        <v>1410</v>
      </c>
      <c r="G16" s="255" t="s">
        <v>164</v>
      </c>
      <c r="H16" s="207" t="s">
        <v>210</v>
      </c>
      <c r="I16" s="208">
        <v>5</v>
      </c>
      <c r="J16" s="208">
        <v>5</v>
      </c>
      <c r="K16" s="275">
        <f t="shared" ref="K16:K94" si="1">I16+J16</f>
        <v>10</v>
      </c>
      <c r="L16" s="208">
        <v>5</v>
      </c>
      <c r="M16" s="208">
        <v>5</v>
      </c>
      <c r="N16" s="275">
        <f t="shared" ref="N16:N94" si="2">L16+M16</f>
        <v>10</v>
      </c>
      <c r="O16" s="275">
        <f t="shared" ref="O16:O94" si="3">K16+N16</f>
        <v>20</v>
      </c>
      <c r="P16" s="336"/>
      <c r="Q16" s="114" t="s">
        <v>1407</v>
      </c>
      <c r="R16" s="213" t="s">
        <v>1411</v>
      </c>
      <c r="S16" s="208">
        <v>0</v>
      </c>
      <c r="T16" s="234">
        <f t="shared" ref="T16:T79" si="4">IF(S16="","No hay ejecución",IF(AND(I16=0),"No hay Programación", S16/I16))</f>
        <v>0</v>
      </c>
      <c r="U16" s="187" t="str">
        <f t="shared" ref="U16:U79" si="5">IF(T16="No hay ejecución","NA",IF(T16&gt;=90%,"De acuerdo con lo programado",IF(T16&gt;=51%,"Atraso Leve",IF(T16&lt;50%,"En riesgo en cumplimiento"))))</f>
        <v>En riesgo en cumplimiento</v>
      </c>
      <c r="V16" s="187"/>
      <c r="W16" s="208">
        <v>0</v>
      </c>
      <c r="X16" s="234">
        <f t="shared" ref="X16:X79" si="6">IF(W16="","No hay ejecución",IF(AND(J16=0),"No hay Programación", W16/J16))</f>
        <v>0</v>
      </c>
      <c r="Y16" s="187" t="str">
        <f t="shared" ref="Y16:Y79" si="7">IF(X16="No hay ejecución","NA",IF(X16&gt;=90%,"De acuerdo con lo programado",IF(X16&gt;=51%,"Atraso Leve",IF(X16&lt;50%,"En riesgo en cumplimiento"))))</f>
        <v>En riesgo en cumplimiento</v>
      </c>
      <c r="Z16" s="187"/>
      <c r="AA16" s="208">
        <v>0</v>
      </c>
      <c r="AB16" s="234">
        <f t="shared" ref="AB16:AB79" si="8">IF(AA16="","No hay ejecución",IF(AND(L16=0),"No hay Programación", AA16/L16))</f>
        <v>0</v>
      </c>
      <c r="AC16" s="187" t="str">
        <f t="shared" ref="AC16:AC79" si="9">IF(AB16="No hay ejecución","NA",IF(AB16&gt;=90%,"De acuerdo con lo programado",IF(AB16&gt;=51%,"Atraso Leve",IF(AB16&lt;50%,"En riesgo en cumplimiento"))))</f>
        <v>En riesgo en cumplimiento</v>
      </c>
      <c r="AD16" s="187"/>
      <c r="AE16" s="208">
        <v>0</v>
      </c>
      <c r="AF16" s="234">
        <f t="shared" ref="AF16:AF79" si="10">IF(AE16="","No hay ejecución",IF(AND(M16=0),"No hay Programación", AE16/M16))</f>
        <v>0</v>
      </c>
      <c r="AG16" s="187" t="str">
        <f t="shared" ref="AG16:AG79" si="11">IF(AF16="No hay ejecución","NA",IF(AF16&gt;=90%,"De acuerdo con lo programado",IF(AF16&gt;=51%,"Atraso Leve",IF(AF16&lt;50%,"En riesgo en cumplimiento"))))</f>
        <v>En riesgo en cumplimiento</v>
      </c>
      <c r="AH16" s="187"/>
      <c r="AI16" s="112">
        <f t="shared" ref="AI16:AI79" si="12">AE16+AA16+W16+S16</f>
        <v>0</v>
      </c>
      <c r="AJ16" s="235">
        <f t="shared" ref="AJ16:AJ79" si="13">IF(AI16="","No hay ejecución",IF(AND(O16=0),"No hay Programación", AI16/O16))</f>
        <v>0</v>
      </c>
      <c r="AK16" s="187" t="str">
        <f t="shared" ref="AK16:AK79" si="14">IF(AJ16="No hay ejecución","NA",IF(AJ16&gt;=90%,"De acuerdo con lo programado",IF(AJ16&gt;=51%,"Atraso Leve",IF(AJ16&lt;50%,"En riesgo en cumplimiento"))))</f>
        <v>En riesgo en cumplimiento</v>
      </c>
      <c r="AL16" s="187"/>
    </row>
    <row r="17" spans="1:38" ht="48.9" customHeight="1" thickTop="1" thickBot="1">
      <c r="A17" s="132">
        <f>A16+1</f>
        <v>3</v>
      </c>
      <c r="B17" s="133">
        <v>0</v>
      </c>
      <c r="C17" s="133">
        <v>0</v>
      </c>
      <c r="D17" s="133">
        <v>0</v>
      </c>
      <c r="E17" s="133" t="s">
        <v>1412</v>
      </c>
      <c r="F17" s="214" t="s">
        <v>1413</v>
      </c>
      <c r="G17" s="255" t="s">
        <v>164</v>
      </c>
      <c r="H17" s="207" t="s">
        <v>210</v>
      </c>
      <c r="I17" s="208">
        <v>2</v>
      </c>
      <c r="J17" s="208">
        <v>2</v>
      </c>
      <c r="K17" s="275">
        <f t="shared" si="1"/>
        <v>4</v>
      </c>
      <c r="L17" s="208">
        <v>3</v>
      </c>
      <c r="M17" s="208">
        <v>3</v>
      </c>
      <c r="N17" s="275">
        <f t="shared" si="2"/>
        <v>6</v>
      </c>
      <c r="O17" s="275">
        <f t="shared" si="3"/>
        <v>10</v>
      </c>
      <c r="P17" s="336"/>
      <c r="Q17" s="114" t="s">
        <v>1407</v>
      </c>
      <c r="R17" s="213" t="s">
        <v>1414</v>
      </c>
      <c r="S17" s="208">
        <v>0</v>
      </c>
      <c r="T17" s="234">
        <f t="shared" si="4"/>
        <v>0</v>
      </c>
      <c r="U17" s="187" t="str">
        <f t="shared" si="5"/>
        <v>En riesgo en cumplimiento</v>
      </c>
      <c r="V17" s="187"/>
      <c r="W17" s="208">
        <v>0</v>
      </c>
      <c r="X17" s="234">
        <f t="shared" si="6"/>
        <v>0</v>
      </c>
      <c r="Y17" s="187" t="str">
        <f t="shared" si="7"/>
        <v>En riesgo en cumplimiento</v>
      </c>
      <c r="Z17" s="187"/>
      <c r="AA17" s="208">
        <v>0</v>
      </c>
      <c r="AB17" s="234">
        <f t="shared" si="8"/>
        <v>0</v>
      </c>
      <c r="AC17" s="187" t="str">
        <f t="shared" si="9"/>
        <v>En riesgo en cumplimiento</v>
      </c>
      <c r="AD17" s="187"/>
      <c r="AE17" s="208">
        <v>0</v>
      </c>
      <c r="AF17" s="234">
        <f t="shared" si="10"/>
        <v>0</v>
      </c>
      <c r="AG17" s="187" t="str">
        <f t="shared" si="11"/>
        <v>En riesgo en cumplimiento</v>
      </c>
      <c r="AH17" s="187"/>
      <c r="AI17" s="112">
        <f t="shared" si="12"/>
        <v>0</v>
      </c>
      <c r="AJ17" s="235">
        <f t="shared" si="13"/>
        <v>0</v>
      </c>
      <c r="AK17" s="187" t="str">
        <f t="shared" si="14"/>
        <v>En riesgo en cumplimiento</v>
      </c>
      <c r="AL17" s="187"/>
    </row>
    <row r="18" spans="1:38" ht="48.9" customHeight="1" thickTop="1" thickBot="1">
      <c r="A18" s="132">
        <f t="shared" ref="A18:A81" si="15">A17+1</f>
        <v>4</v>
      </c>
      <c r="B18" s="133">
        <v>0</v>
      </c>
      <c r="C18" s="133">
        <v>0</v>
      </c>
      <c r="D18" s="133">
        <v>0</v>
      </c>
      <c r="E18" s="133" t="s">
        <v>1415</v>
      </c>
      <c r="F18" s="214" t="s">
        <v>1416</v>
      </c>
      <c r="G18" s="255" t="s">
        <v>164</v>
      </c>
      <c r="H18" s="207" t="s">
        <v>210</v>
      </c>
      <c r="I18" s="208">
        <v>10</v>
      </c>
      <c r="J18" s="208">
        <v>10</v>
      </c>
      <c r="K18" s="275">
        <f t="shared" si="1"/>
        <v>20</v>
      </c>
      <c r="L18" s="208">
        <v>10</v>
      </c>
      <c r="M18" s="208">
        <v>10</v>
      </c>
      <c r="N18" s="275">
        <f t="shared" si="2"/>
        <v>20</v>
      </c>
      <c r="O18" s="275">
        <f t="shared" si="3"/>
        <v>40</v>
      </c>
      <c r="P18" s="336"/>
      <c r="Q18" s="114" t="s">
        <v>1407</v>
      </c>
      <c r="R18" s="213" t="s">
        <v>1417</v>
      </c>
      <c r="S18" s="208">
        <v>0</v>
      </c>
      <c r="T18" s="234">
        <f t="shared" si="4"/>
        <v>0</v>
      </c>
      <c r="U18" s="187" t="str">
        <f t="shared" si="5"/>
        <v>En riesgo en cumplimiento</v>
      </c>
      <c r="V18" s="187"/>
      <c r="W18" s="208">
        <v>0</v>
      </c>
      <c r="X18" s="234">
        <f t="shared" si="6"/>
        <v>0</v>
      </c>
      <c r="Y18" s="187" t="str">
        <f t="shared" si="7"/>
        <v>En riesgo en cumplimiento</v>
      </c>
      <c r="Z18" s="187"/>
      <c r="AA18" s="208">
        <v>0</v>
      </c>
      <c r="AB18" s="234">
        <f t="shared" si="8"/>
        <v>0</v>
      </c>
      <c r="AC18" s="187" t="str">
        <f t="shared" si="9"/>
        <v>En riesgo en cumplimiento</v>
      </c>
      <c r="AD18" s="187"/>
      <c r="AE18" s="208">
        <v>0</v>
      </c>
      <c r="AF18" s="234">
        <f t="shared" si="10"/>
        <v>0</v>
      </c>
      <c r="AG18" s="187" t="str">
        <f t="shared" si="11"/>
        <v>En riesgo en cumplimiento</v>
      </c>
      <c r="AH18" s="187"/>
      <c r="AI18" s="112">
        <f t="shared" si="12"/>
        <v>0</v>
      </c>
      <c r="AJ18" s="235">
        <f t="shared" si="13"/>
        <v>0</v>
      </c>
      <c r="AK18" s="187" t="str">
        <f t="shared" si="14"/>
        <v>En riesgo en cumplimiento</v>
      </c>
      <c r="AL18" s="187"/>
    </row>
    <row r="19" spans="1:38" ht="48.9" customHeight="1" thickTop="1" thickBot="1">
      <c r="A19" s="132">
        <f t="shared" si="15"/>
        <v>5</v>
      </c>
      <c r="B19" s="133">
        <v>0</v>
      </c>
      <c r="C19" s="133">
        <v>0</v>
      </c>
      <c r="D19" s="133">
        <v>0</v>
      </c>
      <c r="E19" s="133">
        <v>0</v>
      </c>
      <c r="F19" s="214" t="s">
        <v>1418</v>
      </c>
      <c r="G19" s="255" t="s">
        <v>170</v>
      </c>
      <c r="H19" s="207" t="s">
        <v>205</v>
      </c>
      <c r="I19" s="208">
        <v>1</v>
      </c>
      <c r="J19" s="208">
        <v>1</v>
      </c>
      <c r="K19" s="275">
        <f t="shared" si="1"/>
        <v>2</v>
      </c>
      <c r="L19" s="208">
        <v>1</v>
      </c>
      <c r="M19" s="208">
        <v>1</v>
      </c>
      <c r="N19" s="275">
        <f t="shared" si="2"/>
        <v>2</v>
      </c>
      <c r="O19" s="275">
        <f t="shared" si="3"/>
        <v>4</v>
      </c>
      <c r="P19" s="336"/>
      <c r="Q19" s="114" t="s">
        <v>1407</v>
      </c>
      <c r="R19" s="213" t="s">
        <v>1419</v>
      </c>
      <c r="S19" s="208">
        <v>0</v>
      </c>
      <c r="T19" s="234">
        <f t="shared" si="4"/>
        <v>0</v>
      </c>
      <c r="U19" s="187" t="str">
        <f t="shared" si="5"/>
        <v>En riesgo en cumplimiento</v>
      </c>
      <c r="V19" s="187"/>
      <c r="W19" s="208">
        <v>0</v>
      </c>
      <c r="X19" s="234">
        <f t="shared" si="6"/>
        <v>0</v>
      </c>
      <c r="Y19" s="187" t="str">
        <f t="shared" si="7"/>
        <v>En riesgo en cumplimiento</v>
      </c>
      <c r="Z19" s="187"/>
      <c r="AA19" s="208">
        <v>0</v>
      </c>
      <c r="AB19" s="234">
        <f t="shared" si="8"/>
        <v>0</v>
      </c>
      <c r="AC19" s="187" t="str">
        <f t="shared" si="9"/>
        <v>En riesgo en cumplimiento</v>
      </c>
      <c r="AD19" s="187"/>
      <c r="AE19" s="208">
        <v>0</v>
      </c>
      <c r="AF19" s="234">
        <f t="shared" si="10"/>
        <v>0</v>
      </c>
      <c r="AG19" s="187" t="str">
        <f t="shared" si="11"/>
        <v>En riesgo en cumplimiento</v>
      </c>
      <c r="AH19" s="187"/>
      <c r="AI19" s="112">
        <f t="shared" si="12"/>
        <v>0</v>
      </c>
      <c r="AJ19" s="235">
        <f t="shared" si="13"/>
        <v>0</v>
      </c>
      <c r="AK19" s="187" t="str">
        <f t="shared" si="14"/>
        <v>En riesgo en cumplimiento</v>
      </c>
      <c r="AL19" s="187"/>
    </row>
    <row r="20" spans="1:38" ht="48.9" customHeight="1" thickTop="1" thickBot="1">
      <c r="A20" s="132">
        <f t="shared" si="15"/>
        <v>6</v>
      </c>
      <c r="B20" s="133" t="s">
        <v>1420</v>
      </c>
      <c r="C20" s="133" t="s">
        <v>1421</v>
      </c>
      <c r="D20" s="133">
        <v>0</v>
      </c>
      <c r="E20" s="133" t="s">
        <v>233</v>
      </c>
      <c r="F20" s="214" t="s">
        <v>1422</v>
      </c>
      <c r="G20" s="255" t="s">
        <v>170</v>
      </c>
      <c r="H20" s="207" t="s">
        <v>205</v>
      </c>
      <c r="I20" s="208">
        <v>0</v>
      </c>
      <c r="J20" s="208">
        <v>1</v>
      </c>
      <c r="K20" s="275">
        <f t="shared" si="1"/>
        <v>1</v>
      </c>
      <c r="L20" s="208">
        <v>0</v>
      </c>
      <c r="M20" s="208">
        <v>1</v>
      </c>
      <c r="N20" s="275">
        <f t="shared" si="2"/>
        <v>1</v>
      </c>
      <c r="O20" s="275">
        <f t="shared" si="3"/>
        <v>2</v>
      </c>
      <c r="P20" s="336"/>
      <c r="Q20" s="114" t="s">
        <v>1423</v>
      </c>
      <c r="R20" s="213" t="s">
        <v>1424</v>
      </c>
      <c r="S20" s="208">
        <v>0</v>
      </c>
      <c r="T20" s="234" t="str">
        <f t="shared" si="4"/>
        <v>No hay Programación</v>
      </c>
      <c r="U20" s="187" t="str">
        <f t="shared" si="5"/>
        <v>De acuerdo con lo programado</v>
      </c>
      <c r="V20" s="187"/>
      <c r="W20" s="208">
        <v>0</v>
      </c>
      <c r="X20" s="234">
        <f t="shared" si="6"/>
        <v>0</v>
      </c>
      <c r="Y20" s="187" t="str">
        <f t="shared" si="7"/>
        <v>En riesgo en cumplimiento</v>
      </c>
      <c r="Z20" s="187"/>
      <c r="AA20" s="208">
        <v>0</v>
      </c>
      <c r="AB20" s="234" t="str">
        <f t="shared" si="8"/>
        <v>No hay Programación</v>
      </c>
      <c r="AC20" s="187" t="str">
        <f t="shared" si="9"/>
        <v>De acuerdo con lo programado</v>
      </c>
      <c r="AD20" s="187"/>
      <c r="AE20" s="208">
        <v>0</v>
      </c>
      <c r="AF20" s="234">
        <f t="shared" si="10"/>
        <v>0</v>
      </c>
      <c r="AG20" s="187" t="str">
        <f t="shared" si="11"/>
        <v>En riesgo en cumplimiento</v>
      </c>
      <c r="AH20" s="187"/>
      <c r="AI20" s="112">
        <f t="shared" si="12"/>
        <v>0</v>
      </c>
      <c r="AJ20" s="235">
        <f t="shared" si="13"/>
        <v>0</v>
      </c>
      <c r="AK20" s="187" t="str">
        <f t="shared" si="14"/>
        <v>En riesgo en cumplimiento</v>
      </c>
      <c r="AL20" s="187"/>
    </row>
    <row r="21" spans="1:38" ht="48.9" customHeight="1" thickTop="1" thickBot="1">
      <c r="A21" s="132">
        <f t="shared" si="15"/>
        <v>7</v>
      </c>
      <c r="B21" s="133" t="s">
        <v>1420</v>
      </c>
      <c r="C21" s="133" t="s">
        <v>1421</v>
      </c>
      <c r="D21" s="133">
        <v>0</v>
      </c>
      <c r="E21" s="133" t="s">
        <v>231</v>
      </c>
      <c r="F21" s="214" t="s">
        <v>1425</v>
      </c>
      <c r="G21" s="255" t="s">
        <v>170</v>
      </c>
      <c r="H21" s="207" t="s">
        <v>205</v>
      </c>
      <c r="I21" s="208">
        <v>0</v>
      </c>
      <c r="J21" s="208">
        <v>0</v>
      </c>
      <c r="K21" s="275">
        <f t="shared" si="1"/>
        <v>0</v>
      </c>
      <c r="L21" s="208">
        <v>0</v>
      </c>
      <c r="M21" s="208">
        <v>1</v>
      </c>
      <c r="N21" s="275">
        <f t="shared" si="2"/>
        <v>1</v>
      </c>
      <c r="O21" s="275">
        <f t="shared" si="3"/>
        <v>1</v>
      </c>
      <c r="P21" s="336"/>
      <c r="Q21" s="114" t="s">
        <v>1423</v>
      </c>
      <c r="R21" s="213" t="s">
        <v>1426</v>
      </c>
      <c r="S21" s="208">
        <v>0</v>
      </c>
      <c r="T21" s="234" t="str">
        <f t="shared" si="4"/>
        <v>No hay Programación</v>
      </c>
      <c r="U21" s="187" t="str">
        <f t="shared" si="5"/>
        <v>De acuerdo con lo programado</v>
      </c>
      <c r="V21" s="187"/>
      <c r="W21" s="208">
        <v>0</v>
      </c>
      <c r="X21" s="234" t="str">
        <f t="shared" si="6"/>
        <v>No hay Programación</v>
      </c>
      <c r="Y21" s="187" t="str">
        <f t="shared" si="7"/>
        <v>De acuerdo con lo programado</v>
      </c>
      <c r="Z21" s="187"/>
      <c r="AA21" s="208">
        <v>0</v>
      </c>
      <c r="AB21" s="234" t="str">
        <f t="shared" si="8"/>
        <v>No hay Programación</v>
      </c>
      <c r="AC21" s="187" t="str">
        <f t="shared" si="9"/>
        <v>De acuerdo con lo programado</v>
      </c>
      <c r="AD21" s="187"/>
      <c r="AE21" s="208">
        <v>0</v>
      </c>
      <c r="AF21" s="234">
        <f t="shared" si="10"/>
        <v>0</v>
      </c>
      <c r="AG21" s="187" t="str">
        <f t="shared" si="11"/>
        <v>En riesgo en cumplimiento</v>
      </c>
      <c r="AH21" s="187"/>
      <c r="AI21" s="112">
        <f t="shared" si="12"/>
        <v>0</v>
      </c>
      <c r="AJ21" s="235">
        <f t="shared" si="13"/>
        <v>0</v>
      </c>
      <c r="AK21" s="187" t="str">
        <f t="shared" si="14"/>
        <v>En riesgo en cumplimiento</v>
      </c>
      <c r="AL21" s="187"/>
    </row>
    <row r="22" spans="1:38" ht="48.9" customHeight="1" thickTop="1" thickBot="1">
      <c r="A22" s="132">
        <f t="shared" si="15"/>
        <v>8</v>
      </c>
      <c r="B22" s="133" t="s">
        <v>1420</v>
      </c>
      <c r="C22" s="133" t="s">
        <v>1421</v>
      </c>
      <c r="D22" s="133">
        <v>0</v>
      </c>
      <c r="E22" s="133" t="s">
        <v>231</v>
      </c>
      <c r="F22" s="214" t="s">
        <v>1427</v>
      </c>
      <c r="G22" s="255" t="s">
        <v>170</v>
      </c>
      <c r="H22" s="207" t="s">
        <v>205</v>
      </c>
      <c r="I22" s="208">
        <v>1</v>
      </c>
      <c r="J22" s="208">
        <v>1</v>
      </c>
      <c r="K22" s="275">
        <f t="shared" si="1"/>
        <v>2</v>
      </c>
      <c r="L22" s="208">
        <v>1</v>
      </c>
      <c r="M22" s="208">
        <v>1</v>
      </c>
      <c r="N22" s="275">
        <f t="shared" si="2"/>
        <v>2</v>
      </c>
      <c r="O22" s="275">
        <f t="shared" si="3"/>
        <v>4</v>
      </c>
      <c r="P22" s="336"/>
      <c r="Q22" s="114" t="s">
        <v>1423</v>
      </c>
      <c r="R22" s="213" t="s">
        <v>1428</v>
      </c>
      <c r="S22" s="208">
        <v>0</v>
      </c>
      <c r="T22" s="234">
        <f t="shared" si="4"/>
        <v>0</v>
      </c>
      <c r="U22" s="187" t="str">
        <f t="shared" si="5"/>
        <v>En riesgo en cumplimiento</v>
      </c>
      <c r="V22" s="187"/>
      <c r="W22" s="208">
        <v>0</v>
      </c>
      <c r="X22" s="234">
        <f t="shared" si="6"/>
        <v>0</v>
      </c>
      <c r="Y22" s="187" t="str">
        <f t="shared" si="7"/>
        <v>En riesgo en cumplimiento</v>
      </c>
      <c r="Z22" s="187"/>
      <c r="AA22" s="208">
        <v>0</v>
      </c>
      <c r="AB22" s="234">
        <f t="shared" si="8"/>
        <v>0</v>
      </c>
      <c r="AC22" s="187" t="str">
        <f t="shared" si="9"/>
        <v>En riesgo en cumplimiento</v>
      </c>
      <c r="AD22" s="187"/>
      <c r="AE22" s="208">
        <v>0</v>
      </c>
      <c r="AF22" s="234">
        <f t="shared" si="10"/>
        <v>0</v>
      </c>
      <c r="AG22" s="187" t="str">
        <f t="shared" si="11"/>
        <v>En riesgo en cumplimiento</v>
      </c>
      <c r="AH22" s="187"/>
      <c r="AI22" s="112">
        <f t="shared" si="12"/>
        <v>0</v>
      </c>
      <c r="AJ22" s="235">
        <f t="shared" si="13"/>
        <v>0</v>
      </c>
      <c r="AK22" s="187" t="str">
        <f t="shared" si="14"/>
        <v>En riesgo en cumplimiento</v>
      </c>
      <c r="AL22" s="187"/>
    </row>
    <row r="23" spans="1:38" ht="48.9" customHeight="1" thickTop="1" thickBot="1">
      <c r="A23" s="132">
        <f t="shared" si="15"/>
        <v>9</v>
      </c>
      <c r="B23" s="133" t="s">
        <v>1420</v>
      </c>
      <c r="C23" s="133" t="s">
        <v>1421</v>
      </c>
      <c r="D23" s="133">
        <v>0</v>
      </c>
      <c r="E23" s="133" t="s">
        <v>231</v>
      </c>
      <c r="F23" s="214" t="s">
        <v>1429</v>
      </c>
      <c r="G23" s="255" t="s">
        <v>1430</v>
      </c>
      <c r="H23" s="207" t="s">
        <v>209</v>
      </c>
      <c r="I23" s="208">
        <v>4</v>
      </c>
      <c r="J23" s="208">
        <v>4</v>
      </c>
      <c r="K23" s="275">
        <f t="shared" si="1"/>
        <v>8</v>
      </c>
      <c r="L23" s="208">
        <v>4</v>
      </c>
      <c r="M23" s="208">
        <v>4</v>
      </c>
      <c r="N23" s="275">
        <f t="shared" si="2"/>
        <v>8</v>
      </c>
      <c r="O23" s="275">
        <f t="shared" si="3"/>
        <v>16</v>
      </c>
      <c r="P23" s="336"/>
      <c r="Q23" s="114" t="s">
        <v>1423</v>
      </c>
      <c r="R23" s="213" t="s">
        <v>1431</v>
      </c>
      <c r="S23" s="208">
        <v>0</v>
      </c>
      <c r="T23" s="234">
        <f t="shared" si="4"/>
        <v>0</v>
      </c>
      <c r="U23" s="187" t="str">
        <f t="shared" si="5"/>
        <v>En riesgo en cumplimiento</v>
      </c>
      <c r="V23" s="187"/>
      <c r="W23" s="208">
        <v>0</v>
      </c>
      <c r="X23" s="234">
        <f t="shared" si="6"/>
        <v>0</v>
      </c>
      <c r="Y23" s="187" t="str">
        <f t="shared" si="7"/>
        <v>En riesgo en cumplimiento</v>
      </c>
      <c r="Z23" s="187"/>
      <c r="AA23" s="208">
        <v>0</v>
      </c>
      <c r="AB23" s="234">
        <f t="shared" si="8"/>
        <v>0</v>
      </c>
      <c r="AC23" s="187" t="str">
        <f t="shared" si="9"/>
        <v>En riesgo en cumplimiento</v>
      </c>
      <c r="AD23" s="187"/>
      <c r="AE23" s="208">
        <v>0</v>
      </c>
      <c r="AF23" s="234">
        <f t="shared" si="10"/>
        <v>0</v>
      </c>
      <c r="AG23" s="187" t="str">
        <f t="shared" si="11"/>
        <v>En riesgo en cumplimiento</v>
      </c>
      <c r="AH23" s="187"/>
      <c r="AI23" s="112">
        <f t="shared" si="12"/>
        <v>0</v>
      </c>
      <c r="AJ23" s="235">
        <f t="shared" si="13"/>
        <v>0</v>
      </c>
      <c r="AK23" s="187" t="str">
        <f t="shared" si="14"/>
        <v>En riesgo en cumplimiento</v>
      </c>
      <c r="AL23" s="187"/>
    </row>
    <row r="24" spans="1:38" ht="48.9" customHeight="1" thickTop="1" thickBot="1">
      <c r="A24" s="132">
        <f t="shared" si="15"/>
        <v>10</v>
      </c>
      <c r="B24" s="133" t="s">
        <v>1420</v>
      </c>
      <c r="C24" s="133" t="s">
        <v>1421</v>
      </c>
      <c r="D24" s="133">
        <v>0</v>
      </c>
      <c r="E24" s="133" t="s">
        <v>406</v>
      </c>
      <c r="F24" s="214" t="s">
        <v>1432</v>
      </c>
      <c r="G24" s="255" t="s">
        <v>182</v>
      </c>
      <c r="H24" s="207" t="s">
        <v>209</v>
      </c>
      <c r="I24" s="208">
        <v>1</v>
      </c>
      <c r="J24" s="208">
        <v>1</v>
      </c>
      <c r="K24" s="275">
        <f t="shared" si="1"/>
        <v>2</v>
      </c>
      <c r="L24" s="208">
        <v>1</v>
      </c>
      <c r="M24" s="208">
        <v>1</v>
      </c>
      <c r="N24" s="275">
        <f t="shared" si="2"/>
        <v>2</v>
      </c>
      <c r="O24" s="275">
        <f t="shared" si="3"/>
        <v>4</v>
      </c>
      <c r="P24" s="336"/>
      <c r="Q24" s="114" t="s">
        <v>1423</v>
      </c>
      <c r="R24" s="213" t="s">
        <v>1433</v>
      </c>
      <c r="S24" s="208">
        <v>0</v>
      </c>
      <c r="T24" s="234">
        <f t="shared" si="4"/>
        <v>0</v>
      </c>
      <c r="U24" s="187" t="str">
        <f t="shared" si="5"/>
        <v>En riesgo en cumplimiento</v>
      </c>
      <c r="V24" s="187"/>
      <c r="W24" s="208">
        <v>0</v>
      </c>
      <c r="X24" s="234">
        <f t="shared" si="6"/>
        <v>0</v>
      </c>
      <c r="Y24" s="187" t="str">
        <f t="shared" si="7"/>
        <v>En riesgo en cumplimiento</v>
      </c>
      <c r="Z24" s="187"/>
      <c r="AA24" s="208">
        <v>0</v>
      </c>
      <c r="AB24" s="234">
        <f t="shared" si="8"/>
        <v>0</v>
      </c>
      <c r="AC24" s="187" t="str">
        <f t="shared" si="9"/>
        <v>En riesgo en cumplimiento</v>
      </c>
      <c r="AD24" s="187"/>
      <c r="AE24" s="208">
        <v>0</v>
      </c>
      <c r="AF24" s="234">
        <f t="shared" si="10"/>
        <v>0</v>
      </c>
      <c r="AG24" s="187" t="str">
        <f t="shared" si="11"/>
        <v>En riesgo en cumplimiento</v>
      </c>
      <c r="AH24" s="187"/>
      <c r="AI24" s="112">
        <f t="shared" si="12"/>
        <v>0</v>
      </c>
      <c r="AJ24" s="235">
        <f t="shared" si="13"/>
        <v>0</v>
      </c>
      <c r="AK24" s="187" t="str">
        <f t="shared" si="14"/>
        <v>En riesgo en cumplimiento</v>
      </c>
      <c r="AL24" s="187"/>
    </row>
    <row r="25" spans="1:38" ht="48.9" customHeight="1" thickTop="1" thickBot="1">
      <c r="A25" s="132">
        <f t="shared" si="15"/>
        <v>11</v>
      </c>
      <c r="B25" s="133" t="s">
        <v>1420</v>
      </c>
      <c r="C25" s="133" t="s">
        <v>1421</v>
      </c>
      <c r="D25" s="133">
        <v>0</v>
      </c>
      <c r="E25" s="133" t="s">
        <v>231</v>
      </c>
      <c r="F25" s="214" t="s">
        <v>1434</v>
      </c>
      <c r="G25" s="255" t="s">
        <v>182</v>
      </c>
      <c r="H25" s="207" t="s">
        <v>209</v>
      </c>
      <c r="I25" s="208">
        <v>3</v>
      </c>
      <c r="J25" s="208">
        <v>3</v>
      </c>
      <c r="K25" s="275">
        <f t="shared" si="1"/>
        <v>6</v>
      </c>
      <c r="L25" s="208">
        <v>3</v>
      </c>
      <c r="M25" s="208">
        <v>3</v>
      </c>
      <c r="N25" s="275">
        <f t="shared" si="2"/>
        <v>6</v>
      </c>
      <c r="O25" s="275">
        <f t="shared" si="3"/>
        <v>12</v>
      </c>
      <c r="P25" s="336"/>
      <c r="Q25" s="114" t="s">
        <v>1423</v>
      </c>
      <c r="R25" s="213" t="s">
        <v>1435</v>
      </c>
      <c r="S25" s="208">
        <v>0</v>
      </c>
      <c r="T25" s="234">
        <f t="shared" si="4"/>
        <v>0</v>
      </c>
      <c r="U25" s="187" t="str">
        <f t="shared" si="5"/>
        <v>En riesgo en cumplimiento</v>
      </c>
      <c r="V25" s="187"/>
      <c r="W25" s="208">
        <v>0</v>
      </c>
      <c r="X25" s="234">
        <f t="shared" si="6"/>
        <v>0</v>
      </c>
      <c r="Y25" s="187" t="str">
        <f t="shared" si="7"/>
        <v>En riesgo en cumplimiento</v>
      </c>
      <c r="Z25" s="187"/>
      <c r="AA25" s="208">
        <v>0</v>
      </c>
      <c r="AB25" s="234">
        <f t="shared" si="8"/>
        <v>0</v>
      </c>
      <c r="AC25" s="187" t="str">
        <f t="shared" si="9"/>
        <v>En riesgo en cumplimiento</v>
      </c>
      <c r="AD25" s="187"/>
      <c r="AE25" s="208">
        <v>0</v>
      </c>
      <c r="AF25" s="234">
        <f t="shared" si="10"/>
        <v>0</v>
      </c>
      <c r="AG25" s="187" t="str">
        <f t="shared" si="11"/>
        <v>En riesgo en cumplimiento</v>
      </c>
      <c r="AH25" s="187"/>
      <c r="AI25" s="112">
        <f t="shared" si="12"/>
        <v>0</v>
      </c>
      <c r="AJ25" s="235">
        <f t="shared" si="13"/>
        <v>0</v>
      </c>
      <c r="AK25" s="187" t="str">
        <f t="shared" si="14"/>
        <v>En riesgo en cumplimiento</v>
      </c>
      <c r="AL25" s="187"/>
    </row>
    <row r="26" spans="1:38" ht="48.9" customHeight="1" thickTop="1" thickBot="1">
      <c r="A26" s="132">
        <f t="shared" si="15"/>
        <v>12</v>
      </c>
      <c r="B26" s="133" t="s">
        <v>1420</v>
      </c>
      <c r="C26" s="133" t="s">
        <v>1421</v>
      </c>
      <c r="D26" s="133">
        <v>0</v>
      </c>
      <c r="E26" s="133" t="s">
        <v>231</v>
      </c>
      <c r="F26" s="214" t="s">
        <v>1436</v>
      </c>
      <c r="G26" s="255" t="s">
        <v>170</v>
      </c>
      <c r="H26" s="207" t="s">
        <v>205</v>
      </c>
      <c r="I26" s="208">
        <v>1</v>
      </c>
      <c r="J26" s="208">
        <v>0</v>
      </c>
      <c r="K26" s="275">
        <f t="shared" si="1"/>
        <v>1</v>
      </c>
      <c r="L26" s="208">
        <v>1</v>
      </c>
      <c r="M26" s="208">
        <v>0</v>
      </c>
      <c r="N26" s="275">
        <f t="shared" si="2"/>
        <v>1</v>
      </c>
      <c r="O26" s="275">
        <f t="shared" si="3"/>
        <v>2</v>
      </c>
      <c r="P26" s="336"/>
      <c r="Q26" s="114" t="s">
        <v>1423</v>
      </c>
      <c r="R26" s="213" t="s">
        <v>1437</v>
      </c>
      <c r="S26" s="208">
        <v>0</v>
      </c>
      <c r="T26" s="234">
        <f t="shared" si="4"/>
        <v>0</v>
      </c>
      <c r="U26" s="187" t="str">
        <f t="shared" si="5"/>
        <v>En riesgo en cumplimiento</v>
      </c>
      <c r="V26" s="187"/>
      <c r="W26" s="208">
        <v>0</v>
      </c>
      <c r="X26" s="234" t="str">
        <f t="shared" si="6"/>
        <v>No hay Programación</v>
      </c>
      <c r="Y26" s="187" t="str">
        <f t="shared" si="7"/>
        <v>De acuerdo con lo programado</v>
      </c>
      <c r="Z26" s="187"/>
      <c r="AA26" s="208">
        <v>0</v>
      </c>
      <c r="AB26" s="234">
        <f t="shared" si="8"/>
        <v>0</v>
      </c>
      <c r="AC26" s="187" t="str">
        <f t="shared" si="9"/>
        <v>En riesgo en cumplimiento</v>
      </c>
      <c r="AD26" s="187"/>
      <c r="AE26" s="208">
        <v>0</v>
      </c>
      <c r="AF26" s="234" t="str">
        <f t="shared" si="10"/>
        <v>No hay Programación</v>
      </c>
      <c r="AG26" s="187" t="str">
        <f t="shared" si="11"/>
        <v>De acuerdo con lo programado</v>
      </c>
      <c r="AH26" s="187"/>
      <c r="AI26" s="112">
        <f t="shared" si="12"/>
        <v>0</v>
      </c>
      <c r="AJ26" s="235">
        <f t="shared" si="13"/>
        <v>0</v>
      </c>
      <c r="AK26" s="187" t="str">
        <f t="shared" si="14"/>
        <v>En riesgo en cumplimiento</v>
      </c>
      <c r="AL26" s="187"/>
    </row>
    <row r="27" spans="1:38" ht="48.9" customHeight="1" thickTop="1" thickBot="1">
      <c r="A27" s="132">
        <f t="shared" si="15"/>
        <v>13</v>
      </c>
      <c r="B27" s="133">
        <v>0</v>
      </c>
      <c r="C27" s="133">
        <v>0</v>
      </c>
      <c r="D27" s="133">
        <v>0</v>
      </c>
      <c r="E27" s="133">
        <v>0</v>
      </c>
      <c r="F27" s="214" t="s">
        <v>1438</v>
      </c>
      <c r="G27" s="207" t="s">
        <v>184</v>
      </c>
      <c r="H27" s="207" t="s">
        <v>198</v>
      </c>
      <c r="I27" s="208">
        <v>500</v>
      </c>
      <c r="J27" s="208">
        <v>600</v>
      </c>
      <c r="K27" s="275">
        <f t="shared" si="1"/>
        <v>1100</v>
      </c>
      <c r="L27" s="208">
        <v>800</v>
      </c>
      <c r="M27" s="208">
        <v>700</v>
      </c>
      <c r="N27" s="275">
        <f t="shared" si="2"/>
        <v>1500</v>
      </c>
      <c r="O27" s="275">
        <f t="shared" si="3"/>
        <v>2600</v>
      </c>
      <c r="P27" s="336"/>
      <c r="Q27" s="114" t="s">
        <v>1439</v>
      </c>
      <c r="R27" s="213" t="s">
        <v>1440</v>
      </c>
      <c r="S27" s="208">
        <v>0</v>
      </c>
      <c r="T27" s="234">
        <f t="shared" si="4"/>
        <v>0</v>
      </c>
      <c r="U27" s="187" t="str">
        <f t="shared" si="5"/>
        <v>En riesgo en cumplimiento</v>
      </c>
      <c r="V27" s="187"/>
      <c r="W27" s="208">
        <v>0</v>
      </c>
      <c r="X27" s="234">
        <f t="shared" si="6"/>
        <v>0</v>
      </c>
      <c r="Y27" s="187" t="str">
        <f t="shared" si="7"/>
        <v>En riesgo en cumplimiento</v>
      </c>
      <c r="Z27" s="187"/>
      <c r="AA27" s="208">
        <v>0</v>
      </c>
      <c r="AB27" s="234">
        <f t="shared" si="8"/>
        <v>0</v>
      </c>
      <c r="AC27" s="187" t="str">
        <f t="shared" si="9"/>
        <v>En riesgo en cumplimiento</v>
      </c>
      <c r="AD27" s="187"/>
      <c r="AE27" s="208">
        <v>0</v>
      </c>
      <c r="AF27" s="234">
        <f t="shared" si="10"/>
        <v>0</v>
      </c>
      <c r="AG27" s="187" t="str">
        <f t="shared" si="11"/>
        <v>En riesgo en cumplimiento</v>
      </c>
      <c r="AH27" s="187"/>
      <c r="AI27" s="112">
        <f t="shared" si="12"/>
        <v>0</v>
      </c>
      <c r="AJ27" s="235">
        <f t="shared" si="13"/>
        <v>0</v>
      </c>
      <c r="AK27" s="187" t="str">
        <f t="shared" si="14"/>
        <v>En riesgo en cumplimiento</v>
      </c>
      <c r="AL27" s="187"/>
    </row>
    <row r="28" spans="1:38" ht="48.9" customHeight="1" thickTop="1" thickBot="1">
      <c r="A28" s="132">
        <f t="shared" si="15"/>
        <v>14</v>
      </c>
      <c r="B28" s="133">
        <v>0</v>
      </c>
      <c r="C28" s="133">
        <v>0</v>
      </c>
      <c r="D28" s="133">
        <v>0</v>
      </c>
      <c r="E28" s="133">
        <v>0</v>
      </c>
      <c r="F28" s="214" t="s">
        <v>1441</v>
      </c>
      <c r="G28" s="207" t="s">
        <v>159</v>
      </c>
      <c r="H28" s="207" t="s">
        <v>207</v>
      </c>
      <c r="I28" s="208">
        <v>0</v>
      </c>
      <c r="J28" s="208">
        <v>1</v>
      </c>
      <c r="K28" s="275">
        <f t="shared" si="1"/>
        <v>1</v>
      </c>
      <c r="L28" s="208">
        <v>1</v>
      </c>
      <c r="M28" s="208">
        <v>1</v>
      </c>
      <c r="N28" s="275">
        <f t="shared" si="2"/>
        <v>2</v>
      </c>
      <c r="O28" s="275">
        <f t="shared" si="3"/>
        <v>3</v>
      </c>
      <c r="P28" s="336"/>
      <c r="Q28" s="114" t="s">
        <v>1439</v>
      </c>
      <c r="R28" s="213" t="s">
        <v>1440</v>
      </c>
      <c r="S28" s="208">
        <v>0</v>
      </c>
      <c r="T28" s="234" t="str">
        <f t="shared" si="4"/>
        <v>No hay Programación</v>
      </c>
      <c r="U28" s="187" t="str">
        <f t="shared" si="5"/>
        <v>De acuerdo con lo programado</v>
      </c>
      <c r="V28" s="187"/>
      <c r="W28" s="208">
        <v>0</v>
      </c>
      <c r="X28" s="234">
        <f t="shared" si="6"/>
        <v>0</v>
      </c>
      <c r="Y28" s="187" t="str">
        <f t="shared" si="7"/>
        <v>En riesgo en cumplimiento</v>
      </c>
      <c r="Z28" s="187"/>
      <c r="AA28" s="208">
        <v>0</v>
      </c>
      <c r="AB28" s="234">
        <f t="shared" si="8"/>
        <v>0</v>
      </c>
      <c r="AC28" s="187" t="str">
        <f t="shared" si="9"/>
        <v>En riesgo en cumplimiento</v>
      </c>
      <c r="AD28" s="187"/>
      <c r="AE28" s="208">
        <v>0</v>
      </c>
      <c r="AF28" s="234">
        <f t="shared" si="10"/>
        <v>0</v>
      </c>
      <c r="AG28" s="187" t="str">
        <f t="shared" si="11"/>
        <v>En riesgo en cumplimiento</v>
      </c>
      <c r="AH28" s="187"/>
      <c r="AI28" s="112">
        <f t="shared" si="12"/>
        <v>0</v>
      </c>
      <c r="AJ28" s="235">
        <f t="shared" si="13"/>
        <v>0</v>
      </c>
      <c r="AK28" s="187" t="str">
        <f t="shared" si="14"/>
        <v>En riesgo en cumplimiento</v>
      </c>
      <c r="AL28" s="187"/>
    </row>
    <row r="29" spans="1:38" ht="48.9" customHeight="1" thickTop="1" thickBot="1">
      <c r="A29" s="132">
        <f t="shared" si="15"/>
        <v>15</v>
      </c>
      <c r="B29" s="133">
        <v>0</v>
      </c>
      <c r="C29" s="133">
        <v>0</v>
      </c>
      <c r="D29" s="133">
        <v>0</v>
      </c>
      <c r="E29" s="133">
        <v>0</v>
      </c>
      <c r="F29" s="214" t="s">
        <v>1442</v>
      </c>
      <c r="G29" s="207" t="s">
        <v>137</v>
      </c>
      <c r="H29" s="207" t="s">
        <v>204</v>
      </c>
      <c r="I29" s="208">
        <v>1</v>
      </c>
      <c r="J29" s="208">
        <v>1</v>
      </c>
      <c r="K29" s="275">
        <f t="shared" si="1"/>
        <v>2</v>
      </c>
      <c r="L29" s="208">
        <v>1</v>
      </c>
      <c r="M29" s="208">
        <v>1</v>
      </c>
      <c r="N29" s="275">
        <f t="shared" si="2"/>
        <v>2</v>
      </c>
      <c r="O29" s="275">
        <f t="shared" si="3"/>
        <v>4</v>
      </c>
      <c r="P29" s="336"/>
      <c r="Q29" s="114" t="s">
        <v>1439</v>
      </c>
      <c r="R29" s="213" t="s">
        <v>1443</v>
      </c>
      <c r="S29" s="208">
        <v>0</v>
      </c>
      <c r="T29" s="234">
        <f t="shared" si="4"/>
        <v>0</v>
      </c>
      <c r="U29" s="187" t="str">
        <f t="shared" si="5"/>
        <v>En riesgo en cumplimiento</v>
      </c>
      <c r="V29" s="187"/>
      <c r="W29" s="208">
        <v>0</v>
      </c>
      <c r="X29" s="234">
        <f t="shared" si="6"/>
        <v>0</v>
      </c>
      <c r="Y29" s="187" t="str">
        <f t="shared" si="7"/>
        <v>En riesgo en cumplimiento</v>
      </c>
      <c r="Z29" s="187"/>
      <c r="AA29" s="208">
        <v>0</v>
      </c>
      <c r="AB29" s="234">
        <f t="shared" si="8"/>
        <v>0</v>
      </c>
      <c r="AC29" s="187" t="str">
        <f t="shared" si="9"/>
        <v>En riesgo en cumplimiento</v>
      </c>
      <c r="AD29" s="187"/>
      <c r="AE29" s="208">
        <v>0</v>
      </c>
      <c r="AF29" s="234">
        <f t="shared" si="10"/>
        <v>0</v>
      </c>
      <c r="AG29" s="187" t="str">
        <f t="shared" si="11"/>
        <v>En riesgo en cumplimiento</v>
      </c>
      <c r="AH29" s="187"/>
      <c r="AI29" s="112">
        <f t="shared" si="12"/>
        <v>0</v>
      </c>
      <c r="AJ29" s="235">
        <f t="shared" si="13"/>
        <v>0</v>
      </c>
      <c r="AK29" s="187" t="str">
        <f t="shared" si="14"/>
        <v>En riesgo en cumplimiento</v>
      </c>
      <c r="AL29" s="187"/>
    </row>
    <row r="30" spans="1:38" ht="48.9" customHeight="1" thickTop="1" thickBot="1">
      <c r="A30" s="132">
        <f t="shared" si="15"/>
        <v>16</v>
      </c>
      <c r="B30" s="133">
        <v>13</v>
      </c>
      <c r="C30" s="133" t="s">
        <v>1444</v>
      </c>
      <c r="D30" s="133">
        <v>0</v>
      </c>
      <c r="E30" s="133">
        <v>0</v>
      </c>
      <c r="F30" s="214" t="s">
        <v>1445</v>
      </c>
      <c r="G30" s="207" t="s">
        <v>182</v>
      </c>
      <c r="H30" s="207" t="s">
        <v>209</v>
      </c>
      <c r="I30" s="208">
        <v>1</v>
      </c>
      <c r="J30" s="208">
        <v>1</v>
      </c>
      <c r="K30" s="275">
        <f t="shared" si="1"/>
        <v>2</v>
      </c>
      <c r="L30" s="208">
        <v>1</v>
      </c>
      <c r="M30" s="208">
        <v>1</v>
      </c>
      <c r="N30" s="275">
        <f t="shared" si="2"/>
        <v>2</v>
      </c>
      <c r="O30" s="275">
        <f t="shared" si="3"/>
        <v>4</v>
      </c>
      <c r="P30" s="336"/>
      <c r="Q30" s="114" t="s">
        <v>1446</v>
      </c>
      <c r="R30" s="213" t="s">
        <v>1447</v>
      </c>
      <c r="S30" s="208">
        <v>0</v>
      </c>
      <c r="T30" s="234">
        <f t="shared" si="4"/>
        <v>0</v>
      </c>
      <c r="U30" s="187" t="str">
        <f t="shared" si="5"/>
        <v>En riesgo en cumplimiento</v>
      </c>
      <c r="V30" s="187"/>
      <c r="W30" s="208">
        <v>0</v>
      </c>
      <c r="X30" s="234">
        <f t="shared" si="6"/>
        <v>0</v>
      </c>
      <c r="Y30" s="187" t="str">
        <f t="shared" si="7"/>
        <v>En riesgo en cumplimiento</v>
      </c>
      <c r="Z30" s="187"/>
      <c r="AA30" s="208">
        <v>0</v>
      </c>
      <c r="AB30" s="234">
        <f t="shared" si="8"/>
        <v>0</v>
      </c>
      <c r="AC30" s="187" t="str">
        <f t="shared" si="9"/>
        <v>En riesgo en cumplimiento</v>
      </c>
      <c r="AD30" s="187"/>
      <c r="AE30" s="208">
        <v>0</v>
      </c>
      <c r="AF30" s="234">
        <f t="shared" si="10"/>
        <v>0</v>
      </c>
      <c r="AG30" s="187" t="str">
        <f t="shared" si="11"/>
        <v>En riesgo en cumplimiento</v>
      </c>
      <c r="AH30" s="187"/>
      <c r="AI30" s="112">
        <f t="shared" si="12"/>
        <v>0</v>
      </c>
      <c r="AJ30" s="235">
        <f t="shared" si="13"/>
        <v>0</v>
      </c>
      <c r="AK30" s="187" t="str">
        <f t="shared" si="14"/>
        <v>En riesgo en cumplimiento</v>
      </c>
      <c r="AL30" s="187"/>
    </row>
    <row r="31" spans="1:38" ht="48.9" customHeight="1" thickTop="1" thickBot="1">
      <c r="A31" s="132">
        <f t="shared" si="15"/>
        <v>17</v>
      </c>
      <c r="B31" s="133">
        <v>13</v>
      </c>
      <c r="C31" s="133" t="s">
        <v>1444</v>
      </c>
      <c r="D31" s="133">
        <v>0</v>
      </c>
      <c r="E31" s="133" t="s">
        <v>235</v>
      </c>
      <c r="F31" s="214" t="s">
        <v>1448</v>
      </c>
      <c r="G31" s="207" t="s">
        <v>144</v>
      </c>
      <c r="H31" s="207" t="s">
        <v>215</v>
      </c>
      <c r="I31" s="208">
        <v>25</v>
      </c>
      <c r="J31" s="208">
        <v>25</v>
      </c>
      <c r="K31" s="275">
        <f t="shared" si="1"/>
        <v>50</v>
      </c>
      <c r="L31" s="208">
        <v>25</v>
      </c>
      <c r="M31" s="208">
        <v>25</v>
      </c>
      <c r="N31" s="275">
        <f t="shared" si="2"/>
        <v>50</v>
      </c>
      <c r="O31" s="275">
        <f t="shared" si="3"/>
        <v>100</v>
      </c>
      <c r="P31" s="336"/>
      <c r="Q31" s="114" t="s">
        <v>1446</v>
      </c>
      <c r="R31" s="213" t="s">
        <v>1449</v>
      </c>
      <c r="S31" s="208">
        <v>0</v>
      </c>
      <c r="T31" s="234">
        <f t="shared" si="4"/>
        <v>0</v>
      </c>
      <c r="U31" s="187" t="str">
        <f t="shared" si="5"/>
        <v>En riesgo en cumplimiento</v>
      </c>
      <c r="V31" s="187"/>
      <c r="W31" s="208">
        <v>0</v>
      </c>
      <c r="X31" s="234">
        <f t="shared" si="6"/>
        <v>0</v>
      </c>
      <c r="Y31" s="187" t="str">
        <f t="shared" si="7"/>
        <v>En riesgo en cumplimiento</v>
      </c>
      <c r="Z31" s="187"/>
      <c r="AA31" s="208">
        <v>0</v>
      </c>
      <c r="AB31" s="234">
        <f t="shared" si="8"/>
        <v>0</v>
      </c>
      <c r="AC31" s="187" t="str">
        <f t="shared" si="9"/>
        <v>En riesgo en cumplimiento</v>
      </c>
      <c r="AD31" s="187"/>
      <c r="AE31" s="208">
        <v>0</v>
      </c>
      <c r="AF31" s="234">
        <f t="shared" si="10"/>
        <v>0</v>
      </c>
      <c r="AG31" s="187" t="str">
        <f t="shared" si="11"/>
        <v>En riesgo en cumplimiento</v>
      </c>
      <c r="AH31" s="187"/>
      <c r="AI31" s="112">
        <f t="shared" si="12"/>
        <v>0</v>
      </c>
      <c r="AJ31" s="235">
        <f t="shared" si="13"/>
        <v>0</v>
      </c>
      <c r="AK31" s="187" t="str">
        <f t="shared" si="14"/>
        <v>En riesgo en cumplimiento</v>
      </c>
      <c r="AL31" s="187"/>
    </row>
    <row r="32" spans="1:38" ht="48.9" customHeight="1" thickTop="1" thickBot="1">
      <c r="A32" s="132">
        <f t="shared" si="15"/>
        <v>18</v>
      </c>
      <c r="B32" s="133">
        <v>13</v>
      </c>
      <c r="C32" s="133" t="s">
        <v>1444</v>
      </c>
      <c r="D32" s="133">
        <v>0</v>
      </c>
      <c r="E32" s="133" t="s">
        <v>243</v>
      </c>
      <c r="F32" s="214" t="s">
        <v>1450</v>
      </c>
      <c r="G32" s="207" t="s">
        <v>146</v>
      </c>
      <c r="H32" s="207" t="s">
        <v>209</v>
      </c>
      <c r="I32" s="208">
        <v>3</v>
      </c>
      <c r="J32" s="208">
        <v>3</v>
      </c>
      <c r="K32" s="275">
        <f t="shared" si="1"/>
        <v>6</v>
      </c>
      <c r="L32" s="208">
        <v>3</v>
      </c>
      <c r="M32" s="208">
        <v>3</v>
      </c>
      <c r="N32" s="275">
        <f t="shared" si="2"/>
        <v>6</v>
      </c>
      <c r="O32" s="275">
        <f t="shared" si="3"/>
        <v>12</v>
      </c>
      <c r="P32" s="336"/>
      <c r="Q32" s="114" t="s">
        <v>1446</v>
      </c>
      <c r="R32" s="213" t="s">
        <v>1451</v>
      </c>
      <c r="S32" s="208">
        <v>0</v>
      </c>
      <c r="T32" s="234">
        <f t="shared" si="4"/>
        <v>0</v>
      </c>
      <c r="U32" s="187" t="str">
        <f t="shared" si="5"/>
        <v>En riesgo en cumplimiento</v>
      </c>
      <c r="V32" s="187"/>
      <c r="W32" s="208">
        <v>0</v>
      </c>
      <c r="X32" s="234">
        <f t="shared" si="6"/>
        <v>0</v>
      </c>
      <c r="Y32" s="187" t="str">
        <f t="shared" si="7"/>
        <v>En riesgo en cumplimiento</v>
      </c>
      <c r="Z32" s="187"/>
      <c r="AA32" s="208">
        <v>0</v>
      </c>
      <c r="AB32" s="234">
        <f t="shared" si="8"/>
        <v>0</v>
      </c>
      <c r="AC32" s="187" t="str">
        <f t="shared" si="9"/>
        <v>En riesgo en cumplimiento</v>
      </c>
      <c r="AD32" s="187"/>
      <c r="AE32" s="208">
        <v>0</v>
      </c>
      <c r="AF32" s="234">
        <f t="shared" si="10"/>
        <v>0</v>
      </c>
      <c r="AG32" s="187" t="str">
        <f t="shared" si="11"/>
        <v>En riesgo en cumplimiento</v>
      </c>
      <c r="AH32" s="187"/>
      <c r="AI32" s="112">
        <f t="shared" si="12"/>
        <v>0</v>
      </c>
      <c r="AJ32" s="235">
        <f t="shared" si="13"/>
        <v>0</v>
      </c>
      <c r="AK32" s="187" t="str">
        <f t="shared" si="14"/>
        <v>En riesgo en cumplimiento</v>
      </c>
      <c r="AL32" s="187"/>
    </row>
    <row r="33" spans="1:38" ht="48.9" customHeight="1" thickTop="1" thickBot="1">
      <c r="A33" s="132">
        <f t="shared" si="15"/>
        <v>19</v>
      </c>
      <c r="B33" s="133">
        <v>13</v>
      </c>
      <c r="C33" s="133" t="s">
        <v>1444</v>
      </c>
      <c r="D33" s="133">
        <v>0</v>
      </c>
      <c r="E33" s="133" t="s">
        <v>243</v>
      </c>
      <c r="F33" s="214" t="s">
        <v>1452</v>
      </c>
      <c r="G33" s="207" t="s">
        <v>182</v>
      </c>
      <c r="H33" s="207" t="s">
        <v>193</v>
      </c>
      <c r="I33" s="208">
        <v>1</v>
      </c>
      <c r="J33" s="208">
        <v>1</v>
      </c>
      <c r="K33" s="275">
        <f t="shared" si="1"/>
        <v>2</v>
      </c>
      <c r="L33" s="208">
        <v>1</v>
      </c>
      <c r="M33" s="208">
        <v>1</v>
      </c>
      <c r="N33" s="275">
        <f t="shared" si="2"/>
        <v>2</v>
      </c>
      <c r="O33" s="275">
        <f t="shared" si="3"/>
        <v>4</v>
      </c>
      <c r="P33" s="336"/>
      <c r="Q33" s="114" t="s">
        <v>1446</v>
      </c>
      <c r="R33" s="213" t="s">
        <v>1453</v>
      </c>
      <c r="S33" s="208">
        <v>0</v>
      </c>
      <c r="T33" s="234">
        <f t="shared" si="4"/>
        <v>0</v>
      </c>
      <c r="U33" s="187" t="str">
        <f t="shared" si="5"/>
        <v>En riesgo en cumplimiento</v>
      </c>
      <c r="V33" s="187"/>
      <c r="W33" s="208">
        <v>0</v>
      </c>
      <c r="X33" s="234">
        <f t="shared" si="6"/>
        <v>0</v>
      </c>
      <c r="Y33" s="187" t="str">
        <f t="shared" si="7"/>
        <v>En riesgo en cumplimiento</v>
      </c>
      <c r="Z33" s="187"/>
      <c r="AA33" s="208">
        <v>0</v>
      </c>
      <c r="AB33" s="234">
        <f t="shared" si="8"/>
        <v>0</v>
      </c>
      <c r="AC33" s="187" t="str">
        <f t="shared" si="9"/>
        <v>En riesgo en cumplimiento</v>
      </c>
      <c r="AD33" s="187"/>
      <c r="AE33" s="208">
        <v>0</v>
      </c>
      <c r="AF33" s="234">
        <f t="shared" si="10"/>
        <v>0</v>
      </c>
      <c r="AG33" s="187" t="str">
        <f t="shared" si="11"/>
        <v>En riesgo en cumplimiento</v>
      </c>
      <c r="AH33" s="187"/>
      <c r="AI33" s="112">
        <f t="shared" si="12"/>
        <v>0</v>
      </c>
      <c r="AJ33" s="235">
        <f t="shared" si="13"/>
        <v>0</v>
      </c>
      <c r="AK33" s="187" t="str">
        <f t="shared" si="14"/>
        <v>En riesgo en cumplimiento</v>
      </c>
      <c r="AL33" s="187"/>
    </row>
    <row r="34" spans="1:38" ht="48.9" customHeight="1" thickTop="1" thickBot="1">
      <c r="A34" s="132">
        <f t="shared" si="15"/>
        <v>20</v>
      </c>
      <c r="B34" s="133">
        <v>17</v>
      </c>
      <c r="C34" s="133" t="s">
        <v>1444</v>
      </c>
      <c r="D34" s="133">
        <v>0</v>
      </c>
      <c r="E34" s="133" t="s">
        <v>224</v>
      </c>
      <c r="F34" s="334" t="s">
        <v>1454</v>
      </c>
      <c r="G34" s="207" t="s">
        <v>182</v>
      </c>
      <c r="H34" s="207" t="s">
        <v>209</v>
      </c>
      <c r="I34" s="208">
        <v>0</v>
      </c>
      <c r="J34" s="208">
        <v>2</v>
      </c>
      <c r="K34" s="275">
        <f t="shared" si="1"/>
        <v>2</v>
      </c>
      <c r="L34" s="208">
        <v>1</v>
      </c>
      <c r="M34" s="208">
        <v>1</v>
      </c>
      <c r="N34" s="275">
        <f t="shared" si="2"/>
        <v>2</v>
      </c>
      <c r="O34" s="275">
        <f t="shared" si="3"/>
        <v>4</v>
      </c>
      <c r="P34" s="336"/>
      <c r="Q34" s="114" t="s">
        <v>1455</v>
      </c>
      <c r="R34" s="213" t="s">
        <v>1456</v>
      </c>
      <c r="S34" s="208">
        <v>0</v>
      </c>
      <c r="T34" s="234" t="str">
        <f t="shared" si="4"/>
        <v>No hay Programación</v>
      </c>
      <c r="U34" s="187" t="str">
        <f t="shared" si="5"/>
        <v>De acuerdo con lo programado</v>
      </c>
      <c r="V34" s="187"/>
      <c r="W34" s="208">
        <v>0</v>
      </c>
      <c r="X34" s="234">
        <f t="shared" si="6"/>
        <v>0</v>
      </c>
      <c r="Y34" s="187" t="str">
        <f t="shared" si="7"/>
        <v>En riesgo en cumplimiento</v>
      </c>
      <c r="Z34" s="187"/>
      <c r="AA34" s="208">
        <v>0</v>
      </c>
      <c r="AB34" s="234">
        <f t="shared" si="8"/>
        <v>0</v>
      </c>
      <c r="AC34" s="187" t="str">
        <f t="shared" si="9"/>
        <v>En riesgo en cumplimiento</v>
      </c>
      <c r="AD34" s="187"/>
      <c r="AE34" s="208">
        <v>0</v>
      </c>
      <c r="AF34" s="234">
        <f t="shared" si="10"/>
        <v>0</v>
      </c>
      <c r="AG34" s="187" t="str">
        <f t="shared" si="11"/>
        <v>En riesgo en cumplimiento</v>
      </c>
      <c r="AH34" s="187"/>
      <c r="AI34" s="112">
        <f t="shared" si="12"/>
        <v>0</v>
      </c>
      <c r="AJ34" s="235">
        <f t="shared" si="13"/>
        <v>0</v>
      </c>
      <c r="AK34" s="187" t="str">
        <f t="shared" si="14"/>
        <v>En riesgo en cumplimiento</v>
      </c>
      <c r="AL34" s="187"/>
    </row>
    <row r="35" spans="1:38" ht="48.9" customHeight="1" thickTop="1" thickBot="1">
      <c r="A35" s="132">
        <f t="shared" si="15"/>
        <v>21</v>
      </c>
      <c r="B35" s="133">
        <v>13</v>
      </c>
      <c r="C35" s="133" t="s">
        <v>1421</v>
      </c>
      <c r="D35" s="133">
        <v>0</v>
      </c>
      <c r="E35" s="133" t="s">
        <v>225</v>
      </c>
      <c r="F35" s="334" t="s">
        <v>1457</v>
      </c>
      <c r="G35" s="207" t="s">
        <v>133</v>
      </c>
      <c r="H35" s="207" t="s">
        <v>205</v>
      </c>
      <c r="I35" s="208">
        <v>0</v>
      </c>
      <c r="J35" s="208">
        <v>2</v>
      </c>
      <c r="K35" s="275">
        <f t="shared" si="1"/>
        <v>2</v>
      </c>
      <c r="L35" s="208">
        <v>2</v>
      </c>
      <c r="M35" s="208">
        <v>2</v>
      </c>
      <c r="N35" s="275">
        <f t="shared" si="2"/>
        <v>4</v>
      </c>
      <c r="O35" s="275">
        <f t="shared" si="3"/>
        <v>6</v>
      </c>
      <c r="P35" s="336"/>
      <c r="Q35" s="114" t="s">
        <v>1455</v>
      </c>
      <c r="R35" s="213" t="s">
        <v>1458</v>
      </c>
      <c r="S35" s="208">
        <v>0</v>
      </c>
      <c r="T35" s="234" t="str">
        <f t="shared" si="4"/>
        <v>No hay Programación</v>
      </c>
      <c r="U35" s="187" t="str">
        <f t="shared" si="5"/>
        <v>De acuerdo con lo programado</v>
      </c>
      <c r="V35" s="187"/>
      <c r="W35" s="208">
        <v>0</v>
      </c>
      <c r="X35" s="234">
        <f t="shared" si="6"/>
        <v>0</v>
      </c>
      <c r="Y35" s="187" t="str">
        <f t="shared" si="7"/>
        <v>En riesgo en cumplimiento</v>
      </c>
      <c r="Z35" s="187"/>
      <c r="AA35" s="208">
        <v>0</v>
      </c>
      <c r="AB35" s="234">
        <f t="shared" si="8"/>
        <v>0</v>
      </c>
      <c r="AC35" s="187" t="str">
        <f t="shared" si="9"/>
        <v>En riesgo en cumplimiento</v>
      </c>
      <c r="AD35" s="187"/>
      <c r="AE35" s="208">
        <v>0</v>
      </c>
      <c r="AF35" s="234">
        <f t="shared" si="10"/>
        <v>0</v>
      </c>
      <c r="AG35" s="187" t="str">
        <f t="shared" si="11"/>
        <v>En riesgo en cumplimiento</v>
      </c>
      <c r="AH35" s="187"/>
      <c r="AI35" s="112">
        <f t="shared" si="12"/>
        <v>0</v>
      </c>
      <c r="AJ35" s="235">
        <f t="shared" si="13"/>
        <v>0</v>
      </c>
      <c r="AK35" s="187" t="str">
        <f t="shared" si="14"/>
        <v>En riesgo en cumplimiento</v>
      </c>
      <c r="AL35" s="187"/>
    </row>
    <row r="36" spans="1:38" ht="48.9" customHeight="1" thickTop="1" thickBot="1">
      <c r="A36" s="132">
        <f t="shared" si="15"/>
        <v>22</v>
      </c>
      <c r="B36" s="133">
        <v>13</v>
      </c>
      <c r="C36" s="133" t="s">
        <v>1444</v>
      </c>
      <c r="D36" s="133">
        <v>0</v>
      </c>
      <c r="E36" s="133" t="s">
        <v>227</v>
      </c>
      <c r="F36" s="334" t="s">
        <v>1459</v>
      </c>
      <c r="G36" s="207" t="s">
        <v>133</v>
      </c>
      <c r="H36" s="207" t="s">
        <v>205</v>
      </c>
      <c r="I36" s="208">
        <v>0</v>
      </c>
      <c r="J36" s="208">
        <v>2</v>
      </c>
      <c r="K36" s="275">
        <f t="shared" si="1"/>
        <v>2</v>
      </c>
      <c r="L36" s="208">
        <v>2</v>
      </c>
      <c r="M36" s="208">
        <v>2</v>
      </c>
      <c r="N36" s="275">
        <f t="shared" si="2"/>
        <v>4</v>
      </c>
      <c r="O36" s="275">
        <f t="shared" si="3"/>
        <v>6</v>
      </c>
      <c r="P36" s="336"/>
      <c r="Q36" s="114" t="s">
        <v>1455</v>
      </c>
      <c r="R36" s="213" t="s">
        <v>1458</v>
      </c>
      <c r="S36" s="208">
        <v>0</v>
      </c>
      <c r="T36" s="234" t="str">
        <f t="shared" si="4"/>
        <v>No hay Programación</v>
      </c>
      <c r="U36" s="187" t="str">
        <f t="shared" si="5"/>
        <v>De acuerdo con lo programado</v>
      </c>
      <c r="V36" s="187"/>
      <c r="W36" s="208">
        <v>0</v>
      </c>
      <c r="X36" s="234">
        <f t="shared" si="6"/>
        <v>0</v>
      </c>
      <c r="Y36" s="187" t="str">
        <f t="shared" si="7"/>
        <v>En riesgo en cumplimiento</v>
      </c>
      <c r="Z36" s="187"/>
      <c r="AA36" s="208">
        <v>0</v>
      </c>
      <c r="AB36" s="234">
        <f t="shared" si="8"/>
        <v>0</v>
      </c>
      <c r="AC36" s="187" t="str">
        <f t="shared" si="9"/>
        <v>En riesgo en cumplimiento</v>
      </c>
      <c r="AD36" s="187"/>
      <c r="AE36" s="208">
        <v>0</v>
      </c>
      <c r="AF36" s="234">
        <f t="shared" si="10"/>
        <v>0</v>
      </c>
      <c r="AG36" s="187" t="str">
        <f t="shared" si="11"/>
        <v>En riesgo en cumplimiento</v>
      </c>
      <c r="AH36" s="187"/>
      <c r="AI36" s="112">
        <f t="shared" si="12"/>
        <v>0</v>
      </c>
      <c r="AJ36" s="235">
        <f t="shared" si="13"/>
        <v>0</v>
      </c>
      <c r="AK36" s="187" t="str">
        <f t="shared" si="14"/>
        <v>En riesgo en cumplimiento</v>
      </c>
      <c r="AL36" s="187"/>
    </row>
    <row r="37" spans="1:38" ht="48.9" customHeight="1" thickTop="1" thickBot="1">
      <c r="A37" s="132">
        <f t="shared" si="15"/>
        <v>23</v>
      </c>
      <c r="B37" s="133">
        <v>13</v>
      </c>
      <c r="C37" s="133" t="s">
        <v>1460</v>
      </c>
      <c r="D37" s="133">
        <v>0</v>
      </c>
      <c r="E37" s="133" t="s">
        <v>229</v>
      </c>
      <c r="F37" s="334" t="s">
        <v>1461</v>
      </c>
      <c r="G37" s="207" t="s">
        <v>133</v>
      </c>
      <c r="H37" s="207" t="s">
        <v>205</v>
      </c>
      <c r="I37" s="208">
        <v>0</v>
      </c>
      <c r="J37" s="208">
        <v>1</v>
      </c>
      <c r="K37" s="275">
        <f t="shared" si="1"/>
        <v>1</v>
      </c>
      <c r="L37" s="208">
        <v>1</v>
      </c>
      <c r="M37" s="208">
        <v>1</v>
      </c>
      <c r="N37" s="275">
        <f t="shared" si="2"/>
        <v>2</v>
      </c>
      <c r="O37" s="275">
        <f t="shared" si="3"/>
        <v>3</v>
      </c>
      <c r="P37" s="336"/>
      <c r="Q37" s="114" t="s">
        <v>1455</v>
      </c>
      <c r="R37" s="213" t="s">
        <v>1458</v>
      </c>
      <c r="S37" s="208">
        <v>0</v>
      </c>
      <c r="T37" s="234" t="str">
        <f t="shared" si="4"/>
        <v>No hay Programación</v>
      </c>
      <c r="U37" s="187" t="str">
        <f t="shared" si="5"/>
        <v>De acuerdo con lo programado</v>
      </c>
      <c r="V37" s="187"/>
      <c r="W37" s="208">
        <v>0</v>
      </c>
      <c r="X37" s="234">
        <f t="shared" si="6"/>
        <v>0</v>
      </c>
      <c r="Y37" s="187" t="str">
        <f t="shared" si="7"/>
        <v>En riesgo en cumplimiento</v>
      </c>
      <c r="Z37" s="187"/>
      <c r="AA37" s="208">
        <v>0</v>
      </c>
      <c r="AB37" s="234">
        <f t="shared" si="8"/>
        <v>0</v>
      </c>
      <c r="AC37" s="187" t="str">
        <f t="shared" si="9"/>
        <v>En riesgo en cumplimiento</v>
      </c>
      <c r="AD37" s="187"/>
      <c r="AE37" s="208">
        <v>0</v>
      </c>
      <c r="AF37" s="234">
        <f t="shared" si="10"/>
        <v>0</v>
      </c>
      <c r="AG37" s="187" t="str">
        <f t="shared" si="11"/>
        <v>En riesgo en cumplimiento</v>
      </c>
      <c r="AH37" s="187"/>
      <c r="AI37" s="112">
        <f t="shared" si="12"/>
        <v>0</v>
      </c>
      <c r="AJ37" s="235">
        <f t="shared" si="13"/>
        <v>0</v>
      </c>
      <c r="AK37" s="187" t="str">
        <f t="shared" si="14"/>
        <v>En riesgo en cumplimiento</v>
      </c>
      <c r="AL37" s="187"/>
    </row>
    <row r="38" spans="1:38" ht="48.9" customHeight="1" thickTop="1" thickBot="1">
      <c r="A38" s="132">
        <f t="shared" si="15"/>
        <v>24</v>
      </c>
      <c r="B38" s="133">
        <v>13</v>
      </c>
      <c r="C38" s="133" t="s">
        <v>1421</v>
      </c>
      <c r="D38" s="133">
        <v>0</v>
      </c>
      <c r="E38" s="133" t="s">
        <v>231</v>
      </c>
      <c r="F38" s="214" t="s">
        <v>1462</v>
      </c>
      <c r="G38" s="207" t="s">
        <v>133</v>
      </c>
      <c r="H38" s="207" t="s">
        <v>205</v>
      </c>
      <c r="I38" s="208">
        <v>0</v>
      </c>
      <c r="J38" s="208">
        <v>1</v>
      </c>
      <c r="K38" s="275">
        <f t="shared" si="1"/>
        <v>1</v>
      </c>
      <c r="L38" s="208">
        <v>1</v>
      </c>
      <c r="M38" s="208">
        <v>1</v>
      </c>
      <c r="N38" s="275">
        <f t="shared" si="2"/>
        <v>2</v>
      </c>
      <c r="O38" s="275">
        <f t="shared" si="3"/>
        <v>3</v>
      </c>
      <c r="P38" s="336"/>
      <c r="Q38" s="114" t="s">
        <v>1455</v>
      </c>
      <c r="R38" s="213" t="s">
        <v>1458</v>
      </c>
      <c r="S38" s="208">
        <v>0</v>
      </c>
      <c r="T38" s="234" t="str">
        <f t="shared" si="4"/>
        <v>No hay Programación</v>
      </c>
      <c r="U38" s="187" t="str">
        <f t="shared" si="5"/>
        <v>De acuerdo con lo programado</v>
      </c>
      <c r="V38" s="187"/>
      <c r="W38" s="208">
        <v>0</v>
      </c>
      <c r="X38" s="234">
        <f t="shared" si="6"/>
        <v>0</v>
      </c>
      <c r="Y38" s="187" t="str">
        <f t="shared" si="7"/>
        <v>En riesgo en cumplimiento</v>
      </c>
      <c r="Z38" s="187"/>
      <c r="AA38" s="208">
        <v>0</v>
      </c>
      <c r="AB38" s="234">
        <f t="shared" si="8"/>
        <v>0</v>
      </c>
      <c r="AC38" s="187" t="str">
        <f t="shared" si="9"/>
        <v>En riesgo en cumplimiento</v>
      </c>
      <c r="AD38" s="187"/>
      <c r="AE38" s="208">
        <v>0</v>
      </c>
      <c r="AF38" s="234">
        <f t="shared" si="10"/>
        <v>0</v>
      </c>
      <c r="AG38" s="187" t="str">
        <f t="shared" si="11"/>
        <v>En riesgo en cumplimiento</v>
      </c>
      <c r="AH38" s="187"/>
      <c r="AI38" s="112">
        <f t="shared" si="12"/>
        <v>0</v>
      </c>
      <c r="AJ38" s="235">
        <f t="shared" si="13"/>
        <v>0</v>
      </c>
      <c r="AK38" s="187" t="str">
        <f t="shared" si="14"/>
        <v>En riesgo en cumplimiento</v>
      </c>
      <c r="AL38" s="187"/>
    </row>
    <row r="39" spans="1:38" ht="48.9" customHeight="1" thickTop="1" thickBot="1">
      <c r="A39" s="132">
        <f t="shared" si="15"/>
        <v>25</v>
      </c>
      <c r="B39" s="133">
        <v>12</v>
      </c>
      <c r="C39" s="133" t="s">
        <v>1463</v>
      </c>
      <c r="D39" s="133">
        <v>0</v>
      </c>
      <c r="E39" s="133" t="s">
        <v>233</v>
      </c>
      <c r="F39" s="214" t="s">
        <v>1464</v>
      </c>
      <c r="G39" s="207" t="s">
        <v>133</v>
      </c>
      <c r="H39" s="207" t="s">
        <v>205</v>
      </c>
      <c r="I39" s="208">
        <v>0</v>
      </c>
      <c r="J39" s="208">
        <v>1</v>
      </c>
      <c r="K39" s="275">
        <f t="shared" si="1"/>
        <v>1</v>
      </c>
      <c r="L39" s="208">
        <v>1</v>
      </c>
      <c r="M39" s="208">
        <v>1</v>
      </c>
      <c r="N39" s="275">
        <f t="shared" si="2"/>
        <v>2</v>
      </c>
      <c r="O39" s="275">
        <f t="shared" si="3"/>
        <v>3</v>
      </c>
      <c r="P39" s="336"/>
      <c r="Q39" s="114" t="s">
        <v>1455</v>
      </c>
      <c r="R39" s="213" t="s">
        <v>1465</v>
      </c>
      <c r="S39" s="208">
        <v>0</v>
      </c>
      <c r="T39" s="234" t="str">
        <f t="shared" si="4"/>
        <v>No hay Programación</v>
      </c>
      <c r="U39" s="187" t="str">
        <f t="shared" si="5"/>
        <v>De acuerdo con lo programado</v>
      </c>
      <c r="V39" s="187"/>
      <c r="W39" s="208">
        <v>0</v>
      </c>
      <c r="X39" s="234">
        <f t="shared" si="6"/>
        <v>0</v>
      </c>
      <c r="Y39" s="187" t="str">
        <f t="shared" si="7"/>
        <v>En riesgo en cumplimiento</v>
      </c>
      <c r="Z39" s="187"/>
      <c r="AA39" s="208">
        <v>0</v>
      </c>
      <c r="AB39" s="234">
        <f t="shared" si="8"/>
        <v>0</v>
      </c>
      <c r="AC39" s="187" t="str">
        <f t="shared" si="9"/>
        <v>En riesgo en cumplimiento</v>
      </c>
      <c r="AD39" s="187"/>
      <c r="AE39" s="208">
        <v>0</v>
      </c>
      <c r="AF39" s="234">
        <f t="shared" si="10"/>
        <v>0</v>
      </c>
      <c r="AG39" s="187" t="str">
        <f t="shared" si="11"/>
        <v>En riesgo en cumplimiento</v>
      </c>
      <c r="AH39" s="187"/>
      <c r="AI39" s="112">
        <f t="shared" si="12"/>
        <v>0</v>
      </c>
      <c r="AJ39" s="235">
        <f t="shared" si="13"/>
        <v>0</v>
      </c>
      <c r="AK39" s="187" t="str">
        <f t="shared" si="14"/>
        <v>En riesgo en cumplimiento</v>
      </c>
      <c r="AL39" s="187"/>
    </row>
    <row r="40" spans="1:38" ht="89.4" customHeight="1" thickTop="1" thickBot="1">
      <c r="A40" s="132">
        <f t="shared" si="15"/>
        <v>26</v>
      </c>
      <c r="B40" s="133">
        <v>1</v>
      </c>
      <c r="C40" s="133">
        <v>0</v>
      </c>
      <c r="D40" s="133">
        <v>0</v>
      </c>
      <c r="E40" s="133" t="s">
        <v>241</v>
      </c>
      <c r="F40" s="214" t="s">
        <v>1466</v>
      </c>
      <c r="G40" s="207" t="s">
        <v>146</v>
      </c>
      <c r="H40" s="207" t="s">
        <v>209</v>
      </c>
      <c r="I40" s="208">
        <v>0</v>
      </c>
      <c r="J40" s="208">
        <v>0</v>
      </c>
      <c r="K40" s="275">
        <f t="shared" si="1"/>
        <v>0</v>
      </c>
      <c r="L40" s="208">
        <v>0</v>
      </c>
      <c r="M40" s="208">
        <v>1</v>
      </c>
      <c r="N40" s="275">
        <f t="shared" si="2"/>
        <v>1</v>
      </c>
      <c r="O40" s="275">
        <f t="shared" si="3"/>
        <v>1</v>
      </c>
      <c r="P40" s="336"/>
      <c r="Q40" s="114" t="s">
        <v>1467</v>
      </c>
      <c r="R40" s="213" t="s">
        <v>1468</v>
      </c>
      <c r="S40" s="208">
        <v>0</v>
      </c>
      <c r="T40" s="234" t="str">
        <f t="shared" si="4"/>
        <v>No hay Programación</v>
      </c>
      <c r="U40" s="187" t="str">
        <f t="shared" si="5"/>
        <v>De acuerdo con lo programado</v>
      </c>
      <c r="V40" s="187"/>
      <c r="W40" s="208">
        <v>0</v>
      </c>
      <c r="X40" s="234" t="str">
        <f t="shared" si="6"/>
        <v>No hay Programación</v>
      </c>
      <c r="Y40" s="187" t="str">
        <f t="shared" si="7"/>
        <v>De acuerdo con lo programado</v>
      </c>
      <c r="Z40" s="187"/>
      <c r="AA40" s="208">
        <v>0</v>
      </c>
      <c r="AB40" s="234" t="str">
        <f t="shared" si="8"/>
        <v>No hay Programación</v>
      </c>
      <c r="AC40" s="187" t="str">
        <f t="shared" si="9"/>
        <v>De acuerdo con lo programado</v>
      </c>
      <c r="AD40" s="187"/>
      <c r="AE40" s="208">
        <v>0</v>
      </c>
      <c r="AF40" s="234">
        <f t="shared" si="10"/>
        <v>0</v>
      </c>
      <c r="AG40" s="187" t="str">
        <f t="shared" si="11"/>
        <v>En riesgo en cumplimiento</v>
      </c>
      <c r="AH40" s="187"/>
      <c r="AI40" s="112">
        <f t="shared" si="12"/>
        <v>0</v>
      </c>
      <c r="AJ40" s="235">
        <f t="shared" si="13"/>
        <v>0</v>
      </c>
      <c r="AK40" s="187" t="str">
        <f t="shared" si="14"/>
        <v>En riesgo en cumplimiento</v>
      </c>
      <c r="AL40" s="187"/>
    </row>
    <row r="41" spans="1:38" ht="120.9" customHeight="1" thickTop="1" thickBot="1">
      <c r="A41" s="132">
        <f t="shared" si="15"/>
        <v>27</v>
      </c>
      <c r="B41" s="133">
        <v>1</v>
      </c>
      <c r="C41" s="133">
        <v>0</v>
      </c>
      <c r="D41" s="133">
        <v>0</v>
      </c>
      <c r="E41" s="133" t="s">
        <v>243</v>
      </c>
      <c r="F41" s="214" t="s">
        <v>1469</v>
      </c>
      <c r="G41" s="207" t="s">
        <v>146</v>
      </c>
      <c r="H41" s="207" t="s">
        <v>209</v>
      </c>
      <c r="I41" s="208">
        <v>1</v>
      </c>
      <c r="J41" s="208">
        <v>1</v>
      </c>
      <c r="K41" s="275">
        <f t="shared" si="1"/>
        <v>2</v>
      </c>
      <c r="L41" s="208">
        <v>1</v>
      </c>
      <c r="M41" s="208">
        <v>1</v>
      </c>
      <c r="N41" s="275">
        <f t="shared" si="2"/>
        <v>2</v>
      </c>
      <c r="O41" s="275">
        <f t="shared" si="3"/>
        <v>4</v>
      </c>
      <c r="P41" s="336"/>
      <c r="Q41" s="114" t="s">
        <v>1470</v>
      </c>
      <c r="R41" s="213" t="s">
        <v>1471</v>
      </c>
      <c r="S41" s="208">
        <v>0</v>
      </c>
      <c r="T41" s="234">
        <f t="shared" si="4"/>
        <v>0</v>
      </c>
      <c r="U41" s="187" t="str">
        <f t="shared" si="5"/>
        <v>En riesgo en cumplimiento</v>
      </c>
      <c r="V41" s="187"/>
      <c r="W41" s="208">
        <v>0</v>
      </c>
      <c r="X41" s="234">
        <f t="shared" si="6"/>
        <v>0</v>
      </c>
      <c r="Y41" s="187" t="str">
        <f t="shared" si="7"/>
        <v>En riesgo en cumplimiento</v>
      </c>
      <c r="Z41" s="187"/>
      <c r="AA41" s="208">
        <v>0</v>
      </c>
      <c r="AB41" s="234">
        <f t="shared" si="8"/>
        <v>0</v>
      </c>
      <c r="AC41" s="187" t="str">
        <f t="shared" si="9"/>
        <v>En riesgo en cumplimiento</v>
      </c>
      <c r="AD41" s="187"/>
      <c r="AE41" s="208">
        <v>0</v>
      </c>
      <c r="AF41" s="234">
        <f t="shared" si="10"/>
        <v>0</v>
      </c>
      <c r="AG41" s="187" t="str">
        <f t="shared" si="11"/>
        <v>En riesgo en cumplimiento</v>
      </c>
      <c r="AH41" s="187"/>
      <c r="AI41" s="112">
        <f t="shared" si="12"/>
        <v>0</v>
      </c>
      <c r="AJ41" s="235">
        <f t="shared" si="13"/>
        <v>0</v>
      </c>
      <c r="AK41" s="187" t="str">
        <f t="shared" si="14"/>
        <v>En riesgo en cumplimiento</v>
      </c>
      <c r="AL41" s="187"/>
    </row>
    <row r="42" spans="1:38" ht="95.15" customHeight="1" thickTop="1" thickBot="1">
      <c r="A42" s="132">
        <f t="shared" si="15"/>
        <v>28</v>
      </c>
      <c r="B42" s="133">
        <v>1</v>
      </c>
      <c r="C42" s="133">
        <v>0</v>
      </c>
      <c r="D42" s="133">
        <v>0</v>
      </c>
      <c r="E42" s="133" t="s">
        <v>241</v>
      </c>
      <c r="F42" s="214" t="s">
        <v>1472</v>
      </c>
      <c r="G42" s="207" t="s">
        <v>146</v>
      </c>
      <c r="H42" s="207" t="s">
        <v>209</v>
      </c>
      <c r="I42" s="208">
        <v>1</v>
      </c>
      <c r="J42" s="208">
        <v>1</v>
      </c>
      <c r="K42" s="275">
        <f t="shared" si="1"/>
        <v>2</v>
      </c>
      <c r="L42" s="208">
        <v>1</v>
      </c>
      <c r="M42" s="208">
        <v>1</v>
      </c>
      <c r="N42" s="275">
        <f t="shared" si="2"/>
        <v>2</v>
      </c>
      <c r="O42" s="275">
        <f t="shared" si="3"/>
        <v>4</v>
      </c>
      <c r="P42" s="336"/>
      <c r="Q42" s="114" t="s">
        <v>1470</v>
      </c>
      <c r="R42" s="213" t="s">
        <v>1473</v>
      </c>
      <c r="S42" s="208">
        <v>0</v>
      </c>
      <c r="T42" s="234">
        <f t="shared" si="4"/>
        <v>0</v>
      </c>
      <c r="U42" s="187" t="str">
        <f t="shared" si="5"/>
        <v>En riesgo en cumplimiento</v>
      </c>
      <c r="V42" s="187"/>
      <c r="W42" s="208">
        <v>0</v>
      </c>
      <c r="X42" s="234">
        <f t="shared" si="6"/>
        <v>0</v>
      </c>
      <c r="Y42" s="187" t="str">
        <f t="shared" si="7"/>
        <v>En riesgo en cumplimiento</v>
      </c>
      <c r="Z42" s="187"/>
      <c r="AA42" s="208">
        <v>0</v>
      </c>
      <c r="AB42" s="234">
        <f t="shared" si="8"/>
        <v>0</v>
      </c>
      <c r="AC42" s="187" t="str">
        <f t="shared" si="9"/>
        <v>En riesgo en cumplimiento</v>
      </c>
      <c r="AD42" s="187"/>
      <c r="AE42" s="208">
        <v>0</v>
      </c>
      <c r="AF42" s="234">
        <f t="shared" si="10"/>
        <v>0</v>
      </c>
      <c r="AG42" s="187" t="str">
        <f t="shared" si="11"/>
        <v>En riesgo en cumplimiento</v>
      </c>
      <c r="AH42" s="187"/>
      <c r="AI42" s="112">
        <f t="shared" si="12"/>
        <v>0</v>
      </c>
      <c r="AJ42" s="235">
        <f t="shared" si="13"/>
        <v>0</v>
      </c>
      <c r="AK42" s="187" t="str">
        <f t="shared" si="14"/>
        <v>En riesgo en cumplimiento</v>
      </c>
      <c r="AL42" s="187"/>
    </row>
    <row r="43" spans="1:38" ht="126" customHeight="1" thickTop="1" thickBot="1">
      <c r="A43" s="132">
        <f t="shared" si="15"/>
        <v>29</v>
      </c>
      <c r="B43" s="133">
        <v>12</v>
      </c>
      <c r="C43" s="133" t="s">
        <v>1444</v>
      </c>
      <c r="D43" s="133">
        <v>0</v>
      </c>
      <c r="E43" s="133" t="s">
        <v>227</v>
      </c>
      <c r="F43" s="238" t="s">
        <v>1474</v>
      </c>
      <c r="G43" s="207" t="s">
        <v>1475</v>
      </c>
      <c r="H43" s="207" t="s">
        <v>1476</v>
      </c>
      <c r="I43" s="208">
        <v>72</v>
      </c>
      <c r="J43" s="208">
        <v>0</v>
      </c>
      <c r="K43" s="362">
        <f>I43+J43</f>
        <v>72</v>
      </c>
      <c r="L43" s="208">
        <v>0</v>
      </c>
      <c r="M43" s="208">
        <v>0</v>
      </c>
      <c r="N43" s="362">
        <f>L43+M43</f>
        <v>0</v>
      </c>
      <c r="O43" s="362">
        <f>K43+N43</f>
        <v>72</v>
      </c>
      <c r="P43" s="336"/>
      <c r="Q43" s="114" t="s">
        <v>1477</v>
      </c>
      <c r="R43" s="251" t="s">
        <v>1478</v>
      </c>
      <c r="S43" s="208">
        <v>0</v>
      </c>
      <c r="T43" s="234">
        <f t="shared" si="4"/>
        <v>0</v>
      </c>
      <c r="U43" s="187" t="str">
        <f t="shared" si="5"/>
        <v>En riesgo en cumplimiento</v>
      </c>
      <c r="V43" s="187"/>
      <c r="W43" s="208">
        <v>0</v>
      </c>
      <c r="X43" s="234" t="str">
        <f t="shared" si="6"/>
        <v>No hay Programación</v>
      </c>
      <c r="Y43" s="187" t="str">
        <f t="shared" si="7"/>
        <v>De acuerdo con lo programado</v>
      </c>
      <c r="Z43" s="187"/>
      <c r="AA43" s="208">
        <v>0</v>
      </c>
      <c r="AB43" s="234" t="str">
        <f t="shared" si="8"/>
        <v>No hay Programación</v>
      </c>
      <c r="AC43" s="187" t="str">
        <f t="shared" si="9"/>
        <v>De acuerdo con lo programado</v>
      </c>
      <c r="AD43" s="187"/>
      <c r="AE43" s="208">
        <v>0</v>
      </c>
      <c r="AF43" s="234" t="str">
        <f t="shared" si="10"/>
        <v>No hay Programación</v>
      </c>
      <c r="AG43" s="187" t="str">
        <f t="shared" si="11"/>
        <v>De acuerdo con lo programado</v>
      </c>
      <c r="AH43" s="187"/>
      <c r="AI43" s="112">
        <f t="shared" si="12"/>
        <v>0</v>
      </c>
      <c r="AJ43" s="235">
        <f t="shared" si="13"/>
        <v>0</v>
      </c>
      <c r="AK43" s="187" t="str">
        <f t="shared" si="14"/>
        <v>En riesgo en cumplimiento</v>
      </c>
      <c r="AL43" s="187"/>
    </row>
    <row r="44" spans="1:38" ht="80.400000000000006" customHeight="1" thickTop="1" thickBot="1">
      <c r="A44" s="132">
        <f t="shared" si="15"/>
        <v>30</v>
      </c>
      <c r="B44" s="133">
        <v>12</v>
      </c>
      <c r="C44" s="133" t="s">
        <v>1444</v>
      </c>
      <c r="D44" s="133">
        <v>0</v>
      </c>
      <c r="E44" s="133" t="s">
        <v>227</v>
      </c>
      <c r="F44" s="238" t="s">
        <v>1479</v>
      </c>
      <c r="G44" s="207" t="s">
        <v>1480</v>
      </c>
      <c r="H44" s="207" t="s">
        <v>1481</v>
      </c>
      <c r="I44" s="208">
        <v>0</v>
      </c>
      <c r="J44" s="208">
        <v>0</v>
      </c>
      <c r="K44" s="362">
        <f t="shared" ref="K44:K83" si="16">I44+J44</f>
        <v>0</v>
      </c>
      <c r="L44" s="208">
        <v>0</v>
      </c>
      <c r="M44" s="208">
        <v>1</v>
      </c>
      <c r="N44" s="362">
        <f t="shared" ref="N44:N83" si="17">L44+M44</f>
        <v>1</v>
      </c>
      <c r="O44" s="362">
        <f t="shared" ref="O44:O83" si="18">K44+N44</f>
        <v>1</v>
      </c>
      <c r="P44" s="336"/>
      <c r="Q44" s="114" t="s">
        <v>1482</v>
      </c>
      <c r="R44" s="251" t="s">
        <v>1483</v>
      </c>
      <c r="S44" s="208">
        <v>0</v>
      </c>
      <c r="T44" s="234" t="str">
        <f t="shared" si="4"/>
        <v>No hay Programación</v>
      </c>
      <c r="U44" s="187" t="str">
        <f t="shared" si="5"/>
        <v>De acuerdo con lo programado</v>
      </c>
      <c r="V44" s="187"/>
      <c r="W44" s="208">
        <v>0</v>
      </c>
      <c r="X44" s="234" t="str">
        <f t="shared" si="6"/>
        <v>No hay Programación</v>
      </c>
      <c r="Y44" s="187" t="str">
        <f t="shared" si="7"/>
        <v>De acuerdo con lo programado</v>
      </c>
      <c r="Z44" s="187"/>
      <c r="AA44" s="208">
        <v>0</v>
      </c>
      <c r="AB44" s="234" t="str">
        <f t="shared" si="8"/>
        <v>No hay Programación</v>
      </c>
      <c r="AC44" s="187" t="str">
        <f t="shared" si="9"/>
        <v>De acuerdo con lo programado</v>
      </c>
      <c r="AD44" s="187"/>
      <c r="AE44" s="208">
        <v>0</v>
      </c>
      <c r="AF44" s="234">
        <f t="shared" si="10"/>
        <v>0</v>
      </c>
      <c r="AG44" s="187" t="str">
        <f t="shared" si="11"/>
        <v>En riesgo en cumplimiento</v>
      </c>
      <c r="AH44" s="187"/>
      <c r="AI44" s="112">
        <f t="shared" si="12"/>
        <v>0</v>
      </c>
      <c r="AJ44" s="235">
        <f t="shared" si="13"/>
        <v>0</v>
      </c>
      <c r="AK44" s="187" t="str">
        <f t="shared" si="14"/>
        <v>En riesgo en cumplimiento</v>
      </c>
      <c r="AL44" s="187"/>
    </row>
    <row r="45" spans="1:38" ht="48.9" customHeight="1" thickTop="1" thickBot="1">
      <c r="A45" s="132">
        <f t="shared" si="15"/>
        <v>31</v>
      </c>
      <c r="B45" s="133">
        <v>12</v>
      </c>
      <c r="C45" s="133" t="s">
        <v>1444</v>
      </c>
      <c r="D45" s="133">
        <v>0</v>
      </c>
      <c r="E45" s="133" t="s">
        <v>227</v>
      </c>
      <c r="F45" s="238" t="s">
        <v>1484</v>
      </c>
      <c r="G45" s="207" t="s">
        <v>1485</v>
      </c>
      <c r="H45" s="207" t="s">
        <v>205</v>
      </c>
      <c r="I45" s="208">
        <v>8</v>
      </c>
      <c r="J45" s="208">
        <v>0</v>
      </c>
      <c r="K45" s="362">
        <f t="shared" si="16"/>
        <v>8</v>
      </c>
      <c r="L45" s="208">
        <v>0</v>
      </c>
      <c r="M45" s="208">
        <v>0</v>
      </c>
      <c r="N45" s="362">
        <f t="shared" si="17"/>
        <v>0</v>
      </c>
      <c r="O45" s="362">
        <f t="shared" si="18"/>
        <v>8</v>
      </c>
      <c r="P45" s="336"/>
      <c r="Q45" s="114" t="s">
        <v>1477</v>
      </c>
      <c r="R45" s="251" t="s">
        <v>1486</v>
      </c>
      <c r="S45" s="208">
        <v>0</v>
      </c>
      <c r="T45" s="234">
        <f t="shared" si="4"/>
        <v>0</v>
      </c>
      <c r="U45" s="187" t="str">
        <f t="shared" si="5"/>
        <v>En riesgo en cumplimiento</v>
      </c>
      <c r="V45" s="187"/>
      <c r="W45" s="208">
        <v>0</v>
      </c>
      <c r="X45" s="234" t="str">
        <f t="shared" si="6"/>
        <v>No hay Programación</v>
      </c>
      <c r="Y45" s="187" t="str">
        <f t="shared" si="7"/>
        <v>De acuerdo con lo programado</v>
      </c>
      <c r="Z45" s="187"/>
      <c r="AA45" s="208">
        <v>0</v>
      </c>
      <c r="AB45" s="234" t="str">
        <f t="shared" si="8"/>
        <v>No hay Programación</v>
      </c>
      <c r="AC45" s="187" t="str">
        <f t="shared" si="9"/>
        <v>De acuerdo con lo programado</v>
      </c>
      <c r="AD45" s="187"/>
      <c r="AE45" s="208">
        <v>0</v>
      </c>
      <c r="AF45" s="234" t="str">
        <f t="shared" si="10"/>
        <v>No hay Programación</v>
      </c>
      <c r="AG45" s="187" t="str">
        <f t="shared" si="11"/>
        <v>De acuerdo con lo programado</v>
      </c>
      <c r="AH45" s="187"/>
      <c r="AI45" s="112">
        <f t="shared" si="12"/>
        <v>0</v>
      </c>
      <c r="AJ45" s="235">
        <f t="shared" si="13"/>
        <v>0</v>
      </c>
      <c r="AK45" s="187" t="str">
        <f t="shared" si="14"/>
        <v>En riesgo en cumplimiento</v>
      </c>
      <c r="AL45" s="187"/>
    </row>
    <row r="46" spans="1:38" ht="48.9" customHeight="1" thickTop="1" thickBot="1">
      <c r="A46" s="132">
        <f t="shared" si="15"/>
        <v>32</v>
      </c>
      <c r="B46" s="133">
        <v>12</v>
      </c>
      <c r="C46" s="133" t="s">
        <v>1444</v>
      </c>
      <c r="D46" s="133">
        <v>0</v>
      </c>
      <c r="E46" s="133" t="s">
        <v>227</v>
      </c>
      <c r="F46" s="238" t="s">
        <v>1487</v>
      </c>
      <c r="G46" s="207" t="s">
        <v>1488</v>
      </c>
      <c r="H46" s="207" t="s">
        <v>205</v>
      </c>
      <c r="I46" s="208">
        <v>4</v>
      </c>
      <c r="J46" s="208">
        <v>0</v>
      </c>
      <c r="K46" s="362">
        <f t="shared" si="16"/>
        <v>4</v>
      </c>
      <c r="L46" s="208">
        <v>0</v>
      </c>
      <c r="M46" s="208">
        <v>4</v>
      </c>
      <c r="N46" s="362">
        <f t="shared" si="17"/>
        <v>4</v>
      </c>
      <c r="O46" s="362">
        <f t="shared" si="18"/>
        <v>8</v>
      </c>
      <c r="P46" s="336"/>
      <c r="Q46" s="114" t="s">
        <v>1489</v>
      </c>
      <c r="R46" s="251" t="s">
        <v>1486</v>
      </c>
      <c r="S46" s="208">
        <v>0</v>
      </c>
      <c r="T46" s="234">
        <f t="shared" si="4"/>
        <v>0</v>
      </c>
      <c r="U46" s="187" t="str">
        <f t="shared" si="5"/>
        <v>En riesgo en cumplimiento</v>
      </c>
      <c r="V46" s="187"/>
      <c r="W46" s="208">
        <v>0</v>
      </c>
      <c r="X46" s="234" t="str">
        <f t="shared" si="6"/>
        <v>No hay Programación</v>
      </c>
      <c r="Y46" s="187" t="str">
        <f t="shared" si="7"/>
        <v>De acuerdo con lo programado</v>
      </c>
      <c r="Z46" s="187"/>
      <c r="AA46" s="208">
        <v>0</v>
      </c>
      <c r="AB46" s="234" t="str">
        <f t="shared" si="8"/>
        <v>No hay Programación</v>
      </c>
      <c r="AC46" s="187" t="str">
        <f t="shared" si="9"/>
        <v>De acuerdo con lo programado</v>
      </c>
      <c r="AD46" s="187"/>
      <c r="AE46" s="208">
        <v>0</v>
      </c>
      <c r="AF46" s="234">
        <f t="shared" si="10"/>
        <v>0</v>
      </c>
      <c r="AG46" s="187" t="str">
        <f t="shared" si="11"/>
        <v>En riesgo en cumplimiento</v>
      </c>
      <c r="AH46" s="187"/>
      <c r="AI46" s="112">
        <f t="shared" si="12"/>
        <v>0</v>
      </c>
      <c r="AJ46" s="235">
        <f t="shared" si="13"/>
        <v>0</v>
      </c>
      <c r="AK46" s="187" t="str">
        <f t="shared" si="14"/>
        <v>En riesgo en cumplimiento</v>
      </c>
      <c r="AL46" s="187"/>
    </row>
    <row r="47" spans="1:38" ht="48.9" customHeight="1" thickTop="1" thickBot="1">
      <c r="A47" s="132">
        <f t="shared" si="15"/>
        <v>33</v>
      </c>
      <c r="B47" s="133">
        <v>12</v>
      </c>
      <c r="C47" s="133" t="s">
        <v>1444</v>
      </c>
      <c r="D47" s="133">
        <v>0</v>
      </c>
      <c r="E47" s="133" t="s">
        <v>227</v>
      </c>
      <c r="F47" s="238" t="s">
        <v>1490</v>
      </c>
      <c r="G47" s="207" t="s">
        <v>1491</v>
      </c>
      <c r="H47" s="207" t="s">
        <v>205</v>
      </c>
      <c r="I47" s="208">
        <v>3</v>
      </c>
      <c r="J47" s="208">
        <v>0</v>
      </c>
      <c r="K47" s="362">
        <f t="shared" si="16"/>
        <v>3</v>
      </c>
      <c r="L47" s="208">
        <v>0</v>
      </c>
      <c r="M47" s="208">
        <v>3</v>
      </c>
      <c r="N47" s="362">
        <f t="shared" si="17"/>
        <v>3</v>
      </c>
      <c r="O47" s="362">
        <f t="shared" si="18"/>
        <v>6</v>
      </c>
      <c r="P47" s="336"/>
      <c r="Q47" s="114" t="s">
        <v>1489</v>
      </c>
      <c r="R47" s="251" t="s">
        <v>1486</v>
      </c>
      <c r="S47" s="208">
        <v>0</v>
      </c>
      <c r="T47" s="234">
        <f t="shared" si="4"/>
        <v>0</v>
      </c>
      <c r="U47" s="187" t="str">
        <f t="shared" si="5"/>
        <v>En riesgo en cumplimiento</v>
      </c>
      <c r="V47" s="187"/>
      <c r="W47" s="208">
        <v>0</v>
      </c>
      <c r="X47" s="234" t="str">
        <f t="shared" si="6"/>
        <v>No hay Programación</v>
      </c>
      <c r="Y47" s="187" t="str">
        <f t="shared" si="7"/>
        <v>De acuerdo con lo programado</v>
      </c>
      <c r="Z47" s="187"/>
      <c r="AA47" s="208">
        <v>0</v>
      </c>
      <c r="AB47" s="234" t="str">
        <f t="shared" si="8"/>
        <v>No hay Programación</v>
      </c>
      <c r="AC47" s="187" t="str">
        <f t="shared" si="9"/>
        <v>De acuerdo con lo programado</v>
      </c>
      <c r="AD47" s="187"/>
      <c r="AE47" s="208">
        <v>0</v>
      </c>
      <c r="AF47" s="234">
        <f t="shared" si="10"/>
        <v>0</v>
      </c>
      <c r="AG47" s="187" t="str">
        <f t="shared" si="11"/>
        <v>En riesgo en cumplimiento</v>
      </c>
      <c r="AH47" s="187"/>
      <c r="AI47" s="112">
        <f t="shared" si="12"/>
        <v>0</v>
      </c>
      <c r="AJ47" s="235">
        <f t="shared" si="13"/>
        <v>0</v>
      </c>
      <c r="AK47" s="187" t="str">
        <f t="shared" si="14"/>
        <v>En riesgo en cumplimiento</v>
      </c>
      <c r="AL47" s="187"/>
    </row>
    <row r="48" spans="1:38" ht="48.9" customHeight="1" thickTop="1" thickBot="1">
      <c r="A48" s="132">
        <f t="shared" si="15"/>
        <v>34</v>
      </c>
      <c r="B48" s="133">
        <v>12</v>
      </c>
      <c r="C48" s="133" t="s">
        <v>1444</v>
      </c>
      <c r="D48" s="133">
        <v>0</v>
      </c>
      <c r="E48" s="133" t="s">
        <v>227</v>
      </c>
      <c r="F48" s="238" t="s">
        <v>1492</v>
      </c>
      <c r="G48" s="207" t="s">
        <v>1493</v>
      </c>
      <c r="H48" s="207" t="s">
        <v>205</v>
      </c>
      <c r="I48" s="208">
        <v>500</v>
      </c>
      <c r="J48" s="208">
        <v>281</v>
      </c>
      <c r="K48" s="362">
        <f t="shared" si="16"/>
        <v>781</v>
      </c>
      <c r="L48" s="208">
        <v>0</v>
      </c>
      <c r="M48" s="208">
        <v>0</v>
      </c>
      <c r="N48" s="362">
        <f t="shared" si="17"/>
        <v>0</v>
      </c>
      <c r="O48" s="362">
        <f t="shared" si="18"/>
        <v>781</v>
      </c>
      <c r="P48" s="336"/>
      <c r="Q48" s="114" t="s">
        <v>1494</v>
      </c>
      <c r="R48" s="252" t="s">
        <v>1495</v>
      </c>
      <c r="S48" s="208">
        <v>0</v>
      </c>
      <c r="T48" s="234">
        <f t="shared" si="4"/>
        <v>0</v>
      </c>
      <c r="U48" s="187" t="str">
        <f t="shared" si="5"/>
        <v>En riesgo en cumplimiento</v>
      </c>
      <c r="V48" s="187"/>
      <c r="W48" s="208">
        <v>0</v>
      </c>
      <c r="X48" s="234">
        <f t="shared" si="6"/>
        <v>0</v>
      </c>
      <c r="Y48" s="187" t="str">
        <f t="shared" si="7"/>
        <v>En riesgo en cumplimiento</v>
      </c>
      <c r="Z48" s="187"/>
      <c r="AA48" s="208">
        <v>0</v>
      </c>
      <c r="AB48" s="234" t="str">
        <f t="shared" si="8"/>
        <v>No hay Programación</v>
      </c>
      <c r="AC48" s="187" t="str">
        <f t="shared" si="9"/>
        <v>De acuerdo con lo programado</v>
      </c>
      <c r="AD48" s="187"/>
      <c r="AE48" s="208">
        <v>0</v>
      </c>
      <c r="AF48" s="234" t="str">
        <f t="shared" si="10"/>
        <v>No hay Programación</v>
      </c>
      <c r="AG48" s="187" t="str">
        <f t="shared" si="11"/>
        <v>De acuerdo con lo programado</v>
      </c>
      <c r="AH48" s="187"/>
      <c r="AI48" s="112">
        <f t="shared" si="12"/>
        <v>0</v>
      </c>
      <c r="AJ48" s="235">
        <f t="shared" si="13"/>
        <v>0</v>
      </c>
      <c r="AK48" s="187" t="str">
        <f t="shared" si="14"/>
        <v>En riesgo en cumplimiento</v>
      </c>
      <c r="AL48" s="187"/>
    </row>
    <row r="49" spans="1:38" ht="48.9" customHeight="1" thickTop="1" thickBot="1">
      <c r="A49" s="132">
        <f t="shared" si="15"/>
        <v>35</v>
      </c>
      <c r="B49" s="133">
        <v>12</v>
      </c>
      <c r="C49" s="133" t="s">
        <v>1444</v>
      </c>
      <c r="D49" s="133">
        <v>0</v>
      </c>
      <c r="E49" s="133" t="s">
        <v>227</v>
      </c>
      <c r="F49" s="238" t="s">
        <v>1496</v>
      </c>
      <c r="G49" s="207" t="s">
        <v>1497</v>
      </c>
      <c r="H49" s="207" t="s">
        <v>207</v>
      </c>
      <c r="I49" s="208">
        <v>2</v>
      </c>
      <c r="J49" s="208">
        <v>3</v>
      </c>
      <c r="K49" s="362">
        <f t="shared" si="16"/>
        <v>5</v>
      </c>
      <c r="L49" s="208">
        <v>3</v>
      </c>
      <c r="M49" s="208">
        <v>3</v>
      </c>
      <c r="N49" s="362">
        <f t="shared" si="17"/>
        <v>6</v>
      </c>
      <c r="O49" s="362">
        <f t="shared" si="18"/>
        <v>11</v>
      </c>
      <c r="P49" s="336"/>
      <c r="Q49" s="114" t="s">
        <v>1477</v>
      </c>
      <c r="R49" s="238" t="s">
        <v>1498</v>
      </c>
      <c r="S49" s="208">
        <v>0</v>
      </c>
      <c r="T49" s="234">
        <f t="shared" si="4"/>
        <v>0</v>
      </c>
      <c r="U49" s="187" t="str">
        <f t="shared" si="5"/>
        <v>En riesgo en cumplimiento</v>
      </c>
      <c r="V49" s="187"/>
      <c r="W49" s="208">
        <v>0</v>
      </c>
      <c r="X49" s="234">
        <f t="shared" si="6"/>
        <v>0</v>
      </c>
      <c r="Y49" s="187" t="str">
        <f t="shared" si="7"/>
        <v>En riesgo en cumplimiento</v>
      </c>
      <c r="Z49" s="187"/>
      <c r="AA49" s="208">
        <v>0</v>
      </c>
      <c r="AB49" s="234">
        <f t="shared" si="8"/>
        <v>0</v>
      </c>
      <c r="AC49" s="187" t="str">
        <f t="shared" si="9"/>
        <v>En riesgo en cumplimiento</v>
      </c>
      <c r="AD49" s="187"/>
      <c r="AE49" s="208">
        <v>0</v>
      </c>
      <c r="AF49" s="234">
        <f t="shared" si="10"/>
        <v>0</v>
      </c>
      <c r="AG49" s="187" t="str">
        <f t="shared" si="11"/>
        <v>En riesgo en cumplimiento</v>
      </c>
      <c r="AH49" s="187"/>
      <c r="AI49" s="112">
        <f t="shared" si="12"/>
        <v>0</v>
      </c>
      <c r="AJ49" s="235">
        <f t="shared" si="13"/>
        <v>0</v>
      </c>
      <c r="AK49" s="187" t="str">
        <f t="shared" si="14"/>
        <v>En riesgo en cumplimiento</v>
      </c>
      <c r="AL49" s="187"/>
    </row>
    <row r="50" spans="1:38" ht="48.9" customHeight="1" thickTop="1" thickBot="1">
      <c r="A50" s="132">
        <f t="shared" si="15"/>
        <v>36</v>
      </c>
      <c r="B50" s="133">
        <v>12</v>
      </c>
      <c r="C50" s="133" t="s">
        <v>1444</v>
      </c>
      <c r="D50" s="133">
        <v>0</v>
      </c>
      <c r="E50" s="133" t="s">
        <v>227</v>
      </c>
      <c r="F50" s="238" t="s">
        <v>1499</v>
      </c>
      <c r="G50" s="207" t="s">
        <v>1500</v>
      </c>
      <c r="H50" s="207" t="s">
        <v>1501</v>
      </c>
      <c r="I50" s="208">
        <v>0</v>
      </c>
      <c r="J50" s="208">
        <v>0</v>
      </c>
      <c r="K50" s="362">
        <f t="shared" si="16"/>
        <v>0</v>
      </c>
      <c r="L50" s="208">
        <v>8</v>
      </c>
      <c r="M50" s="208">
        <v>0</v>
      </c>
      <c r="N50" s="362">
        <f t="shared" si="17"/>
        <v>8</v>
      </c>
      <c r="O50" s="362">
        <f t="shared" si="18"/>
        <v>8</v>
      </c>
      <c r="P50" s="336"/>
      <c r="Q50" s="114" t="s">
        <v>1477</v>
      </c>
      <c r="R50" s="238" t="s">
        <v>1502</v>
      </c>
      <c r="S50" s="208">
        <v>0</v>
      </c>
      <c r="T50" s="234" t="str">
        <f t="shared" si="4"/>
        <v>No hay Programación</v>
      </c>
      <c r="U50" s="187" t="str">
        <f t="shared" si="5"/>
        <v>De acuerdo con lo programado</v>
      </c>
      <c r="V50" s="187"/>
      <c r="W50" s="208">
        <v>0</v>
      </c>
      <c r="X50" s="234" t="str">
        <f t="shared" si="6"/>
        <v>No hay Programación</v>
      </c>
      <c r="Y50" s="187" t="str">
        <f t="shared" si="7"/>
        <v>De acuerdo con lo programado</v>
      </c>
      <c r="Z50" s="187"/>
      <c r="AA50" s="208">
        <v>0</v>
      </c>
      <c r="AB50" s="234">
        <f t="shared" si="8"/>
        <v>0</v>
      </c>
      <c r="AC50" s="187" t="str">
        <f t="shared" si="9"/>
        <v>En riesgo en cumplimiento</v>
      </c>
      <c r="AD50" s="187"/>
      <c r="AE50" s="208">
        <v>0</v>
      </c>
      <c r="AF50" s="234" t="str">
        <f t="shared" si="10"/>
        <v>No hay Programación</v>
      </c>
      <c r="AG50" s="187" t="str">
        <f t="shared" si="11"/>
        <v>De acuerdo con lo programado</v>
      </c>
      <c r="AH50" s="187"/>
      <c r="AI50" s="112">
        <f t="shared" si="12"/>
        <v>0</v>
      </c>
      <c r="AJ50" s="235">
        <f t="shared" si="13"/>
        <v>0</v>
      </c>
      <c r="AK50" s="187" t="str">
        <f t="shared" si="14"/>
        <v>En riesgo en cumplimiento</v>
      </c>
      <c r="AL50" s="187"/>
    </row>
    <row r="51" spans="1:38" ht="48.9" customHeight="1" thickTop="1" thickBot="1">
      <c r="A51" s="132">
        <f t="shared" si="15"/>
        <v>37</v>
      </c>
      <c r="B51" s="133">
        <v>12</v>
      </c>
      <c r="C51" s="133" t="s">
        <v>1444</v>
      </c>
      <c r="D51" s="133">
        <v>0</v>
      </c>
      <c r="E51" s="133" t="s">
        <v>227</v>
      </c>
      <c r="F51" s="238" t="s">
        <v>1503</v>
      </c>
      <c r="G51" s="207" t="s">
        <v>1504</v>
      </c>
      <c r="H51" s="214" t="s">
        <v>1504</v>
      </c>
      <c r="I51" s="208">
        <v>2</v>
      </c>
      <c r="J51" s="208">
        <v>2</v>
      </c>
      <c r="K51" s="362">
        <f t="shared" si="16"/>
        <v>4</v>
      </c>
      <c r="L51" s="208">
        <v>2</v>
      </c>
      <c r="M51" s="208">
        <v>2</v>
      </c>
      <c r="N51" s="362">
        <f t="shared" si="17"/>
        <v>4</v>
      </c>
      <c r="O51" s="362">
        <f t="shared" si="18"/>
        <v>8</v>
      </c>
      <c r="P51" s="336"/>
      <c r="Q51" s="114" t="s">
        <v>1489</v>
      </c>
      <c r="R51" s="238" t="s">
        <v>1505</v>
      </c>
      <c r="S51" s="208">
        <v>0</v>
      </c>
      <c r="T51" s="234">
        <f t="shared" si="4"/>
        <v>0</v>
      </c>
      <c r="U51" s="187" t="str">
        <f t="shared" si="5"/>
        <v>En riesgo en cumplimiento</v>
      </c>
      <c r="V51" s="187"/>
      <c r="W51" s="208">
        <v>0</v>
      </c>
      <c r="X51" s="234">
        <f t="shared" si="6"/>
        <v>0</v>
      </c>
      <c r="Y51" s="187" t="str">
        <f t="shared" si="7"/>
        <v>En riesgo en cumplimiento</v>
      </c>
      <c r="Z51" s="187"/>
      <c r="AA51" s="208">
        <v>0</v>
      </c>
      <c r="AB51" s="234">
        <f t="shared" si="8"/>
        <v>0</v>
      </c>
      <c r="AC51" s="187" t="str">
        <f t="shared" si="9"/>
        <v>En riesgo en cumplimiento</v>
      </c>
      <c r="AD51" s="187"/>
      <c r="AE51" s="208">
        <v>0</v>
      </c>
      <c r="AF51" s="234">
        <f t="shared" si="10"/>
        <v>0</v>
      </c>
      <c r="AG51" s="187" t="str">
        <f t="shared" si="11"/>
        <v>En riesgo en cumplimiento</v>
      </c>
      <c r="AH51" s="187"/>
      <c r="AI51" s="112">
        <f t="shared" si="12"/>
        <v>0</v>
      </c>
      <c r="AJ51" s="235">
        <f t="shared" si="13"/>
        <v>0</v>
      </c>
      <c r="AK51" s="187" t="str">
        <f t="shared" si="14"/>
        <v>En riesgo en cumplimiento</v>
      </c>
      <c r="AL51" s="187"/>
    </row>
    <row r="52" spans="1:38" ht="104.15" customHeight="1" thickTop="1" thickBot="1">
      <c r="A52" s="132">
        <f t="shared" si="15"/>
        <v>38</v>
      </c>
      <c r="B52" s="133">
        <v>12</v>
      </c>
      <c r="C52" s="133" t="s">
        <v>1444</v>
      </c>
      <c r="D52" s="133">
        <v>0</v>
      </c>
      <c r="E52" s="133" t="s">
        <v>224</v>
      </c>
      <c r="F52" s="251" t="s">
        <v>1506</v>
      </c>
      <c r="G52" s="207" t="s">
        <v>174</v>
      </c>
      <c r="H52" s="207" t="s">
        <v>205</v>
      </c>
      <c r="I52" s="208">
        <v>1</v>
      </c>
      <c r="J52" s="208">
        <v>1</v>
      </c>
      <c r="K52" s="362">
        <f t="shared" si="16"/>
        <v>2</v>
      </c>
      <c r="L52" s="208">
        <v>1</v>
      </c>
      <c r="M52" s="208">
        <v>1</v>
      </c>
      <c r="N52" s="362">
        <f t="shared" si="17"/>
        <v>2</v>
      </c>
      <c r="O52" s="362">
        <f t="shared" si="18"/>
        <v>4</v>
      </c>
      <c r="P52" s="336"/>
      <c r="Q52" s="114" t="s">
        <v>1507</v>
      </c>
      <c r="R52" s="251" t="s">
        <v>1508</v>
      </c>
      <c r="S52" s="208">
        <v>0</v>
      </c>
      <c r="T52" s="234">
        <f t="shared" si="4"/>
        <v>0</v>
      </c>
      <c r="U52" s="187" t="str">
        <f t="shared" si="5"/>
        <v>En riesgo en cumplimiento</v>
      </c>
      <c r="V52" s="187"/>
      <c r="W52" s="208">
        <v>0</v>
      </c>
      <c r="X52" s="234">
        <f t="shared" si="6"/>
        <v>0</v>
      </c>
      <c r="Y52" s="187" t="str">
        <f t="shared" si="7"/>
        <v>En riesgo en cumplimiento</v>
      </c>
      <c r="Z52" s="187"/>
      <c r="AA52" s="208">
        <v>0</v>
      </c>
      <c r="AB52" s="234">
        <f t="shared" si="8"/>
        <v>0</v>
      </c>
      <c r="AC52" s="187" t="str">
        <f t="shared" si="9"/>
        <v>En riesgo en cumplimiento</v>
      </c>
      <c r="AD52" s="187"/>
      <c r="AE52" s="208">
        <v>0</v>
      </c>
      <c r="AF52" s="234">
        <f t="shared" si="10"/>
        <v>0</v>
      </c>
      <c r="AG52" s="187" t="str">
        <f t="shared" si="11"/>
        <v>En riesgo en cumplimiento</v>
      </c>
      <c r="AH52" s="187"/>
      <c r="AI52" s="112">
        <f t="shared" si="12"/>
        <v>0</v>
      </c>
      <c r="AJ52" s="235">
        <f t="shared" si="13"/>
        <v>0</v>
      </c>
      <c r="AK52" s="187" t="str">
        <f t="shared" si="14"/>
        <v>En riesgo en cumplimiento</v>
      </c>
      <c r="AL52" s="187"/>
    </row>
    <row r="53" spans="1:38" ht="104.15" customHeight="1" thickTop="1" thickBot="1">
      <c r="A53" s="132">
        <f t="shared" si="15"/>
        <v>39</v>
      </c>
      <c r="B53" s="133">
        <v>12</v>
      </c>
      <c r="C53" s="133" t="s">
        <v>1444</v>
      </c>
      <c r="D53" s="133">
        <v>0</v>
      </c>
      <c r="E53" s="133" t="s">
        <v>224</v>
      </c>
      <c r="F53" s="251" t="s">
        <v>1509</v>
      </c>
      <c r="G53" s="207" t="s">
        <v>137</v>
      </c>
      <c r="H53" s="207" t="s">
        <v>205</v>
      </c>
      <c r="I53" s="208">
        <v>1</v>
      </c>
      <c r="J53" s="208">
        <v>0</v>
      </c>
      <c r="K53" s="362">
        <f t="shared" si="16"/>
        <v>1</v>
      </c>
      <c r="L53" s="208">
        <v>1</v>
      </c>
      <c r="M53" s="208">
        <v>0</v>
      </c>
      <c r="N53" s="362">
        <f t="shared" si="17"/>
        <v>1</v>
      </c>
      <c r="O53" s="362">
        <f t="shared" si="18"/>
        <v>2</v>
      </c>
      <c r="P53" s="336"/>
      <c r="Q53" s="114" t="s">
        <v>1507</v>
      </c>
      <c r="R53" s="251" t="s">
        <v>1510</v>
      </c>
      <c r="S53" s="208">
        <v>0</v>
      </c>
      <c r="T53" s="234">
        <f t="shared" si="4"/>
        <v>0</v>
      </c>
      <c r="U53" s="187" t="str">
        <f t="shared" si="5"/>
        <v>En riesgo en cumplimiento</v>
      </c>
      <c r="V53" s="187"/>
      <c r="W53" s="208">
        <v>0</v>
      </c>
      <c r="X53" s="234" t="str">
        <f t="shared" si="6"/>
        <v>No hay Programación</v>
      </c>
      <c r="Y53" s="187" t="str">
        <f t="shared" si="7"/>
        <v>De acuerdo con lo programado</v>
      </c>
      <c r="Z53" s="187"/>
      <c r="AA53" s="208">
        <v>0</v>
      </c>
      <c r="AB53" s="234">
        <f t="shared" si="8"/>
        <v>0</v>
      </c>
      <c r="AC53" s="187" t="str">
        <f t="shared" si="9"/>
        <v>En riesgo en cumplimiento</v>
      </c>
      <c r="AD53" s="187"/>
      <c r="AE53" s="208">
        <v>0</v>
      </c>
      <c r="AF53" s="234" t="str">
        <f t="shared" si="10"/>
        <v>No hay Programación</v>
      </c>
      <c r="AG53" s="187" t="str">
        <f t="shared" si="11"/>
        <v>De acuerdo con lo programado</v>
      </c>
      <c r="AH53" s="187"/>
      <c r="AI53" s="112">
        <f t="shared" si="12"/>
        <v>0</v>
      </c>
      <c r="AJ53" s="235">
        <f t="shared" si="13"/>
        <v>0</v>
      </c>
      <c r="AK53" s="187" t="str">
        <f t="shared" si="14"/>
        <v>En riesgo en cumplimiento</v>
      </c>
      <c r="AL53" s="187"/>
    </row>
    <row r="54" spans="1:38" ht="104.15" customHeight="1" thickTop="1" thickBot="1">
      <c r="A54" s="132">
        <f t="shared" si="15"/>
        <v>40</v>
      </c>
      <c r="B54" s="133">
        <v>12</v>
      </c>
      <c r="C54" s="133" t="s">
        <v>1444</v>
      </c>
      <c r="D54" s="133">
        <v>0</v>
      </c>
      <c r="E54" s="133" t="s">
        <v>224</v>
      </c>
      <c r="F54" s="251" t="s">
        <v>1511</v>
      </c>
      <c r="G54" s="207" t="s">
        <v>174</v>
      </c>
      <c r="H54" s="207" t="s">
        <v>205</v>
      </c>
      <c r="I54" s="208">
        <v>0</v>
      </c>
      <c r="J54" s="208">
        <v>1</v>
      </c>
      <c r="K54" s="362">
        <f t="shared" si="16"/>
        <v>1</v>
      </c>
      <c r="L54" s="208">
        <v>0</v>
      </c>
      <c r="M54" s="208">
        <v>1</v>
      </c>
      <c r="N54" s="362">
        <f t="shared" si="17"/>
        <v>1</v>
      </c>
      <c r="O54" s="362">
        <f t="shared" si="18"/>
        <v>2</v>
      </c>
      <c r="P54" s="336"/>
      <c r="Q54" s="114" t="s">
        <v>1507</v>
      </c>
      <c r="R54" s="251" t="s">
        <v>1512</v>
      </c>
      <c r="S54" s="208">
        <v>0</v>
      </c>
      <c r="T54" s="234" t="str">
        <f t="shared" si="4"/>
        <v>No hay Programación</v>
      </c>
      <c r="U54" s="187" t="str">
        <f t="shared" si="5"/>
        <v>De acuerdo con lo programado</v>
      </c>
      <c r="V54" s="187"/>
      <c r="W54" s="208">
        <v>0</v>
      </c>
      <c r="X54" s="234">
        <f t="shared" si="6"/>
        <v>0</v>
      </c>
      <c r="Y54" s="187" t="str">
        <f t="shared" si="7"/>
        <v>En riesgo en cumplimiento</v>
      </c>
      <c r="Z54" s="187"/>
      <c r="AA54" s="208">
        <v>0</v>
      </c>
      <c r="AB54" s="234" t="str">
        <f t="shared" si="8"/>
        <v>No hay Programación</v>
      </c>
      <c r="AC54" s="187" t="str">
        <f t="shared" si="9"/>
        <v>De acuerdo con lo programado</v>
      </c>
      <c r="AD54" s="187"/>
      <c r="AE54" s="208">
        <v>0</v>
      </c>
      <c r="AF54" s="234">
        <f t="shared" si="10"/>
        <v>0</v>
      </c>
      <c r="AG54" s="187" t="str">
        <f t="shared" si="11"/>
        <v>En riesgo en cumplimiento</v>
      </c>
      <c r="AH54" s="187"/>
      <c r="AI54" s="112">
        <f t="shared" si="12"/>
        <v>0</v>
      </c>
      <c r="AJ54" s="235">
        <f t="shared" si="13"/>
        <v>0</v>
      </c>
      <c r="AK54" s="187" t="str">
        <f t="shared" si="14"/>
        <v>En riesgo en cumplimiento</v>
      </c>
      <c r="AL54" s="187"/>
    </row>
    <row r="55" spans="1:38" ht="104.15" customHeight="1" thickTop="1" thickBot="1">
      <c r="A55" s="132">
        <f t="shared" si="15"/>
        <v>41</v>
      </c>
      <c r="B55" s="133">
        <v>12</v>
      </c>
      <c r="C55" s="133" t="s">
        <v>1444</v>
      </c>
      <c r="D55" s="133">
        <v>0</v>
      </c>
      <c r="E55" s="133" t="s">
        <v>224</v>
      </c>
      <c r="F55" s="251" t="s">
        <v>1511</v>
      </c>
      <c r="G55" s="207" t="s">
        <v>174</v>
      </c>
      <c r="H55" s="207" t="s">
        <v>205</v>
      </c>
      <c r="I55" s="208">
        <v>1</v>
      </c>
      <c r="J55" s="208">
        <v>1</v>
      </c>
      <c r="K55" s="362">
        <f t="shared" si="16"/>
        <v>2</v>
      </c>
      <c r="L55" s="208">
        <v>1</v>
      </c>
      <c r="M55" s="208">
        <v>1</v>
      </c>
      <c r="N55" s="362">
        <f t="shared" si="17"/>
        <v>2</v>
      </c>
      <c r="O55" s="362">
        <f t="shared" si="18"/>
        <v>4</v>
      </c>
      <c r="P55" s="336"/>
      <c r="Q55" s="114" t="s">
        <v>1507</v>
      </c>
      <c r="R55" s="251" t="s">
        <v>1512</v>
      </c>
      <c r="S55" s="208">
        <v>0</v>
      </c>
      <c r="T55" s="234">
        <f t="shared" si="4"/>
        <v>0</v>
      </c>
      <c r="U55" s="187" t="str">
        <f t="shared" si="5"/>
        <v>En riesgo en cumplimiento</v>
      </c>
      <c r="V55" s="187"/>
      <c r="W55" s="208">
        <v>0</v>
      </c>
      <c r="X55" s="234">
        <f t="shared" si="6"/>
        <v>0</v>
      </c>
      <c r="Y55" s="187" t="str">
        <f t="shared" si="7"/>
        <v>En riesgo en cumplimiento</v>
      </c>
      <c r="Z55" s="187"/>
      <c r="AA55" s="208">
        <v>0</v>
      </c>
      <c r="AB55" s="234">
        <f t="shared" si="8"/>
        <v>0</v>
      </c>
      <c r="AC55" s="187" t="str">
        <f t="shared" si="9"/>
        <v>En riesgo en cumplimiento</v>
      </c>
      <c r="AD55" s="187"/>
      <c r="AE55" s="208">
        <v>0</v>
      </c>
      <c r="AF55" s="234">
        <f t="shared" si="10"/>
        <v>0</v>
      </c>
      <c r="AG55" s="187" t="str">
        <f t="shared" si="11"/>
        <v>En riesgo en cumplimiento</v>
      </c>
      <c r="AH55" s="187"/>
      <c r="AI55" s="112">
        <f t="shared" si="12"/>
        <v>0</v>
      </c>
      <c r="AJ55" s="235">
        <f t="shared" si="13"/>
        <v>0</v>
      </c>
      <c r="AK55" s="187" t="str">
        <f t="shared" si="14"/>
        <v>En riesgo en cumplimiento</v>
      </c>
      <c r="AL55" s="187"/>
    </row>
    <row r="56" spans="1:38" ht="104.15" customHeight="1" thickTop="1" thickBot="1">
      <c r="A56" s="132">
        <f t="shared" si="15"/>
        <v>42</v>
      </c>
      <c r="B56" s="133">
        <v>12</v>
      </c>
      <c r="C56" s="133" t="s">
        <v>1444</v>
      </c>
      <c r="D56" s="133">
        <v>0</v>
      </c>
      <c r="E56" s="133" t="s">
        <v>243</v>
      </c>
      <c r="F56" s="251" t="s">
        <v>1513</v>
      </c>
      <c r="G56" s="207" t="s">
        <v>140</v>
      </c>
      <c r="H56" s="207" t="s">
        <v>205</v>
      </c>
      <c r="I56" s="208">
        <v>0</v>
      </c>
      <c r="J56" s="208">
        <v>0</v>
      </c>
      <c r="K56" s="362">
        <f t="shared" si="16"/>
        <v>0</v>
      </c>
      <c r="L56" s="208">
        <v>0</v>
      </c>
      <c r="M56" s="208">
        <v>1</v>
      </c>
      <c r="N56" s="362">
        <f t="shared" si="17"/>
        <v>1</v>
      </c>
      <c r="O56" s="362">
        <f t="shared" si="18"/>
        <v>1</v>
      </c>
      <c r="P56" s="336"/>
      <c r="Q56" s="114" t="s">
        <v>1507</v>
      </c>
      <c r="R56" s="251" t="s">
        <v>1514</v>
      </c>
      <c r="S56" s="208">
        <v>0</v>
      </c>
      <c r="T56" s="234" t="str">
        <f t="shared" si="4"/>
        <v>No hay Programación</v>
      </c>
      <c r="U56" s="187" t="str">
        <f t="shared" si="5"/>
        <v>De acuerdo con lo programado</v>
      </c>
      <c r="V56" s="187"/>
      <c r="W56" s="208">
        <v>0</v>
      </c>
      <c r="X56" s="234" t="str">
        <f t="shared" si="6"/>
        <v>No hay Programación</v>
      </c>
      <c r="Y56" s="187" t="str">
        <f t="shared" si="7"/>
        <v>De acuerdo con lo programado</v>
      </c>
      <c r="Z56" s="187"/>
      <c r="AA56" s="208">
        <v>0</v>
      </c>
      <c r="AB56" s="234" t="str">
        <f t="shared" si="8"/>
        <v>No hay Programación</v>
      </c>
      <c r="AC56" s="187" t="str">
        <f t="shared" si="9"/>
        <v>De acuerdo con lo programado</v>
      </c>
      <c r="AD56" s="187"/>
      <c r="AE56" s="208">
        <v>0</v>
      </c>
      <c r="AF56" s="234">
        <f t="shared" si="10"/>
        <v>0</v>
      </c>
      <c r="AG56" s="187" t="str">
        <f t="shared" si="11"/>
        <v>En riesgo en cumplimiento</v>
      </c>
      <c r="AH56" s="187"/>
      <c r="AI56" s="112">
        <f t="shared" si="12"/>
        <v>0</v>
      </c>
      <c r="AJ56" s="235">
        <f t="shared" si="13"/>
        <v>0</v>
      </c>
      <c r="AK56" s="187" t="str">
        <f t="shared" si="14"/>
        <v>En riesgo en cumplimiento</v>
      </c>
      <c r="AL56" s="187"/>
    </row>
    <row r="57" spans="1:38" ht="204.65" customHeight="1" thickTop="1" thickBot="1">
      <c r="A57" s="132">
        <f t="shared" si="15"/>
        <v>43</v>
      </c>
      <c r="B57" s="133">
        <v>12</v>
      </c>
      <c r="C57" s="133" t="s">
        <v>1444</v>
      </c>
      <c r="D57" s="133">
        <v>0</v>
      </c>
      <c r="E57" s="133" t="s">
        <v>224</v>
      </c>
      <c r="F57" s="251" t="s">
        <v>1515</v>
      </c>
      <c r="G57" s="207" t="s">
        <v>1516</v>
      </c>
      <c r="H57" s="207" t="s">
        <v>205</v>
      </c>
      <c r="I57" s="208">
        <v>1</v>
      </c>
      <c r="J57" s="208">
        <v>1</v>
      </c>
      <c r="K57" s="362">
        <f t="shared" si="16"/>
        <v>2</v>
      </c>
      <c r="L57" s="208">
        <v>1</v>
      </c>
      <c r="M57" s="208">
        <v>1</v>
      </c>
      <c r="N57" s="362">
        <f t="shared" si="17"/>
        <v>2</v>
      </c>
      <c r="O57" s="362">
        <f t="shared" si="18"/>
        <v>4</v>
      </c>
      <c r="P57" s="336"/>
      <c r="Q57" s="114" t="s">
        <v>1507</v>
      </c>
      <c r="R57" s="251" t="s">
        <v>1517</v>
      </c>
      <c r="S57" s="208">
        <v>0</v>
      </c>
      <c r="T57" s="234">
        <f t="shared" si="4"/>
        <v>0</v>
      </c>
      <c r="U57" s="187" t="str">
        <f t="shared" si="5"/>
        <v>En riesgo en cumplimiento</v>
      </c>
      <c r="V57" s="187"/>
      <c r="W57" s="208">
        <v>0</v>
      </c>
      <c r="X57" s="234">
        <f t="shared" si="6"/>
        <v>0</v>
      </c>
      <c r="Y57" s="187" t="str">
        <f t="shared" si="7"/>
        <v>En riesgo en cumplimiento</v>
      </c>
      <c r="Z57" s="187"/>
      <c r="AA57" s="208">
        <v>0</v>
      </c>
      <c r="AB57" s="234">
        <f t="shared" si="8"/>
        <v>0</v>
      </c>
      <c r="AC57" s="187" t="str">
        <f t="shared" si="9"/>
        <v>En riesgo en cumplimiento</v>
      </c>
      <c r="AD57" s="187"/>
      <c r="AE57" s="208">
        <v>0</v>
      </c>
      <c r="AF57" s="234">
        <f t="shared" si="10"/>
        <v>0</v>
      </c>
      <c r="AG57" s="187" t="str">
        <f t="shared" si="11"/>
        <v>En riesgo en cumplimiento</v>
      </c>
      <c r="AH57" s="187"/>
      <c r="AI57" s="112">
        <f t="shared" si="12"/>
        <v>0</v>
      </c>
      <c r="AJ57" s="235">
        <f t="shared" si="13"/>
        <v>0</v>
      </c>
      <c r="AK57" s="187" t="str">
        <f t="shared" si="14"/>
        <v>En riesgo en cumplimiento</v>
      </c>
      <c r="AL57" s="187"/>
    </row>
    <row r="58" spans="1:38" ht="48.9" customHeight="1" thickTop="1" thickBot="1">
      <c r="A58" s="132">
        <f t="shared" si="15"/>
        <v>44</v>
      </c>
      <c r="B58" s="133">
        <v>12</v>
      </c>
      <c r="C58" s="133" t="s">
        <v>1444</v>
      </c>
      <c r="D58" s="133">
        <v>0</v>
      </c>
      <c r="E58" s="133">
        <v>0</v>
      </c>
      <c r="F58" s="251" t="s">
        <v>1518</v>
      </c>
      <c r="G58" s="207" t="s">
        <v>146</v>
      </c>
      <c r="H58" s="207" t="s">
        <v>209</v>
      </c>
      <c r="I58" s="208">
        <v>2</v>
      </c>
      <c r="J58" s="208">
        <v>3</v>
      </c>
      <c r="K58" s="362">
        <f t="shared" si="16"/>
        <v>5</v>
      </c>
      <c r="L58" s="208">
        <v>3</v>
      </c>
      <c r="M58" s="208">
        <v>2</v>
      </c>
      <c r="N58" s="362">
        <f t="shared" si="17"/>
        <v>5</v>
      </c>
      <c r="O58" s="362">
        <f t="shared" si="18"/>
        <v>10</v>
      </c>
      <c r="P58" s="336"/>
      <c r="Q58" s="114" t="s">
        <v>1507</v>
      </c>
      <c r="R58" s="251" t="s">
        <v>1519</v>
      </c>
      <c r="S58" s="208">
        <v>0</v>
      </c>
      <c r="T58" s="234">
        <f t="shared" si="4"/>
        <v>0</v>
      </c>
      <c r="U58" s="187" t="str">
        <f t="shared" si="5"/>
        <v>En riesgo en cumplimiento</v>
      </c>
      <c r="V58" s="187"/>
      <c r="W58" s="208">
        <v>0</v>
      </c>
      <c r="X58" s="234">
        <f t="shared" si="6"/>
        <v>0</v>
      </c>
      <c r="Y58" s="187" t="str">
        <f t="shared" si="7"/>
        <v>En riesgo en cumplimiento</v>
      </c>
      <c r="Z58" s="187"/>
      <c r="AA58" s="208">
        <v>0</v>
      </c>
      <c r="AB58" s="234">
        <f t="shared" si="8"/>
        <v>0</v>
      </c>
      <c r="AC58" s="187" t="str">
        <f t="shared" si="9"/>
        <v>En riesgo en cumplimiento</v>
      </c>
      <c r="AD58" s="187"/>
      <c r="AE58" s="208">
        <v>0</v>
      </c>
      <c r="AF58" s="234">
        <f t="shared" si="10"/>
        <v>0</v>
      </c>
      <c r="AG58" s="187" t="str">
        <f t="shared" si="11"/>
        <v>En riesgo en cumplimiento</v>
      </c>
      <c r="AH58" s="187"/>
      <c r="AI58" s="112">
        <f t="shared" si="12"/>
        <v>0</v>
      </c>
      <c r="AJ58" s="235">
        <f t="shared" si="13"/>
        <v>0</v>
      </c>
      <c r="AK58" s="187" t="str">
        <f t="shared" si="14"/>
        <v>En riesgo en cumplimiento</v>
      </c>
      <c r="AL58" s="187"/>
    </row>
    <row r="59" spans="1:38" ht="48.9" customHeight="1" thickTop="1" thickBot="1">
      <c r="A59" s="132">
        <f t="shared" si="15"/>
        <v>45</v>
      </c>
      <c r="B59" s="133">
        <v>12</v>
      </c>
      <c r="C59" s="133" t="s">
        <v>1444</v>
      </c>
      <c r="D59" s="133">
        <v>0</v>
      </c>
      <c r="E59" s="133">
        <v>0</v>
      </c>
      <c r="F59" s="251" t="s">
        <v>1520</v>
      </c>
      <c r="G59" s="207" t="s">
        <v>146</v>
      </c>
      <c r="H59" s="207" t="s">
        <v>209</v>
      </c>
      <c r="I59" s="208">
        <v>2</v>
      </c>
      <c r="J59" s="208">
        <v>3</v>
      </c>
      <c r="K59" s="362">
        <f t="shared" si="16"/>
        <v>5</v>
      </c>
      <c r="L59" s="208">
        <v>3</v>
      </c>
      <c r="M59" s="208">
        <v>2</v>
      </c>
      <c r="N59" s="362">
        <f t="shared" si="17"/>
        <v>5</v>
      </c>
      <c r="O59" s="362">
        <f t="shared" si="18"/>
        <v>10</v>
      </c>
      <c r="P59" s="336"/>
      <c r="Q59" s="114" t="s">
        <v>1507</v>
      </c>
      <c r="R59" s="251" t="s">
        <v>1521</v>
      </c>
      <c r="S59" s="208">
        <v>0</v>
      </c>
      <c r="T59" s="234">
        <f t="shared" si="4"/>
        <v>0</v>
      </c>
      <c r="U59" s="187" t="str">
        <f t="shared" si="5"/>
        <v>En riesgo en cumplimiento</v>
      </c>
      <c r="V59" s="187"/>
      <c r="W59" s="208">
        <v>0</v>
      </c>
      <c r="X59" s="234">
        <f t="shared" si="6"/>
        <v>0</v>
      </c>
      <c r="Y59" s="187" t="str">
        <f t="shared" si="7"/>
        <v>En riesgo en cumplimiento</v>
      </c>
      <c r="Z59" s="187"/>
      <c r="AA59" s="208">
        <v>0</v>
      </c>
      <c r="AB59" s="234">
        <f t="shared" si="8"/>
        <v>0</v>
      </c>
      <c r="AC59" s="187" t="str">
        <f t="shared" si="9"/>
        <v>En riesgo en cumplimiento</v>
      </c>
      <c r="AD59" s="187"/>
      <c r="AE59" s="208">
        <v>0</v>
      </c>
      <c r="AF59" s="234">
        <f t="shared" si="10"/>
        <v>0</v>
      </c>
      <c r="AG59" s="187" t="str">
        <f t="shared" si="11"/>
        <v>En riesgo en cumplimiento</v>
      </c>
      <c r="AH59" s="187"/>
      <c r="AI59" s="112">
        <f t="shared" si="12"/>
        <v>0</v>
      </c>
      <c r="AJ59" s="235">
        <f t="shared" si="13"/>
        <v>0</v>
      </c>
      <c r="AK59" s="187" t="str">
        <f t="shared" si="14"/>
        <v>En riesgo en cumplimiento</v>
      </c>
      <c r="AL59" s="187"/>
    </row>
    <row r="60" spans="1:38" ht="48.9" customHeight="1" thickTop="1" thickBot="1">
      <c r="A60" s="132">
        <f t="shared" si="15"/>
        <v>46</v>
      </c>
      <c r="B60" s="133">
        <v>12</v>
      </c>
      <c r="C60" s="133" t="s">
        <v>1444</v>
      </c>
      <c r="D60" s="133">
        <v>0</v>
      </c>
      <c r="E60" s="133">
        <v>0</v>
      </c>
      <c r="F60" s="251" t="s">
        <v>1522</v>
      </c>
      <c r="G60" s="207" t="s">
        <v>137</v>
      </c>
      <c r="H60" s="207" t="s">
        <v>194</v>
      </c>
      <c r="I60" s="208">
        <v>1</v>
      </c>
      <c r="J60" s="208">
        <v>1</v>
      </c>
      <c r="K60" s="362">
        <f t="shared" si="16"/>
        <v>2</v>
      </c>
      <c r="L60" s="208">
        <v>1</v>
      </c>
      <c r="M60" s="208">
        <v>1</v>
      </c>
      <c r="N60" s="362">
        <f t="shared" si="17"/>
        <v>2</v>
      </c>
      <c r="O60" s="362">
        <f t="shared" si="18"/>
        <v>4</v>
      </c>
      <c r="P60" s="336"/>
      <c r="Q60" s="114" t="s">
        <v>1507</v>
      </c>
      <c r="R60" s="251" t="s">
        <v>1523</v>
      </c>
      <c r="S60" s="208">
        <v>0</v>
      </c>
      <c r="T60" s="234">
        <f t="shared" si="4"/>
        <v>0</v>
      </c>
      <c r="U60" s="187" t="str">
        <f t="shared" si="5"/>
        <v>En riesgo en cumplimiento</v>
      </c>
      <c r="V60" s="187"/>
      <c r="W60" s="208">
        <v>0</v>
      </c>
      <c r="X60" s="234">
        <f t="shared" si="6"/>
        <v>0</v>
      </c>
      <c r="Y60" s="187" t="str">
        <f t="shared" si="7"/>
        <v>En riesgo en cumplimiento</v>
      </c>
      <c r="Z60" s="187"/>
      <c r="AA60" s="208">
        <v>0</v>
      </c>
      <c r="AB60" s="234">
        <f t="shared" si="8"/>
        <v>0</v>
      </c>
      <c r="AC60" s="187" t="str">
        <f t="shared" si="9"/>
        <v>En riesgo en cumplimiento</v>
      </c>
      <c r="AD60" s="187"/>
      <c r="AE60" s="208">
        <v>0</v>
      </c>
      <c r="AF60" s="234">
        <f t="shared" si="10"/>
        <v>0</v>
      </c>
      <c r="AG60" s="187" t="str">
        <f t="shared" si="11"/>
        <v>En riesgo en cumplimiento</v>
      </c>
      <c r="AH60" s="187"/>
      <c r="AI60" s="112">
        <f t="shared" si="12"/>
        <v>0</v>
      </c>
      <c r="AJ60" s="235">
        <f t="shared" si="13"/>
        <v>0</v>
      </c>
      <c r="AK60" s="187" t="str">
        <f t="shared" si="14"/>
        <v>En riesgo en cumplimiento</v>
      </c>
      <c r="AL60" s="187"/>
    </row>
    <row r="61" spans="1:38" ht="48.9" customHeight="1" thickTop="1" thickBot="1">
      <c r="A61" s="132">
        <f t="shared" si="15"/>
        <v>47</v>
      </c>
      <c r="B61" s="133">
        <v>12</v>
      </c>
      <c r="C61" s="133" t="s">
        <v>1444</v>
      </c>
      <c r="D61" s="133">
        <v>0</v>
      </c>
      <c r="E61" s="133">
        <v>0</v>
      </c>
      <c r="F61" s="251" t="s">
        <v>1524</v>
      </c>
      <c r="G61" s="207" t="s">
        <v>141</v>
      </c>
      <c r="H61" s="207" t="s">
        <v>193</v>
      </c>
      <c r="I61" s="208">
        <v>3</v>
      </c>
      <c r="J61" s="208">
        <v>3</v>
      </c>
      <c r="K61" s="362">
        <f t="shared" si="16"/>
        <v>6</v>
      </c>
      <c r="L61" s="208">
        <v>3</v>
      </c>
      <c r="M61" s="208">
        <v>3</v>
      </c>
      <c r="N61" s="362">
        <f t="shared" si="17"/>
        <v>6</v>
      </c>
      <c r="O61" s="362">
        <f t="shared" si="18"/>
        <v>12</v>
      </c>
      <c r="P61" s="336"/>
      <c r="Q61" s="114" t="s">
        <v>1507</v>
      </c>
      <c r="R61" s="251" t="s">
        <v>1525</v>
      </c>
      <c r="S61" s="208">
        <v>0</v>
      </c>
      <c r="T61" s="234">
        <f t="shared" si="4"/>
        <v>0</v>
      </c>
      <c r="U61" s="187" t="str">
        <f t="shared" si="5"/>
        <v>En riesgo en cumplimiento</v>
      </c>
      <c r="V61" s="187"/>
      <c r="W61" s="208">
        <v>0</v>
      </c>
      <c r="X61" s="234">
        <f t="shared" si="6"/>
        <v>0</v>
      </c>
      <c r="Y61" s="187" t="str">
        <f t="shared" si="7"/>
        <v>En riesgo en cumplimiento</v>
      </c>
      <c r="Z61" s="187"/>
      <c r="AA61" s="208">
        <v>0</v>
      </c>
      <c r="AB61" s="234">
        <f t="shared" si="8"/>
        <v>0</v>
      </c>
      <c r="AC61" s="187" t="str">
        <f t="shared" si="9"/>
        <v>En riesgo en cumplimiento</v>
      </c>
      <c r="AD61" s="187"/>
      <c r="AE61" s="208">
        <v>0</v>
      </c>
      <c r="AF61" s="234">
        <f t="shared" si="10"/>
        <v>0</v>
      </c>
      <c r="AG61" s="187" t="str">
        <f t="shared" si="11"/>
        <v>En riesgo en cumplimiento</v>
      </c>
      <c r="AH61" s="187"/>
      <c r="AI61" s="112">
        <f t="shared" si="12"/>
        <v>0</v>
      </c>
      <c r="AJ61" s="235">
        <f t="shared" si="13"/>
        <v>0</v>
      </c>
      <c r="AK61" s="187" t="str">
        <f t="shared" si="14"/>
        <v>En riesgo en cumplimiento</v>
      </c>
      <c r="AL61" s="187"/>
    </row>
    <row r="62" spans="1:38" ht="48.9" customHeight="1" thickTop="1" thickBot="1">
      <c r="A62" s="132">
        <f t="shared" si="15"/>
        <v>48</v>
      </c>
      <c r="B62" s="133">
        <v>12</v>
      </c>
      <c r="C62" s="133" t="s">
        <v>1526</v>
      </c>
      <c r="D62" s="133">
        <v>0</v>
      </c>
      <c r="E62" s="133">
        <v>0</v>
      </c>
      <c r="F62" s="251" t="s">
        <v>1527</v>
      </c>
      <c r="G62" s="207" t="s">
        <v>140</v>
      </c>
      <c r="H62" s="207" t="s">
        <v>209</v>
      </c>
      <c r="I62" s="208">
        <v>1</v>
      </c>
      <c r="J62" s="208">
        <v>1</v>
      </c>
      <c r="K62" s="362">
        <f t="shared" si="16"/>
        <v>2</v>
      </c>
      <c r="L62" s="208">
        <v>1</v>
      </c>
      <c r="M62" s="208">
        <v>1</v>
      </c>
      <c r="N62" s="362">
        <f t="shared" si="17"/>
        <v>2</v>
      </c>
      <c r="O62" s="362">
        <f t="shared" si="18"/>
        <v>4</v>
      </c>
      <c r="P62" s="336"/>
      <c r="Q62" s="114" t="s">
        <v>1507</v>
      </c>
      <c r="R62" s="251" t="s">
        <v>1528</v>
      </c>
      <c r="S62" s="208">
        <v>0</v>
      </c>
      <c r="T62" s="234">
        <f t="shared" si="4"/>
        <v>0</v>
      </c>
      <c r="U62" s="187" t="str">
        <f t="shared" si="5"/>
        <v>En riesgo en cumplimiento</v>
      </c>
      <c r="V62" s="187"/>
      <c r="W62" s="208">
        <v>0</v>
      </c>
      <c r="X62" s="234">
        <f t="shared" si="6"/>
        <v>0</v>
      </c>
      <c r="Y62" s="187" t="str">
        <f t="shared" si="7"/>
        <v>En riesgo en cumplimiento</v>
      </c>
      <c r="Z62" s="187"/>
      <c r="AA62" s="208">
        <v>0</v>
      </c>
      <c r="AB62" s="234">
        <f t="shared" si="8"/>
        <v>0</v>
      </c>
      <c r="AC62" s="187" t="str">
        <f t="shared" si="9"/>
        <v>En riesgo en cumplimiento</v>
      </c>
      <c r="AD62" s="187"/>
      <c r="AE62" s="208">
        <v>0</v>
      </c>
      <c r="AF62" s="234">
        <f t="shared" si="10"/>
        <v>0</v>
      </c>
      <c r="AG62" s="187" t="str">
        <f t="shared" si="11"/>
        <v>En riesgo en cumplimiento</v>
      </c>
      <c r="AH62" s="187"/>
      <c r="AI62" s="112">
        <f t="shared" si="12"/>
        <v>0</v>
      </c>
      <c r="AJ62" s="235">
        <f t="shared" si="13"/>
        <v>0</v>
      </c>
      <c r="AK62" s="187" t="str">
        <f t="shared" si="14"/>
        <v>En riesgo en cumplimiento</v>
      </c>
      <c r="AL62" s="187"/>
    </row>
    <row r="63" spans="1:38" ht="48.9" customHeight="1" thickTop="1" thickBot="1">
      <c r="A63" s="132">
        <f t="shared" si="15"/>
        <v>49</v>
      </c>
      <c r="B63" s="133">
        <v>12</v>
      </c>
      <c r="C63" s="133" t="s">
        <v>1444</v>
      </c>
      <c r="D63" s="133">
        <v>0</v>
      </c>
      <c r="E63" s="133">
        <v>0</v>
      </c>
      <c r="F63" s="251" t="s">
        <v>1529</v>
      </c>
      <c r="G63" s="207" t="s">
        <v>137</v>
      </c>
      <c r="H63" s="207" t="s">
        <v>193</v>
      </c>
      <c r="I63" s="208">
        <v>1</v>
      </c>
      <c r="J63" s="208">
        <v>1</v>
      </c>
      <c r="K63" s="362">
        <f t="shared" si="16"/>
        <v>2</v>
      </c>
      <c r="L63" s="208">
        <v>1</v>
      </c>
      <c r="M63" s="208">
        <v>1</v>
      </c>
      <c r="N63" s="362">
        <f t="shared" si="17"/>
        <v>2</v>
      </c>
      <c r="O63" s="362">
        <f t="shared" si="18"/>
        <v>4</v>
      </c>
      <c r="P63" s="336"/>
      <c r="Q63" s="114" t="s">
        <v>1507</v>
      </c>
      <c r="R63" s="251" t="s">
        <v>1530</v>
      </c>
      <c r="S63" s="208">
        <v>0</v>
      </c>
      <c r="T63" s="234">
        <f t="shared" si="4"/>
        <v>0</v>
      </c>
      <c r="U63" s="187" t="str">
        <f t="shared" si="5"/>
        <v>En riesgo en cumplimiento</v>
      </c>
      <c r="V63" s="187"/>
      <c r="W63" s="208">
        <v>0</v>
      </c>
      <c r="X63" s="234">
        <f t="shared" si="6"/>
        <v>0</v>
      </c>
      <c r="Y63" s="187" t="str">
        <f t="shared" si="7"/>
        <v>En riesgo en cumplimiento</v>
      </c>
      <c r="Z63" s="187"/>
      <c r="AA63" s="208">
        <v>0</v>
      </c>
      <c r="AB63" s="234">
        <f t="shared" si="8"/>
        <v>0</v>
      </c>
      <c r="AC63" s="187" t="str">
        <f t="shared" si="9"/>
        <v>En riesgo en cumplimiento</v>
      </c>
      <c r="AD63" s="187"/>
      <c r="AE63" s="208">
        <v>0</v>
      </c>
      <c r="AF63" s="234">
        <f t="shared" si="10"/>
        <v>0</v>
      </c>
      <c r="AG63" s="187" t="str">
        <f t="shared" si="11"/>
        <v>En riesgo en cumplimiento</v>
      </c>
      <c r="AH63" s="187"/>
      <c r="AI63" s="112">
        <f t="shared" si="12"/>
        <v>0</v>
      </c>
      <c r="AJ63" s="235">
        <f t="shared" si="13"/>
        <v>0</v>
      </c>
      <c r="AK63" s="187" t="str">
        <f t="shared" si="14"/>
        <v>En riesgo en cumplimiento</v>
      </c>
      <c r="AL63" s="187"/>
    </row>
    <row r="64" spans="1:38" ht="48.9" customHeight="1" thickTop="1" thickBot="1">
      <c r="A64" s="132">
        <f t="shared" si="15"/>
        <v>50</v>
      </c>
      <c r="B64" s="133">
        <v>12</v>
      </c>
      <c r="C64" s="133" t="s">
        <v>1444</v>
      </c>
      <c r="D64" s="133">
        <v>0</v>
      </c>
      <c r="E64" s="133" t="s">
        <v>224</v>
      </c>
      <c r="F64" s="363" t="s">
        <v>1531</v>
      </c>
      <c r="G64" s="207" t="s">
        <v>137</v>
      </c>
      <c r="H64" s="207" t="s">
        <v>204</v>
      </c>
      <c r="I64" s="208">
        <v>6</v>
      </c>
      <c r="J64" s="208">
        <v>6</v>
      </c>
      <c r="K64" s="362">
        <f t="shared" si="16"/>
        <v>12</v>
      </c>
      <c r="L64" s="208">
        <v>6</v>
      </c>
      <c r="M64" s="208">
        <v>6</v>
      </c>
      <c r="N64" s="362">
        <f t="shared" si="17"/>
        <v>12</v>
      </c>
      <c r="O64" s="362">
        <f t="shared" si="18"/>
        <v>24</v>
      </c>
      <c r="P64" s="336"/>
      <c r="Q64" s="114" t="s">
        <v>1532</v>
      </c>
      <c r="R64" s="251" t="s">
        <v>1533</v>
      </c>
      <c r="S64" s="208">
        <v>0</v>
      </c>
      <c r="T64" s="234">
        <f t="shared" si="4"/>
        <v>0</v>
      </c>
      <c r="U64" s="187" t="str">
        <f t="shared" si="5"/>
        <v>En riesgo en cumplimiento</v>
      </c>
      <c r="V64" s="187"/>
      <c r="W64" s="208">
        <v>0</v>
      </c>
      <c r="X64" s="234">
        <f t="shared" si="6"/>
        <v>0</v>
      </c>
      <c r="Y64" s="187" t="str">
        <f t="shared" si="7"/>
        <v>En riesgo en cumplimiento</v>
      </c>
      <c r="Z64" s="187"/>
      <c r="AA64" s="208">
        <v>0</v>
      </c>
      <c r="AB64" s="234">
        <f t="shared" si="8"/>
        <v>0</v>
      </c>
      <c r="AC64" s="187" t="str">
        <f t="shared" si="9"/>
        <v>En riesgo en cumplimiento</v>
      </c>
      <c r="AD64" s="187"/>
      <c r="AE64" s="208">
        <v>0</v>
      </c>
      <c r="AF64" s="234">
        <f t="shared" si="10"/>
        <v>0</v>
      </c>
      <c r="AG64" s="187" t="str">
        <f t="shared" si="11"/>
        <v>En riesgo en cumplimiento</v>
      </c>
      <c r="AH64" s="187"/>
      <c r="AI64" s="112">
        <f t="shared" si="12"/>
        <v>0</v>
      </c>
      <c r="AJ64" s="235">
        <f t="shared" si="13"/>
        <v>0</v>
      </c>
      <c r="AK64" s="187" t="str">
        <f t="shared" si="14"/>
        <v>En riesgo en cumplimiento</v>
      </c>
      <c r="AL64" s="187"/>
    </row>
    <row r="65" spans="1:38" ht="48.9" customHeight="1" thickTop="1" thickBot="1">
      <c r="A65" s="132">
        <f t="shared" si="15"/>
        <v>51</v>
      </c>
      <c r="B65" s="133">
        <v>12</v>
      </c>
      <c r="C65" s="133" t="s">
        <v>1444</v>
      </c>
      <c r="D65" s="133">
        <v>0</v>
      </c>
      <c r="E65" s="133" t="s">
        <v>224</v>
      </c>
      <c r="F65" s="363" t="s">
        <v>1534</v>
      </c>
      <c r="G65" s="207" t="s">
        <v>168</v>
      </c>
      <c r="H65" s="207" t="s">
        <v>204</v>
      </c>
      <c r="I65" s="208">
        <v>12</v>
      </c>
      <c r="J65" s="208">
        <v>12</v>
      </c>
      <c r="K65" s="362">
        <f t="shared" si="16"/>
        <v>24</v>
      </c>
      <c r="L65" s="208">
        <v>12</v>
      </c>
      <c r="M65" s="208">
        <v>12</v>
      </c>
      <c r="N65" s="362">
        <f t="shared" si="17"/>
        <v>24</v>
      </c>
      <c r="O65" s="362">
        <f t="shared" si="18"/>
        <v>48</v>
      </c>
      <c r="P65" s="336"/>
      <c r="Q65" s="114" t="s">
        <v>1532</v>
      </c>
      <c r="R65" s="251" t="s">
        <v>1535</v>
      </c>
      <c r="S65" s="208">
        <v>0</v>
      </c>
      <c r="T65" s="234">
        <f t="shared" si="4"/>
        <v>0</v>
      </c>
      <c r="U65" s="187" t="str">
        <f t="shared" si="5"/>
        <v>En riesgo en cumplimiento</v>
      </c>
      <c r="V65" s="187"/>
      <c r="W65" s="208">
        <v>0</v>
      </c>
      <c r="X65" s="234">
        <f t="shared" si="6"/>
        <v>0</v>
      </c>
      <c r="Y65" s="187" t="str">
        <f t="shared" si="7"/>
        <v>En riesgo en cumplimiento</v>
      </c>
      <c r="Z65" s="187"/>
      <c r="AA65" s="208">
        <v>0</v>
      </c>
      <c r="AB65" s="234">
        <f t="shared" si="8"/>
        <v>0</v>
      </c>
      <c r="AC65" s="187" t="str">
        <f t="shared" si="9"/>
        <v>En riesgo en cumplimiento</v>
      </c>
      <c r="AD65" s="187"/>
      <c r="AE65" s="208">
        <v>0</v>
      </c>
      <c r="AF65" s="234">
        <f t="shared" si="10"/>
        <v>0</v>
      </c>
      <c r="AG65" s="187" t="str">
        <f t="shared" si="11"/>
        <v>En riesgo en cumplimiento</v>
      </c>
      <c r="AH65" s="187"/>
      <c r="AI65" s="112">
        <f t="shared" si="12"/>
        <v>0</v>
      </c>
      <c r="AJ65" s="235">
        <f t="shared" si="13"/>
        <v>0</v>
      </c>
      <c r="AK65" s="187" t="str">
        <f t="shared" si="14"/>
        <v>En riesgo en cumplimiento</v>
      </c>
      <c r="AL65" s="187"/>
    </row>
    <row r="66" spans="1:38" ht="48.9" customHeight="1" thickTop="1" thickBot="1">
      <c r="A66" s="132">
        <f t="shared" si="15"/>
        <v>52</v>
      </c>
      <c r="B66" s="133">
        <v>12</v>
      </c>
      <c r="C66" s="133" t="s">
        <v>1444</v>
      </c>
      <c r="D66" s="133">
        <v>0</v>
      </c>
      <c r="E66" s="133" t="s">
        <v>224</v>
      </c>
      <c r="F66" s="363" t="s">
        <v>1536</v>
      </c>
      <c r="G66" s="207" t="s">
        <v>146</v>
      </c>
      <c r="H66" s="207" t="s">
        <v>207</v>
      </c>
      <c r="I66" s="208">
        <v>4</v>
      </c>
      <c r="J66" s="208">
        <v>4</v>
      </c>
      <c r="K66" s="362">
        <f t="shared" si="16"/>
        <v>8</v>
      </c>
      <c r="L66" s="208">
        <v>4</v>
      </c>
      <c r="M66" s="208">
        <v>4</v>
      </c>
      <c r="N66" s="362">
        <f t="shared" si="17"/>
        <v>8</v>
      </c>
      <c r="O66" s="362">
        <f t="shared" si="18"/>
        <v>16</v>
      </c>
      <c r="P66" s="336"/>
      <c r="Q66" s="114" t="s">
        <v>1532</v>
      </c>
      <c r="R66" s="251" t="s">
        <v>1533</v>
      </c>
      <c r="S66" s="208">
        <v>0</v>
      </c>
      <c r="T66" s="234">
        <f t="shared" si="4"/>
        <v>0</v>
      </c>
      <c r="U66" s="187" t="str">
        <f t="shared" si="5"/>
        <v>En riesgo en cumplimiento</v>
      </c>
      <c r="V66" s="187"/>
      <c r="W66" s="208">
        <v>0</v>
      </c>
      <c r="X66" s="234">
        <f t="shared" si="6"/>
        <v>0</v>
      </c>
      <c r="Y66" s="187" t="str">
        <f t="shared" si="7"/>
        <v>En riesgo en cumplimiento</v>
      </c>
      <c r="Z66" s="187"/>
      <c r="AA66" s="208">
        <v>0</v>
      </c>
      <c r="AB66" s="234">
        <f t="shared" si="8"/>
        <v>0</v>
      </c>
      <c r="AC66" s="187" t="str">
        <f t="shared" si="9"/>
        <v>En riesgo en cumplimiento</v>
      </c>
      <c r="AD66" s="187"/>
      <c r="AE66" s="208">
        <v>0</v>
      </c>
      <c r="AF66" s="234">
        <f t="shared" si="10"/>
        <v>0</v>
      </c>
      <c r="AG66" s="187" t="str">
        <f t="shared" si="11"/>
        <v>En riesgo en cumplimiento</v>
      </c>
      <c r="AH66" s="187"/>
      <c r="AI66" s="112">
        <f t="shared" si="12"/>
        <v>0</v>
      </c>
      <c r="AJ66" s="235">
        <f t="shared" si="13"/>
        <v>0</v>
      </c>
      <c r="AK66" s="187" t="str">
        <f t="shared" si="14"/>
        <v>En riesgo en cumplimiento</v>
      </c>
      <c r="AL66" s="187"/>
    </row>
    <row r="67" spans="1:38" ht="48.9" customHeight="1" thickTop="1" thickBot="1">
      <c r="A67" s="132">
        <f t="shared" si="15"/>
        <v>53</v>
      </c>
      <c r="B67" s="133">
        <v>12</v>
      </c>
      <c r="C67" s="133" t="s">
        <v>1444</v>
      </c>
      <c r="D67" s="133">
        <v>0</v>
      </c>
      <c r="E67" s="133" t="s">
        <v>224</v>
      </c>
      <c r="F67" s="363" t="s">
        <v>1537</v>
      </c>
      <c r="G67" s="207" t="s">
        <v>154</v>
      </c>
      <c r="H67" s="207" t="s">
        <v>205</v>
      </c>
      <c r="I67" s="208">
        <v>2</v>
      </c>
      <c r="J67" s="208">
        <v>2</v>
      </c>
      <c r="K67" s="362">
        <f t="shared" si="16"/>
        <v>4</v>
      </c>
      <c r="L67" s="208">
        <v>2</v>
      </c>
      <c r="M67" s="208">
        <v>2</v>
      </c>
      <c r="N67" s="362">
        <f t="shared" si="17"/>
        <v>4</v>
      </c>
      <c r="O67" s="362">
        <f t="shared" si="18"/>
        <v>8</v>
      </c>
      <c r="P67" s="336"/>
      <c r="Q67" s="114" t="s">
        <v>1532</v>
      </c>
      <c r="R67" s="251" t="s">
        <v>1538</v>
      </c>
      <c r="S67" s="208">
        <v>0</v>
      </c>
      <c r="T67" s="234">
        <f t="shared" si="4"/>
        <v>0</v>
      </c>
      <c r="U67" s="187" t="str">
        <f t="shared" si="5"/>
        <v>En riesgo en cumplimiento</v>
      </c>
      <c r="V67" s="187"/>
      <c r="W67" s="208">
        <v>0</v>
      </c>
      <c r="X67" s="234">
        <f t="shared" si="6"/>
        <v>0</v>
      </c>
      <c r="Y67" s="187" t="str">
        <f t="shared" si="7"/>
        <v>En riesgo en cumplimiento</v>
      </c>
      <c r="Z67" s="187"/>
      <c r="AA67" s="208">
        <v>0</v>
      </c>
      <c r="AB67" s="234">
        <f t="shared" si="8"/>
        <v>0</v>
      </c>
      <c r="AC67" s="187" t="str">
        <f t="shared" si="9"/>
        <v>En riesgo en cumplimiento</v>
      </c>
      <c r="AD67" s="187"/>
      <c r="AE67" s="208">
        <v>0</v>
      </c>
      <c r="AF67" s="234">
        <f t="shared" si="10"/>
        <v>0</v>
      </c>
      <c r="AG67" s="187" t="str">
        <f t="shared" si="11"/>
        <v>En riesgo en cumplimiento</v>
      </c>
      <c r="AH67" s="187"/>
      <c r="AI67" s="112">
        <f t="shared" si="12"/>
        <v>0</v>
      </c>
      <c r="AJ67" s="235">
        <f t="shared" si="13"/>
        <v>0</v>
      </c>
      <c r="AK67" s="187" t="str">
        <f t="shared" si="14"/>
        <v>En riesgo en cumplimiento</v>
      </c>
      <c r="AL67" s="187"/>
    </row>
    <row r="68" spans="1:38" ht="48.9" customHeight="1" thickTop="1" thickBot="1">
      <c r="A68" s="132">
        <f t="shared" si="15"/>
        <v>54</v>
      </c>
      <c r="B68" s="133">
        <v>12</v>
      </c>
      <c r="C68" s="133" t="s">
        <v>1444</v>
      </c>
      <c r="D68" s="133">
        <v>0</v>
      </c>
      <c r="E68" s="133" t="s">
        <v>224</v>
      </c>
      <c r="F68" s="363" t="s">
        <v>1539</v>
      </c>
      <c r="G68" s="207" t="s">
        <v>1540</v>
      </c>
      <c r="H68" s="207" t="s">
        <v>209</v>
      </c>
      <c r="I68" s="208">
        <v>3</v>
      </c>
      <c r="J68" s="208">
        <v>3</v>
      </c>
      <c r="K68" s="362">
        <f t="shared" si="16"/>
        <v>6</v>
      </c>
      <c r="L68" s="208">
        <v>3</v>
      </c>
      <c r="M68" s="208">
        <v>3</v>
      </c>
      <c r="N68" s="362">
        <f t="shared" si="17"/>
        <v>6</v>
      </c>
      <c r="O68" s="362">
        <f t="shared" si="18"/>
        <v>12</v>
      </c>
      <c r="P68" s="336"/>
      <c r="Q68" s="114" t="s">
        <v>1532</v>
      </c>
      <c r="R68" s="251" t="s">
        <v>1541</v>
      </c>
      <c r="S68" s="208">
        <v>0</v>
      </c>
      <c r="T68" s="234">
        <f t="shared" si="4"/>
        <v>0</v>
      </c>
      <c r="U68" s="187" t="str">
        <f t="shared" si="5"/>
        <v>En riesgo en cumplimiento</v>
      </c>
      <c r="V68" s="187"/>
      <c r="W68" s="208">
        <v>0</v>
      </c>
      <c r="X68" s="234">
        <f t="shared" si="6"/>
        <v>0</v>
      </c>
      <c r="Y68" s="187" t="str">
        <f t="shared" si="7"/>
        <v>En riesgo en cumplimiento</v>
      </c>
      <c r="Z68" s="187"/>
      <c r="AA68" s="208">
        <v>0</v>
      </c>
      <c r="AB68" s="234">
        <f t="shared" si="8"/>
        <v>0</v>
      </c>
      <c r="AC68" s="187" t="str">
        <f t="shared" si="9"/>
        <v>En riesgo en cumplimiento</v>
      </c>
      <c r="AD68" s="187"/>
      <c r="AE68" s="208">
        <v>0</v>
      </c>
      <c r="AF68" s="234">
        <f t="shared" si="10"/>
        <v>0</v>
      </c>
      <c r="AG68" s="187" t="str">
        <f t="shared" si="11"/>
        <v>En riesgo en cumplimiento</v>
      </c>
      <c r="AH68" s="187"/>
      <c r="AI68" s="112">
        <f t="shared" si="12"/>
        <v>0</v>
      </c>
      <c r="AJ68" s="235">
        <f t="shared" si="13"/>
        <v>0</v>
      </c>
      <c r="AK68" s="187" t="str">
        <f t="shared" si="14"/>
        <v>En riesgo en cumplimiento</v>
      </c>
      <c r="AL68" s="187"/>
    </row>
    <row r="69" spans="1:38" ht="48.9" customHeight="1" thickTop="1" thickBot="1">
      <c r="A69" s="132">
        <f t="shared" si="15"/>
        <v>55</v>
      </c>
      <c r="B69" s="133">
        <v>12</v>
      </c>
      <c r="C69" s="133" t="s">
        <v>1444</v>
      </c>
      <c r="D69" s="133">
        <v>0</v>
      </c>
      <c r="E69" s="133" t="s">
        <v>224</v>
      </c>
      <c r="F69" s="363" t="s">
        <v>1542</v>
      </c>
      <c r="G69" s="207" t="s">
        <v>141</v>
      </c>
      <c r="H69" s="207" t="s">
        <v>204</v>
      </c>
      <c r="I69" s="208">
        <v>3</v>
      </c>
      <c r="J69" s="208">
        <v>3</v>
      </c>
      <c r="K69" s="362">
        <f t="shared" si="16"/>
        <v>6</v>
      </c>
      <c r="L69" s="208">
        <v>3</v>
      </c>
      <c r="M69" s="208">
        <v>3</v>
      </c>
      <c r="N69" s="362">
        <f t="shared" si="17"/>
        <v>6</v>
      </c>
      <c r="O69" s="362">
        <f t="shared" si="18"/>
        <v>12</v>
      </c>
      <c r="P69" s="336"/>
      <c r="Q69" s="114" t="s">
        <v>1532</v>
      </c>
      <c r="R69" s="238" t="s">
        <v>1543</v>
      </c>
      <c r="S69" s="208">
        <v>0</v>
      </c>
      <c r="T69" s="234">
        <f t="shared" si="4"/>
        <v>0</v>
      </c>
      <c r="U69" s="187" t="str">
        <f t="shared" si="5"/>
        <v>En riesgo en cumplimiento</v>
      </c>
      <c r="V69" s="187"/>
      <c r="W69" s="208">
        <v>0</v>
      </c>
      <c r="X69" s="234">
        <f t="shared" si="6"/>
        <v>0</v>
      </c>
      <c r="Y69" s="187" t="str">
        <f t="shared" si="7"/>
        <v>En riesgo en cumplimiento</v>
      </c>
      <c r="Z69" s="187"/>
      <c r="AA69" s="208">
        <v>0</v>
      </c>
      <c r="AB69" s="234">
        <f t="shared" si="8"/>
        <v>0</v>
      </c>
      <c r="AC69" s="187" t="str">
        <f t="shared" si="9"/>
        <v>En riesgo en cumplimiento</v>
      </c>
      <c r="AD69" s="187"/>
      <c r="AE69" s="208">
        <v>0</v>
      </c>
      <c r="AF69" s="234">
        <f t="shared" si="10"/>
        <v>0</v>
      </c>
      <c r="AG69" s="187" t="str">
        <f t="shared" si="11"/>
        <v>En riesgo en cumplimiento</v>
      </c>
      <c r="AH69" s="187"/>
      <c r="AI69" s="112">
        <f t="shared" si="12"/>
        <v>0</v>
      </c>
      <c r="AJ69" s="235">
        <f t="shared" si="13"/>
        <v>0</v>
      </c>
      <c r="AK69" s="187" t="str">
        <f t="shared" si="14"/>
        <v>En riesgo en cumplimiento</v>
      </c>
      <c r="AL69" s="187"/>
    </row>
    <row r="70" spans="1:38" ht="48.9" customHeight="1" thickTop="1" thickBot="1">
      <c r="A70" s="132">
        <f t="shared" si="15"/>
        <v>56</v>
      </c>
      <c r="B70" s="133">
        <v>12</v>
      </c>
      <c r="C70" s="133" t="s">
        <v>1444</v>
      </c>
      <c r="D70" s="133">
        <v>0</v>
      </c>
      <c r="E70" s="133" t="s">
        <v>224</v>
      </c>
      <c r="F70" s="363" t="s">
        <v>1544</v>
      </c>
      <c r="G70" s="207" t="s">
        <v>162</v>
      </c>
      <c r="H70" s="207" t="s">
        <v>205</v>
      </c>
      <c r="I70" s="208">
        <v>0</v>
      </c>
      <c r="J70" s="208">
        <v>1</v>
      </c>
      <c r="K70" s="362">
        <f t="shared" si="16"/>
        <v>1</v>
      </c>
      <c r="L70" s="208">
        <v>1</v>
      </c>
      <c r="M70" s="208">
        <v>1</v>
      </c>
      <c r="N70" s="362">
        <f t="shared" si="17"/>
        <v>2</v>
      </c>
      <c r="O70" s="362">
        <f t="shared" si="18"/>
        <v>3</v>
      </c>
      <c r="P70" s="336"/>
      <c r="Q70" s="114" t="s">
        <v>1532</v>
      </c>
      <c r="R70" s="238" t="s">
        <v>1545</v>
      </c>
      <c r="S70" s="208">
        <v>0</v>
      </c>
      <c r="T70" s="234" t="str">
        <f t="shared" si="4"/>
        <v>No hay Programación</v>
      </c>
      <c r="U70" s="187" t="str">
        <f t="shared" si="5"/>
        <v>De acuerdo con lo programado</v>
      </c>
      <c r="V70" s="187"/>
      <c r="W70" s="208">
        <v>0</v>
      </c>
      <c r="X70" s="234">
        <f t="shared" si="6"/>
        <v>0</v>
      </c>
      <c r="Y70" s="187" t="str">
        <f t="shared" si="7"/>
        <v>En riesgo en cumplimiento</v>
      </c>
      <c r="Z70" s="187"/>
      <c r="AA70" s="208">
        <v>0</v>
      </c>
      <c r="AB70" s="234">
        <f t="shared" si="8"/>
        <v>0</v>
      </c>
      <c r="AC70" s="187" t="str">
        <f t="shared" si="9"/>
        <v>En riesgo en cumplimiento</v>
      </c>
      <c r="AD70" s="187"/>
      <c r="AE70" s="208">
        <v>0</v>
      </c>
      <c r="AF70" s="234">
        <f t="shared" si="10"/>
        <v>0</v>
      </c>
      <c r="AG70" s="187" t="str">
        <f t="shared" si="11"/>
        <v>En riesgo en cumplimiento</v>
      </c>
      <c r="AH70" s="187"/>
      <c r="AI70" s="112">
        <f t="shared" si="12"/>
        <v>0</v>
      </c>
      <c r="AJ70" s="235">
        <f t="shared" si="13"/>
        <v>0</v>
      </c>
      <c r="AK70" s="187" t="str">
        <f t="shared" si="14"/>
        <v>En riesgo en cumplimiento</v>
      </c>
      <c r="AL70" s="187"/>
    </row>
    <row r="71" spans="1:38" ht="48.9" customHeight="1" thickTop="1" thickBot="1">
      <c r="A71" s="132">
        <f t="shared" si="15"/>
        <v>57</v>
      </c>
      <c r="B71" s="133">
        <v>12</v>
      </c>
      <c r="C71" s="133" t="s">
        <v>1444</v>
      </c>
      <c r="D71" s="133">
        <v>0</v>
      </c>
      <c r="E71" s="133" t="s">
        <v>241</v>
      </c>
      <c r="F71" s="363" t="s">
        <v>1546</v>
      </c>
      <c r="G71" s="207" t="s">
        <v>137</v>
      </c>
      <c r="H71" s="207" t="s">
        <v>207</v>
      </c>
      <c r="I71" s="208">
        <v>2</v>
      </c>
      <c r="J71" s="208">
        <v>2</v>
      </c>
      <c r="K71" s="362">
        <f t="shared" si="16"/>
        <v>4</v>
      </c>
      <c r="L71" s="208">
        <v>2</v>
      </c>
      <c r="M71" s="208">
        <v>2</v>
      </c>
      <c r="N71" s="362">
        <f t="shared" si="17"/>
        <v>4</v>
      </c>
      <c r="O71" s="362">
        <f t="shared" si="18"/>
        <v>8</v>
      </c>
      <c r="P71" s="336"/>
      <c r="Q71" s="114" t="s">
        <v>1532</v>
      </c>
      <c r="R71" s="238" t="s">
        <v>1543</v>
      </c>
      <c r="S71" s="208">
        <v>0</v>
      </c>
      <c r="T71" s="234">
        <f t="shared" si="4"/>
        <v>0</v>
      </c>
      <c r="U71" s="187" t="str">
        <f t="shared" si="5"/>
        <v>En riesgo en cumplimiento</v>
      </c>
      <c r="V71" s="187"/>
      <c r="W71" s="208">
        <v>0</v>
      </c>
      <c r="X71" s="234">
        <f t="shared" si="6"/>
        <v>0</v>
      </c>
      <c r="Y71" s="187" t="str">
        <f t="shared" si="7"/>
        <v>En riesgo en cumplimiento</v>
      </c>
      <c r="Z71" s="187"/>
      <c r="AA71" s="208">
        <v>0</v>
      </c>
      <c r="AB71" s="234">
        <f t="shared" si="8"/>
        <v>0</v>
      </c>
      <c r="AC71" s="187" t="str">
        <f t="shared" si="9"/>
        <v>En riesgo en cumplimiento</v>
      </c>
      <c r="AD71" s="187"/>
      <c r="AE71" s="208">
        <v>0</v>
      </c>
      <c r="AF71" s="234">
        <f t="shared" si="10"/>
        <v>0</v>
      </c>
      <c r="AG71" s="187" t="str">
        <f t="shared" si="11"/>
        <v>En riesgo en cumplimiento</v>
      </c>
      <c r="AH71" s="187"/>
      <c r="AI71" s="112">
        <f t="shared" si="12"/>
        <v>0</v>
      </c>
      <c r="AJ71" s="235">
        <f t="shared" si="13"/>
        <v>0</v>
      </c>
      <c r="AK71" s="187" t="str">
        <f t="shared" si="14"/>
        <v>En riesgo en cumplimiento</v>
      </c>
      <c r="AL71" s="187"/>
    </row>
    <row r="72" spans="1:38" ht="48.9" customHeight="1" thickTop="1" thickBot="1">
      <c r="A72" s="132">
        <f t="shared" si="15"/>
        <v>58</v>
      </c>
      <c r="B72" s="133">
        <v>12</v>
      </c>
      <c r="C72" s="133" t="s">
        <v>1444</v>
      </c>
      <c r="D72" s="133">
        <v>0</v>
      </c>
      <c r="E72" s="133" t="s">
        <v>247</v>
      </c>
      <c r="F72" s="363" t="s">
        <v>1547</v>
      </c>
      <c r="G72" s="114" t="s">
        <v>160</v>
      </c>
      <c r="H72" s="207" t="s">
        <v>205</v>
      </c>
      <c r="I72" s="208">
        <v>15</v>
      </c>
      <c r="J72" s="208">
        <v>15</v>
      </c>
      <c r="K72" s="362">
        <f t="shared" si="16"/>
        <v>30</v>
      </c>
      <c r="L72" s="208">
        <v>15</v>
      </c>
      <c r="M72" s="208">
        <v>15</v>
      </c>
      <c r="N72" s="362">
        <f t="shared" si="17"/>
        <v>30</v>
      </c>
      <c r="O72" s="362">
        <f t="shared" si="18"/>
        <v>60</v>
      </c>
      <c r="P72" s="336"/>
      <c r="Q72" s="114" t="s">
        <v>1532</v>
      </c>
      <c r="R72" s="238" t="s">
        <v>1548</v>
      </c>
      <c r="S72" s="208">
        <v>0</v>
      </c>
      <c r="T72" s="234">
        <f t="shared" si="4"/>
        <v>0</v>
      </c>
      <c r="U72" s="187" t="str">
        <f t="shared" si="5"/>
        <v>En riesgo en cumplimiento</v>
      </c>
      <c r="V72" s="187"/>
      <c r="W72" s="208">
        <v>0</v>
      </c>
      <c r="X72" s="234">
        <f t="shared" si="6"/>
        <v>0</v>
      </c>
      <c r="Y72" s="187" t="str">
        <f t="shared" si="7"/>
        <v>En riesgo en cumplimiento</v>
      </c>
      <c r="Z72" s="187"/>
      <c r="AA72" s="208">
        <v>0</v>
      </c>
      <c r="AB72" s="234">
        <f t="shared" si="8"/>
        <v>0</v>
      </c>
      <c r="AC72" s="187" t="str">
        <f t="shared" si="9"/>
        <v>En riesgo en cumplimiento</v>
      </c>
      <c r="AD72" s="187"/>
      <c r="AE72" s="208">
        <v>0</v>
      </c>
      <c r="AF72" s="234">
        <f t="shared" si="10"/>
        <v>0</v>
      </c>
      <c r="AG72" s="187" t="str">
        <f t="shared" si="11"/>
        <v>En riesgo en cumplimiento</v>
      </c>
      <c r="AH72" s="187"/>
      <c r="AI72" s="112">
        <f t="shared" si="12"/>
        <v>0</v>
      </c>
      <c r="AJ72" s="235">
        <f t="shared" si="13"/>
        <v>0</v>
      </c>
      <c r="AK72" s="187" t="str">
        <f t="shared" si="14"/>
        <v>En riesgo en cumplimiento</v>
      </c>
      <c r="AL72" s="187"/>
    </row>
    <row r="73" spans="1:38" ht="48.9" customHeight="1" thickTop="1" thickBot="1">
      <c r="A73" s="132">
        <f t="shared" si="15"/>
        <v>59</v>
      </c>
      <c r="B73" s="133">
        <v>12</v>
      </c>
      <c r="C73" s="133">
        <v>0</v>
      </c>
      <c r="D73" s="133">
        <v>0</v>
      </c>
      <c r="E73" s="133">
        <v>0</v>
      </c>
      <c r="F73" s="238" t="s">
        <v>1549</v>
      </c>
      <c r="G73" s="207" t="s">
        <v>1550</v>
      </c>
      <c r="H73" s="214" t="s">
        <v>1551</v>
      </c>
      <c r="I73" s="208">
        <v>1</v>
      </c>
      <c r="J73" s="208">
        <v>2</v>
      </c>
      <c r="K73" s="362">
        <f t="shared" si="16"/>
        <v>3</v>
      </c>
      <c r="L73" s="208">
        <v>1</v>
      </c>
      <c r="M73" s="208">
        <v>2</v>
      </c>
      <c r="N73" s="362">
        <f t="shared" si="17"/>
        <v>3</v>
      </c>
      <c r="O73" s="362">
        <f t="shared" si="18"/>
        <v>6</v>
      </c>
      <c r="P73" s="336"/>
      <c r="Q73" s="114" t="s">
        <v>1494</v>
      </c>
      <c r="R73" s="251"/>
      <c r="S73" s="208">
        <v>0</v>
      </c>
      <c r="T73" s="234">
        <f t="shared" si="4"/>
        <v>0</v>
      </c>
      <c r="U73" s="187" t="str">
        <f t="shared" si="5"/>
        <v>En riesgo en cumplimiento</v>
      </c>
      <c r="V73" s="187"/>
      <c r="W73" s="208">
        <v>0</v>
      </c>
      <c r="X73" s="234">
        <f t="shared" si="6"/>
        <v>0</v>
      </c>
      <c r="Y73" s="187" t="str">
        <f t="shared" si="7"/>
        <v>En riesgo en cumplimiento</v>
      </c>
      <c r="Z73" s="187"/>
      <c r="AA73" s="208">
        <v>0</v>
      </c>
      <c r="AB73" s="234">
        <f t="shared" si="8"/>
        <v>0</v>
      </c>
      <c r="AC73" s="187" t="str">
        <f t="shared" si="9"/>
        <v>En riesgo en cumplimiento</v>
      </c>
      <c r="AD73" s="187"/>
      <c r="AE73" s="208">
        <v>0</v>
      </c>
      <c r="AF73" s="234">
        <f t="shared" si="10"/>
        <v>0</v>
      </c>
      <c r="AG73" s="187" t="str">
        <f t="shared" si="11"/>
        <v>En riesgo en cumplimiento</v>
      </c>
      <c r="AH73" s="187"/>
      <c r="AI73" s="112">
        <f t="shared" si="12"/>
        <v>0</v>
      </c>
      <c r="AJ73" s="235">
        <f t="shared" si="13"/>
        <v>0</v>
      </c>
      <c r="AK73" s="187" t="str">
        <f t="shared" si="14"/>
        <v>En riesgo en cumplimiento</v>
      </c>
      <c r="AL73" s="187"/>
    </row>
    <row r="74" spans="1:38" ht="48.9" customHeight="1" thickTop="1" thickBot="1">
      <c r="A74" s="132">
        <f t="shared" si="15"/>
        <v>60</v>
      </c>
      <c r="B74" s="133">
        <v>12</v>
      </c>
      <c r="C74" s="133">
        <v>0</v>
      </c>
      <c r="D74" s="133">
        <v>0</v>
      </c>
      <c r="E74" s="133">
        <v>0</v>
      </c>
      <c r="F74" s="238" t="s">
        <v>1552</v>
      </c>
      <c r="G74" s="207" t="s">
        <v>1553</v>
      </c>
      <c r="H74" s="214" t="s">
        <v>205</v>
      </c>
      <c r="I74" s="208">
        <v>0</v>
      </c>
      <c r="J74" s="208">
        <v>1</v>
      </c>
      <c r="K74" s="362">
        <f t="shared" si="16"/>
        <v>1</v>
      </c>
      <c r="L74" s="208">
        <v>1</v>
      </c>
      <c r="M74" s="208">
        <v>0</v>
      </c>
      <c r="N74" s="362">
        <f t="shared" si="17"/>
        <v>1</v>
      </c>
      <c r="O74" s="362">
        <f t="shared" si="18"/>
        <v>2</v>
      </c>
      <c r="P74" s="336"/>
      <c r="Q74" s="114" t="s">
        <v>1554</v>
      </c>
      <c r="R74" s="251"/>
      <c r="S74" s="208">
        <v>0</v>
      </c>
      <c r="T74" s="234" t="str">
        <f t="shared" si="4"/>
        <v>No hay Programación</v>
      </c>
      <c r="U74" s="187" t="str">
        <f t="shared" si="5"/>
        <v>De acuerdo con lo programado</v>
      </c>
      <c r="V74" s="187"/>
      <c r="W74" s="208">
        <v>0</v>
      </c>
      <c r="X74" s="234">
        <f t="shared" si="6"/>
        <v>0</v>
      </c>
      <c r="Y74" s="187" t="str">
        <f t="shared" si="7"/>
        <v>En riesgo en cumplimiento</v>
      </c>
      <c r="Z74" s="187"/>
      <c r="AA74" s="208">
        <v>0</v>
      </c>
      <c r="AB74" s="234">
        <f t="shared" si="8"/>
        <v>0</v>
      </c>
      <c r="AC74" s="187" t="str">
        <f t="shared" si="9"/>
        <v>En riesgo en cumplimiento</v>
      </c>
      <c r="AD74" s="187"/>
      <c r="AE74" s="208">
        <v>0</v>
      </c>
      <c r="AF74" s="234" t="str">
        <f t="shared" si="10"/>
        <v>No hay Programación</v>
      </c>
      <c r="AG74" s="187" t="str">
        <f t="shared" si="11"/>
        <v>De acuerdo con lo programado</v>
      </c>
      <c r="AH74" s="187"/>
      <c r="AI74" s="112">
        <f t="shared" si="12"/>
        <v>0</v>
      </c>
      <c r="AJ74" s="235">
        <f t="shared" si="13"/>
        <v>0</v>
      </c>
      <c r="AK74" s="187" t="str">
        <f t="shared" si="14"/>
        <v>En riesgo en cumplimiento</v>
      </c>
      <c r="AL74" s="187"/>
    </row>
    <row r="75" spans="1:38" ht="48.9" customHeight="1" thickTop="1" thickBot="1">
      <c r="A75" s="132">
        <f t="shared" si="15"/>
        <v>61</v>
      </c>
      <c r="B75" s="133">
        <v>12</v>
      </c>
      <c r="C75" s="133">
        <v>0</v>
      </c>
      <c r="D75" s="133">
        <v>0</v>
      </c>
      <c r="E75" s="133">
        <v>0</v>
      </c>
      <c r="F75" s="238" t="s">
        <v>1555</v>
      </c>
      <c r="G75" s="207" t="s">
        <v>1556</v>
      </c>
      <c r="H75" s="214" t="s">
        <v>1557</v>
      </c>
      <c r="I75" s="208">
        <v>1</v>
      </c>
      <c r="J75" s="208">
        <v>0</v>
      </c>
      <c r="K75" s="362">
        <f t="shared" si="16"/>
        <v>1</v>
      </c>
      <c r="L75" s="208">
        <v>0</v>
      </c>
      <c r="M75" s="208">
        <v>0</v>
      </c>
      <c r="N75" s="362">
        <f t="shared" si="17"/>
        <v>0</v>
      </c>
      <c r="O75" s="362">
        <f t="shared" si="18"/>
        <v>1</v>
      </c>
      <c r="P75" s="336"/>
      <c r="Q75" s="114" t="s">
        <v>1554</v>
      </c>
      <c r="R75" s="251"/>
      <c r="S75" s="208">
        <v>0</v>
      </c>
      <c r="T75" s="234">
        <f t="shared" si="4"/>
        <v>0</v>
      </c>
      <c r="U75" s="187" t="str">
        <f t="shared" si="5"/>
        <v>En riesgo en cumplimiento</v>
      </c>
      <c r="V75" s="187"/>
      <c r="W75" s="208">
        <v>0</v>
      </c>
      <c r="X75" s="234" t="str">
        <f t="shared" si="6"/>
        <v>No hay Programación</v>
      </c>
      <c r="Y75" s="187" t="str">
        <f t="shared" si="7"/>
        <v>De acuerdo con lo programado</v>
      </c>
      <c r="Z75" s="187"/>
      <c r="AA75" s="208">
        <v>0</v>
      </c>
      <c r="AB75" s="234" t="str">
        <f t="shared" si="8"/>
        <v>No hay Programación</v>
      </c>
      <c r="AC75" s="187" t="str">
        <f t="shared" si="9"/>
        <v>De acuerdo con lo programado</v>
      </c>
      <c r="AD75" s="187"/>
      <c r="AE75" s="208">
        <v>0</v>
      </c>
      <c r="AF75" s="234" t="str">
        <f t="shared" si="10"/>
        <v>No hay Programación</v>
      </c>
      <c r="AG75" s="187" t="str">
        <f t="shared" si="11"/>
        <v>De acuerdo con lo programado</v>
      </c>
      <c r="AH75" s="187"/>
      <c r="AI75" s="112">
        <f t="shared" si="12"/>
        <v>0</v>
      </c>
      <c r="AJ75" s="235">
        <f t="shared" si="13"/>
        <v>0</v>
      </c>
      <c r="AK75" s="187" t="str">
        <f t="shared" si="14"/>
        <v>En riesgo en cumplimiento</v>
      </c>
      <c r="AL75" s="187"/>
    </row>
    <row r="76" spans="1:38" ht="48.9" customHeight="1" thickTop="1" thickBot="1">
      <c r="A76" s="132">
        <f t="shared" si="15"/>
        <v>62</v>
      </c>
      <c r="B76" s="133">
        <v>12</v>
      </c>
      <c r="C76" s="133">
        <v>0</v>
      </c>
      <c r="D76" s="133">
        <v>0</v>
      </c>
      <c r="E76" s="133">
        <v>0</v>
      </c>
      <c r="F76" s="238" t="s">
        <v>1558</v>
      </c>
      <c r="G76" s="207" t="s">
        <v>1559</v>
      </c>
      <c r="H76" s="214" t="s">
        <v>1560</v>
      </c>
      <c r="I76" s="208">
        <v>0</v>
      </c>
      <c r="J76" s="208">
        <v>0</v>
      </c>
      <c r="K76" s="362">
        <f t="shared" si="16"/>
        <v>0</v>
      </c>
      <c r="L76" s="208">
        <v>1</v>
      </c>
      <c r="M76" s="208">
        <v>0</v>
      </c>
      <c r="N76" s="362">
        <f t="shared" si="17"/>
        <v>1</v>
      </c>
      <c r="O76" s="362">
        <f t="shared" si="18"/>
        <v>1</v>
      </c>
      <c r="P76" s="336"/>
      <c r="Q76" s="114" t="s">
        <v>1494</v>
      </c>
      <c r="R76" s="251"/>
      <c r="S76" s="208">
        <v>0</v>
      </c>
      <c r="T76" s="234" t="str">
        <f t="shared" si="4"/>
        <v>No hay Programación</v>
      </c>
      <c r="U76" s="187" t="str">
        <f t="shared" si="5"/>
        <v>De acuerdo con lo programado</v>
      </c>
      <c r="V76" s="187"/>
      <c r="W76" s="208">
        <v>0</v>
      </c>
      <c r="X76" s="234" t="str">
        <f t="shared" si="6"/>
        <v>No hay Programación</v>
      </c>
      <c r="Y76" s="187" t="str">
        <f t="shared" si="7"/>
        <v>De acuerdo con lo programado</v>
      </c>
      <c r="Z76" s="187"/>
      <c r="AA76" s="208">
        <v>0</v>
      </c>
      <c r="AB76" s="234">
        <f t="shared" si="8"/>
        <v>0</v>
      </c>
      <c r="AC76" s="187" t="str">
        <f t="shared" si="9"/>
        <v>En riesgo en cumplimiento</v>
      </c>
      <c r="AD76" s="187"/>
      <c r="AE76" s="208">
        <v>0</v>
      </c>
      <c r="AF76" s="234" t="str">
        <f t="shared" si="10"/>
        <v>No hay Programación</v>
      </c>
      <c r="AG76" s="187" t="str">
        <f t="shared" si="11"/>
        <v>De acuerdo con lo programado</v>
      </c>
      <c r="AH76" s="187"/>
      <c r="AI76" s="112">
        <f t="shared" si="12"/>
        <v>0</v>
      </c>
      <c r="AJ76" s="235">
        <f t="shared" si="13"/>
        <v>0</v>
      </c>
      <c r="AK76" s="187" t="str">
        <f t="shared" si="14"/>
        <v>En riesgo en cumplimiento</v>
      </c>
      <c r="AL76" s="187"/>
    </row>
    <row r="77" spans="1:38" ht="77.400000000000006" customHeight="1" thickTop="1" thickBot="1">
      <c r="A77" s="132">
        <f t="shared" si="15"/>
        <v>63</v>
      </c>
      <c r="B77" s="133">
        <v>12</v>
      </c>
      <c r="C77" s="133" t="s">
        <v>1561</v>
      </c>
      <c r="D77" s="133">
        <v>0</v>
      </c>
      <c r="E77" s="133" t="s">
        <v>239</v>
      </c>
      <c r="F77" s="251" t="s">
        <v>1562</v>
      </c>
      <c r="G77" s="114" t="s">
        <v>1563</v>
      </c>
      <c r="H77" s="207" t="s">
        <v>1564</v>
      </c>
      <c r="I77" s="208">
        <v>1</v>
      </c>
      <c r="J77" s="208">
        <v>0</v>
      </c>
      <c r="K77" s="362">
        <f t="shared" si="16"/>
        <v>1</v>
      </c>
      <c r="L77" s="208">
        <v>0</v>
      </c>
      <c r="M77" s="208">
        <v>0</v>
      </c>
      <c r="N77" s="362">
        <f t="shared" si="17"/>
        <v>0</v>
      </c>
      <c r="O77" s="362">
        <f t="shared" si="18"/>
        <v>1</v>
      </c>
      <c r="P77" s="336"/>
      <c r="Q77" s="114" t="s">
        <v>1494</v>
      </c>
      <c r="R77" s="251" t="s">
        <v>1565</v>
      </c>
      <c r="S77" s="208">
        <v>0</v>
      </c>
      <c r="T77" s="234">
        <f t="shared" si="4"/>
        <v>0</v>
      </c>
      <c r="U77" s="187" t="str">
        <f t="shared" si="5"/>
        <v>En riesgo en cumplimiento</v>
      </c>
      <c r="V77" s="187"/>
      <c r="W77" s="208">
        <v>0</v>
      </c>
      <c r="X77" s="234" t="str">
        <f t="shared" si="6"/>
        <v>No hay Programación</v>
      </c>
      <c r="Y77" s="187" t="str">
        <f t="shared" si="7"/>
        <v>De acuerdo con lo programado</v>
      </c>
      <c r="Z77" s="187"/>
      <c r="AA77" s="208">
        <v>0</v>
      </c>
      <c r="AB77" s="234" t="str">
        <f t="shared" si="8"/>
        <v>No hay Programación</v>
      </c>
      <c r="AC77" s="187" t="str">
        <f t="shared" si="9"/>
        <v>De acuerdo con lo programado</v>
      </c>
      <c r="AD77" s="187"/>
      <c r="AE77" s="208">
        <v>0</v>
      </c>
      <c r="AF77" s="234" t="str">
        <f t="shared" si="10"/>
        <v>No hay Programación</v>
      </c>
      <c r="AG77" s="187" t="str">
        <f t="shared" si="11"/>
        <v>De acuerdo con lo programado</v>
      </c>
      <c r="AH77" s="187"/>
      <c r="AI77" s="112">
        <f t="shared" si="12"/>
        <v>0</v>
      </c>
      <c r="AJ77" s="235">
        <f t="shared" si="13"/>
        <v>0</v>
      </c>
      <c r="AK77" s="187" t="str">
        <f t="shared" si="14"/>
        <v>En riesgo en cumplimiento</v>
      </c>
      <c r="AL77" s="187"/>
    </row>
    <row r="78" spans="1:38" ht="48.9" customHeight="1" thickTop="1" thickBot="1">
      <c r="A78" s="132">
        <f t="shared" si="15"/>
        <v>64</v>
      </c>
      <c r="B78" s="133">
        <v>12</v>
      </c>
      <c r="C78" s="133" t="s">
        <v>1561</v>
      </c>
      <c r="D78" s="133">
        <v>0</v>
      </c>
      <c r="E78" s="133" t="s">
        <v>239</v>
      </c>
      <c r="F78" s="238" t="s">
        <v>1566</v>
      </c>
      <c r="G78" s="207" t="s">
        <v>1567</v>
      </c>
      <c r="H78" s="207" t="s">
        <v>1568</v>
      </c>
      <c r="I78" s="208">
        <v>0</v>
      </c>
      <c r="J78" s="208">
        <v>6</v>
      </c>
      <c r="K78" s="362">
        <f t="shared" si="16"/>
        <v>6</v>
      </c>
      <c r="L78" s="208">
        <v>4</v>
      </c>
      <c r="M78" s="208">
        <v>0</v>
      </c>
      <c r="N78" s="362">
        <f t="shared" si="17"/>
        <v>4</v>
      </c>
      <c r="O78" s="362">
        <f t="shared" si="18"/>
        <v>10</v>
      </c>
      <c r="P78" s="336"/>
      <c r="Q78" s="114" t="s">
        <v>1494</v>
      </c>
      <c r="R78" s="251" t="s">
        <v>1569</v>
      </c>
      <c r="S78" s="208">
        <v>0</v>
      </c>
      <c r="T78" s="234" t="str">
        <f t="shared" si="4"/>
        <v>No hay Programación</v>
      </c>
      <c r="U78" s="187" t="str">
        <f t="shared" si="5"/>
        <v>De acuerdo con lo programado</v>
      </c>
      <c r="V78" s="187"/>
      <c r="W78" s="208">
        <v>0</v>
      </c>
      <c r="X78" s="234">
        <f t="shared" si="6"/>
        <v>0</v>
      </c>
      <c r="Y78" s="187" t="str">
        <f t="shared" si="7"/>
        <v>En riesgo en cumplimiento</v>
      </c>
      <c r="Z78" s="187"/>
      <c r="AA78" s="208">
        <v>0</v>
      </c>
      <c r="AB78" s="234">
        <f t="shared" si="8"/>
        <v>0</v>
      </c>
      <c r="AC78" s="187" t="str">
        <f t="shared" si="9"/>
        <v>En riesgo en cumplimiento</v>
      </c>
      <c r="AD78" s="187"/>
      <c r="AE78" s="208">
        <v>0</v>
      </c>
      <c r="AF78" s="234" t="str">
        <f t="shared" si="10"/>
        <v>No hay Programación</v>
      </c>
      <c r="AG78" s="187" t="str">
        <f t="shared" si="11"/>
        <v>De acuerdo con lo programado</v>
      </c>
      <c r="AH78" s="187"/>
      <c r="AI78" s="112">
        <f t="shared" si="12"/>
        <v>0</v>
      </c>
      <c r="AJ78" s="235">
        <f t="shared" si="13"/>
        <v>0</v>
      </c>
      <c r="AK78" s="187" t="str">
        <f t="shared" si="14"/>
        <v>En riesgo en cumplimiento</v>
      </c>
      <c r="AL78" s="187"/>
    </row>
    <row r="79" spans="1:38" ht="48.9" customHeight="1" thickTop="1" thickBot="1">
      <c r="A79" s="132">
        <f t="shared" si="15"/>
        <v>65</v>
      </c>
      <c r="B79" s="133">
        <v>12</v>
      </c>
      <c r="C79" s="133" t="s">
        <v>1561</v>
      </c>
      <c r="D79" s="133">
        <v>0</v>
      </c>
      <c r="E79" s="133" t="s">
        <v>239</v>
      </c>
      <c r="F79" s="251" t="s">
        <v>1570</v>
      </c>
      <c r="G79" s="114" t="s">
        <v>1571</v>
      </c>
      <c r="H79" s="207" t="s">
        <v>1572</v>
      </c>
      <c r="I79" s="208">
        <v>0</v>
      </c>
      <c r="J79" s="208">
        <v>6</v>
      </c>
      <c r="K79" s="362">
        <f t="shared" si="16"/>
        <v>6</v>
      </c>
      <c r="L79" s="208">
        <v>4</v>
      </c>
      <c r="M79" s="208">
        <v>0</v>
      </c>
      <c r="N79" s="362">
        <f t="shared" si="17"/>
        <v>4</v>
      </c>
      <c r="O79" s="362">
        <f t="shared" si="18"/>
        <v>10</v>
      </c>
      <c r="P79" s="336"/>
      <c r="Q79" s="114" t="s">
        <v>1494</v>
      </c>
      <c r="R79" s="251" t="s">
        <v>1573</v>
      </c>
      <c r="S79" s="208">
        <v>0</v>
      </c>
      <c r="T79" s="234" t="str">
        <f t="shared" si="4"/>
        <v>No hay Programación</v>
      </c>
      <c r="U79" s="187" t="str">
        <f t="shared" si="5"/>
        <v>De acuerdo con lo programado</v>
      </c>
      <c r="V79" s="187"/>
      <c r="W79" s="208">
        <v>0</v>
      </c>
      <c r="X79" s="234">
        <f t="shared" si="6"/>
        <v>0</v>
      </c>
      <c r="Y79" s="187" t="str">
        <f t="shared" si="7"/>
        <v>En riesgo en cumplimiento</v>
      </c>
      <c r="Z79" s="187"/>
      <c r="AA79" s="208">
        <v>0</v>
      </c>
      <c r="AB79" s="234">
        <f t="shared" si="8"/>
        <v>0</v>
      </c>
      <c r="AC79" s="187" t="str">
        <f t="shared" si="9"/>
        <v>En riesgo en cumplimiento</v>
      </c>
      <c r="AD79" s="187"/>
      <c r="AE79" s="208">
        <v>0</v>
      </c>
      <c r="AF79" s="234" t="str">
        <f t="shared" si="10"/>
        <v>No hay Programación</v>
      </c>
      <c r="AG79" s="187" t="str">
        <f t="shared" si="11"/>
        <v>De acuerdo con lo programado</v>
      </c>
      <c r="AH79" s="187"/>
      <c r="AI79" s="112">
        <f t="shared" si="12"/>
        <v>0</v>
      </c>
      <c r="AJ79" s="235">
        <f t="shared" si="13"/>
        <v>0</v>
      </c>
      <c r="AK79" s="187" t="str">
        <f t="shared" si="14"/>
        <v>En riesgo en cumplimiento</v>
      </c>
      <c r="AL79" s="187"/>
    </row>
    <row r="80" spans="1:38" ht="48.9" customHeight="1" thickTop="1" thickBot="1">
      <c r="A80" s="132">
        <f t="shared" si="15"/>
        <v>66</v>
      </c>
      <c r="B80" s="133">
        <v>12</v>
      </c>
      <c r="C80" s="133" t="s">
        <v>1561</v>
      </c>
      <c r="D80" s="133">
        <v>0</v>
      </c>
      <c r="E80" s="133" t="s">
        <v>239</v>
      </c>
      <c r="F80" s="238" t="s">
        <v>1574</v>
      </c>
      <c r="G80" s="207" t="s">
        <v>1575</v>
      </c>
      <c r="H80" s="207" t="s">
        <v>205</v>
      </c>
      <c r="I80" s="208">
        <v>0</v>
      </c>
      <c r="J80" s="208">
        <v>6</v>
      </c>
      <c r="K80" s="362">
        <f t="shared" si="16"/>
        <v>6</v>
      </c>
      <c r="L80" s="208">
        <v>4</v>
      </c>
      <c r="M80" s="208">
        <v>0</v>
      </c>
      <c r="N80" s="362">
        <f t="shared" si="17"/>
        <v>4</v>
      </c>
      <c r="O80" s="362">
        <f t="shared" si="18"/>
        <v>10</v>
      </c>
      <c r="P80" s="336"/>
      <c r="Q80" s="114" t="s">
        <v>1494</v>
      </c>
      <c r="R80" s="251" t="s">
        <v>1576</v>
      </c>
      <c r="S80" s="208">
        <v>0</v>
      </c>
      <c r="T80" s="234" t="str">
        <f t="shared" ref="T80:T96" si="19">IF(S80="","No hay ejecución",IF(AND(I80=0),"No hay Programación", S80/I80))</f>
        <v>No hay Programación</v>
      </c>
      <c r="U80" s="187" t="str">
        <f t="shared" ref="U80:U96" si="20">IF(T80="No hay ejecución","NA",IF(T80&gt;=90%,"De acuerdo con lo programado",IF(T80&gt;=51%,"Atraso Leve",IF(T80&lt;50%,"En riesgo en cumplimiento"))))</f>
        <v>De acuerdo con lo programado</v>
      </c>
      <c r="V80" s="187"/>
      <c r="W80" s="208">
        <v>0</v>
      </c>
      <c r="X80" s="234">
        <f t="shared" ref="X80:X96" si="21">IF(W80="","No hay ejecución",IF(AND(J80=0),"No hay Programación", W80/J80))</f>
        <v>0</v>
      </c>
      <c r="Y80" s="187" t="str">
        <f t="shared" ref="Y80:Y96" si="22">IF(X80="No hay ejecución","NA",IF(X80&gt;=90%,"De acuerdo con lo programado",IF(X80&gt;=51%,"Atraso Leve",IF(X80&lt;50%,"En riesgo en cumplimiento"))))</f>
        <v>En riesgo en cumplimiento</v>
      </c>
      <c r="Z80" s="187"/>
      <c r="AA80" s="208">
        <v>0</v>
      </c>
      <c r="AB80" s="234">
        <f t="shared" ref="AB80:AB96" si="23">IF(AA80="","No hay ejecución",IF(AND(L80=0),"No hay Programación", AA80/L80))</f>
        <v>0</v>
      </c>
      <c r="AC80" s="187" t="str">
        <f t="shared" ref="AC80:AC96" si="24">IF(AB80="No hay ejecución","NA",IF(AB80&gt;=90%,"De acuerdo con lo programado",IF(AB80&gt;=51%,"Atraso Leve",IF(AB80&lt;50%,"En riesgo en cumplimiento"))))</f>
        <v>En riesgo en cumplimiento</v>
      </c>
      <c r="AD80" s="187"/>
      <c r="AE80" s="208">
        <v>0</v>
      </c>
      <c r="AF80" s="234" t="str">
        <f t="shared" ref="AF80:AF96" si="25">IF(AE80="","No hay ejecución",IF(AND(M80=0),"No hay Programación", AE80/M80))</f>
        <v>No hay Programación</v>
      </c>
      <c r="AG80" s="187" t="str">
        <f t="shared" ref="AG80:AG96" si="26">IF(AF80="No hay ejecución","NA",IF(AF80&gt;=90%,"De acuerdo con lo programado",IF(AF80&gt;=51%,"Atraso Leve",IF(AF80&lt;50%,"En riesgo en cumplimiento"))))</f>
        <v>De acuerdo con lo programado</v>
      </c>
      <c r="AH80" s="187"/>
      <c r="AI80" s="112">
        <f t="shared" ref="AI80:AI96" si="27">AE80+AA80+W80+S80</f>
        <v>0</v>
      </c>
      <c r="AJ80" s="235">
        <f t="shared" ref="AJ80:AJ96" si="28">IF(AI80="","No hay ejecución",IF(AND(O80=0),"No hay Programación", AI80/O80))</f>
        <v>0</v>
      </c>
      <c r="AK80" s="187" t="str">
        <f t="shared" ref="AK80:AK96" si="29">IF(AJ80="No hay ejecución","NA",IF(AJ80&gt;=90%,"De acuerdo con lo programado",IF(AJ80&gt;=51%,"Atraso Leve",IF(AJ80&lt;50%,"En riesgo en cumplimiento"))))</f>
        <v>En riesgo en cumplimiento</v>
      </c>
      <c r="AL80" s="187"/>
    </row>
    <row r="81" spans="1:38" ht="48.9" customHeight="1" thickTop="1" thickBot="1">
      <c r="A81" s="132">
        <f t="shared" si="15"/>
        <v>67</v>
      </c>
      <c r="B81" s="133">
        <v>12</v>
      </c>
      <c r="C81" s="133" t="s">
        <v>1561</v>
      </c>
      <c r="D81" s="133">
        <v>0</v>
      </c>
      <c r="E81" s="133" t="s">
        <v>239</v>
      </c>
      <c r="F81" s="238" t="s">
        <v>1577</v>
      </c>
      <c r="G81" s="207" t="s">
        <v>1578</v>
      </c>
      <c r="H81" s="207" t="s">
        <v>205</v>
      </c>
      <c r="I81" s="208">
        <v>0</v>
      </c>
      <c r="J81" s="208">
        <v>6</v>
      </c>
      <c r="K81" s="362">
        <f t="shared" si="16"/>
        <v>6</v>
      </c>
      <c r="L81" s="208">
        <v>4</v>
      </c>
      <c r="M81" s="208">
        <v>0</v>
      </c>
      <c r="N81" s="362">
        <f t="shared" si="17"/>
        <v>4</v>
      </c>
      <c r="O81" s="362">
        <f t="shared" si="18"/>
        <v>10</v>
      </c>
      <c r="P81" s="336"/>
      <c r="Q81" s="114" t="s">
        <v>1494</v>
      </c>
      <c r="R81" s="251"/>
      <c r="S81" s="208">
        <v>0</v>
      </c>
      <c r="T81" s="234" t="str">
        <f t="shared" si="19"/>
        <v>No hay Programación</v>
      </c>
      <c r="U81" s="187" t="str">
        <f t="shared" si="20"/>
        <v>De acuerdo con lo programado</v>
      </c>
      <c r="V81" s="187"/>
      <c r="W81" s="208">
        <v>0</v>
      </c>
      <c r="X81" s="234">
        <f t="shared" si="21"/>
        <v>0</v>
      </c>
      <c r="Y81" s="187" t="str">
        <f t="shared" si="22"/>
        <v>En riesgo en cumplimiento</v>
      </c>
      <c r="Z81" s="187"/>
      <c r="AA81" s="208">
        <v>0</v>
      </c>
      <c r="AB81" s="234">
        <f t="shared" si="23"/>
        <v>0</v>
      </c>
      <c r="AC81" s="187" t="str">
        <f t="shared" si="24"/>
        <v>En riesgo en cumplimiento</v>
      </c>
      <c r="AD81" s="187"/>
      <c r="AE81" s="208">
        <v>0</v>
      </c>
      <c r="AF81" s="234" t="str">
        <f t="shared" si="25"/>
        <v>No hay Programación</v>
      </c>
      <c r="AG81" s="187" t="str">
        <f t="shared" si="26"/>
        <v>De acuerdo con lo programado</v>
      </c>
      <c r="AH81" s="187"/>
      <c r="AI81" s="112">
        <f t="shared" si="27"/>
        <v>0</v>
      </c>
      <c r="AJ81" s="235">
        <f t="shared" si="28"/>
        <v>0</v>
      </c>
      <c r="AK81" s="187" t="str">
        <f t="shared" si="29"/>
        <v>En riesgo en cumplimiento</v>
      </c>
      <c r="AL81" s="187"/>
    </row>
    <row r="82" spans="1:38" ht="48.9" customHeight="1" thickTop="1" thickBot="1">
      <c r="A82" s="132">
        <f t="shared" ref="A82:A91" si="30">A81+1</f>
        <v>68</v>
      </c>
      <c r="B82" s="133">
        <v>12</v>
      </c>
      <c r="C82" s="133" t="s">
        <v>1561</v>
      </c>
      <c r="D82" s="133">
        <v>0</v>
      </c>
      <c r="E82" s="133" t="s">
        <v>239</v>
      </c>
      <c r="F82" s="238" t="s">
        <v>1579</v>
      </c>
      <c r="G82" s="207" t="s">
        <v>1578</v>
      </c>
      <c r="H82" s="207" t="s">
        <v>210</v>
      </c>
      <c r="I82" s="208">
        <v>0</v>
      </c>
      <c r="J82" s="208">
        <v>6</v>
      </c>
      <c r="K82" s="362">
        <f t="shared" si="16"/>
        <v>6</v>
      </c>
      <c r="L82" s="208">
        <v>4</v>
      </c>
      <c r="M82" s="208">
        <v>0</v>
      </c>
      <c r="N82" s="362">
        <f t="shared" si="17"/>
        <v>4</v>
      </c>
      <c r="O82" s="362">
        <f t="shared" si="18"/>
        <v>10</v>
      </c>
      <c r="P82" s="336"/>
      <c r="Q82" s="114" t="s">
        <v>1580</v>
      </c>
      <c r="R82" s="251"/>
      <c r="S82" s="208">
        <v>0</v>
      </c>
      <c r="T82" s="234" t="str">
        <f t="shared" si="19"/>
        <v>No hay Programación</v>
      </c>
      <c r="U82" s="187" t="str">
        <f t="shared" si="20"/>
        <v>De acuerdo con lo programado</v>
      </c>
      <c r="V82" s="187"/>
      <c r="W82" s="208">
        <v>0</v>
      </c>
      <c r="X82" s="234">
        <f t="shared" si="21"/>
        <v>0</v>
      </c>
      <c r="Y82" s="187" t="str">
        <f t="shared" si="22"/>
        <v>En riesgo en cumplimiento</v>
      </c>
      <c r="Z82" s="187"/>
      <c r="AA82" s="208">
        <v>0</v>
      </c>
      <c r="AB82" s="234">
        <f t="shared" si="23"/>
        <v>0</v>
      </c>
      <c r="AC82" s="187" t="str">
        <f t="shared" si="24"/>
        <v>En riesgo en cumplimiento</v>
      </c>
      <c r="AD82" s="187"/>
      <c r="AE82" s="208">
        <v>0</v>
      </c>
      <c r="AF82" s="234" t="str">
        <f t="shared" si="25"/>
        <v>No hay Programación</v>
      </c>
      <c r="AG82" s="187" t="str">
        <f t="shared" si="26"/>
        <v>De acuerdo con lo programado</v>
      </c>
      <c r="AH82" s="187"/>
      <c r="AI82" s="112">
        <f t="shared" si="27"/>
        <v>0</v>
      </c>
      <c r="AJ82" s="235">
        <f t="shared" si="28"/>
        <v>0</v>
      </c>
      <c r="AK82" s="187" t="str">
        <f t="shared" si="29"/>
        <v>En riesgo en cumplimiento</v>
      </c>
      <c r="AL82" s="187"/>
    </row>
    <row r="83" spans="1:38" ht="48.9" customHeight="1" thickTop="1" thickBot="1">
      <c r="A83" s="132">
        <f t="shared" si="30"/>
        <v>69</v>
      </c>
      <c r="B83" s="133">
        <v>15</v>
      </c>
      <c r="C83" s="133" t="s">
        <v>1561</v>
      </c>
      <c r="D83" s="133">
        <v>0</v>
      </c>
      <c r="E83" s="133" t="s">
        <v>239</v>
      </c>
      <c r="F83" s="238" t="s">
        <v>1581</v>
      </c>
      <c r="G83" s="207" t="s">
        <v>1550</v>
      </c>
      <c r="H83" s="214" t="s">
        <v>1551</v>
      </c>
      <c r="I83" s="208">
        <v>2</v>
      </c>
      <c r="J83" s="208">
        <v>3</v>
      </c>
      <c r="K83" s="362">
        <f t="shared" si="16"/>
        <v>5</v>
      </c>
      <c r="L83" s="208">
        <v>3</v>
      </c>
      <c r="M83" s="208">
        <v>3</v>
      </c>
      <c r="N83" s="362">
        <f t="shared" si="17"/>
        <v>6</v>
      </c>
      <c r="O83" s="362">
        <f t="shared" si="18"/>
        <v>11</v>
      </c>
      <c r="P83" s="336"/>
      <c r="Q83" s="114" t="s">
        <v>1494</v>
      </c>
      <c r="R83" s="251" t="s">
        <v>1582</v>
      </c>
      <c r="S83" s="208">
        <v>0</v>
      </c>
      <c r="T83" s="234">
        <f t="shared" si="19"/>
        <v>0</v>
      </c>
      <c r="U83" s="187" t="str">
        <f t="shared" si="20"/>
        <v>En riesgo en cumplimiento</v>
      </c>
      <c r="V83" s="187"/>
      <c r="W83" s="208">
        <v>0</v>
      </c>
      <c r="X83" s="234">
        <f t="shared" si="21"/>
        <v>0</v>
      </c>
      <c r="Y83" s="187" t="str">
        <f t="shared" si="22"/>
        <v>En riesgo en cumplimiento</v>
      </c>
      <c r="Z83" s="187"/>
      <c r="AA83" s="208">
        <v>0</v>
      </c>
      <c r="AB83" s="234">
        <f t="shared" si="23"/>
        <v>0</v>
      </c>
      <c r="AC83" s="187" t="str">
        <f t="shared" si="24"/>
        <v>En riesgo en cumplimiento</v>
      </c>
      <c r="AD83" s="187"/>
      <c r="AE83" s="208">
        <v>0</v>
      </c>
      <c r="AF83" s="234">
        <f t="shared" si="25"/>
        <v>0</v>
      </c>
      <c r="AG83" s="187" t="str">
        <f t="shared" si="26"/>
        <v>En riesgo en cumplimiento</v>
      </c>
      <c r="AH83" s="187"/>
      <c r="AI83" s="112">
        <f t="shared" si="27"/>
        <v>0</v>
      </c>
      <c r="AJ83" s="235">
        <f t="shared" si="28"/>
        <v>0</v>
      </c>
      <c r="AK83" s="187" t="str">
        <f t="shared" si="29"/>
        <v>En riesgo en cumplimiento</v>
      </c>
      <c r="AL83" s="187"/>
    </row>
    <row r="84" spans="1:38" ht="48.9" customHeight="1" thickTop="1" thickBot="1">
      <c r="A84" s="132">
        <f t="shared" si="30"/>
        <v>70</v>
      </c>
      <c r="B84" s="133"/>
      <c r="C84" s="133"/>
      <c r="D84" s="133"/>
      <c r="E84" s="133"/>
      <c r="F84" s="238"/>
      <c r="G84" s="207"/>
      <c r="H84" s="214"/>
      <c r="I84" s="208">
        <v>0</v>
      </c>
      <c r="J84" s="208">
        <v>0</v>
      </c>
      <c r="K84" s="362">
        <f t="shared" ref="K84" si="31">I84+J84</f>
        <v>0</v>
      </c>
      <c r="L84" s="208">
        <v>0</v>
      </c>
      <c r="M84" s="208">
        <v>0</v>
      </c>
      <c r="N84" s="362">
        <f t="shared" ref="N84" si="32">L84+M84</f>
        <v>0</v>
      </c>
      <c r="O84" s="362">
        <f t="shared" ref="O84" si="33">K84+N84</f>
        <v>0</v>
      </c>
      <c r="P84" s="336"/>
      <c r="Q84" s="114"/>
      <c r="R84" s="251"/>
      <c r="S84" s="208">
        <v>0</v>
      </c>
      <c r="T84" s="234" t="str">
        <f t="shared" si="19"/>
        <v>No hay Programación</v>
      </c>
      <c r="U84" s="187" t="str">
        <f t="shared" si="20"/>
        <v>De acuerdo con lo programado</v>
      </c>
      <c r="V84" s="187"/>
      <c r="W84" s="208">
        <v>0</v>
      </c>
      <c r="X84" s="234" t="str">
        <f t="shared" si="21"/>
        <v>No hay Programación</v>
      </c>
      <c r="Y84" s="187" t="str">
        <f t="shared" si="22"/>
        <v>De acuerdo con lo programado</v>
      </c>
      <c r="Z84" s="187"/>
      <c r="AA84" s="208">
        <v>0</v>
      </c>
      <c r="AB84" s="234" t="str">
        <f t="shared" si="23"/>
        <v>No hay Programación</v>
      </c>
      <c r="AC84" s="187" t="str">
        <f t="shared" si="24"/>
        <v>De acuerdo con lo programado</v>
      </c>
      <c r="AD84" s="187"/>
      <c r="AE84" s="208">
        <v>0</v>
      </c>
      <c r="AF84" s="234" t="str">
        <f t="shared" si="25"/>
        <v>No hay Programación</v>
      </c>
      <c r="AG84" s="187" t="str">
        <f t="shared" si="26"/>
        <v>De acuerdo con lo programado</v>
      </c>
      <c r="AH84" s="187"/>
      <c r="AI84" s="112">
        <f t="shared" si="27"/>
        <v>0</v>
      </c>
      <c r="AJ84" s="235" t="str">
        <f t="shared" si="28"/>
        <v>No hay Programación</v>
      </c>
      <c r="AK84" s="187" t="str">
        <f t="shared" si="29"/>
        <v>De acuerdo con lo programado</v>
      </c>
      <c r="AL84" s="187"/>
    </row>
    <row r="85" spans="1:38" ht="48.9" customHeight="1" thickTop="1" thickBot="1">
      <c r="A85" s="132">
        <f t="shared" si="30"/>
        <v>71</v>
      </c>
      <c r="B85" s="133"/>
      <c r="C85" s="133"/>
      <c r="D85" s="133"/>
      <c r="E85" s="133"/>
      <c r="F85" s="238"/>
      <c r="G85" s="207"/>
      <c r="H85" s="214"/>
      <c r="I85" s="208">
        <v>0</v>
      </c>
      <c r="J85" s="208">
        <v>0</v>
      </c>
      <c r="K85" s="362">
        <f t="shared" ref="K85:K91" si="34">I85+J85</f>
        <v>0</v>
      </c>
      <c r="L85" s="208">
        <v>0</v>
      </c>
      <c r="M85" s="208">
        <v>0</v>
      </c>
      <c r="N85" s="362">
        <f t="shared" ref="N85:N91" si="35">L85+M85</f>
        <v>0</v>
      </c>
      <c r="O85" s="362">
        <f t="shared" ref="O85:O91" si="36">K85+N85</f>
        <v>0</v>
      </c>
      <c r="P85" s="336"/>
      <c r="Q85" s="114"/>
      <c r="R85" s="251"/>
      <c r="S85" s="208">
        <v>0</v>
      </c>
      <c r="T85" s="234" t="str">
        <f t="shared" si="19"/>
        <v>No hay Programación</v>
      </c>
      <c r="U85" s="187" t="str">
        <f t="shared" si="20"/>
        <v>De acuerdo con lo programado</v>
      </c>
      <c r="V85" s="187"/>
      <c r="W85" s="208">
        <v>0</v>
      </c>
      <c r="X85" s="234" t="str">
        <f t="shared" si="21"/>
        <v>No hay Programación</v>
      </c>
      <c r="Y85" s="187" t="str">
        <f t="shared" si="22"/>
        <v>De acuerdo con lo programado</v>
      </c>
      <c r="Z85" s="187"/>
      <c r="AA85" s="208">
        <v>0</v>
      </c>
      <c r="AB85" s="234" t="str">
        <f t="shared" si="23"/>
        <v>No hay Programación</v>
      </c>
      <c r="AC85" s="187" t="str">
        <f t="shared" si="24"/>
        <v>De acuerdo con lo programado</v>
      </c>
      <c r="AD85" s="187"/>
      <c r="AE85" s="208">
        <v>0</v>
      </c>
      <c r="AF85" s="234" t="str">
        <f t="shared" si="25"/>
        <v>No hay Programación</v>
      </c>
      <c r="AG85" s="187" t="str">
        <f t="shared" si="26"/>
        <v>De acuerdo con lo programado</v>
      </c>
      <c r="AH85" s="187"/>
      <c r="AI85" s="112">
        <f t="shared" si="27"/>
        <v>0</v>
      </c>
      <c r="AJ85" s="235" t="str">
        <f t="shared" si="28"/>
        <v>No hay Programación</v>
      </c>
      <c r="AK85" s="187" t="str">
        <f t="shared" si="29"/>
        <v>De acuerdo con lo programado</v>
      </c>
      <c r="AL85" s="187"/>
    </row>
    <row r="86" spans="1:38" ht="48.9" customHeight="1" thickTop="1" thickBot="1">
      <c r="A86" s="132">
        <f t="shared" si="30"/>
        <v>72</v>
      </c>
      <c r="B86" s="133"/>
      <c r="C86" s="133"/>
      <c r="D86" s="133"/>
      <c r="E86" s="133"/>
      <c r="F86" s="238"/>
      <c r="G86" s="207"/>
      <c r="H86" s="214"/>
      <c r="I86" s="208">
        <v>0</v>
      </c>
      <c r="J86" s="208">
        <v>0</v>
      </c>
      <c r="K86" s="362">
        <f t="shared" si="34"/>
        <v>0</v>
      </c>
      <c r="L86" s="208">
        <v>0</v>
      </c>
      <c r="M86" s="208">
        <v>0</v>
      </c>
      <c r="N86" s="362">
        <f t="shared" si="35"/>
        <v>0</v>
      </c>
      <c r="O86" s="362">
        <f t="shared" si="36"/>
        <v>0</v>
      </c>
      <c r="P86" s="336"/>
      <c r="Q86" s="114"/>
      <c r="R86" s="251"/>
      <c r="S86" s="208">
        <v>0</v>
      </c>
      <c r="T86" s="234" t="str">
        <f t="shared" si="19"/>
        <v>No hay Programación</v>
      </c>
      <c r="U86" s="187" t="str">
        <f t="shared" si="20"/>
        <v>De acuerdo con lo programado</v>
      </c>
      <c r="V86" s="187"/>
      <c r="W86" s="208">
        <v>0</v>
      </c>
      <c r="X86" s="234" t="str">
        <f t="shared" si="21"/>
        <v>No hay Programación</v>
      </c>
      <c r="Y86" s="187" t="str">
        <f t="shared" si="22"/>
        <v>De acuerdo con lo programado</v>
      </c>
      <c r="Z86" s="187"/>
      <c r="AA86" s="208">
        <v>0</v>
      </c>
      <c r="AB86" s="234" t="str">
        <f t="shared" si="23"/>
        <v>No hay Programación</v>
      </c>
      <c r="AC86" s="187" t="str">
        <f t="shared" si="24"/>
        <v>De acuerdo con lo programado</v>
      </c>
      <c r="AD86" s="187"/>
      <c r="AE86" s="208">
        <v>0</v>
      </c>
      <c r="AF86" s="234" t="str">
        <f t="shared" si="25"/>
        <v>No hay Programación</v>
      </c>
      <c r="AG86" s="187" t="str">
        <f t="shared" si="26"/>
        <v>De acuerdo con lo programado</v>
      </c>
      <c r="AH86" s="187"/>
      <c r="AI86" s="112">
        <f t="shared" si="27"/>
        <v>0</v>
      </c>
      <c r="AJ86" s="235" t="str">
        <f t="shared" si="28"/>
        <v>No hay Programación</v>
      </c>
      <c r="AK86" s="187" t="str">
        <f t="shared" si="29"/>
        <v>De acuerdo con lo programado</v>
      </c>
      <c r="AL86" s="187"/>
    </row>
    <row r="87" spans="1:38" ht="48.9" customHeight="1" thickTop="1" thickBot="1">
      <c r="A87" s="132">
        <f t="shared" si="30"/>
        <v>73</v>
      </c>
      <c r="B87" s="133"/>
      <c r="C87" s="133"/>
      <c r="D87" s="133"/>
      <c r="E87" s="133"/>
      <c r="F87" s="238"/>
      <c r="G87" s="207"/>
      <c r="H87" s="214"/>
      <c r="I87" s="208">
        <v>0</v>
      </c>
      <c r="J87" s="208">
        <v>0</v>
      </c>
      <c r="K87" s="362">
        <f t="shared" si="34"/>
        <v>0</v>
      </c>
      <c r="L87" s="208">
        <v>0</v>
      </c>
      <c r="M87" s="208">
        <v>0</v>
      </c>
      <c r="N87" s="362">
        <f t="shared" si="35"/>
        <v>0</v>
      </c>
      <c r="O87" s="362">
        <f t="shared" si="36"/>
        <v>0</v>
      </c>
      <c r="P87" s="336"/>
      <c r="Q87" s="114"/>
      <c r="R87" s="251"/>
      <c r="S87" s="208">
        <v>0</v>
      </c>
      <c r="T87" s="234" t="str">
        <f t="shared" si="19"/>
        <v>No hay Programación</v>
      </c>
      <c r="U87" s="187" t="str">
        <f t="shared" si="20"/>
        <v>De acuerdo con lo programado</v>
      </c>
      <c r="V87" s="187"/>
      <c r="W87" s="208">
        <v>0</v>
      </c>
      <c r="X87" s="234" t="str">
        <f t="shared" si="21"/>
        <v>No hay Programación</v>
      </c>
      <c r="Y87" s="187" t="str">
        <f t="shared" si="22"/>
        <v>De acuerdo con lo programado</v>
      </c>
      <c r="Z87" s="187"/>
      <c r="AA87" s="208">
        <v>0</v>
      </c>
      <c r="AB87" s="234" t="str">
        <f t="shared" si="23"/>
        <v>No hay Programación</v>
      </c>
      <c r="AC87" s="187" t="str">
        <f t="shared" si="24"/>
        <v>De acuerdo con lo programado</v>
      </c>
      <c r="AD87" s="187"/>
      <c r="AE87" s="208">
        <v>0</v>
      </c>
      <c r="AF87" s="234" t="str">
        <f t="shared" si="25"/>
        <v>No hay Programación</v>
      </c>
      <c r="AG87" s="187" t="str">
        <f t="shared" si="26"/>
        <v>De acuerdo con lo programado</v>
      </c>
      <c r="AH87" s="187"/>
      <c r="AI87" s="112">
        <f t="shared" si="27"/>
        <v>0</v>
      </c>
      <c r="AJ87" s="235" t="str">
        <f t="shared" si="28"/>
        <v>No hay Programación</v>
      </c>
      <c r="AK87" s="187" t="str">
        <f t="shared" si="29"/>
        <v>De acuerdo con lo programado</v>
      </c>
      <c r="AL87" s="187"/>
    </row>
    <row r="88" spans="1:38" ht="48.9" customHeight="1" thickTop="1" thickBot="1">
      <c r="A88" s="132">
        <f t="shared" si="30"/>
        <v>74</v>
      </c>
      <c r="B88" s="133"/>
      <c r="C88" s="133"/>
      <c r="D88" s="133"/>
      <c r="E88" s="133"/>
      <c r="F88" s="238"/>
      <c r="G88" s="207"/>
      <c r="H88" s="214"/>
      <c r="I88" s="208">
        <v>0</v>
      </c>
      <c r="J88" s="208">
        <v>0</v>
      </c>
      <c r="K88" s="362">
        <f t="shared" si="34"/>
        <v>0</v>
      </c>
      <c r="L88" s="208">
        <v>0</v>
      </c>
      <c r="M88" s="208">
        <v>0</v>
      </c>
      <c r="N88" s="362">
        <f t="shared" si="35"/>
        <v>0</v>
      </c>
      <c r="O88" s="362">
        <f t="shared" si="36"/>
        <v>0</v>
      </c>
      <c r="P88" s="336"/>
      <c r="Q88" s="114"/>
      <c r="R88" s="251"/>
      <c r="S88" s="208">
        <v>0</v>
      </c>
      <c r="T88" s="234" t="str">
        <f t="shared" si="19"/>
        <v>No hay Programación</v>
      </c>
      <c r="U88" s="187" t="str">
        <f t="shared" si="20"/>
        <v>De acuerdo con lo programado</v>
      </c>
      <c r="V88" s="187"/>
      <c r="W88" s="208">
        <v>0</v>
      </c>
      <c r="X88" s="234" t="str">
        <f t="shared" si="21"/>
        <v>No hay Programación</v>
      </c>
      <c r="Y88" s="187" t="str">
        <f t="shared" si="22"/>
        <v>De acuerdo con lo programado</v>
      </c>
      <c r="Z88" s="187"/>
      <c r="AA88" s="208">
        <v>0</v>
      </c>
      <c r="AB88" s="234" t="str">
        <f t="shared" si="23"/>
        <v>No hay Programación</v>
      </c>
      <c r="AC88" s="187" t="str">
        <f t="shared" si="24"/>
        <v>De acuerdo con lo programado</v>
      </c>
      <c r="AD88" s="187"/>
      <c r="AE88" s="208">
        <v>0</v>
      </c>
      <c r="AF88" s="234" t="str">
        <f t="shared" si="25"/>
        <v>No hay Programación</v>
      </c>
      <c r="AG88" s="187" t="str">
        <f t="shared" si="26"/>
        <v>De acuerdo con lo programado</v>
      </c>
      <c r="AH88" s="187"/>
      <c r="AI88" s="112">
        <f t="shared" si="27"/>
        <v>0</v>
      </c>
      <c r="AJ88" s="235" t="str">
        <f t="shared" si="28"/>
        <v>No hay Programación</v>
      </c>
      <c r="AK88" s="187" t="str">
        <f t="shared" si="29"/>
        <v>De acuerdo con lo programado</v>
      </c>
      <c r="AL88" s="187"/>
    </row>
    <row r="89" spans="1:38" ht="48.9" customHeight="1" thickTop="1" thickBot="1">
      <c r="A89" s="132">
        <f t="shared" si="30"/>
        <v>75</v>
      </c>
      <c r="B89" s="133"/>
      <c r="C89" s="133"/>
      <c r="D89" s="133"/>
      <c r="E89" s="133"/>
      <c r="F89" s="238"/>
      <c r="G89" s="207"/>
      <c r="H89" s="214"/>
      <c r="I89" s="208">
        <v>0</v>
      </c>
      <c r="J89" s="208">
        <v>0</v>
      </c>
      <c r="K89" s="362">
        <f t="shared" si="34"/>
        <v>0</v>
      </c>
      <c r="L89" s="208">
        <v>0</v>
      </c>
      <c r="M89" s="208">
        <v>0</v>
      </c>
      <c r="N89" s="362">
        <f t="shared" si="35"/>
        <v>0</v>
      </c>
      <c r="O89" s="362">
        <f t="shared" si="36"/>
        <v>0</v>
      </c>
      <c r="P89" s="336"/>
      <c r="Q89" s="114"/>
      <c r="R89" s="251"/>
      <c r="S89" s="208">
        <v>0</v>
      </c>
      <c r="T89" s="234" t="str">
        <f t="shared" si="19"/>
        <v>No hay Programación</v>
      </c>
      <c r="U89" s="187" t="str">
        <f t="shared" si="20"/>
        <v>De acuerdo con lo programado</v>
      </c>
      <c r="V89" s="187"/>
      <c r="W89" s="208">
        <v>0</v>
      </c>
      <c r="X89" s="234" t="str">
        <f t="shared" si="21"/>
        <v>No hay Programación</v>
      </c>
      <c r="Y89" s="187" t="str">
        <f t="shared" si="22"/>
        <v>De acuerdo con lo programado</v>
      </c>
      <c r="Z89" s="187"/>
      <c r="AA89" s="208">
        <v>0</v>
      </c>
      <c r="AB89" s="234" t="str">
        <f t="shared" si="23"/>
        <v>No hay Programación</v>
      </c>
      <c r="AC89" s="187" t="str">
        <f t="shared" si="24"/>
        <v>De acuerdo con lo programado</v>
      </c>
      <c r="AD89" s="187"/>
      <c r="AE89" s="208">
        <v>0</v>
      </c>
      <c r="AF89" s="234" t="str">
        <f t="shared" si="25"/>
        <v>No hay Programación</v>
      </c>
      <c r="AG89" s="187" t="str">
        <f t="shared" si="26"/>
        <v>De acuerdo con lo programado</v>
      </c>
      <c r="AH89" s="187"/>
      <c r="AI89" s="112">
        <f t="shared" si="27"/>
        <v>0</v>
      </c>
      <c r="AJ89" s="235" t="str">
        <f t="shared" si="28"/>
        <v>No hay Programación</v>
      </c>
      <c r="AK89" s="187" t="str">
        <f t="shared" si="29"/>
        <v>De acuerdo con lo programado</v>
      </c>
      <c r="AL89" s="187"/>
    </row>
    <row r="90" spans="1:38" ht="48.9" customHeight="1" thickTop="1" thickBot="1">
      <c r="A90" s="132">
        <f t="shared" si="30"/>
        <v>76</v>
      </c>
      <c r="B90" s="133"/>
      <c r="C90" s="133"/>
      <c r="D90" s="133"/>
      <c r="E90" s="133"/>
      <c r="F90" s="238"/>
      <c r="G90" s="207"/>
      <c r="H90" s="214"/>
      <c r="I90" s="208">
        <v>0</v>
      </c>
      <c r="J90" s="208">
        <v>0</v>
      </c>
      <c r="K90" s="362">
        <f t="shared" si="34"/>
        <v>0</v>
      </c>
      <c r="L90" s="208">
        <v>0</v>
      </c>
      <c r="M90" s="208">
        <v>0</v>
      </c>
      <c r="N90" s="362">
        <f t="shared" si="35"/>
        <v>0</v>
      </c>
      <c r="O90" s="362">
        <f t="shared" si="36"/>
        <v>0</v>
      </c>
      <c r="P90" s="336"/>
      <c r="Q90" s="114"/>
      <c r="R90" s="251"/>
      <c r="S90" s="208">
        <v>0</v>
      </c>
      <c r="T90" s="234" t="str">
        <f t="shared" si="19"/>
        <v>No hay Programación</v>
      </c>
      <c r="U90" s="187" t="str">
        <f t="shared" si="20"/>
        <v>De acuerdo con lo programado</v>
      </c>
      <c r="V90" s="187"/>
      <c r="W90" s="208">
        <v>0</v>
      </c>
      <c r="X90" s="234" t="str">
        <f t="shared" si="21"/>
        <v>No hay Programación</v>
      </c>
      <c r="Y90" s="187" t="str">
        <f t="shared" si="22"/>
        <v>De acuerdo con lo programado</v>
      </c>
      <c r="Z90" s="187"/>
      <c r="AA90" s="208">
        <v>0</v>
      </c>
      <c r="AB90" s="234" t="str">
        <f t="shared" si="23"/>
        <v>No hay Programación</v>
      </c>
      <c r="AC90" s="187" t="str">
        <f t="shared" si="24"/>
        <v>De acuerdo con lo programado</v>
      </c>
      <c r="AD90" s="187"/>
      <c r="AE90" s="208">
        <v>0</v>
      </c>
      <c r="AF90" s="234" t="str">
        <f t="shared" si="25"/>
        <v>No hay Programación</v>
      </c>
      <c r="AG90" s="187" t="str">
        <f t="shared" si="26"/>
        <v>De acuerdo con lo programado</v>
      </c>
      <c r="AH90" s="187"/>
      <c r="AI90" s="112">
        <f t="shared" si="27"/>
        <v>0</v>
      </c>
      <c r="AJ90" s="235" t="str">
        <f t="shared" si="28"/>
        <v>No hay Programación</v>
      </c>
      <c r="AK90" s="187" t="str">
        <f t="shared" si="29"/>
        <v>De acuerdo con lo programado</v>
      </c>
      <c r="AL90" s="187"/>
    </row>
    <row r="91" spans="1:38" ht="48.9" customHeight="1" thickTop="1" thickBot="1">
      <c r="A91" s="132">
        <f t="shared" si="30"/>
        <v>77</v>
      </c>
      <c r="B91" s="133"/>
      <c r="C91" s="133"/>
      <c r="D91" s="133"/>
      <c r="E91" s="133"/>
      <c r="F91" s="238"/>
      <c r="G91" s="207"/>
      <c r="H91" s="214"/>
      <c r="I91" s="208">
        <v>0</v>
      </c>
      <c r="J91" s="208">
        <v>0</v>
      </c>
      <c r="K91" s="362">
        <f t="shared" si="34"/>
        <v>0</v>
      </c>
      <c r="L91" s="208">
        <v>0</v>
      </c>
      <c r="M91" s="208">
        <v>0</v>
      </c>
      <c r="N91" s="362">
        <f t="shared" si="35"/>
        <v>0</v>
      </c>
      <c r="O91" s="362">
        <f t="shared" si="36"/>
        <v>0</v>
      </c>
      <c r="P91" s="336"/>
      <c r="Q91" s="114"/>
      <c r="R91" s="251"/>
      <c r="S91" s="208">
        <v>0</v>
      </c>
      <c r="T91" s="234" t="str">
        <f t="shared" si="19"/>
        <v>No hay Programación</v>
      </c>
      <c r="U91" s="187" t="str">
        <f t="shared" si="20"/>
        <v>De acuerdo con lo programado</v>
      </c>
      <c r="V91" s="187"/>
      <c r="W91" s="208">
        <v>0</v>
      </c>
      <c r="X91" s="234" t="str">
        <f t="shared" si="21"/>
        <v>No hay Programación</v>
      </c>
      <c r="Y91" s="187" t="str">
        <f t="shared" si="22"/>
        <v>De acuerdo con lo programado</v>
      </c>
      <c r="Z91" s="187"/>
      <c r="AA91" s="208">
        <v>0</v>
      </c>
      <c r="AB91" s="234" t="str">
        <f t="shared" si="23"/>
        <v>No hay Programación</v>
      </c>
      <c r="AC91" s="187" t="str">
        <f t="shared" si="24"/>
        <v>De acuerdo con lo programado</v>
      </c>
      <c r="AD91" s="187"/>
      <c r="AE91" s="208">
        <v>0</v>
      </c>
      <c r="AF91" s="234" t="str">
        <f t="shared" si="25"/>
        <v>No hay Programación</v>
      </c>
      <c r="AG91" s="187" t="str">
        <f t="shared" si="26"/>
        <v>De acuerdo con lo programado</v>
      </c>
      <c r="AH91" s="187"/>
      <c r="AI91" s="112">
        <f t="shared" si="27"/>
        <v>0</v>
      </c>
      <c r="AJ91" s="235" t="str">
        <f t="shared" si="28"/>
        <v>No hay Programación</v>
      </c>
      <c r="AK91" s="187" t="str">
        <f t="shared" si="29"/>
        <v>De acuerdo con lo programado</v>
      </c>
      <c r="AL91" s="187"/>
    </row>
    <row r="92" spans="1:38" ht="48.9" customHeight="1" thickTop="1">
      <c r="A92" s="197" t="s">
        <v>947</v>
      </c>
      <c r="B92" s="197"/>
      <c r="C92" s="197"/>
      <c r="D92" s="197"/>
      <c r="E92" s="197"/>
      <c r="F92" s="276"/>
      <c r="G92" s="276"/>
      <c r="H92" s="276"/>
      <c r="I92" s="364"/>
      <c r="J92" s="364"/>
      <c r="K92" s="364"/>
      <c r="L92" s="364"/>
      <c r="M92" s="364"/>
      <c r="N92" s="364"/>
      <c r="O92" s="364"/>
      <c r="P92" s="276"/>
      <c r="Q92" s="197"/>
      <c r="R92" s="197"/>
      <c r="S92" s="197"/>
      <c r="T92" s="197"/>
      <c r="U92" s="197"/>
      <c r="V92" s="197"/>
      <c r="W92" s="197"/>
      <c r="X92" s="197"/>
      <c r="Y92" s="197"/>
      <c r="Z92" s="197"/>
      <c r="AA92" s="197"/>
      <c r="AB92" s="197"/>
      <c r="AC92" s="197"/>
      <c r="AD92" s="197"/>
      <c r="AE92" s="197"/>
      <c r="AF92" s="197"/>
      <c r="AG92" s="197"/>
      <c r="AH92" s="197"/>
      <c r="AI92" s="197"/>
      <c r="AJ92" s="197"/>
      <c r="AK92" s="197"/>
      <c r="AL92" s="197"/>
    </row>
    <row r="93" spans="1:38" ht="48.9" customHeight="1" thickBot="1">
      <c r="A93" s="132">
        <f>A91+1</f>
        <v>78</v>
      </c>
      <c r="B93" s="133">
        <v>17</v>
      </c>
      <c r="C93" s="133" t="s">
        <v>1421</v>
      </c>
      <c r="D93" s="133"/>
      <c r="E93" s="133"/>
      <c r="F93" s="214" t="s">
        <v>1583</v>
      </c>
      <c r="G93" s="207"/>
      <c r="H93" s="207"/>
      <c r="I93" s="208">
        <v>1</v>
      </c>
      <c r="J93" s="208"/>
      <c r="K93" s="275">
        <f t="shared" si="1"/>
        <v>1</v>
      </c>
      <c r="L93" s="208"/>
      <c r="M93" s="208"/>
      <c r="N93" s="275">
        <f t="shared" si="2"/>
        <v>0</v>
      </c>
      <c r="O93" s="275">
        <f t="shared" si="3"/>
        <v>1</v>
      </c>
      <c r="P93" s="336"/>
      <c r="Q93" s="114"/>
      <c r="R93" s="213"/>
      <c r="S93" s="208">
        <v>0</v>
      </c>
      <c r="T93" s="234">
        <f t="shared" si="19"/>
        <v>0</v>
      </c>
      <c r="U93" s="187" t="str">
        <f t="shared" si="20"/>
        <v>En riesgo en cumplimiento</v>
      </c>
      <c r="V93" s="187"/>
      <c r="W93" s="208">
        <v>0</v>
      </c>
      <c r="X93" s="234" t="str">
        <f t="shared" si="21"/>
        <v>No hay Programación</v>
      </c>
      <c r="Y93" s="187" t="str">
        <f t="shared" si="22"/>
        <v>De acuerdo con lo programado</v>
      </c>
      <c r="Z93" s="187"/>
      <c r="AA93" s="208">
        <v>0</v>
      </c>
      <c r="AB93" s="234" t="str">
        <f t="shared" si="23"/>
        <v>No hay Programación</v>
      </c>
      <c r="AC93" s="187" t="str">
        <f t="shared" si="24"/>
        <v>De acuerdo con lo programado</v>
      </c>
      <c r="AD93" s="187"/>
      <c r="AE93" s="208">
        <v>0</v>
      </c>
      <c r="AF93" s="234" t="str">
        <f t="shared" si="25"/>
        <v>No hay Programación</v>
      </c>
      <c r="AG93" s="187" t="str">
        <f t="shared" si="26"/>
        <v>De acuerdo con lo programado</v>
      </c>
      <c r="AH93" s="187"/>
      <c r="AI93" s="112">
        <f t="shared" si="27"/>
        <v>0</v>
      </c>
      <c r="AJ93" s="235">
        <f t="shared" si="28"/>
        <v>0</v>
      </c>
      <c r="AK93" s="187" t="str">
        <f t="shared" si="29"/>
        <v>En riesgo en cumplimiento</v>
      </c>
      <c r="AL93" s="187"/>
    </row>
    <row r="94" spans="1:38" ht="48.9" customHeight="1" thickTop="1" thickBot="1">
      <c r="A94" s="132">
        <f>A93+1</f>
        <v>79</v>
      </c>
      <c r="B94" s="133">
        <v>17</v>
      </c>
      <c r="C94" s="133"/>
      <c r="D94" s="133"/>
      <c r="E94" s="133"/>
      <c r="F94" s="214" t="s">
        <v>1584</v>
      </c>
      <c r="G94" s="207"/>
      <c r="H94" s="207"/>
      <c r="I94" s="208">
        <v>2</v>
      </c>
      <c r="J94" s="208"/>
      <c r="K94" s="275">
        <f t="shared" si="1"/>
        <v>2</v>
      </c>
      <c r="L94" s="208"/>
      <c r="M94" s="208"/>
      <c r="N94" s="275">
        <f t="shared" si="2"/>
        <v>0</v>
      </c>
      <c r="O94" s="275">
        <f t="shared" si="3"/>
        <v>2</v>
      </c>
      <c r="P94" s="336"/>
      <c r="Q94" s="114"/>
      <c r="R94" s="213"/>
      <c r="S94" s="208">
        <v>0</v>
      </c>
      <c r="T94" s="234">
        <f t="shared" si="19"/>
        <v>0</v>
      </c>
      <c r="U94" s="187" t="str">
        <f t="shared" si="20"/>
        <v>En riesgo en cumplimiento</v>
      </c>
      <c r="V94" s="187"/>
      <c r="W94" s="208">
        <v>0</v>
      </c>
      <c r="X94" s="234" t="str">
        <f t="shared" si="21"/>
        <v>No hay Programación</v>
      </c>
      <c r="Y94" s="187" t="str">
        <f t="shared" si="22"/>
        <v>De acuerdo con lo programado</v>
      </c>
      <c r="Z94" s="187"/>
      <c r="AA94" s="208">
        <v>0</v>
      </c>
      <c r="AB94" s="234" t="str">
        <f t="shared" si="23"/>
        <v>No hay Programación</v>
      </c>
      <c r="AC94" s="187" t="str">
        <f t="shared" si="24"/>
        <v>De acuerdo con lo programado</v>
      </c>
      <c r="AD94" s="187"/>
      <c r="AE94" s="208">
        <v>0</v>
      </c>
      <c r="AF94" s="234" t="str">
        <f t="shared" si="25"/>
        <v>No hay Programación</v>
      </c>
      <c r="AG94" s="187" t="str">
        <f t="shared" si="26"/>
        <v>De acuerdo con lo programado</v>
      </c>
      <c r="AH94" s="187"/>
      <c r="AI94" s="112">
        <f t="shared" si="27"/>
        <v>0</v>
      </c>
      <c r="AJ94" s="235">
        <f t="shared" si="28"/>
        <v>0</v>
      </c>
      <c r="AK94" s="187" t="str">
        <f t="shared" si="29"/>
        <v>En riesgo en cumplimiento</v>
      </c>
      <c r="AL94" s="187"/>
    </row>
    <row r="95" spans="1:38" ht="48.9" customHeight="1" thickTop="1" thickBot="1">
      <c r="A95" s="132">
        <f t="shared" ref="A95:A102" si="37">A94+1</f>
        <v>80</v>
      </c>
      <c r="B95" s="133">
        <v>15</v>
      </c>
      <c r="C95" s="133"/>
      <c r="D95" s="133"/>
      <c r="E95" s="133"/>
      <c r="F95" s="238" t="s">
        <v>1585</v>
      </c>
      <c r="G95" s="207"/>
      <c r="H95" s="135"/>
      <c r="I95" s="208">
        <v>0</v>
      </c>
      <c r="J95" s="208">
        <v>0</v>
      </c>
      <c r="K95" s="362">
        <f t="shared" ref="K95:K96" si="38">I95+J95</f>
        <v>0</v>
      </c>
      <c r="L95" s="208">
        <v>0</v>
      </c>
      <c r="M95" s="208">
        <v>0</v>
      </c>
      <c r="N95" s="362">
        <f t="shared" ref="N95:N96" si="39">L95+M95</f>
        <v>0</v>
      </c>
      <c r="O95" s="362">
        <f t="shared" ref="O95:O96" si="40">K95+N95</f>
        <v>0</v>
      </c>
      <c r="P95" s="336"/>
      <c r="Q95" s="114" t="s">
        <v>1494</v>
      </c>
      <c r="R95" s="213"/>
      <c r="S95" s="208">
        <v>0</v>
      </c>
      <c r="T95" s="234" t="str">
        <f t="shared" si="19"/>
        <v>No hay Programación</v>
      </c>
      <c r="U95" s="187" t="str">
        <f t="shared" si="20"/>
        <v>De acuerdo con lo programado</v>
      </c>
      <c r="V95" s="187"/>
      <c r="W95" s="208">
        <v>0</v>
      </c>
      <c r="X95" s="234" t="str">
        <f t="shared" si="21"/>
        <v>No hay Programación</v>
      </c>
      <c r="Y95" s="187" t="str">
        <f t="shared" si="22"/>
        <v>De acuerdo con lo programado</v>
      </c>
      <c r="Z95" s="187"/>
      <c r="AA95" s="208">
        <v>0</v>
      </c>
      <c r="AB95" s="234" t="str">
        <f t="shared" si="23"/>
        <v>No hay Programación</v>
      </c>
      <c r="AC95" s="187" t="str">
        <f t="shared" si="24"/>
        <v>De acuerdo con lo programado</v>
      </c>
      <c r="AD95" s="187"/>
      <c r="AE95" s="208">
        <v>0</v>
      </c>
      <c r="AF95" s="234" t="str">
        <f t="shared" si="25"/>
        <v>No hay Programación</v>
      </c>
      <c r="AG95" s="187" t="str">
        <f t="shared" si="26"/>
        <v>De acuerdo con lo programado</v>
      </c>
      <c r="AH95" s="187"/>
      <c r="AI95" s="112">
        <f t="shared" si="27"/>
        <v>0</v>
      </c>
      <c r="AJ95" s="235" t="str">
        <f t="shared" si="28"/>
        <v>No hay Programación</v>
      </c>
      <c r="AK95" s="187" t="str">
        <f t="shared" si="29"/>
        <v>De acuerdo con lo programado</v>
      </c>
      <c r="AL95" s="187"/>
    </row>
    <row r="96" spans="1:38" ht="48.9" customHeight="1" thickTop="1" thickBot="1">
      <c r="A96" s="132">
        <f t="shared" si="37"/>
        <v>81</v>
      </c>
      <c r="B96" s="133">
        <v>15</v>
      </c>
      <c r="C96" s="133"/>
      <c r="D96" s="133"/>
      <c r="E96" s="133"/>
      <c r="F96" s="238" t="s">
        <v>1586</v>
      </c>
      <c r="G96" s="207"/>
      <c r="H96" s="135"/>
      <c r="I96" s="208">
        <v>0</v>
      </c>
      <c r="J96" s="208">
        <v>0</v>
      </c>
      <c r="K96" s="362">
        <f t="shared" si="38"/>
        <v>0</v>
      </c>
      <c r="L96" s="208">
        <v>0</v>
      </c>
      <c r="M96" s="208">
        <v>0</v>
      </c>
      <c r="N96" s="362">
        <f t="shared" si="39"/>
        <v>0</v>
      </c>
      <c r="O96" s="362">
        <f t="shared" si="40"/>
        <v>0</v>
      </c>
      <c r="P96" s="336"/>
      <c r="Q96" s="114" t="s">
        <v>1494</v>
      </c>
      <c r="R96" s="213"/>
      <c r="S96" s="208">
        <v>0</v>
      </c>
      <c r="T96" s="234" t="str">
        <f t="shared" si="19"/>
        <v>No hay Programación</v>
      </c>
      <c r="U96" s="187" t="str">
        <f t="shared" si="20"/>
        <v>De acuerdo con lo programado</v>
      </c>
      <c r="V96" s="187"/>
      <c r="W96" s="208">
        <v>0</v>
      </c>
      <c r="X96" s="234" t="str">
        <f t="shared" si="21"/>
        <v>No hay Programación</v>
      </c>
      <c r="Y96" s="187" t="str">
        <f t="shared" si="22"/>
        <v>De acuerdo con lo programado</v>
      </c>
      <c r="Z96" s="187"/>
      <c r="AA96" s="208">
        <v>0</v>
      </c>
      <c r="AB96" s="234" t="str">
        <f t="shared" si="23"/>
        <v>No hay Programación</v>
      </c>
      <c r="AC96" s="187" t="str">
        <f t="shared" si="24"/>
        <v>De acuerdo con lo programado</v>
      </c>
      <c r="AD96" s="187"/>
      <c r="AE96" s="208">
        <v>0</v>
      </c>
      <c r="AF96" s="234" t="str">
        <f t="shared" si="25"/>
        <v>No hay Programación</v>
      </c>
      <c r="AG96" s="187" t="str">
        <f t="shared" si="26"/>
        <v>De acuerdo con lo programado</v>
      </c>
      <c r="AH96" s="187"/>
      <c r="AI96" s="112">
        <f t="shared" si="27"/>
        <v>0</v>
      </c>
      <c r="AJ96" s="235" t="str">
        <f t="shared" si="28"/>
        <v>No hay Programación</v>
      </c>
      <c r="AK96" s="187" t="str">
        <f t="shared" si="29"/>
        <v>De acuerdo con lo programado</v>
      </c>
      <c r="AL96" s="187"/>
    </row>
    <row r="97" spans="1:38" ht="48.9" customHeight="1" thickTop="1" thickBot="1">
      <c r="A97" s="132">
        <f t="shared" si="37"/>
        <v>82</v>
      </c>
      <c r="B97" s="133"/>
      <c r="C97" s="133"/>
      <c r="D97" s="133"/>
      <c r="E97" s="133"/>
      <c r="F97" s="238"/>
      <c r="G97" s="207"/>
      <c r="H97" s="214"/>
      <c r="I97" s="208">
        <v>0</v>
      </c>
      <c r="J97" s="208">
        <v>0</v>
      </c>
      <c r="K97" s="362">
        <f t="shared" ref="K97:K102" si="41">I97+J97</f>
        <v>0</v>
      </c>
      <c r="L97" s="208">
        <v>0</v>
      </c>
      <c r="M97" s="208">
        <v>0</v>
      </c>
      <c r="N97" s="362">
        <f t="shared" ref="N97:N102" si="42">L97+M97</f>
        <v>0</v>
      </c>
      <c r="O97" s="362">
        <f t="shared" ref="O97:O102" si="43">K97+N97</f>
        <v>0</v>
      </c>
      <c r="P97" s="336"/>
      <c r="Q97" s="114"/>
      <c r="R97" s="251"/>
      <c r="S97" s="208">
        <v>0</v>
      </c>
      <c r="T97" s="234" t="str">
        <f t="shared" ref="T97:T102" si="44">IF(S97="","No hay ejecución",IF(AND(I97=0),"No hay Programación", S97/I97))</f>
        <v>No hay Programación</v>
      </c>
      <c r="U97" s="187" t="str">
        <f t="shared" ref="U97" si="45">IF(T97="No hay ejecución","NA",IF(T97&gt;=90%,"De acuerdo con lo programado",IF(T97&gt;=51%,"Atraso Leve",IF(T97&lt;50%,"En riesgo en cumplimiento"))))</f>
        <v>De acuerdo con lo programado</v>
      </c>
      <c r="V97" s="187"/>
      <c r="W97" s="208">
        <v>0</v>
      </c>
      <c r="X97" s="234" t="str">
        <f t="shared" ref="X97:X102" si="46">IF(W97="","No hay ejecución",IF(AND(J97=0),"No hay Programación", W97/J97))</f>
        <v>No hay Programación</v>
      </c>
      <c r="Y97" s="187" t="str">
        <f t="shared" ref="Y97" si="47">IF(X97="No hay ejecución","NA",IF(X97&gt;=90%,"De acuerdo con lo programado",IF(X97&gt;=51%,"Atraso Leve",IF(X97&lt;50%,"En riesgo en cumplimiento"))))</f>
        <v>De acuerdo con lo programado</v>
      </c>
      <c r="Z97" s="187"/>
      <c r="AA97" s="208">
        <v>0</v>
      </c>
      <c r="AB97" s="234" t="str">
        <f t="shared" ref="AB97:AB102" si="48">IF(AA97="","No hay ejecución",IF(AND(L97=0),"No hay Programación", AA97/L97))</f>
        <v>No hay Programación</v>
      </c>
      <c r="AC97" s="187" t="str">
        <f t="shared" ref="AC97" si="49">IF(AB97="No hay ejecución","NA",IF(AB97&gt;=90%,"De acuerdo con lo programado",IF(AB97&gt;=51%,"Atraso Leve",IF(AB97&lt;50%,"En riesgo en cumplimiento"))))</f>
        <v>De acuerdo con lo programado</v>
      </c>
      <c r="AD97" s="187"/>
      <c r="AE97" s="208">
        <v>0</v>
      </c>
      <c r="AF97" s="234" t="str">
        <f t="shared" ref="AF97:AF102" si="50">IF(AE97="","No hay ejecución",IF(AND(M97=0),"No hay Programación", AE97/M97))</f>
        <v>No hay Programación</v>
      </c>
      <c r="AG97" s="187" t="str">
        <f t="shared" ref="AG97" si="51">IF(AF97="No hay ejecución","NA",IF(AF97&gt;=90%,"De acuerdo con lo programado",IF(AF97&gt;=51%,"Atraso Leve",IF(AF97&lt;50%,"En riesgo en cumplimiento"))))</f>
        <v>De acuerdo con lo programado</v>
      </c>
      <c r="AH97" s="187"/>
      <c r="AI97" s="112">
        <f t="shared" ref="AI97:AI102" si="52">AE97+AA97+W97+S97</f>
        <v>0</v>
      </c>
      <c r="AJ97" s="235" t="str">
        <f t="shared" ref="AJ97:AJ102" si="53">IF(AI97="","No hay ejecución",IF(AND(O97=0),"No hay Programación", AI97/O97))</f>
        <v>No hay Programación</v>
      </c>
      <c r="AK97" s="187" t="str">
        <f t="shared" ref="AK97" si="54">IF(AJ97="No hay ejecución","NA",IF(AJ97&gt;=90%,"De acuerdo con lo programado",IF(AJ97&gt;=51%,"Atraso Leve",IF(AJ97&lt;50%,"En riesgo en cumplimiento"))))</f>
        <v>De acuerdo con lo programado</v>
      </c>
      <c r="AL97" s="187"/>
    </row>
    <row r="98" spans="1:38" ht="48.9" customHeight="1" thickTop="1" thickBot="1">
      <c r="A98" s="132">
        <f t="shared" si="37"/>
        <v>83</v>
      </c>
      <c r="B98" s="133"/>
      <c r="C98" s="133"/>
      <c r="D98" s="133"/>
      <c r="E98" s="133"/>
      <c r="F98" s="238"/>
      <c r="G98" s="207"/>
      <c r="H98" s="214"/>
      <c r="I98" s="208">
        <v>0</v>
      </c>
      <c r="J98" s="208">
        <v>0</v>
      </c>
      <c r="K98" s="362">
        <f t="shared" si="41"/>
        <v>0</v>
      </c>
      <c r="L98" s="208">
        <v>0</v>
      </c>
      <c r="M98" s="208">
        <v>0</v>
      </c>
      <c r="N98" s="362">
        <f t="shared" si="42"/>
        <v>0</v>
      </c>
      <c r="O98" s="362">
        <f t="shared" si="43"/>
        <v>0</v>
      </c>
      <c r="P98" s="336"/>
      <c r="Q98" s="114"/>
      <c r="R98" s="251"/>
      <c r="S98" s="208">
        <v>0</v>
      </c>
      <c r="T98" s="234" t="str">
        <f t="shared" si="44"/>
        <v>No hay Programación</v>
      </c>
      <c r="U98" s="187" t="str">
        <f t="shared" ref="U98" si="55">IF(T98="No hay ejecución","NA",IF(T98&gt;=90%,"De acuerdo con lo programado",IF(T98&gt;=51%,"Atraso Leve",IF(T98&lt;50%,"En riesgo en cumplimiento"))))</f>
        <v>De acuerdo con lo programado</v>
      </c>
      <c r="V98" s="187"/>
      <c r="W98" s="208">
        <v>0</v>
      </c>
      <c r="X98" s="234" t="str">
        <f t="shared" si="46"/>
        <v>No hay Programación</v>
      </c>
      <c r="Y98" s="187" t="str">
        <f t="shared" ref="Y98" si="56">IF(X98="No hay ejecución","NA",IF(X98&gt;=90%,"De acuerdo con lo programado",IF(X98&gt;=51%,"Atraso Leve",IF(X98&lt;50%,"En riesgo en cumplimiento"))))</f>
        <v>De acuerdo con lo programado</v>
      </c>
      <c r="Z98" s="187"/>
      <c r="AA98" s="208">
        <v>0</v>
      </c>
      <c r="AB98" s="234" t="str">
        <f t="shared" si="48"/>
        <v>No hay Programación</v>
      </c>
      <c r="AC98" s="187" t="str">
        <f t="shared" ref="AC98" si="57">IF(AB98="No hay ejecución","NA",IF(AB98&gt;=90%,"De acuerdo con lo programado",IF(AB98&gt;=51%,"Atraso Leve",IF(AB98&lt;50%,"En riesgo en cumplimiento"))))</f>
        <v>De acuerdo con lo programado</v>
      </c>
      <c r="AD98" s="187"/>
      <c r="AE98" s="208">
        <v>0</v>
      </c>
      <c r="AF98" s="234" t="str">
        <f t="shared" si="50"/>
        <v>No hay Programación</v>
      </c>
      <c r="AG98" s="187" t="str">
        <f t="shared" ref="AG98" si="58">IF(AF98="No hay ejecución","NA",IF(AF98&gt;=90%,"De acuerdo con lo programado",IF(AF98&gt;=51%,"Atraso Leve",IF(AF98&lt;50%,"En riesgo en cumplimiento"))))</f>
        <v>De acuerdo con lo programado</v>
      </c>
      <c r="AH98" s="187"/>
      <c r="AI98" s="112">
        <f t="shared" si="52"/>
        <v>0</v>
      </c>
      <c r="AJ98" s="235" t="str">
        <f t="shared" si="53"/>
        <v>No hay Programación</v>
      </c>
      <c r="AK98" s="187" t="str">
        <f t="shared" ref="AK98" si="59">IF(AJ98="No hay ejecución","NA",IF(AJ98&gt;=90%,"De acuerdo con lo programado",IF(AJ98&gt;=51%,"Atraso Leve",IF(AJ98&lt;50%,"En riesgo en cumplimiento"))))</f>
        <v>De acuerdo con lo programado</v>
      </c>
      <c r="AL98" s="187"/>
    </row>
    <row r="99" spans="1:38" ht="48.9" customHeight="1" thickTop="1" thickBot="1">
      <c r="A99" s="132">
        <f t="shared" si="37"/>
        <v>84</v>
      </c>
      <c r="B99" s="133"/>
      <c r="C99" s="133"/>
      <c r="D99" s="133"/>
      <c r="E99" s="133"/>
      <c r="F99" s="238"/>
      <c r="G99" s="207"/>
      <c r="H99" s="214"/>
      <c r="I99" s="208">
        <v>0</v>
      </c>
      <c r="J99" s="208">
        <v>0</v>
      </c>
      <c r="K99" s="362">
        <f t="shared" si="41"/>
        <v>0</v>
      </c>
      <c r="L99" s="208">
        <v>0</v>
      </c>
      <c r="M99" s="208">
        <v>0</v>
      </c>
      <c r="N99" s="362">
        <f t="shared" si="42"/>
        <v>0</v>
      </c>
      <c r="O99" s="362">
        <f t="shared" si="43"/>
        <v>0</v>
      </c>
      <c r="P99" s="336"/>
      <c r="Q99" s="114"/>
      <c r="R99" s="251"/>
      <c r="S99" s="208">
        <v>0</v>
      </c>
      <c r="T99" s="234" t="str">
        <f t="shared" si="44"/>
        <v>No hay Programación</v>
      </c>
      <c r="U99" s="187" t="str">
        <f t="shared" ref="U99" si="60">IF(T99="No hay ejecución","NA",IF(T99&gt;=90%,"De acuerdo con lo programado",IF(T99&gt;=51%,"Atraso Leve",IF(T99&lt;50%,"En riesgo en cumplimiento"))))</f>
        <v>De acuerdo con lo programado</v>
      </c>
      <c r="V99" s="187"/>
      <c r="W99" s="208">
        <v>0</v>
      </c>
      <c r="X99" s="234" t="str">
        <f t="shared" si="46"/>
        <v>No hay Programación</v>
      </c>
      <c r="Y99" s="187" t="str">
        <f t="shared" ref="Y99" si="61">IF(X99="No hay ejecución","NA",IF(X99&gt;=90%,"De acuerdo con lo programado",IF(X99&gt;=51%,"Atraso Leve",IF(X99&lt;50%,"En riesgo en cumplimiento"))))</f>
        <v>De acuerdo con lo programado</v>
      </c>
      <c r="Z99" s="187"/>
      <c r="AA99" s="208">
        <v>0</v>
      </c>
      <c r="AB99" s="234" t="str">
        <f t="shared" si="48"/>
        <v>No hay Programación</v>
      </c>
      <c r="AC99" s="187" t="str">
        <f t="shared" ref="AC99" si="62">IF(AB99="No hay ejecución","NA",IF(AB99&gt;=90%,"De acuerdo con lo programado",IF(AB99&gt;=51%,"Atraso Leve",IF(AB99&lt;50%,"En riesgo en cumplimiento"))))</f>
        <v>De acuerdo con lo programado</v>
      </c>
      <c r="AD99" s="187"/>
      <c r="AE99" s="208">
        <v>0</v>
      </c>
      <c r="AF99" s="234" t="str">
        <f t="shared" si="50"/>
        <v>No hay Programación</v>
      </c>
      <c r="AG99" s="187" t="str">
        <f t="shared" ref="AG99" si="63">IF(AF99="No hay ejecución","NA",IF(AF99&gt;=90%,"De acuerdo con lo programado",IF(AF99&gt;=51%,"Atraso Leve",IF(AF99&lt;50%,"En riesgo en cumplimiento"))))</f>
        <v>De acuerdo con lo programado</v>
      </c>
      <c r="AH99" s="187"/>
      <c r="AI99" s="112">
        <f t="shared" si="52"/>
        <v>0</v>
      </c>
      <c r="AJ99" s="235" t="str">
        <f t="shared" si="53"/>
        <v>No hay Programación</v>
      </c>
      <c r="AK99" s="187" t="str">
        <f t="shared" ref="AK99" si="64">IF(AJ99="No hay ejecución","NA",IF(AJ99&gt;=90%,"De acuerdo con lo programado",IF(AJ99&gt;=51%,"Atraso Leve",IF(AJ99&lt;50%,"En riesgo en cumplimiento"))))</f>
        <v>De acuerdo con lo programado</v>
      </c>
      <c r="AL99" s="187"/>
    </row>
    <row r="100" spans="1:38" ht="48.9" customHeight="1" thickTop="1" thickBot="1">
      <c r="A100" s="132">
        <f t="shared" si="37"/>
        <v>85</v>
      </c>
      <c r="B100" s="133"/>
      <c r="C100" s="133"/>
      <c r="D100" s="133"/>
      <c r="E100" s="133"/>
      <c r="F100" s="238"/>
      <c r="G100" s="207"/>
      <c r="H100" s="214"/>
      <c r="I100" s="208">
        <v>0</v>
      </c>
      <c r="J100" s="208">
        <v>0</v>
      </c>
      <c r="K100" s="362">
        <f t="shared" si="41"/>
        <v>0</v>
      </c>
      <c r="L100" s="208">
        <v>0</v>
      </c>
      <c r="M100" s="208">
        <v>0</v>
      </c>
      <c r="N100" s="362">
        <f t="shared" si="42"/>
        <v>0</v>
      </c>
      <c r="O100" s="362">
        <f t="shared" si="43"/>
        <v>0</v>
      </c>
      <c r="P100" s="336"/>
      <c r="Q100" s="114"/>
      <c r="R100" s="251"/>
      <c r="S100" s="208">
        <v>0</v>
      </c>
      <c r="T100" s="234" t="str">
        <f t="shared" si="44"/>
        <v>No hay Programación</v>
      </c>
      <c r="U100" s="187" t="str">
        <f t="shared" ref="U100" si="65">IF(T100="No hay ejecución","NA",IF(T100&gt;=90%,"De acuerdo con lo programado",IF(T100&gt;=51%,"Atraso Leve",IF(T100&lt;50%,"En riesgo en cumplimiento"))))</f>
        <v>De acuerdo con lo programado</v>
      </c>
      <c r="V100" s="187"/>
      <c r="W100" s="208">
        <v>0</v>
      </c>
      <c r="X100" s="234" t="str">
        <f t="shared" si="46"/>
        <v>No hay Programación</v>
      </c>
      <c r="Y100" s="187" t="str">
        <f t="shared" ref="Y100" si="66">IF(X100="No hay ejecución","NA",IF(X100&gt;=90%,"De acuerdo con lo programado",IF(X100&gt;=51%,"Atraso Leve",IF(X100&lt;50%,"En riesgo en cumplimiento"))))</f>
        <v>De acuerdo con lo programado</v>
      </c>
      <c r="Z100" s="187"/>
      <c r="AA100" s="208">
        <v>0</v>
      </c>
      <c r="AB100" s="234" t="str">
        <f t="shared" si="48"/>
        <v>No hay Programación</v>
      </c>
      <c r="AC100" s="187" t="str">
        <f t="shared" ref="AC100" si="67">IF(AB100="No hay ejecución","NA",IF(AB100&gt;=90%,"De acuerdo con lo programado",IF(AB100&gt;=51%,"Atraso Leve",IF(AB100&lt;50%,"En riesgo en cumplimiento"))))</f>
        <v>De acuerdo con lo programado</v>
      </c>
      <c r="AD100" s="187"/>
      <c r="AE100" s="208">
        <v>0</v>
      </c>
      <c r="AF100" s="234" t="str">
        <f t="shared" si="50"/>
        <v>No hay Programación</v>
      </c>
      <c r="AG100" s="187" t="str">
        <f t="shared" ref="AG100" si="68">IF(AF100="No hay ejecución","NA",IF(AF100&gt;=90%,"De acuerdo con lo programado",IF(AF100&gt;=51%,"Atraso Leve",IF(AF100&lt;50%,"En riesgo en cumplimiento"))))</f>
        <v>De acuerdo con lo programado</v>
      </c>
      <c r="AH100" s="187"/>
      <c r="AI100" s="112">
        <f t="shared" si="52"/>
        <v>0</v>
      </c>
      <c r="AJ100" s="235" t="str">
        <f t="shared" si="53"/>
        <v>No hay Programación</v>
      </c>
      <c r="AK100" s="187" t="str">
        <f t="shared" ref="AK100" si="69">IF(AJ100="No hay ejecución","NA",IF(AJ100&gt;=90%,"De acuerdo con lo programado",IF(AJ100&gt;=51%,"Atraso Leve",IF(AJ100&lt;50%,"En riesgo en cumplimiento"))))</f>
        <v>De acuerdo con lo programado</v>
      </c>
      <c r="AL100" s="187"/>
    </row>
    <row r="101" spans="1:38" ht="48.9" customHeight="1" thickTop="1" thickBot="1">
      <c r="A101" s="132">
        <f t="shared" si="37"/>
        <v>86</v>
      </c>
      <c r="B101" s="133"/>
      <c r="C101" s="133"/>
      <c r="D101" s="133"/>
      <c r="E101" s="133"/>
      <c r="F101" s="238"/>
      <c r="G101" s="207"/>
      <c r="H101" s="214"/>
      <c r="I101" s="208">
        <v>0</v>
      </c>
      <c r="J101" s="208">
        <v>0</v>
      </c>
      <c r="K101" s="362">
        <f t="shared" si="41"/>
        <v>0</v>
      </c>
      <c r="L101" s="208">
        <v>0</v>
      </c>
      <c r="M101" s="208">
        <v>0</v>
      </c>
      <c r="N101" s="362">
        <f t="shared" si="42"/>
        <v>0</v>
      </c>
      <c r="O101" s="362">
        <f t="shared" si="43"/>
        <v>0</v>
      </c>
      <c r="P101" s="336"/>
      <c r="Q101" s="114"/>
      <c r="R101" s="251"/>
      <c r="S101" s="208">
        <v>0</v>
      </c>
      <c r="T101" s="234" t="str">
        <f t="shared" si="44"/>
        <v>No hay Programación</v>
      </c>
      <c r="U101" s="187" t="str">
        <f t="shared" ref="U101" si="70">IF(T101="No hay ejecución","NA",IF(T101&gt;=90%,"De acuerdo con lo programado",IF(T101&gt;=51%,"Atraso Leve",IF(T101&lt;50%,"En riesgo en cumplimiento"))))</f>
        <v>De acuerdo con lo programado</v>
      </c>
      <c r="V101" s="187"/>
      <c r="W101" s="208">
        <v>0</v>
      </c>
      <c r="X101" s="234" t="str">
        <f t="shared" si="46"/>
        <v>No hay Programación</v>
      </c>
      <c r="Y101" s="187" t="str">
        <f t="shared" ref="Y101" si="71">IF(X101="No hay ejecución","NA",IF(X101&gt;=90%,"De acuerdo con lo programado",IF(X101&gt;=51%,"Atraso Leve",IF(X101&lt;50%,"En riesgo en cumplimiento"))))</f>
        <v>De acuerdo con lo programado</v>
      </c>
      <c r="Z101" s="187"/>
      <c r="AA101" s="208">
        <v>0</v>
      </c>
      <c r="AB101" s="234" t="str">
        <f t="shared" si="48"/>
        <v>No hay Programación</v>
      </c>
      <c r="AC101" s="187" t="str">
        <f t="shared" ref="AC101" si="72">IF(AB101="No hay ejecución","NA",IF(AB101&gt;=90%,"De acuerdo con lo programado",IF(AB101&gt;=51%,"Atraso Leve",IF(AB101&lt;50%,"En riesgo en cumplimiento"))))</f>
        <v>De acuerdo con lo programado</v>
      </c>
      <c r="AD101" s="187"/>
      <c r="AE101" s="208">
        <v>0</v>
      </c>
      <c r="AF101" s="234" t="str">
        <f t="shared" si="50"/>
        <v>No hay Programación</v>
      </c>
      <c r="AG101" s="187" t="str">
        <f t="shared" ref="AG101" si="73">IF(AF101="No hay ejecución","NA",IF(AF101&gt;=90%,"De acuerdo con lo programado",IF(AF101&gt;=51%,"Atraso Leve",IF(AF101&lt;50%,"En riesgo en cumplimiento"))))</f>
        <v>De acuerdo con lo programado</v>
      </c>
      <c r="AH101" s="187"/>
      <c r="AI101" s="112">
        <f t="shared" si="52"/>
        <v>0</v>
      </c>
      <c r="AJ101" s="235" t="str">
        <f t="shared" si="53"/>
        <v>No hay Programación</v>
      </c>
      <c r="AK101" s="187" t="str">
        <f t="shared" ref="AK101" si="74">IF(AJ101="No hay ejecución","NA",IF(AJ101&gt;=90%,"De acuerdo con lo programado",IF(AJ101&gt;=51%,"Atraso Leve",IF(AJ101&lt;50%,"En riesgo en cumplimiento"))))</f>
        <v>De acuerdo con lo programado</v>
      </c>
      <c r="AL101" s="187"/>
    </row>
    <row r="102" spans="1:38" ht="48.9" customHeight="1" thickTop="1" thickBot="1">
      <c r="A102" s="132">
        <f t="shared" si="37"/>
        <v>87</v>
      </c>
      <c r="B102" s="133"/>
      <c r="C102" s="133"/>
      <c r="D102" s="133"/>
      <c r="E102" s="133"/>
      <c r="F102" s="238"/>
      <c r="G102" s="207"/>
      <c r="H102" s="214"/>
      <c r="I102" s="208">
        <v>0</v>
      </c>
      <c r="J102" s="208">
        <v>0</v>
      </c>
      <c r="K102" s="362">
        <f t="shared" si="41"/>
        <v>0</v>
      </c>
      <c r="L102" s="208">
        <v>0</v>
      </c>
      <c r="M102" s="208">
        <v>0</v>
      </c>
      <c r="N102" s="362">
        <f t="shared" si="42"/>
        <v>0</v>
      </c>
      <c r="O102" s="362">
        <f t="shared" si="43"/>
        <v>0</v>
      </c>
      <c r="P102" s="336"/>
      <c r="Q102" s="114"/>
      <c r="R102" s="251"/>
      <c r="S102" s="208">
        <v>0</v>
      </c>
      <c r="T102" s="234" t="str">
        <f t="shared" si="44"/>
        <v>No hay Programación</v>
      </c>
      <c r="U102" s="187" t="str">
        <f t="shared" ref="U102" si="75">IF(T102="No hay ejecución","NA",IF(T102&gt;=90%,"De acuerdo con lo programado",IF(T102&gt;=51%,"Atraso Leve",IF(T102&lt;50%,"En riesgo en cumplimiento"))))</f>
        <v>De acuerdo con lo programado</v>
      </c>
      <c r="V102" s="187"/>
      <c r="W102" s="208">
        <v>0</v>
      </c>
      <c r="X102" s="234" t="str">
        <f t="shared" si="46"/>
        <v>No hay Programación</v>
      </c>
      <c r="Y102" s="187" t="str">
        <f t="shared" ref="Y102" si="76">IF(X102="No hay ejecución","NA",IF(X102&gt;=90%,"De acuerdo con lo programado",IF(X102&gt;=51%,"Atraso Leve",IF(X102&lt;50%,"En riesgo en cumplimiento"))))</f>
        <v>De acuerdo con lo programado</v>
      </c>
      <c r="Z102" s="187"/>
      <c r="AA102" s="208">
        <v>0</v>
      </c>
      <c r="AB102" s="234" t="str">
        <f t="shared" si="48"/>
        <v>No hay Programación</v>
      </c>
      <c r="AC102" s="187" t="str">
        <f t="shared" ref="AC102" si="77">IF(AB102="No hay ejecución","NA",IF(AB102&gt;=90%,"De acuerdo con lo programado",IF(AB102&gt;=51%,"Atraso Leve",IF(AB102&lt;50%,"En riesgo en cumplimiento"))))</f>
        <v>De acuerdo con lo programado</v>
      </c>
      <c r="AD102" s="187"/>
      <c r="AE102" s="208">
        <v>0</v>
      </c>
      <c r="AF102" s="234" t="str">
        <f t="shared" si="50"/>
        <v>No hay Programación</v>
      </c>
      <c r="AG102" s="187" t="str">
        <f t="shared" ref="AG102" si="78">IF(AF102="No hay ejecución","NA",IF(AF102&gt;=90%,"De acuerdo con lo programado",IF(AF102&gt;=51%,"Atraso Leve",IF(AF102&lt;50%,"En riesgo en cumplimiento"))))</f>
        <v>De acuerdo con lo programado</v>
      </c>
      <c r="AH102" s="187"/>
      <c r="AI102" s="112">
        <f t="shared" si="52"/>
        <v>0</v>
      </c>
      <c r="AJ102" s="235" t="str">
        <f t="shared" si="53"/>
        <v>No hay Programación</v>
      </c>
      <c r="AK102" s="187" t="str">
        <f t="shared" ref="AK102" si="79">IF(AJ102="No hay ejecución","NA",IF(AJ102&gt;=90%,"De acuerdo con lo programado",IF(AJ102&gt;=51%,"Atraso Leve",IF(AJ102&lt;50%,"En riesgo en cumplimiento"))))</f>
        <v>De acuerdo con lo programado</v>
      </c>
      <c r="AL102" s="187"/>
    </row>
    <row r="103" spans="1:38" ht="15.5" thickTop="1" thickBot="1">
      <c r="A103" s="346"/>
      <c r="B103" s="346"/>
      <c r="C103" s="346"/>
      <c r="D103" s="346"/>
      <c r="E103" s="346"/>
      <c r="F103" s="347"/>
      <c r="G103" s="348"/>
      <c r="H103" s="348"/>
      <c r="I103" s="349"/>
      <c r="J103" s="349"/>
      <c r="K103" s="349"/>
      <c r="L103" s="349"/>
      <c r="M103" s="349"/>
      <c r="N103" s="349"/>
      <c r="O103" s="349"/>
      <c r="P103" s="349"/>
      <c r="Q103" s="349"/>
      <c r="R103" s="350"/>
      <c r="S103" s="248"/>
      <c r="T103" s="248"/>
      <c r="U103" s="248"/>
      <c r="V103" s="248"/>
      <c r="W103" s="248"/>
      <c r="X103" s="248"/>
      <c r="Y103" s="248"/>
      <c r="Z103" s="248"/>
      <c r="AA103" s="248"/>
      <c r="AB103" s="248"/>
      <c r="AC103" s="248"/>
      <c r="AD103" s="115"/>
    </row>
    <row r="104" spans="1:38" ht="15.5" thickTop="1" thickBot="1">
      <c r="A104" s="1332" t="s">
        <v>363</v>
      </c>
      <c r="B104" s="1333"/>
      <c r="C104" s="1333"/>
      <c r="D104" s="1333"/>
      <c r="E104" s="1333"/>
      <c r="F104" s="196"/>
      <c r="G104" s="351"/>
      <c r="H104" s="351"/>
      <c r="I104" s="349"/>
      <c r="J104" s="349"/>
      <c r="K104" s="349"/>
      <c r="L104" s="349"/>
      <c r="M104" s="349"/>
      <c r="N104" s="349"/>
      <c r="O104" s="349"/>
      <c r="P104" s="349"/>
      <c r="Q104" s="349"/>
      <c r="R104" s="350"/>
      <c r="S104" s="248"/>
      <c r="T104" s="248"/>
      <c r="U104" s="248"/>
      <c r="V104" s="248"/>
      <c r="W104" s="248"/>
      <c r="X104" s="248"/>
      <c r="Y104" s="248"/>
      <c r="Z104" s="248"/>
      <c r="AA104" s="248"/>
      <c r="AB104" s="248"/>
      <c r="AC104" s="248"/>
      <c r="AD104" s="248"/>
    </row>
    <row r="105" spans="1:38" ht="15.5" thickTop="1" thickBot="1">
      <c r="A105" s="352"/>
      <c r="B105" s="352"/>
      <c r="C105" s="352"/>
      <c r="D105" s="352"/>
      <c r="E105" s="352"/>
      <c r="F105" s="353"/>
      <c r="G105" s="351"/>
      <c r="H105" s="351"/>
      <c r="I105" s="349"/>
      <c r="J105" s="349"/>
      <c r="K105" s="349"/>
      <c r="L105" s="349"/>
      <c r="M105" s="349"/>
      <c r="N105" s="349"/>
      <c r="O105" s="349"/>
      <c r="P105" s="349"/>
      <c r="Q105" s="349"/>
      <c r="R105" s="350"/>
      <c r="S105" s="248"/>
      <c r="T105" s="248"/>
      <c r="U105" s="248"/>
      <c r="V105" s="248"/>
      <c r="W105" s="248"/>
      <c r="X105" s="248"/>
      <c r="Y105" s="248"/>
      <c r="Z105" s="248"/>
      <c r="AA105" s="248"/>
      <c r="AB105" s="248"/>
      <c r="AC105" s="248"/>
      <c r="AD105" s="248"/>
    </row>
    <row r="106" spans="1:38" ht="15.5" thickTop="1" thickBot="1">
      <c r="A106" s="1334" t="s">
        <v>365</v>
      </c>
      <c r="B106" s="1335"/>
      <c r="C106" s="1335"/>
      <c r="D106" s="1335"/>
      <c r="E106" s="1335"/>
      <c r="F106" s="196"/>
      <c r="G106" s="351"/>
      <c r="H106" s="351"/>
      <c r="I106" s="349"/>
      <c r="J106" s="349"/>
      <c r="K106" s="349"/>
      <c r="L106" s="349"/>
      <c r="M106" s="349"/>
      <c r="N106" s="349"/>
      <c r="O106" s="349"/>
      <c r="P106" s="349"/>
      <c r="Q106" s="349"/>
      <c r="R106" s="350"/>
      <c r="S106" s="248"/>
      <c r="T106" s="248"/>
      <c r="U106" s="248"/>
      <c r="V106" s="248"/>
      <c r="W106" s="248"/>
      <c r="X106" s="248"/>
      <c r="Y106" s="248"/>
      <c r="Z106" s="248"/>
      <c r="AA106" s="248"/>
      <c r="AB106" s="248"/>
      <c r="AC106" s="248"/>
      <c r="AD106" s="248"/>
    </row>
    <row r="107" spans="1:38" ht="15.5" thickTop="1" thickBot="1">
      <c r="A107" s="354"/>
      <c r="B107" s="354"/>
      <c r="C107" s="354"/>
      <c r="D107" s="354"/>
      <c r="E107" s="354"/>
      <c r="F107" s="355"/>
      <c r="G107" s="351"/>
      <c r="H107" s="351"/>
      <c r="I107" s="349"/>
      <c r="J107" s="349"/>
      <c r="K107" s="349"/>
      <c r="L107" s="349"/>
      <c r="M107" s="349"/>
      <c r="N107" s="349"/>
      <c r="O107" s="349"/>
      <c r="P107" s="349"/>
      <c r="Q107" s="349"/>
      <c r="R107" s="350"/>
      <c r="S107" s="248"/>
      <c r="T107" s="248"/>
      <c r="U107" s="248"/>
      <c r="V107" s="248"/>
      <c r="W107" s="248"/>
      <c r="X107" s="248"/>
      <c r="Y107" s="248"/>
      <c r="Z107" s="248"/>
      <c r="AA107" s="248"/>
      <c r="AB107" s="248"/>
      <c r="AC107" s="248"/>
      <c r="AD107" s="248"/>
    </row>
    <row r="108" spans="1:38" ht="15.5" thickTop="1" thickBot="1">
      <c r="A108" s="356" t="s">
        <v>366</v>
      </c>
      <c r="B108" s="346"/>
      <c r="C108" s="357"/>
      <c r="D108" s="346"/>
      <c r="E108" s="346"/>
      <c r="F108" s="347"/>
      <c r="G108" s="351"/>
      <c r="H108" s="351"/>
      <c r="I108" s="349"/>
      <c r="J108" s="349"/>
      <c r="K108" s="349"/>
      <c r="L108" s="349"/>
      <c r="M108" s="349"/>
      <c r="N108" s="349"/>
      <c r="O108" s="349"/>
      <c r="P108" s="349"/>
      <c r="Q108" s="349"/>
      <c r="R108" s="350"/>
      <c r="S108" s="248"/>
      <c r="T108" s="248"/>
      <c r="U108" s="248"/>
      <c r="V108" s="248"/>
      <c r="W108" s="248"/>
      <c r="X108" s="248"/>
      <c r="Y108" s="248"/>
      <c r="Z108" s="248"/>
      <c r="AA108" s="248"/>
      <c r="AB108" s="248"/>
      <c r="AC108" s="248"/>
      <c r="AD108" s="248"/>
    </row>
    <row r="109" spans="1:38" ht="15.5" thickTop="1" thickBot="1">
      <c r="A109" s="356">
        <v>1</v>
      </c>
      <c r="B109" s="346" t="s">
        <v>367</v>
      </c>
      <c r="C109" s="357"/>
      <c r="D109" s="346"/>
      <c r="E109" s="346"/>
      <c r="F109" s="347"/>
      <c r="G109" s="351"/>
      <c r="H109" s="351"/>
      <c r="I109" s="349"/>
      <c r="J109" s="349"/>
      <c r="K109" s="349"/>
      <c r="L109" s="349"/>
      <c r="M109" s="349"/>
      <c r="N109" s="349"/>
      <c r="O109" s="349"/>
      <c r="P109" s="349"/>
      <c r="Q109" s="349"/>
      <c r="R109" s="350"/>
      <c r="S109" s="248"/>
      <c r="T109" s="248"/>
      <c r="U109" s="248"/>
      <c r="V109" s="248"/>
      <c r="W109" s="248"/>
      <c r="X109" s="248"/>
      <c r="Y109" s="248"/>
      <c r="Z109" s="248"/>
      <c r="AA109" s="248"/>
      <c r="AB109" s="248"/>
      <c r="AC109" s="248"/>
      <c r="AD109" s="248"/>
    </row>
    <row r="110" spans="1:38" ht="15.5" thickTop="1" thickBot="1">
      <c r="A110" s="356">
        <v>2</v>
      </c>
      <c r="B110" s="346" t="s">
        <v>997</v>
      </c>
      <c r="C110" s="357"/>
      <c r="D110" s="346"/>
      <c r="E110" s="346"/>
      <c r="F110" s="347"/>
      <c r="G110" s="351"/>
      <c r="H110" s="351"/>
      <c r="I110" s="349"/>
      <c r="J110" s="349"/>
      <c r="K110" s="349"/>
      <c r="L110" s="349"/>
      <c r="M110" s="349"/>
      <c r="N110" s="349"/>
      <c r="O110" s="349"/>
      <c r="P110" s="349"/>
      <c r="Q110" s="349"/>
      <c r="R110" s="350"/>
      <c r="S110" s="248"/>
      <c r="T110" s="248"/>
      <c r="U110" s="248"/>
      <c r="V110" s="248"/>
      <c r="W110" s="248"/>
      <c r="X110" s="248"/>
      <c r="Y110" s="248"/>
      <c r="Z110" s="248"/>
      <c r="AA110" s="248"/>
      <c r="AB110" s="248"/>
      <c r="AC110" s="248"/>
      <c r="AD110" s="248"/>
    </row>
    <row r="111" spans="1:38" ht="15.5" thickTop="1" thickBot="1">
      <c r="A111" s="356">
        <v>3</v>
      </c>
      <c r="B111" s="346" t="s">
        <v>369</v>
      </c>
      <c r="C111" s="358"/>
      <c r="D111" s="346"/>
      <c r="E111" s="346"/>
      <c r="F111" s="347"/>
      <c r="G111" s="352"/>
      <c r="H111" s="352"/>
      <c r="I111" s="349"/>
      <c r="J111" s="349"/>
      <c r="K111" s="349"/>
      <c r="L111" s="349"/>
      <c r="M111" s="349"/>
      <c r="N111" s="349"/>
      <c r="O111" s="349"/>
      <c r="P111" s="349"/>
      <c r="Q111" s="349"/>
      <c r="R111" s="350"/>
      <c r="S111" s="248"/>
      <c r="T111" s="248"/>
      <c r="U111" s="248"/>
      <c r="V111" s="248"/>
      <c r="W111" s="248"/>
      <c r="X111" s="248"/>
      <c r="Y111" s="248"/>
      <c r="Z111" s="248"/>
      <c r="AA111" s="248"/>
      <c r="AB111" s="248"/>
      <c r="AC111" s="248"/>
      <c r="AD111" s="248"/>
    </row>
    <row r="112" spans="1:38" ht="15.5" thickTop="1" thickBot="1">
      <c r="A112" s="356">
        <v>4</v>
      </c>
      <c r="B112" s="346" t="s">
        <v>370</v>
      </c>
      <c r="C112" s="358"/>
      <c r="D112" s="346"/>
      <c r="E112" s="346"/>
      <c r="F112" s="347"/>
      <c r="G112" s="348"/>
      <c r="H112" s="348"/>
      <c r="I112" s="349"/>
      <c r="J112" s="349"/>
      <c r="K112" s="349"/>
      <c r="L112" s="349"/>
      <c r="M112" s="349"/>
      <c r="N112" s="349"/>
      <c r="O112" s="349"/>
      <c r="P112" s="349"/>
      <c r="Q112" s="349"/>
      <c r="R112" s="350"/>
      <c r="S112" s="248"/>
      <c r="T112" s="248"/>
      <c r="U112" s="248"/>
      <c r="V112" s="248"/>
      <c r="W112" s="248"/>
      <c r="X112" s="248"/>
      <c r="Y112" s="248"/>
      <c r="Z112" s="248"/>
      <c r="AA112" s="248"/>
      <c r="AB112" s="248"/>
      <c r="AC112" s="248"/>
      <c r="AD112" s="248"/>
    </row>
    <row r="113" spans="1:30" ht="15.5" thickTop="1" thickBot="1">
      <c r="A113" s="356">
        <v>5</v>
      </c>
      <c r="B113" s="346" t="s">
        <v>998</v>
      </c>
      <c r="C113" s="358"/>
      <c r="D113" s="346"/>
      <c r="E113" s="346"/>
      <c r="F113" s="347"/>
      <c r="G113" s="348"/>
      <c r="H113" s="348"/>
      <c r="I113" s="349"/>
      <c r="J113" s="349"/>
      <c r="K113" s="349"/>
      <c r="L113" s="349"/>
      <c r="M113" s="349"/>
      <c r="N113" s="349"/>
      <c r="O113" s="349"/>
      <c r="P113" s="349"/>
      <c r="Q113" s="349"/>
      <c r="R113" s="350"/>
      <c r="S113" s="248"/>
      <c r="T113" s="248"/>
      <c r="U113" s="248"/>
      <c r="V113" s="248"/>
      <c r="W113" s="248"/>
      <c r="X113" s="248"/>
      <c r="Y113" s="248"/>
      <c r="Z113" s="248"/>
      <c r="AA113" s="248"/>
      <c r="AB113" s="248"/>
      <c r="AC113" s="248"/>
      <c r="AD113" s="248"/>
    </row>
    <row r="114" spans="1:30" ht="15" thickTop="1">
      <c r="A114" s="356">
        <v>6</v>
      </c>
      <c r="B114" s="352" t="s">
        <v>372</v>
      </c>
      <c r="C114" s="358"/>
      <c r="D114" s="346"/>
      <c r="E114" s="346"/>
      <c r="F114" s="347"/>
      <c r="G114" s="351"/>
      <c r="H114" s="351"/>
      <c r="I114" s="359"/>
      <c r="J114" s="359"/>
      <c r="K114" s="359"/>
      <c r="L114" s="359"/>
      <c r="M114" s="359"/>
      <c r="N114" s="359"/>
      <c r="O114" s="359"/>
      <c r="P114" s="359"/>
      <c r="Q114" s="359"/>
      <c r="R114" s="355"/>
      <c r="S114" s="248"/>
      <c r="T114" s="248"/>
      <c r="U114" s="248"/>
      <c r="V114" s="248"/>
      <c r="W114" s="248"/>
      <c r="X114" s="248"/>
      <c r="Y114" s="248"/>
      <c r="Z114" s="248"/>
      <c r="AA114" s="248"/>
      <c r="AB114" s="248"/>
      <c r="AC114" s="248"/>
      <c r="AD114" s="248"/>
    </row>
    <row r="115" spans="1:30">
      <c r="A115" s="356">
        <v>7</v>
      </c>
      <c r="B115" s="346" t="s">
        <v>373</v>
      </c>
      <c r="C115" s="340"/>
      <c r="D115" s="346"/>
      <c r="E115" s="346"/>
      <c r="F115" s="347"/>
      <c r="G115" s="351"/>
      <c r="H115" s="351"/>
      <c r="I115" s="359"/>
      <c r="J115" s="359"/>
      <c r="K115" s="359"/>
      <c r="L115" s="359"/>
      <c r="M115" s="359"/>
      <c r="N115" s="359"/>
      <c r="O115" s="359"/>
      <c r="P115" s="359"/>
      <c r="Q115" s="359"/>
      <c r="R115" s="355"/>
      <c r="S115" s="248"/>
      <c r="T115" s="248"/>
      <c r="U115" s="248"/>
      <c r="V115" s="248"/>
      <c r="W115" s="248"/>
      <c r="X115" s="248"/>
      <c r="Y115" s="248"/>
      <c r="Z115" s="248"/>
      <c r="AA115" s="248"/>
      <c r="AB115" s="248"/>
      <c r="AC115" s="248"/>
      <c r="AD115" s="248"/>
    </row>
    <row r="116" spans="1:30">
      <c r="A116" s="356">
        <v>8</v>
      </c>
      <c r="B116" s="360" t="s">
        <v>374</v>
      </c>
      <c r="C116" s="346"/>
      <c r="D116" s="352"/>
      <c r="E116" s="352"/>
      <c r="F116" s="347"/>
      <c r="G116" s="351"/>
      <c r="H116" s="351"/>
      <c r="I116" s="359"/>
      <c r="J116" s="359"/>
      <c r="K116" s="359"/>
      <c r="L116" s="359"/>
      <c r="M116" s="359"/>
      <c r="N116" s="359"/>
      <c r="O116" s="359"/>
      <c r="P116" s="359"/>
      <c r="Q116" s="359"/>
      <c r="R116" s="355"/>
      <c r="S116" s="249"/>
      <c r="T116" s="249"/>
      <c r="U116" s="249"/>
      <c r="V116" s="249"/>
      <c r="W116" s="249"/>
      <c r="X116" s="249"/>
      <c r="Y116" s="249"/>
      <c r="Z116" s="249"/>
      <c r="AA116" s="249"/>
      <c r="AB116" s="249"/>
      <c r="AC116" s="249"/>
      <c r="AD116" s="249"/>
    </row>
    <row r="117" spans="1:30">
      <c r="A117" s="356">
        <v>9</v>
      </c>
      <c r="B117" s="360" t="s">
        <v>375</v>
      </c>
      <c r="C117" s="346"/>
      <c r="D117" s="346"/>
      <c r="E117" s="346"/>
      <c r="F117" s="347"/>
      <c r="G117" s="351"/>
      <c r="H117" s="351"/>
      <c r="I117" s="359"/>
      <c r="J117" s="359"/>
      <c r="K117" s="359"/>
      <c r="L117" s="359"/>
      <c r="M117" s="359"/>
      <c r="N117" s="359"/>
      <c r="O117" s="359"/>
      <c r="P117" s="359"/>
      <c r="Q117" s="359"/>
      <c r="R117" s="355"/>
      <c r="S117" s="248"/>
      <c r="T117" s="248"/>
      <c r="U117" s="248"/>
      <c r="V117" s="248"/>
      <c r="W117" s="248"/>
      <c r="X117" s="248"/>
      <c r="Y117" s="248"/>
      <c r="Z117" s="248"/>
      <c r="AA117" s="248"/>
      <c r="AB117" s="248"/>
      <c r="AC117" s="248"/>
      <c r="AD117" s="248"/>
    </row>
    <row r="118" spans="1:30">
      <c r="A118" s="356">
        <v>10</v>
      </c>
      <c r="B118" s="360" t="s">
        <v>376</v>
      </c>
      <c r="C118" s="346"/>
      <c r="D118" s="346"/>
      <c r="E118" s="346"/>
      <c r="F118" s="347"/>
      <c r="G118" s="351"/>
      <c r="H118" s="351"/>
      <c r="I118" s="359"/>
      <c r="J118" s="359"/>
      <c r="K118" s="359"/>
      <c r="L118" s="359"/>
      <c r="M118" s="359"/>
      <c r="N118" s="359"/>
      <c r="O118" s="359"/>
      <c r="P118" s="359"/>
      <c r="Q118" s="359"/>
      <c r="R118" s="355"/>
      <c r="S118" s="248"/>
      <c r="T118" s="248"/>
      <c r="U118" s="248"/>
      <c r="V118" s="248"/>
      <c r="W118" s="248"/>
      <c r="X118" s="248"/>
      <c r="Y118" s="248"/>
      <c r="Z118" s="248"/>
      <c r="AA118" s="248"/>
      <c r="AB118" s="248"/>
      <c r="AC118" s="248"/>
      <c r="AD118" s="248"/>
    </row>
    <row r="119" spans="1:30">
      <c r="A119" s="356">
        <v>10</v>
      </c>
      <c r="B119" s="360" t="s">
        <v>377</v>
      </c>
      <c r="C119" s="346"/>
      <c r="D119" s="346"/>
      <c r="E119" s="346"/>
      <c r="F119" s="347"/>
      <c r="G119" s="351"/>
      <c r="H119" s="351"/>
      <c r="I119" s="359"/>
      <c r="J119" s="359"/>
      <c r="K119" s="359"/>
      <c r="L119" s="359"/>
      <c r="M119" s="359"/>
      <c r="N119" s="359"/>
      <c r="O119" s="359"/>
      <c r="P119" s="359"/>
      <c r="Q119" s="359"/>
      <c r="R119" s="355"/>
      <c r="S119" s="248"/>
      <c r="T119" s="248"/>
      <c r="U119" s="248"/>
      <c r="V119" s="248"/>
      <c r="W119" s="248"/>
      <c r="X119" s="248"/>
      <c r="Y119" s="248"/>
      <c r="Z119" s="248"/>
      <c r="AA119" s="248"/>
      <c r="AB119" s="248"/>
      <c r="AC119" s="248"/>
      <c r="AD119" s="248"/>
    </row>
    <row r="120" spans="1:30">
      <c r="A120" s="356">
        <v>11</v>
      </c>
      <c r="B120" s="346" t="s">
        <v>378</v>
      </c>
      <c r="C120" s="346"/>
      <c r="D120" s="346"/>
      <c r="E120" s="346"/>
      <c r="F120" s="347"/>
      <c r="G120" s="351"/>
      <c r="H120" s="351"/>
      <c r="I120" s="359"/>
      <c r="J120" s="359"/>
      <c r="K120" s="359"/>
      <c r="L120" s="359"/>
      <c r="M120" s="359"/>
      <c r="N120" s="359"/>
      <c r="O120" s="359"/>
      <c r="P120" s="359"/>
      <c r="Q120" s="359"/>
      <c r="R120" s="355"/>
      <c r="S120" s="248"/>
      <c r="T120" s="248"/>
      <c r="U120" s="248"/>
      <c r="V120" s="248"/>
      <c r="W120" s="248"/>
      <c r="X120" s="248"/>
      <c r="Y120" s="248"/>
      <c r="Z120" s="248"/>
      <c r="AA120" s="248"/>
      <c r="AB120" s="248"/>
      <c r="AC120" s="248"/>
      <c r="AD120" s="248"/>
    </row>
    <row r="121" spans="1:30">
      <c r="A121" s="356">
        <v>12</v>
      </c>
      <c r="B121" s="360" t="s">
        <v>379</v>
      </c>
      <c r="C121" s="346"/>
      <c r="D121" s="346"/>
      <c r="E121" s="346"/>
      <c r="F121" s="347"/>
      <c r="G121" s="351"/>
      <c r="H121" s="351"/>
      <c r="I121" s="359"/>
      <c r="J121" s="359"/>
      <c r="K121" s="359"/>
      <c r="L121" s="359"/>
      <c r="M121" s="359"/>
      <c r="N121" s="359"/>
      <c r="O121" s="359"/>
      <c r="P121" s="359"/>
      <c r="Q121" s="359"/>
      <c r="R121" s="355"/>
      <c r="S121" s="248"/>
      <c r="T121" s="248"/>
      <c r="U121" s="248"/>
      <c r="V121" s="248"/>
      <c r="W121" s="248"/>
      <c r="X121" s="248"/>
      <c r="Y121" s="248"/>
      <c r="Z121" s="248"/>
      <c r="AA121" s="248"/>
      <c r="AB121" s="248"/>
      <c r="AC121" s="248"/>
      <c r="AD121" s="248"/>
    </row>
  </sheetData>
  <mergeCells count="50">
    <mergeCell ref="A8:E8"/>
    <mergeCell ref="A1:E1"/>
    <mergeCell ref="G1:Q3"/>
    <mergeCell ref="A2:E2"/>
    <mergeCell ref="A6:E6"/>
    <mergeCell ref="A7:E7"/>
    <mergeCell ref="Q12:Q14"/>
    <mergeCell ref="R12:R14"/>
    <mergeCell ref="S12:V12"/>
    <mergeCell ref="A9:E9"/>
    <mergeCell ref="A11:A14"/>
    <mergeCell ref="B11:E11"/>
    <mergeCell ref="F11:R11"/>
    <mergeCell ref="S11:Z11"/>
    <mergeCell ref="B12:B14"/>
    <mergeCell ref="C12:C14"/>
    <mergeCell ref="D12:D14"/>
    <mergeCell ref="E12:E14"/>
    <mergeCell ref="A106:E106"/>
    <mergeCell ref="AI11:AL12"/>
    <mergeCell ref="AA12:AD12"/>
    <mergeCell ref="AE12:AH12"/>
    <mergeCell ref="AE13:AE14"/>
    <mergeCell ref="AF13:AF14"/>
    <mergeCell ref="AG13:AG14"/>
    <mergeCell ref="AH13:AH14"/>
    <mergeCell ref="Y13:Y14"/>
    <mergeCell ref="Z13:Z14"/>
    <mergeCell ref="AA13:AA14"/>
    <mergeCell ref="AB13:AB14"/>
    <mergeCell ref="AC13:AC14"/>
    <mergeCell ref="AD13:AD14"/>
    <mergeCell ref="W12:Z12"/>
    <mergeCell ref="G13:G14"/>
    <mergeCell ref="AI13:AI14"/>
    <mergeCell ref="AJ13:AJ14"/>
    <mergeCell ref="AK13:AK14"/>
    <mergeCell ref="AL13:AL14"/>
    <mergeCell ref="A104:E104"/>
    <mergeCell ref="H13:H14"/>
    <mergeCell ref="I13:N13"/>
    <mergeCell ref="S13:S14"/>
    <mergeCell ref="T13:T14"/>
    <mergeCell ref="U13:U14"/>
    <mergeCell ref="V13:V14"/>
    <mergeCell ref="W13:W14"/>
    <mergeCell ref="X13:X14"/>
    <mergeCell ref="F12:F14"/>
    <mergeCell ref="G12:O12"/>
    <mergeCell ref="P12:P14"/>
  </mergeCells>
  <phoneticPr fontId="101" type="noConversion"/>
  <dataValidations count="2">
    <dataValidation type="list" allowBlank="1" showInputMessage="1" showErrorMessage="1" sqref="E93:E94" xr:uid="{8AA813F8-19AC-4E81-ACBD-0FB05BC5C655}">
      <formula1>$A$140:$A$161</formula1>
    </dataValidation>
    <dataValidation type="list" allowBlank="1" showInputMessage="1" showErrorMessage="1" sqref="E95:E96" xr:uid="{17E75E31-8A2C-4A23-88F3-4E53B5CE3B3E}">
      <formula1>$A$177:$A$198</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44D1720A-AA51-447E-B221-EB21F663CDB2}">
          <x14:formula1>
            <xm:f>'Desglose Nivel vinculación'!$B$39:$B$97</xm:f>
          </x14:formula1>
          <xm:sqref>G15:G102</xm:sqref>
        </x14:dataValidation>
        <x14:dataValidation type="list" allowBlank="1" showInputMessage="1" showErrorMessage="1" xr:uid="{3B64DAF5-F393-42F4-A209-EBFBD6910D16}">
          <x14:formula1>
            <xm:f>'Desglose Nivel vinculación'!$B$101:$B$128</xm:f>
          </x14:formula1>
          <xm:sqref>H15:H102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A30CB-F257-4E44-8D28-A0BE06778470}">
  <dimension ref="A1:AK116"/>
  <sheetViews>
    <sheetView zoomScale="70" zoomScaleNormal="70" workbookViewId="0">
      <pane ySplit="14" topLeftCell="A88" activePane="bottomLeft" state="frozen"/>
      <selection pane="bottomLeft" activeCell="H10" sqref="H10"/>
    </sheetView>
  </sheetViews>
  <sheetFormatPr baseColWidth="10" defaultColWidth="10.90625" defaultRowHeight="14.5"/>
  <cols>
    <col min="1" max="1" width="10.90625" style="361"/>
    <col min="2" max="5" width="7" style="361" customWidth="1"/>
    <col min="6" max="6" width="36" style="337" customWidth="1"/>
    <col min="7" max="7" width="19.453125" style="361" customWidth="1"/>
    <col min="8" max="8" width="26.453125" style="361" customWidth="1"/>
    <col min="9" max="10" width="7.90625" style="361" customWidth="1"/>
    <col min="11" max="11" width="7.90625" style="463" customWidth="1"/>
    <col min="12" max="13" width="7.90625" style="361" customWidth="1"/>
    <col min="14" max="14" width="7.90625" style="463" customWidth="1"/>
    <col min="15" max="15" width="11.453125" style="463" customWidth="1"/>
    <col min="16" max="16" width="20.453125" style="361" customWidth="1"/>
    <col min="17" max="17" width="34.453125" style="361" customWidth="1"/>
    <col min="18" max="20" width="10.90625" style="269"/>
    <col min="21" max="21" width="18.54296875" style="269" customWidth="1"/>
    <col min="22" max="24" width="10.90625" style="269"/>
    <col min="25" max="25" width="16.90625" style="269" customWidth="1"/>
    <col min="26" max="28" width="10.90625" style="269"/>
    <col min="29" max="29" width="18.54296875" style="269" customWidth="1"/>
    <col min="30" max="32" width="10.90625" style="269"/>
    <col min="33" max="33" width="18.453125" style="269" customWidth="1"/>
    <col min="34" max="36" width="10.90625" style="269"/>
    <col min="37" max="37" width="18.08984375" style="269" customWidth="1"/>
    <col min="38" max="16384" width="10.90625" style="269"/>
  </cols>
  <sheetData>
    <row r="1" spans="1:37" ht="15.5">
      <c r="A1" s="1330" t="s">
        <v>265</v>
      </c>
      <c r="B1" s="1330"/>
      <c r="C1" s="1330"/>
      <c r="D1" s="1330"/>
      <c r="E1" s="1330"/>
      <c r="G1" s="1330"/>
      <c r="H1" s="1330"/>
      <c r="I1" s="1330"/>
      <c r="J1" s="1330"/>
      <c r="K1" s="1330"/>
      <c r="L1" s="1330"/>
      <c r="M1" s="1330"/>
      <c r="N1" s="1330"/>
      <c r="O1" s="1330"/>
      <c r="P1" s="1330"/>
      <c r="Q1" s="340"/>
    </row>
    <row r="2" spans="1:37">
      <c r="A2" s="1337" t="s">
        <v>266</v>
      </c>
      <c r="B2" s="1337"/>
      <c r="C2" s="1337"/>
      <c r="D2" s="1337"/>
      <c r="E2" s="1337"/>
      <c r="F2" s="339"/>
      <c r="G2" s="1330"/>
      <c r="H2" s="1330"/>
      <c r="I2" s="1330"/>
      <c r="J2" s="1330"/>
      <c r="K2" s="1330"/>
      <c r="L2" s="1330"/>
      <c r="M2" s="1330"/>
      <c r="N2" s="1330"/>
      <c r="O2" s="1330"/>
      <c r="P2" s="1330"/>
      <c r="Q2" s="340"/>
    </row>
    <row r="3" spans="1:37">
      <c r="A3" s="340"/>
      <c r="B3" s="340"/>
      <c r="C3" s="340"/>
      <c r="D3" s="340"/>
      <c r="E3" s="340"/>
      <c r="F3" s="341"/>
      <c r="G3" s="1330"/>
      <c r="H3" s="1330"/>
      <c r="I3" s="1330"/>
      <c r="J3" s="1330"/>
      <c r="K3" s="1330"/>
      <c r="L3" s="1330"/>
      <c r="M3" s="1330"/>
      <c r="N3" s="1330"/>
      <c r="O3" s="1330"/>
      <c r="P3" s="1330"/>
      <c r="Q3" s="340"/>
    </row>
    <row r="4" spans="1:37">
      <c r="A4" s="340"/>
      <c r="B4" s="340"/>
      <c r="C4" s="340"/>
      <c r="D4" s="340"/>
      <c r="E4" s="340"/>
      <c r="F4" s="341"/>
      <c r="G4" s="340"/>
      <c r="H4" s="340"/>
      <c r="I4" s="340"/>
      <c r="J4" s="340"/>
      <c r="K4" s="459"/>
      <c r="L4" s="340"/>
      <c r="M4" s="340"/>
      <c r="N4" s="459"/>
      <c r="O4" s="459"/>
      <c r="P4" s="340"/>
      <c r="Q4" s="340"/>
    </row>
    <row r="5" spans="1:37">
      <c r="A5" s="340"/>
      <c r="B5" s="340"/>
      <c r="C5" s="340"/>
      <c r="D5" s="340"/>
      <c r="E5" s="340"/>
      <c r="F5" s="341"/>
      <c r="G5" s="340"/>
      <c r="H5" s="340"/>
      <c r="I5" s="340"/>
      <c r="J5" s="340"/>
      <c r="K5" s="459"/>
      <c r="L5" s="340"/>
      <c r="M5" s="340"/>
      <c r="N5" s="459"/>
      <c r="O5" s="459"/>
      <c r="P5" s="340"/>
      <c r="Q5" s="340"/>
    </row>
    <row r="6" spans="1:37">
      <c r="A6" s="1336" t="s">
        <v>267</v>
      </c>
      <c r="B6" s="1336"/>
      <c r="C6" s="1336"/>
      <c r="D6" s="1336"/>
      <c r="E6" s="1336"/>
      <c r="F6" s="103">
        <v>2024</v>
      </c>
      <c r="G6" s="340"/>
      <c r="H6" s="340"/>
      <c r="I6" s="340"/>
      <c r="J6" s="340"/>
      <c r="K6" s="459"/>
      <c r="L6" s="340"/>
      <c r="M6" s="340"/>
      <c r="N6" s="459"/>
      <c r="O6" s="459"/>
      <c r="P6" s="340"/>
      <c r="Q6" s="340"/>
    </row>
    <row r="7" spans="1:37">
      <c r="A7" s="1336" t="s">
        <v>268</v>
      </c>
      <c r="B7" s="1336"/>
      <c r="C7" s="1336"/>
      <c r="D7" s="1336"/>
      <c r="E7" s="1336"/>
      <c r="F7" s="222">
        <v>169</v>
      </c>
      <c r="G7" s="340"/>
      <c r="H7" s="340"/>
      <c r="I7" s="340"/>
      <c r="J7" s="340"/>
      <c r="K7" s="459"/>
      <c r="L7" s="340"/>
      <c r="M7" s="340"/>
      <c r="N7" s="459"/>
      <c r="O7" s="459"/>
      <c r="P7" s="340"/>
      <c r="Q7" s="340"/>
    </row>
    <row r="8" spans="1:37" ht="30.9" customHeight="1">
      <c r="A8" s="1336" t="s">
        <v>269</v>
      </c>
      <c r="B8" s="1336"/>
      <c r="C8" s="1336"/>
      <c r="D8" s="1336"/>
      <c r="E8" s="1336"/>
      <c r="F8" s="103" t="s">
        <v>1587</v>
      </c>
      <c r="G8" s="340"/>
      <c r="H8" s="340"/>
      <c r="I8" s="340"/>
      <c r="J8" s="340"/>
      <c r="K8" s="459"/>
      <c r="L8" s="340"/>
      <c r="M8" s="340"/>
      <c r="N8" s="459"/>
      <c r="O8" s="459"/>
      <c r="P8" s="340"/>
      <c r="Q8" s="340"/>
    </row>
    <row r="9" spans="1:37">
      <c r="A9" s="1336" t="s">
        <v>271</v>
      </c>
      <c r="B9" s="1336"/>
      <c r="C9" s="1336"/>
      <c r="D9" s="1336"/>
      <c r="E9" s="1336"/>
      <c r="F9" s="222"/>
      <c r="G9" s="340"/>
      <c r="H9" s="340"/>
      <c r="I9" s="340"/>
      <c r="J9" s="340"/>
      <c r="K9" s="459"/>
      <c r="L9" s="340"/>
      <c r="M9" s="340"/>
      <c r="N9" s="459"/>
      <c r="O9" s="459"/>
      <c r="P9" s="340"/>
      <c r="Q9" s="340"/>
    </row>
    <row r="10" spans="1:37">
      <c r="A10" s="340"/>
      <c r="B10" s="340"/>
      <c r="C10" s="340"/>
      <c r="D10" s="340"/>
      <c r="E10" s="340"/>
      <c r="F10" s="341"/>
      <c r="G10" s="340"/>
      <c r="H10" s="340"/>
      <c r="I10" s="340"/>
      <c r="J10" s="340"/>
      <c r="K10" s="459"/>
      <c r="L10" s="340"/>
      <c r="M10" s="340"/>
      <c r="N10" s="459"/>
      <c r="O10" s="459"/>
      <c r="P10" s="340"/>
      <c r="Q10" s="340"/>
    </row>
    <row r="11" spans="1:37" ht="54.65" customHeight="1">
      <c r="A11" s="1247" t="s">
        <v>191</v>
      </c>
      <c r="B11" s="1250" t="s">
        <v>381</v>
      </c>
      <c r="C11" s="1251"/>
      <c r="D11" s="1251"/>
      <c r="E11" s="1252"/>
      <c r="F11" s="1253" t="s">
        <v>274</v>
      </c>
      <c r="G11" s="1254"/>
      <c r="H11" s="1254"/>
      <c r="I11" s="1254"/>
      <c r="J11" s="1254"/>
      <c r="K11" s="1254"/>
      <c r="L11" s="1254"/>
      <c r="M11" s="1254"/>
      <c r="N11" s="1254"/>
      <c r="O11" s="1254"/>
      <c r="P11" s="1254"/>
      <c r="Q11" s="1255"/>
      <c r="R11" s="1320" t="s">
        <v>275</v>
      </c>
      <c r="S11" s="1321"/>
      <c r="T11" s="1321"/>
      <c r="U11" s="1321"/>
      <c r="V11" s="1321"/>
      <c r="W11" s="1321"/>
      <c r="X11" s="1321"/>
      <c r="Y11" s="1321"/>
      <c r="Z11" s="1321"/>
      <c r="AA11" s="1321"/>
      <c r="AB11" s="1321"/>
      <c r="AC11" s="1321"/>
      <c r="AD11" s="1321"/>
      <c r="AE11" s="1321"/>
      <c r="AF11" s="1321"/>
      <c r="AG11" s="1322"/>
      <c r="AH11" s="1236" t="s">
        <v>276</v>
      </c>
      <c r="AI11" s="1237"/>
      <c r="AJ11" s="1237"/>
      <c r="AK11" s="1237"/>
    </row>
    <row r="12" spans="1:37">
      <c r="A12" s="1248"/>
      <c r="B12" s="1256" t="s">
        <v>383</v>
      </c>
      <c r="C12" s="1256" t="s">
        <v>384</v>
      </c>
      <c r="D12" s="1256" t="s">
        <v>385</v>
      </c>
      <c r="E12" s="1256" t="s">
        <v>386</v>
      </c>
      <c r="F12" s="1259" t="s">
        <v>281</v>
      </c>
      <c r="G12" s="1323" t="s">
        <v>282</v>
      </c>
      <c r="H12" s="1324"/>
      <c r="I12" s="1324"/>
      <c r="J12" s="1324"/>
      <c r="K12" s="1324"/>
      <c r="L12" s="1324"/>
      <c r="M12" s="1324"/>
      <c r="N12" s="1324"/>
      <c r="O12" s="1325"/>
      <c r="P12" s="1259" t="s">
        <v>387</v>
      </c>
      <c r="Q12" s="1259" t="s">
        <v>388</v>
      </c>
      <c r="R12" s="1240" t="s">
        <v>286</v>
      </c>
      <c r="S12" s="1241"/>
      <c r="T12" s="1241"/>
      <c r="U12" s="1242"/>
      <c r="V12" s="1240" t="s">
        <v>287</v>
      </c>
      <c r="W12" s="1241"/>
      <c r="X12" s="1241"/>
      <c r="Y12" s="1242"/>
      <c r="Z12" s="1240" t="s">
        <v>288</v>
      </c>
      <c r="AA12" s="1241"/>
      <c r="AB12" s="1241"/>
      <c r="AC12" s="1242"/>
      <c r="AD12" s="1240" t="s">
        <v>289</v>
      </c>
      <c r="AE12" s="1241"/>
      <c r="AF12" s="1241"/>
      <c r="AG12" s="1242"/>
      <c r="AH12" s="1238"/>
      <c r="AI12" s="1239"/>
      <c r="AJ12" s="1239"/>
      <c r="AK12" s="1239"/>
    </row>
    <row r="13" spans="1:37" ht="14.4" customHeight="1">
      <c r="A13" s="1248"/>
      <c r="B13" s="1256"/>
      <c r="C13" s="1256"/>
      <c r="D13" s="1256"/>
      <c r="E13" s="1256"/>
      <c r="F13" s="1259"/>
      <c r="G13" s="1263" t="s">
        <v>391</v>
      </c>
      <c r="H13" s="1263" t="s">
        <v>392</v>
      </c>
      <c r="I13" s="1250" t="s">
        <v>393</v>
      </c>
      <c r="J13" s="1251"/>
      <c r="K13" s="1251"/>
      <c r="L13" s="1251"/>
      <c r="M13" s="1251"/>
      <c r="N13" s="1252"/>
      <c r="O13" s="344" t="s">
        <v>293</v>
      </c>
      <c r="P13" s="1259"/>
      <c r="Q13" s="1259"/>
      <c r="R13" s="1234" t="s">
        <v>294</v>
      </c>
      <c r="S13" s="1234" t="s">
        <v>295</v>
      </c>
      <c r="T13" s="1234" t="s">
        <v>296</v>
      </c>
      <c r="U13" s="1234" t="s">
        <v>297</v>
      </c>
      <c r="V13" s="1234" t="s">
        <v>294</v>
      </c>
      <c r="W13" s="1234" t="s">
        <v>295</v>
      </c>
      <c r="X13" s="1234" t="s">
        <v>296</v>
      </c>
      <c r="Y13" s="1234" t="s">
        <v>297</v>
      </c>
      <c r="Z13" s="1234" t="s">
        <v>294</v>
      </c>
      <c r="AA13" s="1234" t="s">
        <v>295</v>
      </c>
      <c r="AB13" s="1234" t="s">
        <v>296</v>
      </c>
      <c r="AC13" s="1234" t="s">
        <v>297</v>
      </c>
      <c r="AD13" s="1234" t="s">
        <v>294</v>
      </c>
      <c r="AE13" s="1234" t="s">
        <v>295</v>
      </c>
      <c r="AF13" s="1234" t="s">
        <v>296</v>
      </c>
      <c r="AG13" s="1234" t="s">
        <v>297</v>
      </c>
      <c r="AH13" s="1230" t="s">
        <v>298</v>
      </c>
      <c r="AI13" s="1232" t="s">
        <v>299</v>
      </c>
      <c r="AJ13" s="1232" t="s">
        <v>300</v>
      </c>
      <c r="AK13" s="1232" t="s">
        <v>297</v>
      </c>
    </row>
    <row r="14" spans="1:37">
      <c r="A14" s="1249"/>
      <c r="B14" s="1256"/>
      <c r="C14" s="1256"/>
      <c r="D14" s="1256"/>
      <c r="E14" s="1256"/>
      <c r="F14" s="1260"/>
      <c r="G14" s="1260"/>
      <c r="H14" s="1260"/>
      <c r="I14" s="345">
        <v>1</v>
      </c>
      <c r="J14" s="345">
        <v>2</v>
      </c>
      <c r="K14" s="345" t="s">
        <v>301</v>
      </c>
      <c r="L14" s="345">
        <v>3</v>
      </c>
      <c r="M14" s="345">
        <v>4</v>
      </c>
      <c r="N14" s="345" t="s">
        <v>302</v>
      </c>
      <c r="O14" s="345" t="s">
        <v>303</v>
      </c>
      <c r="P14" s="1260"/>
      <c r="Q14" s="1260"/>
      <c r="R14" s="1230"/>
      <c r="S14" s="1230"/>
      <c r="T14" s="1230"/>
      <c r="U14" s="1230"/>
      <c r="V14" s="1230"/>
      <c r="W14" s="1230"/>
      <c r="X14" s="1230"/>
      <c r="Y14" s="1230"/>
      <c r="Z14" s="1230"/>
      <c r="AA14" s="1230"/>
      <c r="AB14" s="1230"/>
      <c r="AC14" s="1230"/>
      <c r="AD14" s="1230"/>
      <c r="AE14" s="1230"/>
      <c r="AF14" s="1230"/>
      <c r="AG14" s="1230"/>
      <c r="AH14" s="1231"/>
      <c r="AI14" s="1233"/>
      <c r="AJ14" s="1233"/>
      <c r="AK14" s="1233"/>
    </row>
    <row r="15" spans="1:37" ht="48.65" customHeight="1" thickBot="1">
      <c r="A15" s="132">
        <v>1</v>
      </c>
      <c r="B15" s="133">
        <v>0</v>
      </c>
      <c r="C15" s="133">
        <v>0</v>
      </c>
      <c r="D15" s="133">
        <v>0</v>
      </c>
      <c r="E15" s="133">
        <v>0</v>
      </c>
      <c r="F15" s="214" t="s">
        <v>1588</v>
      </c>
      <c r="G15" s="255" t="s">
        <v>182</v>
      </c>
      <c r="H15" s="207" t="s">
        <v>209</v>
      </c>
      <c r="I15" s="208">
        <v>1</v>
      </c>
      <c r="J15" s="223">
        <v>1</v>
      </c>
      <c r="K15" s="274">
        <f>I15+J15</f>
        <v>2</v>
      </c>
      <c r="L15" s="223">
        <v>1</v>
      </c>
      <c r="M15" s="223">
        <v>1</v>
      </c>
      <c r="N15" s="274">
        <f>L15+M15</f>
        <v>2</v>
      </c>
      <c r="O15" s="274">
        <f>K15+N15</f>
        <v>4</v>
      </c>
      <c r="P15" s="114"/>
      <c r="Q15" s="114" t="s">
        <v>1589</v>
      </c>
      <c r="R15" s="264">
        <v>0</v>
      </c>
      <c r="S15" s="224">
        <f>IF(R15="","No hay ejecución",IF(AND(I15=0),"No hay Programación", R15/I15))</f>
        <v>0</v>
      </c>
      <c r="T15" s="114" t="str">
        <f>IF(S15="No hay ejecución","NA",IF(S15&gt;=90%,"De acuerdo con lo programado",IF(S15&gt;=51%,"Atraso Leve",IF(S15&lt;50%,"En riesgo en cumplimiento"))))</f>
        <v>En riesgo en cumplimiento</v>
      </c>
      <c r="U15" s="114"/>
      <c r="V15" s="264">
        <v>0</v>
      </c>
      <c r="W15" s="224">
        <f t="shared" ref="W15:W46" si="0">IF(V15="","No hay ejecución",IF(AND(I15=0),"No hay Programación", V15/I15))</f>
        <v>0</v>
      </c>
      <c r="X15" s="114" t="str">
        <f t="shared" ref="X15:X46" si="1">IF(W15="No hay ejecución","NA",IF(W15&gt;=90%,"De acuerdo con lo programado",IF(W15&gt;=51%,"Atraso Leve",IF(W15&lt;50%,"En riesgo en cumplimiento"))))</f>
        <v>En riesgo en cumplimiento</v>
      </c>
      <c r="Y15" s="114"/>
      <c r="Z15" s="264">
        <v>0</v>
      </c>
      <c r="AA15" s="224">
        <f t="shared" ref="AA15:AA46" si="2">IF(Z15="","No hay ejecución",IF(AND(K15=0),"No hay Programación", Z15/K15))</f>
        <v>0</v>
      </c>
      <c r="AB15" s="114" t="str">
        <f t="shared" ref="AB15:AB46" si="3">IF(AA15="No hay ejecución","NA",IF(AA15&gt;=90%,"De acuerdo con lo programado",IF(AA15&gt;=51%,"Atraso Leve",IF(AA15&lt;50%,"En riesgo en cumplimiento"))))</f>
        <v>En riesgo en cumplimiento</v>
      </c>
      <c r="AC15" s="114"/>
      <c r="AD15" s="264">
        <v>0</v>
      </c>
      <c r="AE15" s="224">
        <f t="shared" ref="AE15:AE46" si="4">IF(AD15="","No hay ejecución",IF(AND(L15=0),"No hay Programación", AD15/L15))</f>
        <v>0</v>
      </c>
      <c r="AF15" s="114" t="str">
        <f t="shared" ref="AF15:AF46" si="5">IF(AE15="No hay ejecución","NA",IF(AE15&gt;=90%,"De acuerdo con lo programado",IF(AE15&gt;=51%,"Atraso Leve",IF(AE15&lt;50%,"En riesgo en cumplimiento"))))</f>
        <v>En riesgo en cumplimiento</v>
      </c>
      <c r="AG15" s="114"/>
      <c r="AH15" s="264">
        <f t="shared" ref="AH15:AH46" si="6">AD15+Z15+V15+R15</f>
        <v>0</v>
      </c>
      <c r="AI15" s="113">
        <f t="shared" ref="AI15:AI46" si="7">IF(AH15="","No hay ejecución",IF(AND(N15=0),"No hay Programación", AH15/N15))</f>
        <v>0</v>
      </c>
      <c r="AJ15" s="114" t="str">
        <f t="shared" ref="AJ15:AJ46" si="8">IF(AI15="No hay ejecución","NA",IF(AI15&gt;=90%,"De acuerdo con lo programado",IF(AI15&gt;=51%,"Atraso Leve",IF(AI15&lt;50%,"En riesgo en cumplimiento"))))</f>
        <v>En riesgo en cumplimiento</v>
      </c>
      <c r="AK15" s="114"/>
    </row>
    <row r="16" spans="1:37" ht="48.65" customHeight="1" thickTop="1" thickBot="1">
      <c r="A16" s="132">
        <f>A15+1</f>
        <v>2</v>
      </c>
      <c r="B16" s="133">
        <v>0</v>
      </c>
      <c r="C16" s="133">
        <v>0</v>
      </c>
      <c r="D16" s="133">
        <v>0</v>
      </c>
      <c r="E16" s="133">
        <v>0</v>
      </c>
      <c r="F16" s="214" t="s">
        <v>1590</v>
      </c>
      <c r="G16" s="255" t="s">
        <v>182</v>
      </c>
      <c r="H16" s="207" t="s">
        <v>206</v>
      </c>
      <c r="I16" s="208">
        <v>3</v>
      </c>
      <c r="J16" s="223">
        <v>3</v>
      </c>
      <c r="K16" s="274">
        <f t="shared" ref="K16:K76" si="9">I16+J16</f>
        <v>6</v>
      </c>
      <c r="L16" s="223">
        <v>3</v>
      </c>
      <c r="M16" s="223">
        <v>3</v>
      </c>
      <c r="N16" s="274">
        <f t="shared" ref="N16:N76" si="10">L16+M16</f>
        <v>6</v>
      </c>
      <c r="O16" s="274">
        <f t="shared" ref="O16:O76" si="11">K16+N16</f>
        <v>12</v>
      </c>
      <c r="P16" s="114"/>
      <c r="Q16" s="114" t="s">
        <v>1589</v>
      </c>
      <c r="R16" s="264">
        <v>0</v>
      </c>
      <c r="S16" s="224">
        <f t="shared" ref="S16:S76" si="12">IF(R16="","No hay ejecución",IF(AND(I16=0),"No hay Programación", R16/I16))</f>
        <v>0</v>
      </c>
      <c r="T16" s="114" t="str">
        <f t="shared" ref="T16:T84" si="13">IF(S16="No hay ejecución","NA",IF(S16&gt;=90%,"De acuerdo con lo programado",IF(S16&gt;=51%,"Atraso Leve",IF(S16&lt;50%,"En riesgo en cumplimiento"))))</f>
        <v>En riesgo en cumplimiento</v>
      </c>
      <c r="U16" s="114"/>
      <c r="V16" s="264">
        <v>0</v>
      </c>
      <c r="W16" s="224">
        <f t="shared" si="0"/>
        <v>0</v>
      </c>
      <c r="X16" s="114" t="str">
        <f t="shared" si="1"/>
        <v>En riesgo en cumplimiento</v>
      </c>
      <c r="Y16" s="114"/>
      <c r="Z16" s="264">
        <v>0</v>
      </c>
      <c r="AA16" s="224">
        <f t="shared" si="2"/>
        <v>0</v>
      </c>
      <c r="AB16" s="114" t="str">
        <f t="shared" si="3"/>
        <v>En riesgo en cumplimiento</v>
      </c>
      <c r="AC16" s="114"/>
      <c r="AD16" s="264">
        <v>0</v>
      </c>
      <c r="AE16" s="224">
        <f t="shared" si="4"/>
        <v>0</v>
      </c>
      <c r="AF16" s="114" t="str">
        <f t="shared" si="5"/>
        <v>En riesgo en cumplimiento</v>
      </c>
      <c r="AG16" s="114"/>
      <c r="AH16" s="264">
        <f t="shared" si="6"/>
        <v>0</v>
      </c>
      <c r="AI16" s="113">
        <f t="shared" si="7"/>
        <v>0</v>
      </c>
      <c r="AJ16" s="114" t="str">
        <f t="shared" si="8"/>
        <v>En riesgo en cumplimiento</v>
      </c>
      <c r="AK16" s="114"/>
    </row>
    <row r="17" spans="1:37" ht="48.65" customHeight="1" thickTop="1" thickBot="1">
      <c r="A17" s="132">
        <f t="shared" ref="A17:A80" si="14">A16+1</f>
        <v>3</v>
      </c>
      <c r="B17" s="133">
        <v>0</v>
      </c>
      <c r="C17" s="133">
        <v>0</v>
      </c>
      <c r="D17" s="133">
        <v>0</v>
      </c>
      <c r="E17" s="133">
        <v>0</v>
      </c>
      <c r="F17" s="214" t="s">
        <v>1591</v>
      </c>
      <c r="G17" s="255" t="s">
        <v>182</v>
      </c>
      <c r="H17" s="207" t="s">
        <v>206</v>
      </c>
      <c r="I17" s="208">
        <v>1</v>
      </c>
      <c r="J17" s="223">
        <v>1</v>
      </c>
      <c r="K17" s="274">
        <f t="shared" si="9"/>
        <v>2</v>
      </c>
      <c r="L17" s="223">
        <v>1</v>
      </c>
      <c r="M17" s="223">
        <v>1</v>
      </c>
      <c r="N17" s="274">
        <f t="shared" si="10"/>
        <v>2</v>
      </c>
      <c r="O17" s="274">
        <f t="shared" si="11"/>
        <v>4</v>
      </c>
      <c r="P17" s="114"/>
      <c r="Q17" s="114" t="s">
        <v>1589</v>
      </c>
      <c r="R17" s="264">
        <v>0</v>
      </c>
      <c r="S17" s="224">
        <f t="shared" si="12"/>
        <v>0</v>
      </c>
      <c r="T17" s="114" t="str">
        <f t="shared" si="13"/>
        <v>En riesgo en cumplimiento</v>
      </c>
      <c r="U17" s="114"/>
      <c r="V17" s="264">
        <v>0</v>
      </c>
      <c r="W17" s="224">
        <f t="shared" si="0"/>
        <v>0</v>
      </c>
      <c r="X17" s="114" t="str">
        <f t="shared" si="1"/>
        <v>En riesgo en cumplimiento</v>
      </c>
      <c r="Y17" s="114"/>
      <c r="Z17" s="264">
        <v>0</v>
      </c>
      <c r="AA17" s="224">
        <f t="shared" si="2"/>
        <v>0</v>
      </c>
      <c r="AB17" s="114" t="str">
        <f t="shared" si="3"/>
        <v>En riesgo en cumplimiento</v>
      </c>
      <c r="AC17" s="114"/>
      <c r="AD17" s="264">
        <v>0</v>
      </c>
      <c r="AE17" s="224">
        <f t="shared" si="4"/>
        <v>0</v>
      </c>
      <c r="AF17" s="114" t="str">
        <f t="shared" si="5"/>
        <v>En riesgo en cumplimiento</v>
      </c>
      <c r="AG17" s="114"/>
      <c r="AH17" s="264">
        <f t="shared" si="6"/>
        <v>0</v>
      </c>
      <c r="AI17" s="113">
        <f t="shared" si="7"/>
        <v>0</v>
      </c>
      <c r="AJ17" s="114" t="str">
        <f t="shared" si="8"/>
        <v>En riesgo en cumplimiento</v>
      </c>
      <c r="AK17" s="114"/>
    </row>
    <row r="18" spans="1:37" ht="48.65" customHeight="1" thickTop="1" thickBot="1">
      <c r="A18" s="132">
        <f t="shared" si="14"/>
        <v>4</v>
      </c>
      <c r="B18" s="133">
        <v>0</v>
      </c>
      <c r="C18" s="133">
        <v>0</v>
      </c>
      <c r="D18" s="133">
        <v>0</v>
      </c>
      <c r="E18" s="133">
        <v>0</v>
      </c>
      <c r="F18" s="214" t="s">
        <v>1592</v>
      </c>
      <c r="G18" s="255" t="s">
        <v>182</v>
      </c>
      <c r="H18" s="207" t="s">
        <v>206</v>
      </c>
      <c r="I18" s="208">
        <v>1</v>
      </c>
      <c r="J18" s="223">
        <v>1</v>
      </c>
      <c r="K18" s="274">
        <f t="shared" si="9"/>
        <v>2</v>
      </c>
      <c r="L18" s="223">
        <v>1</v>
      </c>
      <c r="M18" s="223">
        <v>1</v>
      </c>
      <c r="N18" s="274">
        <f t="shared" si="10"/>
        <v>2</v>
      </c>
      <c r="O18" s="274">
        <f t="shared" si="11"/>
        <v>4</v>
      </c>
      <c r="P18" s="114"/>
      <c r="Q18" s="114" t="s">
        <v>1589</v>
      </c>
      <c r="R18" s="264">
        <v>0</v>
      </c>
      <c r="S18" s="224">
        <f t="shared" si="12"/>
        <v>0</v>
      </c>
      <c r="T18" s="114" t="str">
        <f t="shared" si="13"/>
        <v>En riesgo en cumplimiento</v>
      </c>
      <c r="U18" s="114"/>
      <c r="V18" s="264">
        <v>0</v>
      </c>
      <c r="W18" s="224">
        <f t="shared" si="0"/>
        <v>0</v>
      </c>
      <c r="X18" s="114" t="str">
        <f t="shared" si="1"/>
        <v>En riesgo en cumplimiento</v>
      </c>
      <c r="Y18" s="114"/>
      <c r="Z18" s="264">
        <v>0</v>
      </c>
      <c r="AA18" s="224">
        <f t="shared" si="2"/>
        <v>0</v>
      </c>
      <c r="AB18" s="114" t="str">
        <f t="shared" si="3"/>
        <v>En riesgo en cumplimiento</v>
      </c>
      <c r="AC18" s="114"/>
      <c r="AD18" s="264">
        <v>0</v>
      </c>
      <c r="AE18" s="224">
        <f t="shared" si="4"/>
        <v>0</v>
      </c>
      <c r="AF18" s="114" t="str">
        <f t="shared" si="5"/>
        <v>En riesgo en cumplimiento</v>
      </c>
      <c r="AG18" s="114"/>
      <c r="AH18" s="264">
        <f t="shared" si="6"/>
        <v>0</v>
      </c>
      <c r="AI18" s="113">
        <f t="shared" si="7"/>
        <v>0</v>
      </c>
      <c r="AJ18" s="114" t="str">
        <f t="shared" si="8"/>
        <v>En riesgo en cumplimiento</v>
      </c>
      <c r="AK18" s="114"/>
    </row>
    <row r="19" spans="1:37" ht="48.65" customHeight="1" thickTop="1" thickBot="1">
      <c r="A19" s="132">
        <f t="shared" si="14"/>
        <v>5</v>
      </c>
      <c r="B19" s="133">
        <v>0</v>
      </c>
      <c r="C19" s="133">
        <v>0</v>
      </c>
      <c r="D19" s="133">
        <v>0</v>
      </c>
      <c r="E19" s="133">
        <v>0</v>
      </c>
      <c r="F19" s="214" t="s">
        <v>1593</v>
      </c>
      <c r="G19" s="255" t="s">
        <v>182</v>
      </c>
      <c r="H19" s="207" t="s">
        <v>209</v>
      </c>
      <c r="I19" s="208">
        <v>1</v>
      </c>
      <c r="J19" s="223">
        <v>1</v>
      </c>
      <c r="K19" s="274">
        <f t="shared" si="9"/>
        <v>2</v>
      </c>
      <c r="L19" s="223">
        <v>1</v>
      </c>
      <c r="M19" s="223">
        <v>1</v>
      </c>
      <c r="N19" s="274">
        <f t="shared" si="10"/>
        <v>2</v>
      </c>
      <c r="O19" s="274">
        <f t="shared" si="11"/>
        <v>4</v>
      </c>
      <c r="P19" s="114"/>
      <c r="Q19" s="114" t="s">
        <v>1589</v>
      </c>
      <c r="R19" s="264">
        <v>0</v>
      </c>
      <c r="S19" s="224">
        <f t="shared" si="12"/>
        <v>0</v>
      </c>
      <c r="T19" s="114" t="str">
        <f t="shared" si="13"/>
        <v>En riesgo en cumplimiento</v>
      </c>
      <c r="U19" s="114"/>
      <c r="V19" s="264">
        <v>0</v>
      </c>
      <c r="W19" s="224">
        <f t="shared" si="0"/>
        <v>0</v>
      </c>
      <c r="X19" s="114" t="str">
        <f t="shared" si="1"/>
        <v>En riesgo en cumplimiento</v>
      </c>
      <c r="Y19" s="114"/>
      <c r="Z19" s="264">
        <v>0</v>
      </c>
      <c r="AA19" s="224">
        <f t="shared" si="2"/>
        <v>0</v>
      </c>
      <c r="AB19" s="114" t="str">
        <f t="shared" si="3"/>
        <v>En riesgo en cumplimiento</v>
      </c>
      <c r="AC19" s="114"/>
      <c r="AD19" s="264">
        <v>0</v>
      </c>
      <c r="AE19" s="224">
        <f t="shared" si="4"/>
        <v>0</v>
      </c>
      <c r="AF19" s="114" t="str">
        <f t="shared" si="5"/>
        <v>En riesgo en cumplimiento</v>
      </c>
      <c r="AG19" s="114"/>
      <c r="AH19" s="264">
        <f t="shared" si="6"/>
        <v>0</v>
      </c>
      <c r="AI19" s="113">
        <f t="shared" si="7"/>
        <v>0</v>
      </c>
      <c r="AJ19" s="114" t="str">
        <f t="shared" si="8"/>
        <v>En riesgo en cumplimiento</v>
      </c>
      <c r="AK19" s="114"/>
    </row>
    <row r="20" spans="1:37" ht="48.65" customHeight="1" thickTop="1" thickBot="1">
      <c r="A20" s="132">
        <f t="shared" si="14"/>
        <v>6</v>
      </c>
      <c r="B20" s="133">
        <v>0</v>
      </c>
      <c r="C20" s="133">
        <v>0</v>
      </c>
      <c r="D20" s="133">
        <v>0</v>
      </c>
      <c r="E20" s="133">
        <v>0</v>
      </c>
      <c r="F20" s="214" t="s">
        <v>1594</v>
      </c>
      <c r="G20" s="255" t="s">
        <v>182</v>
      </c>
      <c r="H20" s="207" t="s">
        <v>209</v>
      </c>
      <c r="I20" s="208">
        <v>1</v>
      </c>
      <c r="J20" s="223">
        <v>1</v>
      </c>
      <c r="K20" s="274">
        <f t="shared" si="9"/>
        <v>2</v>
      </c>
      <c r="L20" s="223">
        <v>1</v>
      </c>
      <c r="M20" s="223">
        <v>1</v>
      </c>
      <c r="N20" s="274">
        <f t="shared" si="10"/>
        <v>2</v>
      </c>
      <c r="O20" s="274">
        <f t="shared" si="11"/>
        <v>4</v>
      </c>
      <c r="P20" s="114"/>
      <c r="Q20" s="114" t="s">
        <v>1589</v>
      </c>
      <c r="R20" s="264">
        <v>0</v>
      </c>
      <c r="S20" s="224">
        <f t="shared" si="12"/>
        <v>0</v>
      </c>
      <c r="T20" s="114" t="str">
        <f t="shared" si="13"/>
        <v>En riesgo en cumplimiento</v>
      </c>
      <c r="U20" s="114"/>
      <c r="V20" s="264">
        <v>0</v>
      </c>
      <c r="W20" s="224">
        <f t="shared" si="0"/>
        <v>0</v>
      </c>
      <c r="X20" s="114" t="str">
        <f t="shared" si="1"/>
        <v>En riesgo en cumplimiento</v>
      </c>
      <c r="Y20" s="114"/>
      <c r="Z20" s="264">
        <v>0</v>
      </c>
      <c r="AA20" s="224">
        <f t="shared" si="2"/>
        <v>0</v>
      </c>
      <c r="AB20" s="114" t="str">
        <f t="shared" si="3"/>
        <v>En riesgo en cumplimiento</v>
      </c>
      <c r="AC20" s="114"/>
      <c r="AD20" s="264">
        <v>0</v>
      </c>
      <c r="AE20" s="224">
        <f t="shared" si="4"/>
        <v>0</v>
      </c>
      <c r="AF20" s="114" t="str">
        <f t="shared" si="5"/>
        <v>En riesgo en cumplimiento</v>
      </c>
      <c r="AG20" s="114"/>
      <c r="AH20" s="264">
        <f t="shared" si="6"/>
        <v>0</v>
      </c>
      <c r="AI20" s="113">
        <f t="shared" si="7"/>
        <v>0</v>
      </c>
      <c r="AJ20" s="114" t="str">
        <f t="shared" si="8"/>
        <v>En riesgo en cumplimiento</v>
      </c>
      <c r="AK20" s="114"/>
    </row>
    <row r="21" spans="1:37" ht="48.65" customHeight="1" thickTop="1" thickBot="1">
      <c r="A21" s="132">
        <f t="shared" si="14"/>
        <v>7</v>
      </c>
      <c r="B21" s="133">
        <v>0</v>
      </c>
      <c r="C21" s="133">
        <v>0</v>
      </c>
      <c r="D21" s="133">
        <v>0</v>
      </c>
      <c r="E21" s="133">
        <v>0</v>
      </c>
      <c r="F21" s="214" t="s">
        <v>1595</v>
      </c>
      <c r="G21" s="255" t="s">
        <v>182</v>
      </c>
      <c r="H21" s="207" t="s">
        <v>209</v>
      </c>
      <c r="I21" s="208">
        <v>1</v>
      </c>
      <c r="J21" s="223">
        <v>0</v>
      </c>
      <c r="K21" s="274">
        <f t="shared" si="9"/>
        <v>1</v>
      </c>
      <c r="L21" s="223">
        <v>0</v>
      </c>
      <c r="M21" s="223">
        <v>1</v>
      </c>
      <c r="N21" s="274">
        <f t="shared" si="10"/>
        <v>1</v>
      </c>
      <c r="O21" s="274">
        <f t="shared" si="11"/>
        <v>2</v>
      </c>
      <c r="P21" s="114"/>
      <c r="Q21" s="114" t="s">
        <v>1589</v>
      </c>
      <c r="R21" s="264">
        <v>0</v>
      </c>
      <c r="S21" s="224">
        <f t="shared" si="12"/>
        <v>0</v>
      </c>
      <c r="T21" s="114" t="str">
        <f t="shared" si="13"/>
        <v>En riesgo en cumplimiento</v>
      </c>
      <c r="U21" s="114"/>
      <c r="V21" s="264">
        <v>0</v>
      </c>
      <c r="W21" s="224">
        <f t="shared" si="0"/>
        <v>0</v>
      </c>
      <c r="X21" s="114" t="str">
        <f t="shared" si="1"/>
        <v>En riesgo en cumplimiento</v>
      </c>
      <c r="Y21" s="114"/>
      <c r="Z21" s="264">
        <v>0</v>
      </c>
      <c r="AA21" s="224">
        <f t="shared" si="2"/>
        <v>0</v>
      </c>
      <c r="AB21" s="114" t="str">
        <f t="shared" si="3"/>
        <v>En riesgo en cumplimiento</v>
      </c>
      <c r="AC21" s="114"/>
      <c r="AD21" s="264">
        <v>0</v>
      </c>
      <c r="AE21" s="224" t="str">
        <f t="shared" si="4"/>
        <v>No hay Programación</v>
      </c>
      <c r="AF21" s="114" t="str">
        <f t="shared" si="5"/>
        <v>De acuerdo con lo programado</v>
      </c>
      <c r="AG21" s="114"/>
      <c r="AH21" s="264">
        <f t="shared" si="6"/>
        <v>0</v>
      </c>
      <c r="AI21" s="113">
        <f t="shared" si="7"/>
        <v>0</v>
      </c>
      <c r="AJ21" s="114" t="str">
        <f t="shared" si="8"/>
        <v>En riesgo en cumplimiento</v>
      </c>
      <c r="AK21" s="114"/>
    </row>
    <row r="22" spans="1:37" ht="48.65" customHeight="1" thickTop="1" thickBot="1">
      <c r="A22" s="132">
        <f t="shared" si="14"/>
        <v>8</v>
      </c>
      <c r="B22" s="133">
        <v>0</v>
      </c>
      <c r="C22" s="133">
        <v>0</v>
      </c>
      <c r="D22" s="133">
        <v>0</v>
      </c>
      <c r="E22" s="133">
        <v>0</v>
      </c>
      <c r="F22" s="214" t="s">
        <v>1596</v>
      </c>
      <c r="G22" s="255" t="s">
        <v>1597</v>
      </c>
      <c r="H22" s="207" t="s">
        <v>207</v>
      </c>
      <c r="I22" s="208">
        <v>16</v>
      </c>
      <c r="J22" s="223">
        <v>0</v>
      </c>
      <c r="K22" s="274">
        <f t="shared" si="9"/>
        <v>16</v>
      </c>
      <c r="L22" s="223">
        <v>0</v>
      </c>
      <c r="M22" s="223">
        <v>16</v>
      </c>
      <c r="N22" s="274">
        <f t="shared" si="10"/>
        <v>16</v>
      </c>
      <c r="O22" s="274">
        <f t="shared" si="11"/>
        <v>32</v>
      </c>
      <c r="P22" s="114"/>
      <c r="Q22" s="114" t="s">
        <v>1589</v>
      </c>
      <c r="R22" s="264">
        <v>0</v>
      </c>
      <c r="S22" s="224">
        <f t="shared" si="12"/>
        <v>0</v>
      </c>
      <c r="T22" s="114" t="str">
        <f t="shared" si="13"/>
        <v>En riesgo en cumplimiento</v>
      </c>
      <c r="U22" s="114"/>
      <c r="V22" s="264">
        <v>0</v>
      </c>
      <c r="W22" s="224">
        <f t="shared" si="0"/>
        <v>0</v>
      </c>
      <c r="X22" s="114" t="str">
        <f t="shared" si="1"/>
        <v>En riesgo en cumplimiento</v>
      </c>
      <c r="Y22" s="114"/>
      <c r="Z22" s="264">
        <v>0</v>
      </c>
      <c r="AA22" s="224">
        <f t="shared" si="2"/>
        <v>0</v>
      </c>
      <c r="AB22" s="114" t="str">
        <f t="shared" si="3"/>
        <v>En riesgo en cumplimiento</v>
      </c>
      <c r="AC22" s="114"/>
      <c r="AD22" s="264">
        <v>0</v>
      </c>
      <c r="AE22" s="224" t="str">
        <f t="shared" si="4"/>
        <v>No hay Programación</v>
      </c>
      <c r="AF22" s="114" t="str">
        <f t="shared" si="5"/>
        <v>De acuerdo con lo programado</v>
      </c>
      <c r="AG22" s="114"/>
      <c r="AH22" s="264">
        <f t="shared" si="6"/>
        <v>0</v>
      </c>
      <c r="AI22" s="113">
        <f t="shared" si="7"/>
        <v>0</v>
      </c>
      <c r="AJ22" s="114" t="str">
        <f t="shared" si="8"/>
        <v>En riesgo en cumplimiento</v>
      </c>
      <c r="AK22" s="114"/>
    </row>
    <row r="23" spans="1:37" ht="48.65" customHeight="1" thickTop="1" thickBot="1">
      <c r="A23" s="132">
        <f t="shared" si="14"/>
        <v>9</v>
      </c>
      <c r="B23" s="133">
        <v>0</v>
      </c>
      <c r="C23" s="133">
        <v>0</v>
      </c>
      <c r="D23" s="133">
        <v>0</v>
      </c>
      <c r="E23" s="133">
        <v>0</v>
      </c>
      <c r="F23" s="214" t="s">
        <v>1598</v>
      </c>
      <c r="G23" s="255" t="s">
        <v>1597</v>
      </c>
      <c r="H23" s="207" t="s">
        <v>205</v>
      </c>
      <c r="I23" s="272">
        <v>60</v>
      </c>
      <c r="J23" s="456">
        <v>60</v>
      </c>
      <c r="K23" s="274">
        <f t="shared" si="9"/>
        <v>120</v>
      </c>
      <c r="L23" s="456">
        <v>60</v>
      </c>
      <c r="M23" s="456">
        <v>60</v>
      </c>
      <c r="N23" s="274">
        <f t="shared" si="10"/>
        <v>120</v>
      </c>
      <c r="O23" s="274">
        <f t="shared" si="11"/>
        <v>240</v>
      </c>
      <c r="P23" s="114" t="s">
        <v>1599</v>
      </c>
      <c r="Q23" s="114" t="s">
        <v>1600</v>
      </c>
      <c r="R23" s="264">
        <v>0</v>
      </c>
      <c r="S23" s="224">
        <f t="shared" si="12"/>
        <v>0</v>
      </c>
      <c r="T23" s="114" t="str">
        <f t="shared" si="13"/>
        <v>En riesgo en cumplimiento</v>
      </c>
      <c r="U23" s="114"/>
      <c r="V23" s="264">
        <v>0</v>
      </c>
      <c r="W23" s="224">
        <f t="shared" si="0"/>
        <v>0</v>
      </c>
      <c r="X23" s="114" t="str">
        <f t="shared" si="1"/>
        <v>En riesgo en cumplimiento</v>
      </c>
      <c r="Y23" s="114"/>
      <c r="Z23" s="264">
        <v>0</v>
      </c>
      <c r="AA23" s="224">
        <f t="shared" si="2"/>
        <v>0</v>
      </c>
      <c r="AB23" s="114" t="str">
        <f t="shared" si="3"/>
        <v>En riesgo en cumplimiento</v>
      </c>
      <c r="AC23" s="114"/>
      <c r="AD23" s="264">
        <v>0</v>
      </c>
      <c r="AE23" s="224">
        <f t="shared" si="4"/>
        <v>0</v>
      </c>
      <c r="AF23" s="114" t="str">
        <f t="shared" si="5"/>
        <v>En riesgo en cumplimiento</v>
      </c>
      <c r="AG23" s="114"/>
      <c r="AH23" s="264">
        <f t="shared" si="6"/>
        <v>0</v>
      </c>
      <c r="AI23" s="113">
        <f t="shared" si="7"/>
        <v>0</v>
      </c>
      <c r="AJ23" s="114" t="str">
        <f t="shared" si="8"/>
        <v>En riesgo en cumplimiento</v>
      </c>
      <c r="AK23" s="114"/>
    </row>
    <row r="24" spans="1:37" ht="48.65" customHeight="1" thickTop="1" thickBot="1">
      <c r="A24" s="132">
        <f t="shared" si="14"/>
        <v>10</v>
      </c>
      <c r="B24" s="133">
        <v>0</v>
      </c>
      <c r="C24" s="133">
        <v>0</v>
      </c>
      <c r="D24" s="133">
        <v>0</v>
      </c>
      <c r="E24" s="133">
        <v>0</v>
      </c>
      <c r="F24" s="214" t="s">
        <v>1601</v>
      </c>
      <c r="G24" s="255" t="s">
        <v>182</v>
      </c>
      <c r="H24" s="207" t="s">
        <v>209</v>
      </c>
      <c r="I24" s="272">
        <v>60</v>
      </c>
      <c r="J24" s="456">
        <v>60</v>
      </c>
      <c r="K24" s="274">
        <f t="shared" si="9"/>
        <v>120</v>
      </c>
      <c r="L24" s="456">
        <v>60</v>
      </c>
      <c r="M24" s="456">
        <v>60</v>
      </c>
      <c r="N24" s="274">
        <f t="shared" si="10"/>
        <v>120</v>
      </c>
      <c r="O24" s="274">
        <f t="shared" si="11"/>
        <v>240</v>
      </c>
      <c r="P24" s="114" t="s">
        <v>1599</v>
      </c>
      <c r="Q24" s="114" t="s">
        <v>1600</v>
      </c>
      <c r="R24" s="264">
        <v>0</v>
      </c>
      <c r="S24" s="224">
        <f t="shared" si="12"/>
        <v>0</v>
      </c>
      <c r="T24" s="114" t="str">
        <f t="shared" si="13"/>
        <v>En riesgo en cumplimiento</v>
      </c>
      <c r="U24" s="114"/>
      <c r="V24" s="264">
        <v>0</v>
      </c>
      <c r="W24" s="224">
        <f t="shared" si="0"/>
        <v>0</v>
      </c>
      <c r="X24" s="114" t="str">
        <f t="shared" si="1"/>
        <v>En riesgo en cumplimiento</v>
      </c>
      <c r="Y24" s="114"/>
      <c r="Z24" s="264">
        <v>0</v>
      </c>
      <c r="AA24" s="224">
        <f t="shared" si="2"/>
        <v>0</v>
      </c>
      <c r="AB24" s="114" t="str">
        <f t="shared" si="3"/>
        <v>En riesgo en cumplimiento</v>
      </c>
      <c r="AC24" s="114"/>
      <c r="AD24" s="264">
        <v>0</v>
      </c>
      <c r="AE24" s="224">
        <f t="shared" si="4"/>
        <v>0</v>
      </c>
      <c r="AF24" s="114" t="str">
        <f t="shared" si="5"/>
        <v>En riesgo en cumplimiento</v>
      </c>
      <c r="AG24" s="114"/>
      <c r="AH24" s="264">
        <f t="shared" si="6"/>
        <v>0</v>
      </c>
      <c r="AI24" s="113">
        <f t="shared" si="7"/>
        <v>0</v>
      </c>
      <c r="AJ24" s="114" t="str">
        <f t="shared" si="8"/>
        <v>En riesgo en cumplimiento</v>
      </c>
      <c r="AK24" s="114"/>
    </row>
    <row r="25" spans="1:37" ht="48.65" customHeight="1" thickTop="1" thickBot="1">
      <c r="A25" s="132">
        <f t="shared" si="14"/>
        <v>11</v>
      </c>
      <c r="B25" s="133">
        <v>0</v>
      </c>
      <c r="C25" s="133">
        <v>0</v>
      </c>
      <c r="D25" s="133">
        <v>0</v>
      </c>
      <c r="E25" s="133">
        <v>0</v>
      </c>
      <c r="F25" s="214" t="s">
        <v>1602</v>
      </c>
      <c r="G25" s="255" t="s">
        <v>1597</v>
      </c>
      <c r="H25" s="207" t="s">
        <v>1603</v>
      </c>
      <c r="I25" s="208">
        <v>150</v>
      </c>
      <c r="J25" s="223">
        <v>150</v>
      </c>
      <c r="K25" s="274">
        <f t="shared" si="9"/>
        <v>300</v>
      </c>
      <c r="L25" s="223">
        <v>150</v>
      </c>
      <c r="M25" s="223">
        <v>150</v>
      </c>
      <c r="N25" s="274">
        <f t="shared" si="10"/>
        <v>300</v>
      </c>
      <c r="O25" s="274">
        <f t="shared" si="11"/>
        <v>600</v>
      </c>
      <c r="P25" s="114" t="s">
        <v>1604</v>
      </c>
      <c r="Q25" s="114" t="s">
        <v>1605</v>
      </c>
      <c r="R25" s="264">
        <v>200</v>
      </c>
      <c r="S25" s="224">
        <f t="shared" si="12"/>
        <v>1.3333333333333333</v>
      </c>
      <c r="T25" s="114" t="str">
        <f t="shared" si="13"/>
        <v>De acuerdo con lo programado</v>
      </c>
      <c r="U25" s="114"/>
      <c r="V25" s="264">
        <v>0</v>
      </c>
      <c r="W25" s="224">
        <f t="shared" si="0"/>
        <v>0</v>
      </c>
      <c r="X25" s="114" t="str">
        <f t="shared" si="1"/>
        <v>En riesgo en cumplimiento</v>
      </c>
      <c r="Y25" s="114"/>
      <c r="Z25" s="264">
        <v>0</v>
      </c>
      <c r="AA25" s="224">
        <f t="shared" si="2"/>
        <v>0</v>
      </c>
      <c r="AB25" s="114" t="str">
        <f t="shared" si="3"/>
        <v>En riesgo en cumplimiento</v>
      </c>
      <c r="AC25" s="114"/>
      <c r="AD25" s="264">
        <v>0</v>
      </c>
      <c r="AE25" s="224">
        <f t="shared" si="4"/>
        <v>0</v>
      </c>
      <c r="AF25" s="114" t="str">
        <f t="shared" si="5"/>
        <v>En riesgo en cumplimiento</v>
      </c>
      <c r="AG25" s="114"/>
      <c r="AH25" s="264">
        <f t="shared" si="6"/>
        <v>200</v>
      </c>
      <c r="AI25" s="113">
        <f t="shared" si="7"/>
        <v>0.66666666666666663</v>
      </c>
      <c r="AJ25" s="114" t="str">
        <f t="shared" si="8"/>
        <v>Atraso Leve</v>
      </c>
      <c r="AK25" s="114"/>
    </row>
    <row r="26" spans="1:37" ht="48.65" customHeight="1" thickTop="1" thickBot="1">
      <c r="A26" s="132">
        <f t="shared" si="14"/>
        <v>12</v>
      </c>
      <c r="B26" s="133">
        <v>0</v>
      </c>
      <c r="C26" s="133">
        <v>0</v>
      </c>
      <c r="D26" s="133">
        <v>0</v>
      </c>
      <c r="E26" s="133">
        <v>0</v>
      </c>
      <c r="F26" s="214" t="s">
        <v>1606</v>
      </c>
      <c r="G26" s="255" t="s">
        <v>1597</v>
      </c>
      <c r="H26" s="207" t="s">
        <v>1607</v>
      </c>
      <c r="I26" s="208">
        <v>60</v>
      </c>
      <c r="J26" s="223">
        <v>60</v>
      </c>
      <c r="K26" s="274">
        <f t="shared" si="9"/>
        <v>120</v>
      </c>
      <c r="L26" s="223">
        <v>60</v>
      </c>
      <c r="M26" s="223">
        <v>60</v>
      </c>
      <c r="N26" s="274">
        <f t="shared" si="10"/>
        <v>120</v>
      </c>
      <c r="O26" s="274">
        <f t="shared" si="11"/>
        <v>240</v>
      </c>
      <c r="P26" s="114" t="s">
        <v>1608</v>
      </c>
      <c r="Q26" s="114" t="s">
        <v>1609</v>
      </c>
      <c r="R26" s="264">
        <v>103</v>
      </c>
      <c r="S26" s="224">
        <f t="shared" si="12"/>
        <v>1.7166666666666666</v>
      </c>
      <c r="T26" s="114" t="str">
        <f t="shared" si="13"/>
        <v>De acuerdo con lo programado</v>
      </c>
      <c r="U26" s="114"/>
      <c r="V26" s="264">
        <v>0</v>
      </c>
      <c r="W26" s="224">
        <f t="shared" si="0"/>
        <v>0</v>
      </c>
      <c r="X26" s="114" t="str">
        <f t="shared" si="1"/>
        <v>En riesgo en cumplimiento</v>
      </c>
      <c r="Y26" s="114"/>
      <c r="Z26" s="264">
        <v>0</v>
      </c>
      <c r="AA26" s="224">
        <f t="shared" si="2"/>
        <v>0</v>
      </c>
      <c r="AB26" s="114" t="str">
        <f t="shared" si="3"/>
        <v>En riesgo en cumplimiento</v>
      </c>
      <c r="AC26" s="114"/>
      <c r="AD26" s="264">
        <v>0</v>
      </c>
      <c r="AE26" s="224">
        <f t="shared" si="4"/>
        <v>0</v>
      </c>
      <c r="AF26" s="114" t="str">
        <f t="shared" si="5"/>
        <v>En riesgo en cumplimiento</v>
      </c>
      <c r="AG26" s="114"/>
      <c r="AH26" s="264">
        <f t="shared" si="6"/>
        <v>103</v>
      </c>
      <c r="AI26" s="113">
        <f t="shared" si="7"/>
        <v>0.85833333333333328</v>
      </c>
      <c r="AJ26" s="114" t="str">
        <f t="shared" si="8"/>
        <v>Atraso Leve</v>
      </c>
      <c r="AK26" s="114"/>
    </row>
    <row r="27" spans="1:37" ht="48.65" customHeight="1" thickTop="1" thickBot="1">
      <c r="A27" s="132">
        <f t="shared" si="14"/>
        <v>13</v>
      </c>
      <c r="B27" s="133">
        <v>0</v>
      </c>
      <c r="C27" s="133">
        <v>0</v>
      </c>
      <c r="D27" s="133">
        <v>0</v>
      </c>
      <c r="E27" s="133">
        <v>0</v>
      </c>
      <c r="F27" s="214" t="s">
        <v>1610</v>
      </c>
      <c r="G27" s="255" t="s">
        <v>1597</v>
      </c>
      <c r="H27" s="255" t="s">
        <v>1611</v>
      </c>
      <c r="I27" s="208">
        <v>0</v>
      </c>
      <c r="J27" s="223">
        <v>0</v>
      </c>
      <c r="K27" s="274">
        <f t="shared" si="9"/>
        <v>0</v>
      </c>
      <c r="L27" s="223">
        <v>0</v>
      </c>
      <c r="M27" s="223">
        <v>310</v>
      </c>
      <c r="N27" s="274">
        <f t="shared" si="10"/>
        <v>310</v>
      </c>
      <c r="O27" s="274">
        <f t="shared" si="11"/>
        <v>310</v>
      </c>
      <c r="P27" s="114" t="s">
        <v>1612</v>
      </c>
      <c r="Q27" s="114" t="s">
        <v>1613</v>
      </c>
      <c r="R27" s="264">
        <v>0</v>
      </c>
      <c r="S27" s="224" t="str">
        <f t="shared" si="12"/>
        <v>No hay Programación</v>
      </c>
      <c r="T27" s="114" t="str">
        <f t="shared" si="13"/>
        <v>De acuerdo con lo programado</v>
      </c>
      <c r="U27" s="114"/>
      <c r="V27" s="264">
        <v>0</v>
      </c>
      <c r="W27" s="224" t="str">
        <f t="shared" si="0"/>
        <v>No hay Programación</v>
      </c>
      <c r="X27" s="114" t="str">
        <f t="shared" si="1"/>
        <v>De acuerdo con lo programado</v>
      </c>
      <c r="Y27" s="114"/>
      <c r="Z27" s="264">
        <v>0</v>
      </c>
      <c r="AA27" s="224" t="str">
        <f t="shared" si="2"/>
        <v>No hay Programación</v>
      </c>
      <c r="AB27" s="114" t="str">
        <f t="shared" si="3"/>
        <v>De acuerdo con lo programado</v>
      </c>
      <c r="AC27" s="114"/>
      <c r="AD27" s="264">
        <v>0</v>
      </c>
      <c r="AE27" s="224" t="str">
        <f t="shared" si="4"/>
        <v>No hay Programación</v>
      </c>
      <c r="AF27" s="114" t="str">
        <f t="shared" si="5"/>
        <v>De acuerdo con lo programado</v>
      </c>
      <c r="AG27" s="114"/>
      <c r="AH27" s="264">
        <f t="shared" si="6"/>
        <v>0</v>
      </c>
      <c r="AI27" s="113">
        <f t="shared" si="7"/>
        <v>0</v>
      </c>
      <c r="AJ27" s="114" t="str">
        <f t="shared" si="8"/>
        <v>En riesgo en cumplimiento</v>
      </c>
      <c r="AK27" s="114"/>
    </row>
    <row r="28" spans="1:37" ht="48.65" customHeight="1" thickTop="1" thickBot="1">
      <c r="A28" s="132">
        <f t="shared" si="14"/>
        <v>14</v>
      </c>
      <c r="B28" s="133">
        <v>0</v>
      </c>
      <c r="C28" s="133">
        <v>0</v>
      </c>
      <c r="D28" s="133">
        <v>0</v>
      </c>
      <c r="E28" s="133">
        <v>0</v>
      </c>
      <c r="F28" s="214" t="s">
        <v>1614</v>
      </c>
      <c r="G28" s="255" t="s">
        <v>1597</v>
      </c>
      <c r="H28" s="207" t="s">
        <v>1615</v>
      </c>
      <c r="I28" s="208">
        <v>60</v>
      </c>
      <c r="J28" s="223">
        <v>60</v>
      </c>
      <c r="K28" s="274">
        <f t="shared" si="9"/>
        <v>120</v>
      </c>
      <c r="L28" s="223">
        <v>60</v>
      </c>
      <c r="M28" s="223">
        <v>60</v>
      </c>
      <c r="N28" s="274">
        <f t="shared" si="10"/>
        <v>120</v>
      </c>
      <c r="O28" s="274">
        <f t="shared" si="11"/>
        <v>240</v>
      </c>
      <c r="P28" s="114" t="s">
        <v>1604</v>
      </c>
      <c r="Q28" s="114" t="s">
        <v>402</v>
      </c>
      <c r="R28" s="264">
        <v>80</v>
      </c>
      <c r="S28" s="224">
        <f t="shared" si="12"/>
        <v>1.3333333333333333</v>
      </c>
      <c r="T28" s="114" t="str">
        <f t="shared" si="13"/>
        <v>De acuerdo con lo programado</v>
      </c>
      <c r="U28" s="114"/>
      <c r="V28" s="264">
        <v>0</v>
      </c>
      <c r="W28" s="224">
        <f t="shared" si="0"/>
        <v>0</v>
      </c>
      <c r="X28" s="114" t="str">
        <f t="shared" si="1"/>
        <v>En riesgo en cumplimiento</v>
      </c>
      <c r="Y28" s="114"/>
      <c r="Z28" s="264">
        <v>0</v>
      </c>
      <c r="AA28" s="224">
        <f t="shared" si="2"/>
        <v>0</v>
      </c>
      <c r="AB28" s="114" t="str">
        <f t="shared" si="3"/>
        <v>En riesgo en cumplimiento</v>
      </c>
      <c r="AC28" s="114"/>
      <c r="AD28" s="264">
        <v>0</v>
      </c>
      <c r="AE28" s="224">
        <f t="shared" si="4"/>
        <v>0</v>
      </c>
      <c r="AF28" s="114" t="str">
        <f t="shared" si="5"/>
        <v>En riesgo en cumplimiento</v>
      </c>
      <c r="AG28" s="114"/>
      <c r="AH28" s="264">
        <f t="shared" si="6"/>
        <v>80</v>
      </c>
      <c r="AI28" s="113">
        <f t="shared" si="7"/>
        <v>0.66666666666666663</v>
      </c>
      <c r="AJ28" s="114" t="str">
        <f t="shared" si="8"/>
        <v>Atraso Leve</v>
      </c>
      <c r="AK28" s="114"/>
    </row>
    <row r="29" spans="1:37" ht="48.65" customHeight="1" thickTop="1" thickBot="1">
      <c r="A29" s="132">
        <f t="shared" si="14"/>
        <v>15</v>
      </c>
      <c r="B29" s="133">
        <v>0</v>
      </c>
      <c r="C29" s="133">
        <v>0</v>
      </c>
      <c r="D29" s="133">
        <v>0</v>
      </c>
      <c r="E29" s="133">
        <v>0</v>
      </c>
      <c r="F29" s="214" t="s">
        <v>1616</v>
      </c>
      <c r="G29" s="255" t="s">
        <v>1597</v>
      </c>
      <c r="H29" s="207" t="s">
        <v>1617</v>
      </c>
      <c r="I29" s="208">
        <v>550</v>
      </c>
      <c r="J29" s="223">
        <v>550</v>
      </c>
      <c r="K29" s="274">
        <f t="shared" si="9"/>
        <v>1100</v>
      </c>
      <c r="L29" s="223">
        <v>550</v>
      </c>
      <c r="M29" s="223">
        <v>550</v>
      </c>
      <c r="N29" s="274">
        <f t="shared" si="10"/>
        <v>1100</v>
      </c>
      <c r="O29" s="274">
        <f t="shared" si="11"/>
        <v>2200</v>
      </c>
      <c r="P29" s="114" t="s">
        <v>1618</v>
      </c>
      <c r="Q29" s="114" t="s">
        <v>402</v>
      </c>
      <c r="R29" s="264">
        <v>550</v>
      </c>
      <c r="S29" s="224">
        <f t="shared" si="12"/>
        <v>1</v>
      </c>
      <c r="T29" s="114" t="str">
        <f t="shared" si="13"/>
        <v>De acuerdo con lo programado</v>
      </c>
      <c r="U29" s="114"/>
      <c r="V29" s="264">
        <v>0</v>
      </c>
      <c r="W29" s="224">
        <f t="shared" si="0"/>
        <v>0</v>
      </c>
      <c r="X29" s="114" t="str">
        <f t="shared" si="1"/>
        <v>En riesgo en cumplimiento</v>
      </c>
      <c r="Y29" s="114"/>
      <c r="Z29" s="264">
        <v>0</v>
      </c>
      <c r="AA29" s="224">
        <f t="shared" si="2"/>
        <v>0</v>
      </c>
      <c r="AB29" s="114" t="str">
        <f t="shared" si="3"/>
        <v>En riesgo en cumplimiento</v>
      </c>
      <c r="AC29" s="114"/>
      <c r="AD29" s="264">
        <v>0</v>
      </c>
      <c r="AE29" s="224">
        <f t="shared" si="4"/>
        <v>0</v>
      </c>
      <c r="AF29" s="114" t="str">
        <f t="shared" si="5"/>
        <v>En riesgo en cumplimiento</v>
      </c>
      <c r="AG29" s="114"/>
      <c r="AH29" s="264">
        <f t="shared" si="6"/>
        <v>550</v>
      </c>
      <c r="AI29" s="113">
        <f t="shared" si="7"/>
        <v>0.5</v>
      </c>
      <c r="AJ29" s="114" t="b">
        <f t="shared" si="8"/>
        <v>0</v>
      </c>
      <c r="AK29" s="114"/>
    </row>
    <row r="30" spans="1:37" ht="48.65" customHeight="1" thickTop="1" thickBot="1">
      <c r="A30" s="132">
        <f t="shared" si="14"/>
        <v>16</v>
      </c>
      <c r="B30" s="133">
        <v>0</v>
      </c>
      <c r="C30" s="133">
        <v>0</v>
      </c>
      <c r="D30" s="133">
        <v>0</v>
      </c>
      <c r="E30" s="133">
        <v>0</v>
      </c>
      <c r="F30" s="214" t="s">
        <v>1619</v>
      </c>
      <c r="G30" s="255" t="s">
        <v>182</v>
      </c>
      <c r="H30" s="207" t="s">
        <v>1617</v>
      </c>
      <c r="I30" s="208">
        <v>213</v>
      </c>
      <c r="J30" s="223">
        <v>213</v>
      </c>
      <c r="K30" s="274">
        <f t="shared" si="9"/>
        <v>426</v>
      </c>
      <c r="L30" s="223">
        <v>213</v>
      </c>
      <c r="M30" s="223">
        <v>213</v>
      </c>
      <c r="N30" s="274">
        <f t="shared" si="10"/>
        <v>426</v>
      </c>
      <c r="O30" s="274">
        <f t="shared" si="11"/>
        <v>852</v>
      </c>
      <c r="P30" s="114" t="s">
        <v>1618</v>
      </c>
      <c r="Q30" s="114" t="s">
        <v>402</v>
      </c>
      <c r="R30" s="264">
        <v>289</v>
      </c>
      <c r="S30" s="224">
        <f t="shared" si="12"/>
        <v>1.3568075117370892</v>
      </c>
      <c r="T30" s="114" t="str">
        <f t="shared" si="13"/>
        <v>De acuerdo con lo programado</v>
      </c>
      <c r="U30" s="114"/>
      <c r="V30" s="264">
        <v>0</v>
      </c>
      <c r="W30" s="224">
        <f t="shared" si="0"/>
        <v>0</v>
      </c>
      <c r="X30" s="114" t="str">
        <f t="shared" si="1"/>
        <v>En riesgo en cumplimiento</v>
      </c>
      <c r="Y30" s="114"/>
      <c r="Z30" s="264">
        <v>0</v>
      </c>
      <c r="AA30" s="224">
        <f t="shared" si="2"/>
        <v>0</v>
      </c>
      <c r="AB30" s="114" t="str">
        <f t="shared" si="3"/>
        <v>En riesgo en cumplimiento</v>
      </c>
      <c r="AC30" s="114"/>
      <c r="AD30" s="264">
        <v>0</v>
      </c>
      <c r="AE30" s="224">
        <f t="shared" si="4"/>
        <v>0</v>
      </c>
      <c r="AF30" s="114" t="str">
        <f t="shared" si="5"/>
        <v>En riesgo en cumplimiento</v>
      </c>
      <c r="AG30" s="114"/>
      <c r="AH30" s="264">
        <f t="shared" si="6"/>
        <v>289</v>
      </c>
      <c r="AI30" s="113">
        <f t="shared" si="7"/>
        <v>0.67840375586854462</v>
      </c>
      <c r="AJ30" s="114" t="str">
        <f t="shared" si="8"/>
        <v>Atraso Leve</v>
      </c>
      <c r="AK30" s="114"/>
    </row>
    <row r="31" spans="1:37" ht="48.65" customHeight="1" thickTop="1" thickBot="1">
      <c r="A31" s="132">
        <f t="shared" si="14"/>
        <v>17</v>
      </c>
      <c r="B31" s="133">
        <v>0</v>
      </c>
      <c r="C31" s="133">
        <v>0</v>
      </c>
      <c r="D31" s="133">
        <v>0</v>
      </c>
      <c r="E31" s="133">
        <v>0</v>
      </c>
      <c r="F31" s="214" t="s">
        <v>1620</v>
      </c>
      <c r="G31" s="255" t="s">
        <v>1597</v>
      </c>
      <c r="H31" s="207" t="s">
        <v>1621</v>
      </c>
      <c r="I31" s="208">
        <f>SUM(I32:I33)</f>
        <v>12</v>
      </c>
      <c r="J31" s="223">
        <f t="shared" ref="J31:M31" si="15">SUM(J32:J33)</f>
        <v>12</v>
      </c>
      <c r="K31" s="274">
        <f t="shared" si="9"/>
        <v>24</v>
      </c>
      <c r="L31" s="223">
        <f t="shared" si="15"/>
        <v>12</v>
      </c>
      <c r="M31" s="223">
        <f t="shared" si="15"/>
        <v>12</v>
      </c>
      <c r="N31" s="274">
        <f t="shared" si="10"/>
        <v>24</v>
      </c>
      <c r="O31" s="274">
        <f t="shared" si="11"/>
        <v>48</v>
      </c>
      <c r="P31" s="523" t="s">
        <v>1622</v>
      </c>
      <c r="Q31" s="272" t="s">
        <v>1623</v>
      </c>
      <c r="R31" s="264">
        <v>7</v>
      </c>
      <c r="S31" s="224">
        <f t="shared" si="12"/>
        <v>0.58333333333333337</v>
      </c>
      <c r="T31" s="114" t="str">
        <f t="shared" si="13"/>
        <v>Atraso Leve</v>
      </c>
      <c r="U31" s="114"/>
      <c r="V31" s="264">
        <v>0</v>
      </c>
      <c r="W31" s="224">
        <f t="shared" si="0"/>
        <v>0</v>
      </c>
      <c r="X31" s="114" t="str">
        <f t="shared" si="1"/>
        <v>En riesgo en cumplimiento</v>
      </c>
      <c r="Y31" s="114"/>
      <c r="Z31" s="264">
        <v>0</v>
      </c>
      <c r="AA31" s="224">
        <f t="shared" si="2"/>
        <v>0</v>
      </c>
      <c r="AB31" s="114" t="str">
        <f t="shared" si="3"/>
        <v>En riesgo en cumplimiento</v>
      </c>
      <c r="AC31" s="114"/>
      <c r="AD31" s="264">
        <v>0</v>
      </c>
      <c r="AE31" s="224">
        <f t="shared" si="4"/>
        <v>0</v>
      </c>
      <c r="AF31" s="114" t="str">
        <f t="shared" si="5"/>
        <v>En riesgo en cumplimiento</v>
      </c>
      <c r="AG31" s="114"/>
      <c r="AH31" s="264">
        <f t="shared" si="6"/>
        <v>7</v>
      </c>
      <c r="AI31" s="113">
        <f t="shared" si="7"/>
        <v>0.29166666666666669</v>
      </c>
      <c r="AJ31" s="114" t="str">
        <f t="shared" si="8"/>
        <v>En riesgo en cumplimiento</v>
      </c>
      <c r="AK31" s="114"/>
    </row>
    <row r="32" spans="1:37" ht="48.65" customHeight="1" thickTop="1" thickBot="1">
      <c r="A32" s="132">
        <f t="shared" si="14"/>
        <v>18</v>
      </c>
      <c r="B32" s="133">
        <v>0</v>
      </c>
      <c r="C32" s="133">
        <v>0</v>
      </c>
      <c r="D32" s="133">
        <v>0</v>
      </c>
      <c r="E32" s="133">
        <v>0</v>
      </c>
      <c r="F32" s="214" t="s">
        <v>1624</v>
      </c>
      <c r="G32" s="255" t="s">
        <v>1597</v>
      </c>
      <c r="H32" s="207" t="s">
        <v>1625</v>
      </c>
      <c r="I32" s="208">
        <v>5</v>
      </c>
      <c r="J32" s="223">
        <v>5</v>
      </c>
      <c r="K32" s="274">
        <f t="shared" si="9"/>
        <v>10</v>
      </c>
      <c r="L32" s="223">
        <v>5</v>
      </c>
      <c r="M32" s="223">
        <v>5</v>
      </c>
      <c r="N32" s="274">
        <f t="shared" si="10"/>
        <v>10</v>
      </c>
      <c r="O32" s="274">
        <f t="shared" si="11"/>
        <v>20</v>
      </c>
      <c r="P32" s="114" t="s">
        <v>1626</v>
      </c>
      <c r="Q32" s="114" t="s">
        <v>1627</v>
      </c>
      <c r="R32" s="264">
        <v>7</v>
      </c>
      <c r="S32" s="224">
        <f t="shared" si="12"/>
        <v>1.4</v>
      </c>
      <c r="T32" s="114" t="str">
        <f t="shared" si="13"/>
        <v>De acuerdo con lo programado</v>
      </c>
      <c r="U32" s="114"/>
      <c r="V32" s="264">
        <v>0</v>
      </c>
      <c r="W32" s="224">
        <f t="shared" si="0"/>
        <v>0</v>
      </c>
      <c r="X32" s="114" t="str">
        <f t="shared" si="1"/>
        <v>En riesgo en cumplimiento</v>
      </c>
      <c r="Y32" s="114"/>
      <c r="Z32" s="264">
        <v>0</v>
      </c>
      <c r="AA32" s="224">
        <f t="shared" si="2"/>
        <v>0</v>
      </c>
      <c r="AB32" s="114" t="str">
        <f t="shared" si="3"/>
        <v>En riesgo en cumplimiento</v>
      </c>
      <c r="AC32" s="114"/>
      <c r="AD32" s="264">
        <v>0</v>
      </c>
      <c r="AE32" s="224">
        <f t="shared" si="4"/>
        <v>0</v>
      </c>
      <c r="AF32" s="114" t="str">
        <f t="shared" si="5"/>
        <v>En riesgo en cumplimiento</v>
      </c>
      <c r="AG32" s="114"/>
      <c r="AH32" s="264">
        <f t="shared" si="6"/>
        <v>7</v>
      </c>
      <c r="AI32" s="113">
        <f t="shared" si="7"/>
        <v>0.7</v>
      </c>
      <c r="AJ32" s="114" t="str">
        <f t="shared" si="8"/>
        <v>Atraso Leve</v>
      </c>
      <c r="AK32" s="114"/>
    </row>
    <row r="33" spans="1:37" ht="48.65" customHeight="1" thickTop="1" thickBot="1">
      <c r="A33" s="132">
        <f t="shared" si="14"/>
        <v>19</v>
      </c>
      <c r="B33" s="133">
        <v>0</v>
      </c>
      <c r="C33" s="133">
        <v>0</v>
      </c>
      <c r="D33" s="133">
        <v>0</v>
      </c>
      <c r="E33" s="133">
        <v>0</v>
      </c>
      <c r="F33" s="214" t="s">
        <v>1628</v>
      </c>
      <c r="G33" s="255" t="s">
        <v>1597</v>
      </c>
      <c r="H33" s="207" t="s">
        <v>1629</v>
      </c>
      <c r="I33" s="208">
        <v>7</v>
      </c>
      <c r="J33" s="223">
        <v>7</v>
      </c>
      <c r="K33" s="274">
        <f t="shared" si="9"/>
        <v>14</v>
      </c>
      <c r="L33" s="223">
        <v>7</v>
      </c>
      <c r="M33" s="223">
        <v>7</v>
      </c>
      <c r="N33" s="274">
        <f t="shared" si="10"/>
        <v>14</v>
      </c>
      <c r="O33" s="274">
        <f t="shared" si="11"/>
        <v>28</v>
      </c>
      <c r="P33" s="114" t="s">
        <v>1626</v>
      </c>
      <c r="Q33" s="114" t="s">
        <v>1630</v>
      </c>
      <c r="R33" s="264">
        <v>3</v>
      </c>
      <c r="S33" s="224">
        <f t="shared" si="12"/>
        <v>0.42857142857142855</v>
      </c>
      <c r="T33" s="114" t="str">
        <f t="shared" si="13"/>
        <v>En riesgo en cumplimiento</v>
      </c>
      <c r="U33" s="114"/>
      <c r="V33" s="264">
        <v>0</v>
      </c>
      <c r="W33" s="224">
        <f t="shared" si="0"/>
        <v>0</v>
      </c>
      <c r="X33" s="114" t="str">
        <f t="shared" si="1"/>
        <v>En riesgo en cumplimiento</v>
      </c>
      <c r="Y33" s="114"/>
      <c r="Z33" s="264">
        <v>0</v>
      </c>
      <c r="AA33" s="224">
        <f t="shared" si="2"/>
        <v>0</v>
      </c>
      <c r="AB33" s="114" t="str">
        <f t="shared" si="3"/>
        <v>En riesgo en cumplimiento</v>
      </c>
      <c r="AC33" s="114"/>
      <c r="AD33" s="264">
        <v>0</v>
      </c>
      <c r="AE33" s="224">
        <f t="shared" si="4"/>
        <v>0</v>
      </c>
      <c r="AF33" s="114" t="str">
        <f t="shared" si="5"/>
        <v>En riesgo en cumplimiento</v>
      </c>
      <c r="AG33" s="114"/>
      <c r="AH33" s="264">
        <f t="shared" si="6"/>
        <v>3</v>
      </c>
      <c r="AI33" s="113">
        <f t="shared" si="7"/>
        <v>0.21428571428571427</v>
      </c>
      <c r="AJ33" s="114" t="str">
        <f t="shared" si="8"/>
        <v>En riesgo en cumplimiento</v>
      </c>
      <c r="AK33" s="114"/>
    </row>
    <row r="34" spans="1:37" ht="48.65" customHeight="1" thickTop="1" thickBot="1">
      <c r="A34" s="132">
        <f t="shared" si="14"/>
        <v>20</v>
      </c>
      <c r="B34" s="133">
        <v>0</v>
      </c>
      <c r="C34" s="133">
        <v>0</v>
      </c>
      <c r="D34" s="133">
        <v>0</v>
      </c>
      <c r="E34" s="133">
        <v>0</v>
      </c>
      <c r="F34" s="214" t="s">
        <v>1631</v>
      </c>
      <c r="G34" s="255" t="s">
        <v>1597</v>
      </c>
      <c r="H34" s="207" t="s">
        <v>1632</v>
      </c>
      <c r="I34" s="208">
        <v>60</v>
      </c>
      <c r="J34" s="223">
        <v>60</v>
      </c>
      <c r="K34" s="274">
        <f t="shared" si="9"/>
        <v>120</v>
      </c>
      <c r="L34" s="223">
        <v>60</v>
      </c>
      <c r="M34" s="223">
        <v>60</v>
      </c>
      <c r="N34" s="274">
        <f t="shared" si="10"/>
        <v>120</v>
      </c>
      <c r="O34" s="274">
        <f t="shared" si="11"/>
        <v>240</v>
      </c>
      <c r="P34" s="114" t="s">
        <v>1633</v>
      </c>
      <c r="Q34" s="114" t="s">
        <v>1634</v>
      </c>
      <c r="R34" s="264">
        <v>74</v>
      </c>
      <c r="S34" s="224">
        <f t="shared" si="12"/>
        <v>1.2333333333333334</v>
      </c>
      <c r="T34" s="114" t="str">
        <f t="shared" si="13"/>
        <v>De acuerdo con lo programado</v>
      </c>
      <c r="U34" s="114"/>
      <c r="V34" s="264">
        <v>0</v>
      </c>
      <c r="W34" s="224">
        <f t="shared" si="0"/>
        <v>0</v>
      </c>
      <c r="X34" s="114" t="str">
        <f t="shared" si="1"/>
        <v>En riesgo en cumplimiento</v>
      </c>
      <c r="Y34" s="114"/>
      <c r="Z34" s="264">
        <v>0</v>
      </c>
      <c r="AA34" s="224">
        <f t="shared" si="2"/>
        <v>0</v>
      </c>
      <c r="AB34" s="114" t="str">
        <f t="shared" si="3"/>
        <v>En riesgo en cumplimiento</v>
      </c>
      <c r="AC34" s="114"/>
      <c r="AD34" s="264">
        <v>0</v>
      </c>
      <c r="AE34" s="224">
        <f t="shared" si="4"/>
        <v>0</v>
      </c>
      <c r="AF34" s="114" t="str">
        <f t="shared" si="5"/>
        <v>En riesgo en cumplimiento</v>
      </c>
      <c r="AG34" s="114"/>
      <c r="AH34" s="264">
        <f t="shared" si="6"/>
        <v>74</v>
      </c>
      <c r="AI34" s="113">
        <f t="shared" si="7"/>
        <v>0.6166666666666667</v>
      </c>
      <c r="AJ34" s="114" t="str">
        <f t="shared" si="8"/>
        <v>Atraso Leve</v>
      </c>
      <c r="AK34" s="114"/>
    </row>
    <row r="35" spans="1:37" ht="48.65" customHeight="1" thickTop="1" thickBot="1">
      <c r="A35" s="132">
        <f t="shared" si="14"/>
        <v>21</v>
      </c>
      <c r="B35" s="133">
        <v>0</v>
      </c>
      <c r="C35" s="133">
        <v>0</v>
      </c>
      <c r="D35" s="133">
        <v>0</v>
      </c>
      <c r="E35" s="133">
        <v>0</v>
      </c>
      <c r="F35" s="214" t="s">
        <v>1635</v>
      </c>
      <c r="G35" s="255" t="s">
        <v>1597</v>
      </c>
      <c r="H35" s="207" t="s">
        <v>1636</v>
      </c>
      <c r="I35" s="208">
        <v>60</v>
      </c>
      <c r="J35" s="223">
        <v>60</v>
      </c>
      <c r="K35" s="274">
        <f t="shared" si="9"/>
        <v>120</v>
      </c>
      <c r="L35" s="223">
        <v>60</v>
      </c>
      <c r="M35" s="223">
        <v>60</v>
      </c>
      <c r="N35" s="274">
        <f t="shared" si="10"/>
        <v>120</v>
      </c>
      <c r="O35" s="274">
        <f t="shared" si="11"/>
        <v>240</v>
      </c>
      <c r="P35" s="114" t="s">
        <v>1637</v>
      </c>
      <c r="Q35" s="114" t="s">
        <v>1638</v>
      </c>
      <c r="R35" s="264">
        <v>73</v>
      </c>
      <c r="S35" s="224">
        <f t="shared" si="12"/>
        <v>1.2166666666666666</v>
      </c>
      <c r="T35" s="114" t="str">
        <f t="shared" si="13"/>
        <v>De acuerdo con lo programado</v>
      </c>
      <c r="U35" s="114"/>
      <c r="V35" s="264">
        <v>0</v>
      </c>
      <c r="W35" s="224">
        <f t="shared" si="0"/>
        <v>0</v>
      </c>
      <c r="X35" s="114" t="str">
        <f t="shared" si="1"/>
        <v>En riesgo en cumplimiento</v>
      </c>
      <c r="Y35" s="114"/>
      <c r="Z35" s="264">
        <v>0</v>
      </c>
      <c r="AA35" s="224">
        <f t="shared" si="2"/>
        <v>0</v>
      </c>
      <c r="AB35" s="114" t="str">
        <f t="shared" si="3"/>
        <v>En riesgo en cumplimiento</v>
      </c>
      <c r="AC35" s="114"/>
      <c r="AD35" s="264">
        <v>0</v>
      </c>
      <c r="AE35" s="224">
        <f t="shared" si="4"/>
        <v>0</v>
      </c>
      <c r="AF35" s="114" t="str">
        <f t="shared" si="5"/>
        <v>En riesgo en cumplimiento</v>
      </c>
      <c r="AG35" s="114"/>
      <c r="AH35" s="264">
        <f t="shared" si="6"/>
        <v>73</v>
      </c>
      <c r="AI35" s="113">
        <f t="shared" si="7"/>
        <v>0.60833333333333328</v>
      </c>
      <c r="AJ35" s="114" t="str">
        <f t="shared" si="8"/>
        <v>Atraso Leve</v>
      </c>
      <c r="AK35" s="114"/>
    </row>
    <row r="36" spans="1:37" ht="48.65" customHeight="1" thickTop="1" thickBot="1">
      <c r="A36" s="132">
        <f t="shared" si="14"/>
        <v>22</v>
      </c>
      <c r="B36" s="133">
        <v>0</v>
      </c>
      <c r="C36" s="133">
        <v>0</v>
      </c>
      <c r="D36" s="133">
        <v>0</v>
      </c>
      <c r="E36" s="133">
        <v>0</v>
      </c>
      <c r="F36" s="214" t="s">
        <v>1639</v>
      </c>
      <c r="G36" s="255" t="s">
        <v>1597</v>
      </c>
      <c r="H36" s="207" t="s">
        <v>1640</v>
      </c>
      <c r="I36" s="208">
        <v>1250</v>
      </c>
      <c r="J36" s="223">
        <v>1250</v>
      </c>
      <c r="K36" s="274">
        <f t="shared" si="9"/>
        <v>2500</v>
      </c>
      <c r="L36" s="223">
        <v>1250</v>
      </c>
      <c r="M36" s="223">
        <v>1250</v>
      </c>
      <c r="N36" s="274">
        <f t="shared" si="10"/>
        <v>2500</v>
      </c>
      <c r="O36" s="274">
        <f t="shared" si="11"/>
        <v>5000</v>
      </c>
      <c r="P36" s="114" t="s">
        <v>1618</v>
      </c>
      <c r="Q36" s="114" t="s">
        <v>1641</v>
      </c>
      <c r="R36" s="264">
        <v>1281</v>
      </c>
      <c r="S36" s="224">
        <f t="shared" si="12"/>
        <v>1.0247999999999999</v>
      </c>
      <c r="T36" s="114" t="str">
        <f t="shared" si="13"/>
        <v>De acuerdo con lo programado</v>
      </c>
      <c r="U36" s="114"/>
      <c r="V36" s="264">
        <v>0</v>
      </c>
      <c r="W36" s="224">
        <f t="shared" si="0"/>
        <v>0</v>
      </c>
      <c r="X36" s="114" t="str">
        <f t="shared" si="1"/>
        <v>En riesgo en cumplimiento</v>
      </c>
      <c r="Y36" s="114"/>
      <c r="Z36" s="264">
        <v>0</v>
      </c>
      <c r="AA36" s="224">
        <f t="shared" si="2"/>
        <v>0</v>
      </c>
      <c r="AB36" s="114" t="str">
        <f t="shared" si="3"/>
        <v>En riesgo en cumplimiento</v>
      </c>
      <c r="AC36" s="114"/>
      <c r="AD36" s="264">
        <v>0</v>
      </c>
      <c r="AE36" s="224">
        <f t="shared" si="4"/>
        <v>0</v>
      </c>
      <c r="AF36" s="114" t="str">
        <f t="shared" si="5"/>
        <v>En riesgo en cumplimiento</v>
      </c>
      <c r="AG36" s="114"/>
      <c r="AH36" s="264">
        <f t="shared" si="6"/>
        <v>1281</v>
      </c>
      <c r="AI36" s="113">
        <f t="shared" si="7"/>
        <v>0.51239999999999997</v>
      </c>
      <c r="AJ36" s="114" t="str">
        <f t="shared" si="8"/>
        <v>Atraso Leve</v>
      </c>
      <c r="AK36" s="114"/>
    </row>
    <row r="37" spans="1:37" ht="48.65" customHeight="1" thickTop="1" thickBot="1">
      <c r="A37" s="132">
        <f t="shared" si="14"/>
        <v>23</v>
      </c>
      <c r="B37" s="133">
        <v>0</v>
      </c>
      <c r="C37" s="133">
        <v>0</v>
      </c>
      <c r="D37" s="133">
        <v>0</v>
      </c>
      <c r="E37" s="133">
        <v>0</v>
      </c>
      <c r="F37" s="214" t="s">
        <v>1642</v>
      </c>
      <c r="G37" s="255" t="s">
        <v>182</v>
      </c>
      <c r="H37" s="207" t="s">
        <v>1643</v>
      </c>
      <c r="I37" s="208">
        <v>150</v>
      </c>
      <c r="J37" s="223">
        <v>150</v>
      </c>
      <c r="K37" s="274">
        <f t="shared" si="9"/>
        <v>300</v>
      </c>
      <c r="L37" s="223">
        <v>150</v>
      </c>
      <c r="M37" s="223">
        <v>150</v>
      </c>
      <c r="N37" s="274">
        <f t="shared" si="10"/>
        <v>300</v>
      </c>
      <c r="O37" s="274">
        <f t="shared" si="11"/>
        <v>600</v>
      </c>
      <c r="P37" s="114" t="s">
        <v>1644</v>
      </c>
      <c r="Q37" s="114" t="s">
        <v>1634</v>
      </c>
      <c r="R37" s="264">
        <v>753</v>
      </c>
      <c r="S37" s="224">
        <f t="shared" si="12"/>
        <v>5.0199999999999996</v>
      </c>
      <c r="T37" s="114" t="str">
        <f t="shared" si="13"/>
        <v>De acuerdo con lo programado</v>
      </c>
      <c r="U37" s="114"/>
      <c r="V37" s="264">
        <v>0</v>
      </c>
      <c r="W37" s="224">
        <f t="shared" si="0"/>
        <v>0</v>
      </c>
      <c r="X37" s="114" t="str">
        <f t="shared" si="1"/>
        <v>En riesgo en cumplimiento</v>
      </c>
      <c r="Y37" s="114"/>
      <c r="Z37" s="264">
        <v>0</v>
      </c>
      <c r="AA37" s="224">
        <f t="shared" si="2"/>
        <v>0</v>
      </c>
      <c r="AB37" s="114" t="str">
        <f t="shared" si="3"/>
        <v>En riesgo en cumplimiento</v>
      </c>
      <c r="AC37" s="114"/>
      <c r="AD37" s="264">
        <v>0</v>
      </c>
      <c r="AE37" s="224">
        <f t="shared" si="4"/>
        <v>0</v>
      </c>
      <c r="AF37" s="114" t="str">
        <f t="shared" si="5"/>
        <v>En riesgo en cumplimiento</v>
      </c>
      <c r="AG37" s="114"/>
      <c r="AH37" s="264">
        <f t="shared" si="6"/>
        <v>753</v>
      </c>
      <c r="AI37" s="113">
        <f t="shared" si="7"/>
        <v>2.5099999999999998</v>
      </c>
      <c r="AJ37" s="114" t="str">
        <f t="shared" si="8"/>
        <v>De acuerdo con lo programado</v>
      </c>
      <c r="AK37" s="114"/>
    </row>
    <row r="38" spans="1:37" ht="48.65" customHeight="1" thickTop="1" thickBot="1">
      <c r="A38" s="132">
        <f t="shared" si="14"/>
        <v>24</v>
      </c>
      <c r="B38" s="133">
        <v>0</v>
      </c>
      <c r="C38" s="133">
        <v>0</v>
      </c>
      <c r="D38" s="133">
        <v>0</v>
      </c>
      <c r="E38" s="133">
        <v>0</v>
      </c>
      <c r="F38" s="214" t="s">
        <v>1645</v>
      </c>
      <c r="G38" s="255" t="s">
        <v>1597</v>
      </c>
      <c r="H38" s="207" t="s">
        <v>1646</v>
      </c>
      <c r="I38" s="208">
        <v>500</v>
      </c>
      <c r="J38" s="223">
        <v>500</v>
      </c>
      <c r="K38" s="274">
        <f t="shared" si="9"/>
        <v>1000</v>
      </c>
      <c r="L38" s="223">
        <v>500</v>
      </c>
      <c r="M38" s="223">
        <v>500</v>
      </c>
      <c r="N38" s="274">
        <f t="shared" si="10"/>
        <v>1000</v>
      </c>
      <c r="O38" s="274">
        <f t="shared" si="11"/>
        <v>2000</v>
      </c>
      <c r="P38" s="114" t="s">
        <v>1644</v>
      </c>
      <c r="Q38" s="114" t="s">
        <v>402</v>
      </c>
      <c r="R38" s="264">
        <v>0</v>
      </c>
      <c r="S38" s="224">
        <f t="shared" si="12"/>
        <v>0</v>
      </c>
      <c r="T38" s="114" t="str">
        <f t="shared" si="13"/>
        <v>En riesgo en cumplimiento</v>
      </c>
      <c r="U38" s="114"/>
      <c r="V38" s="264">
        <v>0</v>
      </c>
      <c r="W38" s="224">
        <f t="shared" si="0"/>
        <v>0</v>
      </c>
      <c r="X38" s="114" t="str">
        <f t="shared" si="1"/>
        <v>En riesgo en cumplimiento</v>
      </c>
      <c r="Y38" s="114"/>
      <c r="Z38" s="264">
        <v>0</v>
      </c>
      <c r="AA38" s="224">
        <f t="shared" si="2"/>
        <v>0</v>
      </c>
      <c r="AB38" s="114" t="str">
        <f t="shared" si="3"/>
        <v>En riesgo en cumplimiento</v>
      </c>
      <c r="AC38" s="114"/>
      <c r="AD38" s="264">
        <v>0</v>
      </c>
      <c r="AE38" s="224">
        <f t="shared" si="4"/>
        <v>0</v>
      </c>
      <c r="AF38" s="114" t="str">
        <f t="shared" si="5"/>
        <v>En riesgo en cumplimiento</v>
      </c>
      <c r="AG38" s="114"/>
      <c r="AH38" s="264">
        <f t="shared" si="6"/>
        <v>0</v>
      </c>
      <c r="AI38" s="113">
        <f t="shared" si="7"/>
        <v>0</v>
      </c>
      <c r="AJ38" s="114" t="str">
        <f t="shared" si="8"/>
        <v>En riesgo en cumplimiento</v>
      </c>
      <c r="AK38" s="114"/>
    </row>
    <row r="39" spans="1:37" ht="48.65" customHeight="1" thickTop="1" thickBot="1">
      <c r="A39" s="132">
        <f t="shared" si="14"/>
        <v>25</v>
      </c>
      <c r="B39" s="133">
        <v>0</v>
      </c>
      <c r="C39" s="133">
        <v>0</v>
      </c>
      <c r="D39" s="133">
        <v>0</v>
      </c>
      <c r="E39" s="133">
        <v>0</v>
      </c>
      <c r="F39" s="214" t="s">
        <v>1647</v>
      </c>
      <c r="G39" s="255" t="s">
        <v>1597</v>
      </c>
      <c r="H39" s="207" t="s">
        <v>1648</v>
      </c>
      <c r="I39" s="208">
        <v>40</v>
      </c>
      <c r="J39" s="223">
        <v>40</v>
      </c>
      <c r="K39" s="274">
        <f t="shared" si="9"/>
        <v>80</v>
      </c>
      <c r="L39" s="223">
        <v>40</v>
      </c>
      <c r="M39" s="223">
        <v>40</v>
      </c>
      <c r="N39" s="274">
        <f t="shared" si="10"/>
        <v>80</v>
      </c>
      <c r="O39" s="274">
        <f t="shared" si="11"/>
        <v>160</v>
      </c>
      <c r="P39" s="114" t="s">
        <v>1644</v>
      </c>
      <c r="Q39" s="114" t="s">
        <v>402</v>
      </c>
      <c r="R39" s="264">
        <v>0</v>
      </c>
      <c r="S39" s="224">
        <f t="shared" si="12"/>
        <v>0</v>
      </c>
      <c r="T39" s="114" t="str">
        <f t="shared" si="13"/>
        <v>En riesgo en cumplimiento</v>
      </c>
      <c r="U39" s="114"/>
      <c r="V39" s="264">
        <v>0</v>
      </c>
      <c r="W39" s="224">
        <f t="shared" si="0"/>
        <v>0</v>
      </c>
      <c r="X39" s="114" t="str">
        <f t="shared" si="1"/>
        <v>En riesgo en cumplimiento</v>
      </c>
      <c r="Y39" s="114"/>
      <c r="Z39" s="264">
        <v>0</v>
      </c>
      <c r="AA39" s="224">
        <f t="shared" si="2"/>
        <v>0</v>
      </c>
      <c r="AB39" s="114" t="str">
        <f t="shared" si="3"/>
        <v>En riesgo en cumplimiento</v>
      </c>
      <c r="AC39" s="114"/>
      <c r="AD39" s="264">
        <v>0</v>
      </c>
      <c r="AE39" s="224">
        <f t="shared" si="4"/>
        <v>0</v>
      </c>
      <c r="AF39" s="114" t="str">
        <f t="shared" si="5"/>
        <v>En riesgo en cumplimiento</v>
      </c>
      <c r="AG39" s="114"/>
      <c r="AH39" s="264">
        <f t="shared" si="6"/>
        <v>0</v>
      </c>
      <c r="AI39" s="113">
        <f t="shared" si="7"/>
        <v>0</v>
      </c>
      <c r="AJ39" s="114" t="str">
        <f t="shared" si="8"/>
        <v>En riesgo en cumplimiento</v>
      </c>
      <c r="AK39" s="114"/>
    </row>
    <row r="40" spans="1:37" ht="48.65" customHeight="1" thickTop="1" thickBot="1">
      <c r="A40" s="132">
        <f t="shared" si="14"/>
        <v>26</v>
      </c>
      <c r="B40" s="133">
        <v>0</v>
      </c>
      <c r="C40" s="133">
        <v>0</v>
      </c>
      <c r="D40" s="133">
        <v>0</v>
      </c>
      <c r="E40" s="133">
        <v>0</v>
      </c>
      <c r="F40" s="214" t="s">
        <v>1649</v>
      </c>
      <c r="G40" s="207" t="s">
        <v>1650</v>
      </c>
      <c r="H40" s="207" t="s">
        <v>1651</v>
      </c>
      <c r="I40" s="208">
        <v>3</v>
      </c>
      <c r="J40" s="223">
        <v>3</v>
      </c>
      <c r="K40" s="274">
        <f t="shared" si="9"/>
        <v>6</v>
      </c>
      <c r="L40" s="223">
        <v>3</v>
      </c>
      <c r="M40" s="223">
        <v>3</v>
      </c>
      <c r="N40" s="274">
        <f t="shared" si="10"/>
        <v>6</v>
      </c>
      <c r="O40" s="274">
        <f t="shared" si="11"/>
        <v>12</v>
      </c>
      <c r="P40" s="114" t="s">
        <v>1652</v>
      </c>
      <c r="Q40" s="114" t="s">
        <v>1653</v>
      </c>
      <c r="R40" s="264">
        <v>7</v>
      </c>
      <c r="S40" s="224">
        <f t="shared" si="12"/>
        <v>2.3333333333333335</v>
      </c>
      <c r="T40" s="114" t="str">
        <f t="shared" si="13"/>
        <v>De acuerdo con lo programado</v>
      </c>
      <c r="U40" s="114"/>
      <c r="V40" s="264">
        <v>0</v>
      </c>
      <c r="W40" s="224">
        <f t="shared" si="0"/>
        <v>0</v>
      </c>
      <c r="X40" s="114" t="str">
        <f t="shared" si="1"/>
        <v>En riesgo en cumplimiento</v>
      </c>
      <c r="Y40" s="114"/>
      <c r="Z40" s="264">
        <v>0</v>
      </c>
      <c r="AA40" s="224">
        <f t="shared" si="2"/>
        <v>0</v>
      </c>
      <c r="AB40" s="114" t="str">
        <f t="shared" si="3"/>
        <v>En riesgo en cumplimiento</v>
      </c>
      <c r="AC40" s="114"/>
      <c r="AD40" s="264">
        <v>0</v>
      </c>
      <c r="AE40" s="224">
        <f t="shared" si="4"/>
        <v>0</v>
      </c>
      <c r="AF40" s="114" t="str">
        <f t="shared" si="5"/>
        <v>En riesgo en cumplimiento</v>
      </c>
      <c r="AG40" s="114"/>
      <c r="AH40" s="264">
        <f t="shared" si="6"/>
        <v>7</v>
      </c>
      <c r="AI40" s="113">
        <f t="shared" si="7"/>
        <v>1.1666666666666667</v>
      </c>
      <c r="AJ40" s="114" t="str">
        <f t="shared" si="8"/>
        <v>De acuerdo con lo programado</v>
      </c>
      <c r="AK40" s="114"/>
    </row>
    <row r="41" spans="1:37" ht="48.65" customHeight="1" thickTop="1" thickBot="1">
      <c r="A41" s="132">
        <f t="shared" si="14"/>
        <v>27</v>
      </c>
      <c r="B41" s="133">
        <v>0</v>
      </c>
      <c r="C41" s="133">
        <v>0</v>
      </c>
      <c r="D41" s="133">
        <v>0</v>
      </c>
      <c r="E41" s="133">
        <v>0</v>
      </c>
      <c r="F41" s="214" t="s">
        <v>1654</v>
      </c>
      <c r="G41" s="255" t="s">
        <v>1597</v>
      </c>
      <c r="H41" s="207" t="s">
        <v>1655</v>
      </c>
      <c r="I41" s="208">
        <v>27</v>
      </c>
      <c r="J41" s="223">
        <v>27</v>
      </c>
      <c r="K41" s="274">
        <f t="shared" si="9"/>
        <v>54</v>
      </c>
      <c r="L41" s="223">
        <v>27</v>
      </c>
      <c r="M41" s="223">
        <v>27</v>
      </c>
      <c r="N41" s="274">
        <f t="shared" si="10"/>
        <v>54</v>
      </c>
      <c r="O41" s="274">
        <f t="shared" si="11"/>
        <v>108</v>
      </c>
      <c r="P41" s="114" t="s">
        <v>1656</v>
      </c>
      <c r="Q41" s="114" t="s">
        <v>1657</v>
      </c>
      <c r="R41" s="264">
        <v>0</v>
      </c>
      <c r="S41" s="224">
        <f t="shared" si="12"/>
        <v>0</v>
      </c>
      <c r="T41" s="114" t="str">
        <f t="shared" si="13"/>
        <v>En riesgo en cumplimiento</v>
      </c>
      <c r="U41" s="114"/>
      <c r="V41" s="264">
        <v>0</v>
      </c>
      <c r="W41" s="224">
        <f t="shared" si="0"/>
        <v>0</v>
      </c>
      <c r="X41" s="114" t="str">
        <f t="shared" si="1"/>
        <v>En riesgo en cumplimiento</v>
      </c>
      <c r="Y41" s="114"/>
      <c r="Z41" s="264">
        <v>0</v>
      </c>
      <c r="AA41" s="224">
        <f t="shared" si="2"/>
        <v>0</v>
      </c>
      <c r="AB41" s="114" t="str">
        <f t="shared" si="3"/>
        <v>En riesgo en cumplimiento</v>
      </c>
      <c r="AC41" s="114"/>
      <c r="AD41" s="264">
        <v>0</v>
      </c>
      <c r="AE41" s="224">
        <f t="shared" si="4"/>
        <v>0</v>
      </c>
      <c r="AF41" s="114" t="str">
        <f t="shared" si="5"/>
        <v>En riesgo en cumplimiento</v>
      </c>
      <c r="AG41" s="114"/>
      <c r="AH41" s="264">
        <f t="shared" si="6"/>
        <v>0</v>
      </c>
      <c r="AI41" s="113">
        <f t="shared" si="7"/>
        <v>0</v>
      </c>
      <c r="AJ41" s="114" t="str">
        <f t="shared" si="8"/>
        <v>En riesgo en cumplimiento</v>
      </c>
      <c r="AK41" s="114"/>
    </row>
    <row r="42" spans="1:37" ht="48.65" customHeight="1" thickTop="1" thickBot="1">
      <c r="A42" s="132">
        <f t="shared" si="14"/>
        <v>28</v>
      </c>
      <c r="B42" s="133">
        <v>0</v>
      </c>
      <c r="C42" s="133">
        <v>0</v>
      </c>
      <c r="D42" s="133">
        <v>0</v>
      </c>
      <c r="E42" s="133">
        <v>0</v>
      </c>
      <c r="F42" s="214" t="s">
        <v>1658</v>
      </c>
      <c r="G42" s="255" t="s">
        <v>1597</v>
      </c>
      <c r="H42" s="207" t="s">
        <v>1659</v>
      </c>
      <c r="I42" s="208">
        <v>1</v>
      </c>
      <c r="J42" s="223">
        <v>0</v>
      </c>
      <c r="K42" s="274">
        <f t="shared" si="9"/>
        <v>1</v>
      </c>
      <c r="L42" s="223">
        <v>0</v>
      </c>
      <c r="M42" s="223">
        <v>0</v>
      </c>
      <c r="N42" s="274">
        <f t="shared" si="10"/>
        <v>0</v>
      </c>
      <c r="O42" s="274">
        <f t="shared" si="11"/>
        <v>1</v>
      </c>
      <c r="P42" s="114" t="s">
        <v>1660</v>
      </c>
      <c r="Q42" s="114" t="s">
        <v>402</v>
      </c>
      <c r="R42" s="264">
        <v>0</v>
      </c>
      <c r="S42" s="224">
        <f t="shared" si="12"/>
        <v>0</v>
      </c>
      <c r="T42" s="114" t="str">
        <f t="shared" si="13"/>
        <v>En riesgo en cumplimiento</v>
      </c>
      <c r="U42" s="114" t="s">
        <v>1661</v>
      </c>
      <c r="V42" s="264">
        <v>0</v>
      </c>
      <c r="W42" s="224">
        <f t="shared" si="0"/>
        <v>0</v>
      </c>
      <c r="X42" s="114" t="str">
        <f t="shared" si="1"/>
        <v>En riesgo en cumplimiento</v>
      </c>
      <c r="Y42" s="114"/>
      <c r="Z42" s="264">
        <v>0</v>
      </c>
      <c r="AA42" s="224">
        <f t="shared" si="2"/>
        <v>0</v>
      </c>
      <c r="AB42" s="114" t="str">
        <f t="shared" si="3"/>
        <v>En riesgo en cumplimiento</v>
      </c>
      <c r="AC42" s="114"/>
      <c r="AD42" s="264">
        <v>0</v>
      </c>
      <c r="AE42" s="224" t="str">
        <f t="shared" si="4"/>
        <v>No hay Programación</v>
      </c>
      <c r="AF42" s="114" t="str">
        <f t="shared" si="5"/>
        <v>De acuerdo con lo programado</v>
      </c>
      <c r="AG42" s="114"/>
      <c r="AH42" s="264">
        <f t="shared" si="6"/>
        <v>0</v>
      </c>
      <c r="AI42" s="113" t="str">
        <f t="shared" si="7"/>
        <v>No hay Programación</v>
      </c>
      <c r="AJ42" s="114" t="str">
        <f t="shared" si="8"/>
        <v>De acuerdo con lo programado</v>
      </c>
      <c r="AK42" s="114"/>
    </row>
    <row r="43" spans="1:37" ht="48.65" customHeight="1" thickTop="1" thickBot="1">
      <c r="A43" s="132">
        <f t="shared" si="14"/>
        <v>29</v>
      </c>
      <c r="B43" s="133">
        <v>0</v>
      </c>
      <c r="C43" s="133">
        <v>0</v>
      </c>
      <c r="D43" s="133">
        <v>0</v>
      </c>
      <c r="E43" s="133">
        <v>0</v>
      </c>
      <c r="F43" s="214" t="s">
        <v>1662</v>
      </c>
      <c r="G43" s="255" t="s">
        <v>168</v>
      </c>
      <c r="H43" s="207" t="s">
        <v>1663</v>
      </c>
      <c r="I43" s="208">
        <v>25</v>
      </c>
      <c r="J43" s="223">
        <v>25</v>
      </c>
      <c r="K43" s="274">
        <f t="shared" si="9"/>
        <v>50</v>
      </c>
      <c r="L43" s="223">
        <v>25</v>
      </c>
      <c r="M43" s="223">
        <v>25</v>
      </c>
      <c r="N43" s="274">
        <f t="shared" si="10"/>
        <v>50</v>
      </c>
      <c r="O43" s="274">
        <f t="shared" si="11"/>
        <v>100</v>
      </c>
      <c r="P43" s="114" t="s">
        <v>1664</v>
      </c>
      <c r="Q43" s="114" t="s">
        <v>1665</v>
      </c>
      <c r="R43" s="264">
        <v>74</v>
      </c>
      <c r="S43" s="224">
        <f t="shared" si="12"/>
        <v>2.96</v>
      </c>
      <c r="T43" s="114" t="str">
        <f t="shared" si="13"/>
        <v>De acuerdo con lo programado</v>
      </c>
      <c r="U43" s="114"/>
      <c r="V43" s="264">
        <v>0</v>
      </c>
      <c r="W43" s="224">
        <f t="shared" si="0"/>
        <v>0</v>
      </c>
      <c r="X43" s="114" t="str">
        <f t="shared" si="1"/>
        <v>En riesgo en cumplimiento</v>
      </c>
      <c r="Y43" s="114"/>
      <c r="Z43" s="264">
        <v>0</v>
      </c>
      <c r="AA43" s="224">
        <f t="shared" si="2"/>
        <v>0</v>
      </c>
      <c r="AB43" s="114" t="str">
        <f t="shared" si="3"/>
        <v>En riesgo en cumplimiento</v>
      </c>
      <c r="AC43" s="114"/>
      <c r="AD43" s="264">
        <v>0</v>
      </c>
      <c r="AE43" s="224">
        <f t="shared" si="4"/>
        <v>0</v>
      </c>
      <c r="AF43" s="114" t="str">
        <f t="shared" si="5"/>
        <v>En riesgo en cumplimiento</v>
      </c>
      <c r="AG43" s="114"/>
      <c r="AH43" s="264">
        <f t="shared" si="6"/>
        <v>74</v>
      </c>
      <c r="AI43" s="113">
        <f t="shared" si="7"/>
        <v>1.48</v>
      </c>
      <c r="AJ43" s="114" t="str">
        <f t="shared" si="8"/>
        <v>De acuerdo con lo programado</v>
      </c>
      <c r="AK43" s="114"/>
    </row>
    <row r="44" spans="1:37" ht="48.65" customHeight="1" thickTop="1" thickBot="1">
      <c r="A44" s="132">
        <f t="shared" si="14"/>
        <v>30</v>
      </c>
      <c r="B44" s="133">
        <v>0</v>
      </c>
      <c r="C44" s="133">
        <v>0</v>
      </c>
      <c r="D44" s="133">
        <v>0</v>
      </c>
      <c r="E44" s="133">
        <v>0</v>
      </c>
      <c r="F44" s="214" t="s">
        <v>1666</v>
      </c>
      <c r="G44" s="255" t="s">
        <v>1597</v>
      </c>
      <c r="H44" s="207" t="s">
        <v>1667</v>
      </c>
      <c r="I44" s="208">
        <v>25</v>
      </c>
      <c r="J44" s="223">
        <v>25</v>
      </c>
      <c r="K44" s="274">
        <f t="shared" si="9"/>
        <v>50</v>
      </c>
      <c r="L44" s="223">
        <v>25</v>
      </c>
      <c r="M44" s="223">
        <v>25</v>
      </c>
      <c r="N44" s="274">
        <f t="shared" si="10"/>
        <v>50</v>
      </c>
      <c r="O44" s="274">
        <f t="shared" si="11"/>
        <v>100</v>
      </c>
      <c r="P44" s="114" t="s">
        <v>1668</v>
      </c>
      <c r="Q44" s="114" t="s">
        <v>1669</v>
      </c>
      <c r="R44" s="264">
        <v>30</v>
      </c>
      <c r="S44" s="224">
        <f t="shared" si="12"/>
        <v>1.2</v>
      </c>
      <c r="T44" s="114" t="str">
        <f t="shared" si="13"/>
        <v>De acuerdo con lo programado</v>
      </c>
      <c r="U44" s="114"/>
      <c r="V44" s="264">
        <v>0</v>
      </c>
      <c r="W44" s="224">
        <f t="shared" si="0"/>
        <v>0</v>
      </c>
      <c r="X44" s="114" t="str">
        <f t="shared" si="1"/>
        <v>En riesgo en cumplimiento</v>
      </c>
      <c r="Y44" s="114"/>
      <c r="Z44" s="264">
        <v>0</v>
      </c>
      <c r="AA44" s="224">
        <f t="shared" si="2"/>
        <v>0</v>
      </c>
      <c r="AB44" s="114" t="str">
        <f t="shared" si="3"/>
        <v>En riesgo en cumplimiento</v>
      </c>
      <c r="AC44" s="114"/>
      <c r="AD44" s="264">
        <v>0</v>
      </c>
      <c r="AE44" s="224">
        <f t="shared" si="4"/>
        <v>0</v>
      </c>
      <c r="AF44" s="114" t="str">
        <f t="shared" si="5"/>
        <v>En riesgo en cumplimiento</v>
      </c>
      <c r="AG44" s="114"/>
      <c r="AH44" s="264">
        <f t="shared" si="6"/>
        <v>30</v>
      </c>
      <c r="AI44" s="113">
        <f t="shared" si="7"/>
        <v>0.6</v>
      </c>
      <c r="AJ44" s="114" t="str">
        <f t="shared" si="8"/>
        <v>Atraso Leve</v>
      </c>
      <c r="AK44" s="114"/>
    </row>
    <row r="45" spans="1:37" ht="48.65" customHeight="1" thickTop="1" thickBot="1">
      <c r="A45" s="132">
        <f t="shared" si="14"/>
        <v>31</v>
      </c>
      <c r="B45" s="133">
        <v>0</v>
      </c>
      <c r="C45" s="133">
        <v>0</v>
      </c>
      <c r="D45" s="133">
        <v>0</v>
      </c>
      <c r="E45" s="133">
        <v>0</v>
      </c>
      <c r="F45" s="214" t="s">
        <v>1670</v>
      </c>
      <c r="G45" s="255" t="s">
        <v>1597</v>
      </c>
      <c r="H45" s="207" t="s">
        <v>1671</v>
      </c>
      <c r="I45" s="208">
        <v>6</v>
      </c>
      <c r="J45" s="223">
        <v>6</v>
      </c>
      <c r="K45" s="274">
        <f t="shared" si="9"/>
        <v>12</v>
      </c>
      <c r="L45" s="223">
        <v>6</v>
      </c>
      <c r="M45" s="223">
        <v>6</v>
      </c>
      <c r="N45" s="274">
        <f t="shared" si="10"/>
        <v>12</v>
      </c>
      <c r="O45" s="274">
        <f t="shared" si="11"/>
        <v>24</v>
      </c>
      <c r="P45" s="114" t="s">
        <v>1668</v>
      </c>
      <c r="Q45" s="114" t="s">
        <v>1672</v>
      </c>
      <c r="R45" s="264">
        <v>10</v>
      </c>
      <c r="S45" s="224">
        <f t="shared" si="12"/>
        <v>1.6666666666666667</v>
      </c>
      <c r="T45" s="114" t="str">
        <f t="shared" si="13"/>
        <v>De acuerdo con lo programado</v>
      </c>
      <c r="U45" s="114"/>
      <c r="V45" s="264">
        <v>0</v>
      </c>
      <c r="W45" s="224">
        <f t="shared" si="0"/>
        <v>0</v>
      </c>
      <c r="X45" s="114" t="str">
        <f t="shared" si="1"/>
        <v>En riesgo en cumplimiento</v>
      </c>
      <c r="Y45" s="114"/>
      <c r="Z45" s="264">
        <v>0</v>
      </c>
      <c r="AA45" s="224">
        <f t="shared" si="2"/>
        <v>0</v>
      </c>
      <c r="AB45" s="114" t="str">
        <f t="shared" si="3"/>
        <v>En riesgo en cumplimiento</v>
      </c>
      <c r="AC45" s="114"/>
      <c r="AD45" s="264">
        <v>0</v>
      </c>
      <c r="AE45" s="224">
        <f t="shared" si="4"/>
        <v>0</v>
      </c>
      <c r="AF45" s="114" t="str">
        <f t="shared" si="5"/>
        <v>En riesgo en cumplimiento</v>
      </c>
      <c r="AG45" s="114"/>
      <c r="AH45" s="264">
        <f t="shared" si="6"/>
        <v>10</v>
      </c>
      <c r="AI45" s="113">
        <f t="shared" si="7"/>
        <v>0.83333333333333337</v>
      </c>
      <c r="AJ45" s="114" t="str">
        <f t="shared" si="8"/>
        <v>Atraso Leve</v>
      </c>
      <c r="AK45" s="114"/>
    </row>
    <row r="46" spans="1:37" ht="48.65" customHeight="1" thickTop="1" thickBot="1">
      <c r="A46" s="132">
        <f t="shared" si="14"/>
        <v>32</v>
      </c>
      <c r="B46" s="133">
        <v>0</v>
      </c>
      <c r="C46" s="133">
        <v>0</v>
      </c>
      <c r="D46" s="133">
        <v>0</v>
      </c>
      <c r="E46" s="133">
        <v>0</v>
      </c>
      <c r="F46" s="214" t="s">
        <v>1673</v>
      </c>
      <c r="G46" s="207" t="s">
        <v>1674</v>
      </c>
      <c r="H46" s="255" t="s">
        <v>1651</v>
      </c>
      <c r="I46" s="272">
        <v>6</v>
      </c>
      <c r="J46" s="456">
        <v>6</v>
      </c>
      <c r="K46" s="274">
        <f t="shared" si="9"/>
        <v>12</v>
      </c>
      <c r="L46" s="456">
        <v>6</v>
      </c>
      <c r="M46" s="456">
        <v>6</v>
      </c>
      <c r="N46" s="274">
        <f t="shared" si="10"/>
        <v>12</v>
      </c>
      <c r="O46" s="274">
        <f t="shared" si="11"/>
        <v>24</v>
      </c>
      <c r="P46" s="523" t="s">
        <v>1604</v>
      </c>
      <c r="Q46" s="523" t="s">
        <v>1675</v>
      </c>
      <c r="R46" s="264">
        <v>6</v>
      </c>
      <c r="S46" s="224">
        <f t="shared" si="12"/>
        <v>1</v>
      </c>
      <c r="T46" s="114" t="str">
        <f t="shared" si="13"/>
        <v>De acuerdo con lo programado</v>
      </c>
      <c r="U46" s="114"/>
      <c r="V46" s="264">
        <v>0</v>
      </c>
      <c r="W46" s="224">
        <f t="shared" si="0"/>
        <v>0</v>
      </c>
      <c r="X46" s="114" t="str">
        <f t="shared" si="1"/>
        <v>En riesgo en cumplimiento</v>
      </c>
      <c r="Y46" s="114"/>
      <c r="Z46" s="264">
        <v>0</v>
      </c>
      <c r="AA46" s="224">
        <f t="shared" si="2"/>
        <v>0</v>
      </c>
      <c r="AB46" s="114" t="str">
        <f t="shared" si="3"/>
        <v>En riesgo en cumplimiento</v>
      </c>
      <c r="AC46" s="114"/>
      <c r="AD46" s="264">
        <v>0</v>
      </c>
      <c r="AE46" s="224">
        <f t="shared" si="4"/>
        <v>0</v>
      </c>
      <c r="AF46" s="114" t="str">
        <f t="shared" si="5"/>
        <v>En riesgo en cumplimiento</v>
      </c>
      <c r="AG46" s="114"/>
      <c r="AH46" s="264">
        <f t="shared" si="6"/>
        <v>6</v>
      </c>
      <c r="AI46" s="113">
        <f t="shared" si="7"/>
        <v>0.5</v>
      </c>
      <c r="AJ46" s="114" t="b">
        <f t="shared" si="8"/>
        <v>0</v>
      </c>
      <c r="AK46" s="114"/>
    </row>
    <row r="47" spans="1:37" ht="48.65" customHeight="1" thickTop="1" thickBot="1">
      <c r="A47" s="132">
        <f t="shared" si="14"/>
        <v>33</v>
      </c>
      <c r="B47" s="133">
        <v>0</v>
      </c>
      <c r="C47" s="133">
        <v>0</v>
      </c>
      <c r="D47" s="133">
        <v>0</v>
      </c>
      <c r="E47" s="133">
        <v>0</v>
      </c>
      <c r="F47" s="214" t="s">
        <v>1676</v>
      </c>
      <c r="G47" s="255" t="s">
        <v>1597</v>
      </c>
      <c r="H47" s="255" t="s">
        <v>1625</v>
      </c>
      <c r="I47" s="272">
        <v>4</v>
      </c>
      <c r="J47" s="456">
        <v>0</v>
      </c>
      <c r="K47" s="274">
        <f t="shared" si="9"/>
        <v>4</v>
      </c>
      <c r="L47" s="456">
        <v>4</v>
      </c>
      <c r="M47" s="456">
        <v>0</v>
      </c>
      <c r="N47" s="274">
        <f t="shared" si="10"/>
        <v>4</v>
      </c>
      <c r="O47" s="274">
        <f t="shared" si="11"/>
        <v>8</v>
      </c>
      <c r="P47" s="523" t="s">
        <v>1612</v>
      </c>
      <c r="Q47" s="272" t="s">
        <v>1677</v>
      </c>
      <c r="R47" s="264">
        <v>4</v>
      </c>
      <c r="S47" s="224">
        <f t="shared" si="12"/>
        <v>1</v>
      </c>
      <c r="T47" s="114" t="str">
        <f t="shared" si="13"/>
        <v>De acuerdo con lo programado</v>
      </c>
      <c r="U47" s="114"/>
      <c r="V47" s="264">
        <v>0</v>
      </c>
      <c r="W47" s="224">
        <f t="shared" ref="W47:W78" si="16">IF(V47="","No hay ejecución",IF(AND(I47=0),"No hay Programación", V47/I47))</f>
        <v>0</v>
      </c>
      <c r="X47" s="114" t="str">
        <f t="shared" ref="X47:X78" si="17">IF(W47="No hay ejecución","NA",IF(W47&gt;=90%,"De acuerdo con lo programado",IF(W47&gt;=51%,"Atraso Leve",IF(W47&lt;50%,"En riesgo en cumplimiento"))))</f>
        <v>En riesgo en cumplimiento</v>
      </c>
      <c r="Y47" s="114"/>
      <c r="Z47" s="264">
        <v>0</v>
      </c>
      <c r="AA47" s="224">
        <f t="shared" ref="AA47:AA78" si="18">IF(Z47="","No hay ejecución",IF(AND(K47=0),"No hay Programación", Z47/K47))</f>
        <v>0</v>
      </c>
      <c r="AB47" s="114" t="str">
        <f t="shared" ref="AB47:AB78" si="19">IF(AA47="No hay ejecución","NA",IF(AA47&gt;=90%,"De acuerdo con lo programado",IF(AA47&gt;=51%,"Atraso Leve",IF(AA47&lt;50%,"En riesgo en cumplimiento"))))</f>
        <v>En riesgo en cumplimiento</v>
      </c>
      <c r="AC47" s="114"/>
      <c r="AD47" s="264">
        <v>0</v>
      </c>
      <c r="AE47" s="224">
        <f t="shared" ref="AE47:AE78" si="20">IF(AD47="","No hay ejecución",IF(AND(L47=0),"No hay Programación", AD47/L47))</f>
        <v>0</v>
      </c>
      <c r="AF47" s="114" t="str">
        <f t="shared" ref="AF47:AF78" si="21">IF(AE47="No hay ejecución","NA",IF(AE47&gt;=90%,"De acuerdo con lo programado",IF(AE47&gt;=51%,"Atraso Leve",IF(AE47&lt;50%,"En riesgo en cumplimiento"))))</f>
        <v>En riesgo en cumplimiento</v>
      </c>
      <c r="AG47" s="114"/>
      <c r="AH47" s="264">
        <f t="shared" ref="AH47:AH81" si="22">AD47+Z47+V47+R47</f>
        <v>4</v>
      </c>
      <c r="AI47" s="113">
        <f t="shared" ref="AI47:AI78" si="23">IF(AH47="","No hay ejecución",IF(AND(N47=0),"No hay Programación", AH47/N47))</f>
        <v>1</v>
      </c>
      <c r="AJ47" s="114" t="str">
        <f t="shared" ref="AJ47:AJ78" si="24">IF(AI47="No hay ejecución","NA",IF(AI47&gt;=90%,"De acuerdo con lo programado",IF(AI47&gt;=51%,"Atraso Leve",IF(AI47&lt;50%,"En riesgo en cumplimiento"))))</f>
        <v>De acuerdo con lo programado</v>
      </c>
      <c r="AK47" s="114"/>
    </row>
    <row r="48" spans="1:37" ht="48.65" customHeight="1" thickTop="1" thickBot="1">
      <c r="A48" s="132">
        <f t="shared" si="14"/>
        <v>34</v>
      </c>
      <c r="B48" s="133">
        <v>0</v>
      </c>
      <c r="C48" s="133">
        <v>0</v>
      </c>
      <c r="D48" s="133">
        <v>0</v>
      </c>
      <c r="E48" s="133">
        <v>0</v>
      </c>
      <c r="F48" s="214" t="s">
        <v>1678</v>
      </c>
      <c r="G48" s="255" t="s">
        <v>1679</v>
      </c>
      <c r="H48" s="255" t="s">
        <v>214</v>
      </c>
      <c r="I48" s="272">
        <v>1</v>
      </c>
      <c r="J48" s="456">
        <v>2</v>
      </c>
      <c r="K48" s="274">
        <f t="shared" si="9"/>
        <v>3</v>
      </c>
      <c r="L48" s="456">
        <v>1</v>
      </c>
      <c r="M48" s="456">
        <v>0</v>
      </c>
      <c r="N48" s="274">
        <f t="shared" si="10"/>
        <v>1</v>
      </c>
      <c r="O48" s="274">
        <f t="shared" si="11"/>
        <v>4</v>
      </c>
      <c r="P48" s="523" t="s">
        <v>1680</v>
      </c>
      <c r="Q48" s="272" t="s">
        <v>1589</v>
      </c>
      <c r="R48" s="264">
        <v>2</v>
      </c>
      <c r="S48" s="224">
        <f t="shared" si="12"/>
        <v>2</v>
      </c>
      <c r="T48" s="114" t="str">
        <f t="shared" si="13"/>
        <v>De acuerdo con lo programado</v>
      </c>
      <c r="U48" s="114"/>
      <c r="V48" s="264">
        <v>0</v>
      </c>
      <c r="W48" s="224">
        <f t="shared" si="16"/>
        <v>0</v>
      </c>
      <c r="X48" s="114" t="str">
        <f t="shared" si="17"/>
        <v>En riesgo en cumplimiento</v>
      </c>
      <c r="Y48" s="114"/>
      <c r="Z48" s="264">
        <v>0</v>
      </c>
      <c r="AA48" s="224">
        <f t="shared" si="18"/>
        <v>0</v>
      </c>
      <c r="AB48" s="114" t="str">
        <f t="shared" si="19"/>
        <v>En riesgo en cumplimiento</v>
      </c>
      <c r="AC48" s="114"/>
      <c r="AD48" s="264">
        <v>0</v>
      </c>
      <c r="AE48" s="224">
        <f t="shared" si="20"/>
        <v>0</v>
      </c>
      <c r="AF48" s="114" t="str">
        <f t="shared" si="21"/>
        <v>En riesgo en cumplimiento</v>
      </c>
      <c r="AG48" s="114"/>
      <c r="AH48" s="264">
        <f t="shared" si="22"/>
        <v>2</v>
      </c>
      <c r="AI48" s="113">
        <f t="shared" si="23"/>
        <v>2</v>
      </c>
      <c r="AJ48" s="114" t="str">
        <f t="shared" si="24"/>
        <v>De acuerdo con lo programado</v>
      </c>
      <c r="AK48" s="114"/>
    </row>
    <row r="49" spans="1:37" ht="48.65" customHeight="1" thickTop="1" thickBot="1">
      <c r="A49" s="132">
        <f t="shared" si="14"/>
        <v>35</v>
      </c>
      <c r="B49" s="133">
        <v>0</v>
      </c>
      <c r="C49" s="133">
        <v>0</v>
      </c>
      <c r="D49" s="133">
        <v>0</v>
      </c>
      <c r="E49" s="133">
        <v>0</v>
      </c>
      <c r="F49" s="214" t="s">
        <v>1681</v>
      </c>
      <c r="G49" s="207" t="s">
        <v>1650</v>
      </c>
      <c r="H49" s="207" t="s">
        <v>1682</v>
      </c>
      <c r="I49" s="208">
        <f>SUM(I50:I54)</f>
        <v>10</v>
      </c>
      <c r="J49" s="223">
        <f t="shared" ref="J49:M49" si="25">SUM(J50:J54)</f>
        <v>10</v>
      </c>
      <c r="K49" s="274">
        <f t="shared" si="9"/>
        <v>20</v>
      </c>
      <c r="L49" s="223">
        <f t="shared" si="25"/>
        <v>10</v>
      </c>
      <c r="M49" s="223">
        <f t="shared" si="25"/>
        <v>10</v>
      </c>
      <c r="N49" s="274">
        <f t="shared" si="10"/>
        <v>20</v>
      </c>
      <c r="O49" s="274">
        <f t="shared" si="11"/>
        <v>40</v>
      </c>
      <c r="P49" s="114" t="s">
        <v>1683</v>
      </c>
      <c r="Q49" s="114" t="s">
        <v>1589</v>
      </c>
      <c r="R49" s="264">
        <f>3+1+3+3+1+1+3+1+1+11</f>
        <v>28</v>
      </c>
      <c r="S49" s="224">
        <f t="shared" si="12"/>
        <v>2.8</v>
      </c>
      <c r="T49" s="114" t="str">
        <f t="shared" si="13"/>
        <v>De acuerdo con lo programado</v>
      </c>
      <c r="U49" s="114" t="s">
        <v>1684</v>
      </c>
      <c r="V49" s="264">
        <v>0</v>
      </c>
      <c r="W49" s="224">
        <f t="shared" si="16"/>
        <v>0</v>
      </c>
      <c r="X49" s="114" t="str">
        <f t="shared" si="17"/>
        <v>En riesgo en cumplimiento</v>
      </c>
      <c r="Y49" s="114"/>
      <c r="Z49" s="264">
        <v>0</v>
      </c>
      <c r="AA49" s="224">
        <f t="shared" si="18"/>
        <v>0</v>
      </c>
      <c r="AB49" s="114" t="str">
        <f t="shared" si="19"/>
        <v>En riesgo en cumplimiento</v>
      </c>
      <c r="AC49" s="114"/>
      <c r="AD49" s="264">
        <v>0</v>
      </c>
      <c r="AE49" s="224">
        <f t="shared" si="20"/>
        <v>0</v>
      </c>
      <c r="AF49" s="114" t="str">
        <f t="shared" si="21"/>
        <v>En riesgo en cumplimiento</v>
      </c>
      <c r="AG49" s="114"/>
      <c r="AH49" s="264">
        <f t="shared" si="22"/>
        <v>28</v>
      </c>
      <c r="AI49" s="113">
        <f t="shared" si="23"/>
        <v>1.4</v>
      </c>
      <c r="AJ49" s="114" t="str">
        <f t="shared" si="24"/>
        <v>De acuerdo con lo programado</v>
      </c>
      <c r="AK49" s="114"/>
    </row>
    <row r="50" spans="1:37" ht="48.65" customHeight="1" thickTop="1" thickBot="1">
      <c r="A50" s="132">
        <f t="shared" si="14"/>
        <v>36</v>
      </c>
      <c r="B50" s="133">
        <v>0</v>
      </c>
      <c r="C50" s="133">
        <v>0</v>
      </c>
      <c r="D50" s="133">
        <v>0</v>
      </c>
      <c r="E50" s="133">
        <v>0</v>
      </c>
      <c r="F50" s="214" t="s">
        <v>1685</v>
      </c>
      <c r="G50" s="207" t="s">
        <v>1686</v>
      </c>
      <c r="H50" s="207" t="s">
        <v>1682</v>
      </c>
      <c r="I50" s="208">
        <v>3</v>
      </c>
      <c r="J50" s="223">
        <v>3</v>
      </c>
      <c r="K50" s="274">
        <f t="shared" si="9"/>
        <v>6</v>
      </c>
      <c r="L50" s="223">
        <v>3</v>
      </c>
      <c r="M50" s="223">
        <v>3</v>
      </c>
      <c r="N50" s="274">
        <f t="shared" si="10"/>
        <v>6</v>
      </c>
      <c r="O50" s="274">
        <f t="shared" si="11"/>
        <v>12</v>
      </c>
      <c r="P50" s="114" t="s">
        <v>1683</v>
      </c>
      <c r="Q50" s="114" t="s">
        <v>1589</v>
      </c>
      <c r="R50" s="264">
        <v>3</v>
      </c>
      <c r="S50" s="224">
        <f t="shared" si="12"/>
        <v>1</v>
      </c>
      <c r="T50" s="114" t="str">
        <f t="shared" si="13"/>
        <v>De acuerdo con lo programado</v>
      </c>
      <c r="U50" s="114" t="s">
        <v>1687</v>
      </c>
      <c r="V50" s="264">
        <v>0</v>
      </c>
      <c r="W50" s="224">
        <f t="shared" si="16"/>
        <v>0</v>
      </c>
      <c r="X50" s="114" t="str">
        <f t="shared" si="17"/>
        <v>En riesgo en cumplimiento</v>
      </c>
      <c r="Y50" s="114"/>
      <c r="Z50" s="264">
        <v>0</v>
      </c>
      <c r="AA50" s="224">
        <f t="shared" si="18"/>
        <v>0</v>
      </c>
      <c r="AB50" s="114" t="str">
        <f t="shared" si="19"/>
        <v>En riesgo en cumplimiento</v>
      </c>
      <c r="AC50" s="114"/>
      <c r="AD50" s="264">
        <v>0</v>
      </c>
      <c r="AE50" s="224">
        <f t="shared" si="20"/>
        <v>0</v>
      </c>
      <c r="AF50" s="114" t="str">
        <f t="shared" si="21"/>
        <v>En riesgo en cumplimiento</v>
      </c>
      <c r="AG50" s="114"/>
      <c r="AH50" s="264">
        <f t="shared" si="22"/>
        <v>3</v>
      </c>
      <c r="AI50" s="113">
        <f t="shared" si="23"/>
        <v>0.5</v>
      </c>
      <c r="AJ50" s="114" t="b">
        <f t="shared" si="24"/>
        <v>0</v>
      </c>
      <c r="AK50" s="114"/>
    </row>
    <row r="51" spans="1:37" ht="48.65" customHeight="1" thickTop="1" thickBot="1">
      <c r="A51" s="132">
        <f t="shared" si="14"/>
        <v>37</v>
      </c>
      <c r="B51" s="133">
        <v>0</v>
      </c>
      <c r="C51" s="133">
        <v>0</v>
      </c>
      <c r="D51" s="133">
        <v>0</v>
      </c>
      <c r="E51" s="133">
        <v>0</v>
      </c>
      <c r="F51" s="214" t="s">
        <v>1688</v>
      </c>
      <c r="G51" s="207" t="s">
        <v>1689</v>
      </c>
      <c r="H51" s="207" t="s">
        <v>1682</v>
      </c>
      <c r="I51" s="208">
        <v>3</v>
      </c>
      <c r="J51" s="223">
        <v>3</v>
      </c>
      <c r="K51" s="274">
        <f t="shared" si="9"/>
        <v>6</v>
      </c>
      <c r="L51" s="223">
        <v>3</v>
      </c>
      <c r="M51" s="223">
        <v>3</v>
      </c>
      <c r="N51" s="274">
        <f t="shared" si="10"/>
        <v>6</v>
      </c>
      <c r="O51" s="274">
        <f t="shared" si="11"/>
        <v>12</v>
      </c>
      <c r="P51" s="114" t="s">
        <v>1690</v>
      </c>
      <c r="Q51" s="114" t="s">
        <v>1589</v>
      </c>
      <c r="R51" s="264">
        <v>3</v>
      </c>
      <c r="S51" s="224">
        <f t="shared" si="12"/>
        <v>1</v>
      </c>
      <c r="T51" s="114" t="str">
        <f t="shared" si="13"/>
        <v>De acuerdo con lo programado</v>
      </c>
      <c r="U51" s="114"/>
      <c r="V51" s="264">
        <v>0</v>
      </c>
      <c r="W51" s="224">
        <f t="shared" si="16"/>
        <v>0</v>
      </c>
      <c r="X51" s="114" t="str">
        <f t="shared" si="17"/>
        <v>En riesgo en cumplimiento</v>
      </c>
      <c r="Y51" s="114"/>
      <c r="Z51" s="264">
        <v>0</v>
      </c>
      <c r="AA51" s="224">
        <f t="shared" si="18"/>
        <v>0</v>
      </c>
      <c r="AB51" s="114" t="str">
        <f t="shared" si="19"/>
        <v>En riesgo en cumplimiento</v>
      </c>
      <c r="AC51" s="114"/>
      <c r="AD51" s="264">
        <v>0</v>
      </c>
      <c r="AE51" s="224">
        <f t="shared" si="20"/>
        <v>0</v>
      </c>
      <c r="AF51" s="114" t="str">
        <f t="shared" si="21"/>
        <v>En riesgo en cumplimiento</v>
      </c>
      <c r="AG51" s="114"/>
      <c r="AH51" s="264">
        <f t="shared" si="22"/>
        <v>3</v>
      </c>
      <c r="AI51" s="113">
        <f t="shared" si="23"/>
        <v>0.5</v>
      </c>
      <c r="AJ51" s="114" t="b">
        <f t="shared" si="24"/>
        <v>0</v>
      </c>
      <c r="AK51" s="114"/>
    </row>
    <row r="52" spans="1:37" ht="48.65" customHeight="1" thickTop="1" thickBot="1">
      <c r="A52" s="132">
        <f t="shared" si="14"/>
        <v>38</v>
      </c>
      <c r="B52" s="133">
        <v>0</v>
      </c>
      <c r="C52" s="133">
        <v>0</v>
      </c>
      <c r="D52" s="133">
        <v>0</v>
      </c>
      <c r="E52" s="133">
        <v>0</v>
      </c>
      <c r="F52" s="214" t="s">
        <v>1691</v>
      </c>
      <c r="G52" s="207" t="s">
        <v>1692</v>
      </c>
      <c r="H52" s="207" t="s">
        <v>1682</v>
      </c>
      <c r="I52" s="208">
        <v>1</v>
      </c>
      <c r="J52" s="223">
        <v>1</v>
      </c>
      <c r="K52" s="274">
        <f t="shared" si="9"/>
        <v>2</v>
      </c>
      <c r="L52" s="223">
        <v>1</v>
      </c>
      <c r="M52" s="223">
        <v>1</v>
      </c>
      <c r="N52" s="274">
        <f t="shared" si="10"/>
        <v>2</v>
      </c>
      <c r="O52" s="274">
        <f t="shared" si="11"/>
        <v>4</v>
      </c>
      <c r="P52" s="114" t="s">
        <v>1683</v>
      </c>
      <c r="Q52" s="114" t="s">
        <v>1589</v>
      </c>
      <c r="R52" s="264">
        <v>0</v>
      </c>
      <c r="S52" s="224">
        <f t="shared" si="12"/>
        <v>0</v>
      </c>
      <c r="T52" s="114" t="str">
        <f t="shared" si="13"/>
        <v>En riesgo en cumplimiento</v>
      </c>
      <c r="U52" s="114" t="s">
        <v>1693</v>
      </c>
      <c r="V52" s="264">
        <v>0</v>
      </c>
      <c r="W52" s="224">
        <f t="shared" si="16"/>
        <v>0</v>
      </c>
      <c r="X52" s="114" t="str">
        <f t="shared" si="17"/>
        <v>En riesgo en cumplimiento</v>
      </c>
      <c r="Y52" s="114"/>
      <c r="Z52" s="264">
        <v>0</v>
      </c>
      <c r="AA52" s="224">
        <f t="shared" si="18"/>
        <v>0</v>
      </c>
      <c r="AB52" s="114" t="str">
        <f t="shared" si="19"/>
        <v>En riesgo en cumplimiento</v>
      </c>
      <c r="AC52" s="114"/>
      <c r="AD52" s="264">
        <v>0</v>
      </c>
      <c r="AE52" s="224">
        <f t="shared" si="20"/>
        <v>0</v>
      </c>
      <c r="AF52" s="114" t="str">
        <f t="shared" si="21"/>
        <v>En riesgo en cumplimiento</v>
      </c>
      <c r="AG52" s="114"/>
      <c r="AH52" s="264">
        <f t="shared" si="22"/>
        <v>0</v>
      </c>
      <c r="AI52" s="113">
        <f t="shared" si="23"/>
        <v>0</v>
      </c>
      <c r="AJ52" s="114" t="str">
        <f t="shared" si="24"/>
        <v>En riesgo en cumplimiento</v>
      </c>
      <c r="AK52" s="114"/>
    </row>
    <row r="53" spans="1:37" ht="48.65" customHeight="1" thickTop="1" thickBot="1">
      <c r="A53" s="132">
        <f t="shared" si="14"/>
        <v>39</v>
      </c>
      <c r="B53" s="133">
        <v>0</v>
      </c>
      <c r="C53" s="133">
        <v>0</v>
      </c>
      <c r="D53" s="133">
        <v>0</v>
      </c>
      <c r="E53" s="133">
        <v>0</v>
      </c>
      <c r="F53" s="214" t="s">
        <v>1694</v>
      </c>
      <c r="G53" s="207" t="s">
        <v>1695</v>
      </c>
      <c r="H53" s="207" t="s">
        <v>1682</v>
      </c>
      <c r="I53" s="208">
        <v>2</v>
      </c>
      <c r="J53" s="223">
        <v>2</v>
      </c>
      <c r="K53" s="274">
        <f t="shared" si="9"/>
        <v>4</v>
      </c>
      <c r="L53" s="223">
        <v>2</v>
      </c>
      <c r="M53" s="223">
        <v>2</v>
      </c>
      <c r="N53" s="274">
        <f t="shared" si="10"/>
        <v>4</v>
      </c>
      <c r="O53" s="274">
        <f t="shared" si="11"/>
        <v>8</v>
      </c>
      <c r="P53" s="114" t="s">
        <v>1683</v>
      </c>
      <c r="Q53" s="114" t="s">
        <v>1589</v>
      </c>
      <c r="R53" s="264">
        <v>2</v>
      </c>
      <c r="S53" s="224">
        <f t="shared" si="12"/>
        <v>1</v>
      </c>
      <c r="T53" s="114" t="str">
        <f t="shared" si="13"/>
        <v>De acuerdo con lo programado</v>
      </c>
      <c r="U53" s="114"/>
      <c r="V53" s="264">
        <v>0</v>
      </c>
      <c r="W53" s="224">
        <f t="shared" si="16"/>
        <v>0</v>
      </c>
      <c r="X53" s="114" t="str">
        <f t="shared" si="17"/>
        <v>En riesgo en cumplimiento</v>
      </c>
      <c r="Y53" s="114"/>
      <c r="Z53" s="264">
        <v>0</v>
      </c>
      <c r="AA53" s="224">
        <f t="shared" si="18"/>
        <v>0</v>
      </c>
      <c r="AB53" s="114" t="str">
        <f t="shared" si="19"/>
        <v>En riesgo en cumplimiento</v>
      </c>
      <c r="AC53" s="114"/>
      <c r="AD53" s="264">
        <v>0</v>
      </c>
      <c r="AE53" s="224">
        <f t="shared" si="20"/>
        <v>0</v>
      </c>
      <c r="AF53" s="114" t="str">
        <f t="shared" si="21"/>
        <v>En riesgo en cumplimiento</v>
      </c>
      <c r="AG53" s="114"/>
      <c r="AH53" s="264">
        <f t="shared" si="22"/>
        <v>2</v>
      </c>
      <c r="AI53" s="113">
        <f t="shared" si="23"/>
        <v>0.5</v>
      </c>
      <c r="AJ53" s="114" t="b">
        <f t="shared" si="24"/>
        <v>0</v>
      </c>
      <c r="AK53" s="114"/>
    </row>
    <row r="54" spans="1:37" ht="48.65" customHeight="1" thickTop="1" thickBot="1">
      <c r="A54" s="132">
        <f t="shared" si="14"/>
        <v>40</v>
      </c>
      <c r="B54" s="133">
        <v>0</v>
      </c>
      <c r="C54" s="133">
        <v>0</v>
      </c>
      <c r="D54" s="133">
        <v>0</v>
      </c>
      <c r="E54" s="133">
        <v>0</v>
      </c>
      <c r="F54" s="214" t="s">
        <v>1696</v>
      </c>
      <c r="G54" s="207" t="s">
        <v>1697</v>
      </c>
      <c r="H54" s="207" t="s">
        <v>1682</v>
      </c>
      <c r="I54" s="208">
        <v>1</v>
      </c>
      <c r="J54" s="223">
        <v>1</v>
      </c>
      <c r="K54" s="274">
        <f t="shared" si="9"/>
        <v>2</v>
      </c>
      <c r="L54" s="223">
        <v>1</v>
      </c>
      <c r="M54" s="223">
        <v>1</v>
      </c>
      <c r="N54" s="274">
        <f t="shared" si="10"/>
        <v>2</v>
      </c>
      <c r="O54" s="274">
        <f t="shared" si="11"/>
        <v>4</v>
      </c>
      <c r="P54" s="114" t="s">
        <v>1683</v>
      </c>
      <c r="Q54" s="114" t="s">
        <v>1589</v>
      </c>
      <c r="R54" s="264">
        <v>1</v>
      </c>
      <c r="S54" s="224">
        <f t="shared" si="12"/>
        <v>1</v>
      </c>
      <c r="T54" s="114" t="str">
        <f t="shared" si="13"/>
        <v>De acuerdo con lo programado</v>
      </c>
      <c r="U54" s="114"/>
      <c r="V54" s="264">
        <v>0</v>
      </c>
      <c r="W54" s="224">
        <f t="shared" si="16"/>
        <v>0</v>
      </c>
      <c r="X54" s="114" t="str">
        <f t="shared" si="17"/>
        <v>En riesgo en cumplimiento</v>
      </c>
      <c r="Y54" s="114"/>
      <c r="Z54" s="264">
        <v>0</v>
      </c>
      <c r="AA54" s="224">
        <f t="shared" si="18"/>
        <v>0</v>
      </c>
      <c r="AB54" s="114" t="str">
        <f t="shared" si="19"/>
        <v>En riesgo en cumplimiento</v>
      </c>
      <c r="AC54" s="114"/>
      <c r="AD54" s="264">
        <v>0</v>
      </c>
      <c r="AE54" s="224">
        <f t="shared" si="20"/>
        <v>0</v>
      </c>
      <c r="AF54" s="114" t="str">
        <f t="shared" si="21"/>
        <v>En riesgo en cumplimiento</v>
      </c>
      <c r="AG54" s="114"/>
      <c r="AH54" s="264">
        <f t="shared" si="22"/>
        <v>1</v>
      </c>
      <c r="AI54" s="113">
        <f t="shared" si="23"/>
        <v>0.5</v>
      </c>
      <c r="AJ54" s="114" t="b">
        <f t="shared" si="24"/>
        <v>0</v>
      </c>
      <c r="AK54" s="114"/>
    </row>
    <row r="55" spans="1:37" ht="48.65" customHeight="1" thickTop="1" thickBot="1">
      <c r="A55" s="132">
        <f t="shared" si="14"/>
        <v>41</v>
      </c>
      <c r="B55" s="133">
        <v>0</v>
      </c>
      <c r="C55" s="133">
        <v>0</v>
      </c>
      <c r="D55" s="133">
        <v>0</v>
      </c>
      <c r="E55" s="133">
        <v>0</v>
      </c>
      <c r="F55" s="214" t="s">
        <v>1698</v>
      </c>
      <c r="G55" s="207" t="s">
        <v>1699</v>
      </c>
      <c r="H55" s="207" t="s">
        <v>1700</v>
      </c>
      <c r="I55" s="208">
        <v>3</v>
      </c>
      <c r="J55" s="223">
        <v>3</v>
      </c>
      <c r="K55" s="274">
        <f t="shared" si="9"/>
        <v>6</v>
      </c>
      <c r="L55" s="223">
        <v>3</v>
      </c>
      <c r="M55" s="223">
        <v>3</v>
      </c>
      <c r="N55" s="274">
        <f t="shared" si="10"/>
        <v>6</v>
      </c>
      <c r="O55" s="274">
        <f t="shared" si="11"/>
        <v>12</v>
      </c>
      <c r="P55" s="114" t="s">
        <v>1683</v>
      </c>
      <c r="Q55" s="114" t="s">
        <v>1589</v>
      </c>
      <c r="R55" s="264">
        <v>3</v>
      </c>
      <c r="S55" s="224">
        <f t="shared" si="12"/>
        <v>1</v>
      </c>
      <c r="T55" s="114" t="str">
        <f t="shared" si="13"/>
        <v>De acuerdo con lo programado</v>
      </c>
      <c r="U55" s="114"/>
      <c r="V55" s="264">
        <v>0</v>
      </c>
      <c r="W55" s="224">
        <f t="shared" si="16"/>
        <v>0</v>
      </c>
      <c r="X55" s="114" t="str">
        <f t="shared" si="17"/>
        <v>En riesgo en cumplimiento</v>
      </c>
      <c r="Y55" s="114"/>
      <c r="Z55" s="264">
        <v>0</v>
      </c>
      <c r="AA55" s="224">
        <f t="shared" si="18"/>
        <v>0</v>
      </c>
      <c r="AB55" s="114" t="str">
        <f t="shared" si="19"/>
        <v>En riesgo en cumplimiento</v>
      </c>
      <c r="AC55" s="114"/>
      <c r="AD55" s="264">
        <v>0</v>
      </c>
      <c r="AE55" s="224">
        <f t="shared" si="20"/>
        <v>0</v>
      </c>
      <c r="AF55" s="114" t="str">
        <f t="shared" si="21"/>
        <v>En riesgo en cumplimiento</v>
      </c>
      <c r="AG55" s="114"/>
      <c r="AH55" s="264">
        <f t="shared" si="22"/>
        <v>3</v>
      </c>
      <c r="AI55" s="113">
        <f t="shared" si="23"/>
        <v>0.5</v>
      </c>
      <c r="AJ55" s="114" t="b">
        <f t="shared" si="24"/>
        <v>0</v>
      </c>
      <c r="AK55" s="114"/>
    </row>
    <row r="56" spans="1:37" ht="48.65" customHeight="1" thickTop="1" thickBot="1">
      <c r="A56" s="132">
        <f t="shared" si="14"/>
        <v>42</v>
      </c>
      <c r="B56" s="133">
        <v>0</v>
      </c>
      <c r="C56" s="133">
        <v>0</v>
      </c>
      <c r="D56" s="133">
        <v>0</v>
      </c>
      <c r="E56" s="133">
        <v>0</v>
      </c>
      <c r="F56" s="214" t="s">
        <v>1701</v>
      </c>
      <c r="G56" s="207" t="s">
        <v>1702</v>
      </c>
      <c r="H56" s="207" t="s">
        <v>1703</v>
      </c>
      <c r="I56" s="208">
        <v>0</v>
      </c>
      <c r="J56" s="223">
        <v>1</v>
      </c>
      <c r="K56" s="274">
        <f t="shared" si="9"/>
        <v>1</v>
      </c>
      <c r="L56" s="223">
        <v>0</v>
      </c>
      <c r="M56" s="223">
        <v>1</v>
      </c>
      <c r="N56" s="274">
        <f t="shared" si="10"/>
        <v>1</v>
      </c>
      <c r="O56" s="274">
        <f t="shared" si="11"/>
        <v>2</v>
      </c>
      <c r="P56" s="114" t="s">
        <v>1683</v>
      </c>
      <c r="Q56" s="114" t="s">
        <v>1589</v>
      </c>
      <c r="R56" s="264">
        <v>0</v>
      </c>
      <c r="S56" s="224" t="str">
        <f t="shared" si="12"/>
        <v>No hay Programación</v>
      </c>
      <c r="T56" s="114" t="str">
        <f t="shared" si="13"/>
        <v>De acuerdo con lo programado</v>
      </c>
      <c r="U56" s="114"/>
      <c r="V56" s="264">
        <v>0</v>
      </c>
      <c r="W56" s="224" t="str">
        <f t="shared" si="16"/>
        <v>No hay Programación</v>
      </c>
      <c r="X56" s="114" t="str">
        <f t="shared" si="17"/>
        <v>De acuerdo con lo programado</v>
      </c>
      <c r="Y56" s="114"/>
      <c r="Z56" s="264">
        <v>0</v>
      </c>
      <c r="AA56" s="224">
        <f t="shared" si="18"/>
        <v>0</v>
      </c>
      <c r="AB56" s="114" t="str">
        <f t="shared" si="19"/>
        <v>En riesgo en cumplimiento</v>
      </c>
      <c r="AC56" s="114"/>
      <c r="AD56" s="264">
        <v>0</v>
      </c>
      <c r="AE56" s="224" t="str">
        <f t="shared" si="20"/>
        <v>No hay Programación</v>
      </c>
      <c r="AF56" s="114" t="str">
        <f t="shared" si="21"/>
        <v>De acuerdo con lo programado</v>
      </c>
      <c r="AG56" s="114"/>
      <c r="AH56" s="264">
        <f t="shared" si="22"/>
        <v>0</v>
      </c>
      <c r="AI56" s="113">
        <f t="shared" si="23"/>
        <v>0</v>
      </c>
      <c r="AJ56" s="114" t="str">
        <f t="shared" si="24"/>
        <v>En riesgo en cumplimiento</v>
      </c>
      <c r="AK56" s="114"/>
    </row>
    <row r="57" spans="1:37" ht="48.65" customHeight="1" thickTop="1" thickBot="1">
      <c r="A57" s="132">
        <f t="shared" si="14"/>
        <v>43</v>
      </c>
      <c r="B57" s="133">
        <v>0</v>
      </c>
      <c r="C57" s="133">
        <v>0</v>
      </c>
      <c r="D57" s="133">
        <v>0</v>
      </c>
      <c r="E57" s="133">
        <v>0</v>
      </c>
      <c r="F57" s="214" t="s">
        <v>1704</v>
      </c>
      <c r="G57" s="207" t="s">
        <v>1705</v>
      </c>
      <c r="H57" s="207" t="s">
        <v>1706</v>
      </c>
      <c r="I57" s="208">
        <v>0</v>
      </c>
      <c r="J57" s="223">
        <v>0</v>
      </c>
      <c r="K57" s="274">
        <f t="shared" si="9"/>
        <v>0</v>
      </c>
      <c r="L57" s="223">
        <v>0</v>
      </c>
      <c r="M57" s="223">
        <v>1</v>
      </c>
      <c r="N57" s="274">
        <f t="shared" si="10"/>
        <v>1</v>
      </c>
      <c r="O57" s="274">
        <f t="shared" si="11"/>
        <v>1</v>
      </c>
      <c r="P57" s="114" t="s">
        <v>1683</v>
      </c>
      <c r="Q57" s="114" t="s">
        <v>1589</v>
      </c>
      <c r="R57" s="264">
        <v>0</v>
      </c>
      <c r="S57" s="224" t="str">
        <f t="shared" si="12"/>
        <v>No hay Programación</v>
      </c>
      <c r="T57" s="114" t="str">
        <f t="shared" si="13"/>
        <v>De acuerdo con lo programado</v>
      </c>
      <c r="U57" s="114"/>
      <c r="V57" s="264">
        <v>0</v>
      </c>
      <c r="W57" s="224" t="str">
        <f t="shared" si="16"/>
        <v>No hay Programación</v>
      </c>
      <c r="X57" s="114" t="str">
        <f t="shared" si="17"/>
        <v>De acuerdo con lo programado</v>
      </c>
      <c r="Y57" s="114"/>
      <c r="Z57" s="264">
        <v>0</v>
      </c>
      <c r="AA57" s="224" t="str">
        <f t="shared" si="18"/>
        <v>No hay Programación</v>
      </c>
      <c r="AB57" s="114" t="str">
        <f t="shared" si="19"/>
        <v>De acuerdo con lo programado</v>
      </c>
      <c r="AC57" s="114"/>
      <c r="AD57" s="264">
        <v>0</v>
      </c>
      <c r="AE57" s="224" t="str">
        <f t="shared" si="20"/>
        <v>No hay Programación</v>
      </c>
      <c r="AF57" s="114" t="str">
        <f t="shared" si="21"/>
        <v>De acuerdo con lo programado</v>
      </c>
      <c r="AG57" s="114"/>
      <c r="AH57" s="264">
        <f t="shared" si="22"/>
        <v>0</v>
      </c>
      <c r="AI57" s="113">
        <f t="shared" si="23"/>
        <v>0</v>
      </c>
      <c r="AJ57" s="114" t="str">
        <f t="shared" si="24"/>
        <v>En riesgo en cumplimiento</v>
      </c>
      <c r="AK57" s="114"/>
    </row>
    <row r="58" spans="1:37" ht="48.65" customHeight="1" thickTop="1" thickBot="1">
      <c r="A58" s="132">
        <f t="shared" si="14"/>
        <v>44</v>
      </c>
      <c r="B58" s="133">
        <v>0</v>
      </c>
      <c r="C58" s="133">
        <v>0</v>
      </c>
      <c r="D58" s="133">
        <v>0</v>
      </c>
      <c r="E58" s="133">
        <v>0</v>
      </c>
      <c r="F58" s="214" t="s">
        <v>1707</v>
      </c>
      <c r="G58" s="207" t="s">
        <v>1674</v>
      </c>
      <c r="H58" s="207" t="s">
        <v>1708</v>
      </c>
      <c r="I58" s="208">
        <v>0</v>
      </c>
      <c r="J58" s="223">
        <v>1</v>
      </c>
      <c r="K58" s="274">
        <f t="shared" si="9"/>
        <v>1</v>
      </c>
      <c r="L58" s="223">
        <v>0</v>
      </c>
      <c r="M58" s="223">
        <v>0</v>
      </c>
      <c r="N58" s="274">
        <f t="shared" si="10"/>
        <v>0</v>
      </c>
      <c r="O58" s="274">
        <f t="shared" si="11"/>
        <v>1</v>
      </c>
      <c r="P58" s="114" t="s">
        <v>1683</v>
      </c>
      <c r="Q58" s="114" t="s">
        <v>1589</v>
      </c>
      <c r="R58" s="264">
        <v>0</v>
      </c>
      <c r="S58" s="224" t="str">
        <f t="shared" si="12"/>
        <v>No hay Programación</v>
      </c>
      <c r="T58" s="114" t="str">
        <f t="shared" si="13"/>
        <v>De acuerdo con lo programado</v>
      </c>
      <c r="U58" s="114"/>
      <c r="V58" s="264">
        <v>0</v>
      </c>
      <c r="W58" s="224" t="str">
        <f t="shared" si="16"/>
        <v>No hay Programación</v>
      </c>
      <c r="X58" s="114" t="str">
        <f t="shared" si="17"/>
        <v>De acuerdo con lo programado</v>
      </c>
      <c r="Y58" s="114"/>
      <c r="Z58" s="264">
        <v>0</v>
      </c>
      <c r="AA58" s="224">
        <f t="shared" si="18"/>
        <v>0</v>
      </c>
      <c r="AB58" s="114" t="str">
        <f t="shared" si="19"/>
        <v>En riesgo en cumplimiento</v>
      </c>
      <c r="AC58" s="114"/>
      <c r="AD58" s="264">
        <v>0</v>
      </c>
      <c r="AE58" s="224" t="str">
        <f t="shared" si="20"/>
        <v>No hay Programación</v>
      </c>
      <c r="AF58" s="114" t="str">
        <f t="shared" si="21"/>
        <v>De acuerdo con lo programado</v>
      </c>
      <c r="AG58" s="114"/>
      <c r="AH58" s="264">
        <f t="shared" si="22"/>
        <v>0</v>
      </c>
      <c r="AI58" s="113" t="str">
        <f t="shared" si="23"/>
        <v>No hay Programación</v>
      </c>
      <c r="AJ58" s="114" t="str">
        <f t="shared" si="24"/>
        <v>De acuerdo con lo programado</v>
      </c>
      <c r="AK58" s="114"/>
    </row>
    <row r="59" spans="1:37" ht="48.65" customHeight="1" thickTop="1" thickBot="1">
      <c r="A59" s="132">
        <f t="shared" si="14"/>
        <v>45</v>
      </c>
      <c r="B59" s="133">
        <v>0</v>
      </c>
      <c r="C59" s="133">
        <v>0</v>
      </c>
      <c r="D59" s="133">
        <v>0</v>
      </c>
      <c r="E59" s="133">
        <v>0</v>
      </c>
      <c r="F59" s="214" t="s">
        <v>1709</v>
      </c>
      <c r="G59" s="207" t="s">
        <v>1710</v>
      </c>
      <c r="H59" s="207" t="s">
        <v>1711</v>
      </c>
      <c r="I59" s="208">
        <v>0</v>
      </c>
      <c r="J59" s="223">
        <v>0</v>
      </c>
      <c r="K59" s="274">
        <f t="shared" si="9"/>
        <v>0</v>
      </c>
      <c r="L59" s="223">
        <v>1</v>
      </c>
      <c r="M59" s="223">
        <v>0</v>
      </c>
      <c r="N59" s="274">
        <f t="shared" si="10"/>
        <v>1</v>
      </c>
      <c r="O59" s="274">
        <f t="shared" si="11"/>
        <v>1</v>
      </c>
      <c r="P59" s="114" t="s">
        <v>1683</v>
      </c>
      <c r="Q59" s="114" t="s">
        <v>1589</v>
      </c>
      <c r="R59" s="264">
        <v>0</v>
      </c>
      <c r="S59" s="224" t="str">
        <f t="shared" si="12"/>
        <v>No hay Programación</v>
      </c>
      <c r="T59" s="114" t="str">
        <f t="shared" si="13"/>
        <v>De acuerdo con lo programado</v>
      </c>
      <c r="U59" s="114"/>
      <c r="V59" s="264">
        <v>0</v>
      </c>
      <c r="W59" s="224" t="str">
        <f t="shared" si="16"/>
        <v>No hay Programación</v>
      </c>
      <c r="X59" s="114" t="str">
        <f t="shared" si="17"/>
        <v>De acuerdo con lo programado</v>
      </c>
      <c r="Y59" s="114"/>
      <c r="Z59" s="264">
        <v>0</v>
      </c>
      <c r="AA59" s="224" t="str">
        <f t="shared" si="18"/>
        <v>No hay Programación</v>
      </c>
      <c r="AB59" s="114" t="str">
        <f t="shared" si="19"/>
        <v>De acuerdo con lo programado</v>
      </c>
      <c r="AC59" s="114"/>
      <c r="AD59" s="264">
        <v>0</v>
      </c>
      <c r="AE59" s="224">
        <f t="shared" si="20"/>
        <v>0</v>
      </c>
      <c r="AF59" s="114" t="str">
        <f t="shared" si="21"/>
        <v>En riesgo en cumplimiento</v>
      </c>
      <c r="AG59" s="114"/>
      <c r="AH59" s="264">
        <f t="shared" si="22"/>
        <v>0</v>
      </c>
      <c r="AI59" s="113">
        <f t="shared" si="23"/>
        <v>0</v>
      </c>
      <c r="AJ59" s="114" t="str">
        <f t="shared" si="24"/>
        <v>En riesgo en cumplimiento</v>
      </c>
      <c r="AK59" s="114"/>
    </row>
    <row r="60" spans="1:37" ht="48.65" customHeight="1" thickTop="1" thickBot="1">
      <c r="A60" s="132">
        <f t="shared" si="14"/>
        <v>46</v>
      </c>
      <c r="B60" s="133">
        <v>0</v>
      </c>
      <c r="C60" s="133">
        <v>0</v>
      </c>
      <c r="D60" s="133">
        <v>0</v>
      </c>
      <c r="E60" s="133">
        <v>0</v>
      </c>
      <c r="F60" s="214" t="s">
        <v>1658</v>
      </c>
      <c r="G60" s="207" t="s">
        <v>1712</v>
      </c>
      <c r="H60" s="207" t="s">
        <v>1659</v>
      </c>
      <c r="I60" s="208">
        <v>1</v>
      </c>
      <c r="J60" s="223">
        <v>0</v>
      </c>
      <c r="K60" s="274">
        <f t="shared" si="9"/>
        <v>1</v>
      </c>
      <c r="L60" s="223">
        <v>0</v>
      </c>
      <c r="M60" s="223">
        <v>0</v>
      </c>
      <c r="N60" s="274">
        <f t="shared" si="10"/>
        <v>0</v>
      </c>
      <c r="O60" s="274">
        <f t="shared" si="11"/>
        <v>1</v>
      </c>
      <c r="P60" s="114" t="s">
        <v>1683</v>
      </c>
      <c r="Q60" s="114" t="s">
        <v>1589</v>
      </c>
      <c r="R60" s="264">
        <v>0</v>
      </c>
      <c r="S60" s="224">
        <f t="shared" si="12"/>
        <v>0</v>
      </c>
      <c r="T60" s="114" t="str">
        <f t="shared" si="13"/>
        <v>En riesgo en cumplimiento</v>
      </c>
      <c r="U60" s="114" t="s">
        <v>1713</v>
      </c>
      <c r="V60" s="264">
        <v>0</v>
      </c>
      <c r="W60" s="224">
        <f t="shared" si="16"/>
        <v>0</v>
      </c>
      <c r="X60" s="114" t="str">
        <f t="shared" si="17"/>
        <v>En riesgo en cumplimiento</v>
      </c>
      <c r="Y60" s="114"/>
      <c r="Z60" s="264">
        <v>0</v>
      </c>
      <c r="AA60" s="224">
        <f t="shared" si="18"/>
        <v>0</v>
      </c>
      <c r="AB60" s="114" t="str">
        <f t="shared" si="19"/>
        <v>En riesgo en cumplimiento</v>
      </c>
      <c r="AC60" s="114"/>
      <c r="AD60" s="264">
        <v>0</v>
      </c>
      <c r="AE60" s="224" t="str">
        <f t="shared" si="20"/>
        <v>No hay Programación</v>
      </c>
      <c r="AF60" s="114" t="str">
        <f t="shared" si="21"/>
        <v>De acuerdo con lo programado</v>
      </c>
      <c r="AG60" s="114"/>
      <c r="AH60" s="264">
        <f t="shared" si="22"/>
        <v>0</v>
      </c>
      <c r="AI60" s="113" t="str">
        <f t="shared" si="23"/>
        <v>No hay Programación</v>
      </c>
      <c r="AJ60" s="114" t="str">
        <f t="shared" si="24"/>
        <v>De acuerdo con lo programado</v>
      </c>
      <c r="AK60" s="114"/>
    </row>
    <row r="61" spans="1:37" ht="48.65" customHeight="1" thickTop="1" thickBot="1">
      <c r="A61" s="132">
        <f t="shared" si="14"/>
        <v>47</v>
      </c>
      <c r="B61" s="133">
        <v>0</v>
      </c>
      <c r="C61" s="133">
        <v>0</v>
      </c>
      <c r="D61" s="133">
        <v>0</v>
      </c>
      <c r="E61" s="133">
        <v>0</v>
      </c>
      <c r="F61" s="214" t="s">
        <v>1714</v>
      </c>
      <c r="G61" s="207" t="s">
        <v>1715</v>
      </c>
      <c r="H61" s="207" t="s">
        <v>1716</v>
      </c>
      <c r="I61" s="208">
        <v>5</v>
      </c>
      <c r="J61" s="223">
        <v>5</v>
      </c>
      <c r="K61" s="274">
        <f t="shared" si="9"/>
        <v>10</v>
      </c>
      <c r="L61" s="223">
        <v>5</v>
      </c>
      <c r="M61" s="223">
        <v>5</v>
      </c>
      <c r="N61" s="274">
        <f t="shared" si="10"/>
        <v>10</v>
      </c>
      <c r="O61" s="274">
        <f t="shared" si="11"/>
        <v>20</v>
      </c>
      <c r="P61" s="114" t="s">
        <v>1717</v>
      </c>
      <c r="Q61" s="114" t="s">
        <v>1718</v>
      </c>
      <c r="R61" s="264">
        <v>0</v>
      </c>
      <c r="S61" s="224">
        <f t="shared" si="12"/>
        <v>0</v>
      </c>
      <c r="T61" s="114" t="str">
        <f t="shared" si="13"/>
        <v>En riesgo en cumplimiento</v>
      </c>
      <c r="U61" s="114"/>
      <c r="V61" s="264">
        <v>0</v>
      </c>
      <c r="W61" s="224">
        <f t="shared" si="16"/>
        <v>0</v>
      </c>
      <c r="X61" s="114" t="str">
        <f t="shared" si="17"/>
        <v>En riesgo en cumplimiento</v>
      </c>
      <c r="Y61" s="114"/>
      <c r="Z61" s="264">
        <v>0</v>
      </c>
      <c r="AA61" s="224">
        <f t="shared" si="18"/>
        <v>0</v>
      </c>
      <c r="AB61" s="114" t="str">
        <f t="shared" si="19"/>
        <v>En riesgo en cumplimiento</v>
      </c>
      <c r="AC61" s="114"/>
      <c r="AD61" s="264">
        <v>0</v>
      </c>
      <c r="AE61" s="224">
        <f t="shared" si="20"/>
        <v>0</v>
      </c>
      <c r="AF61" s="114" t="str">
        <f t="shared" si="21"/>
        <v>En riesgo en cumplimiento</v>
      </c>
      <c r="AG61" s="114"/>
      <c r="AH61" s="264">
        <f t="shared" si="22"/>
        <v>0</v>
      </c>
      <c r="AI61" s="113">
        <f t="shared" si="23"/>
        <v>0</v>
      </c>
      <c r="AJ61" s="114" t="str">
        <f t="shared" si="24"/>
        <v>En riesgo en cumplimiento</v>
      </c>
      <c r="AK61" s="114"/>
    </row>
    <row r="62" spans="1:37" ht="48.65" customHeight="1" thickTop="1" thickBot="1">
      <c r="A62" s="132">
        <f t="shared" si="14"/>
        <v>48</v>
      </c>
      <c r="B62" s="133">
        <v>0</v>
      </c>
      <c r="C62" s="133">
        <v>0</v>
      </c>
      <c r="D62" s="133">
        <v>0</v>
      </c>
      <c r="E62" s="133">
        <v>0</v>
      </c>
      <c r="F62" s="214" t="s">
        <v>1719</v>
      </c>
      <c r="G62" s="207" t="s">
        <v>1720</v>
      </c>
      <c r="H62" s="207" t="s">
        <v>1721</v>
      </c>
      <c r="I62" s="208">
        <v>0</v>
      </c>
      <c r="J62" s="223">
        <v>0</v>
      </c>
      <c r="K62" s="274">
        <f t="shared" si="9"/>
        <v>0</v>
      </c>
      <c r="L62" s="223">
        <v>1</v>
      </c>
      <c r="M62" s="223">
        <v>0</v>
      </c>
      <c r="N62" s="274">
        <f t="shared" si="10"/>
        <v>1</v>
      </c>
      <c r="O62" s="274">
        <f t="shared" si="11"/>
        <v>1</v>
      </c>
      <c r="P62" s="114" t="s">
        <v>1717</v>
      </c>
      <c r="Q62" s="114" t="s">
        <v>1722</v>
      </c>
      <c r="R62" s="264">
        <v>0</v>
      </c>
      <c r="S62" s="224" t="str">
        <f t="shared" si="12"/>
        <v>No hay Programación</v>
      </c>
      <c r="T62" s="114" t="str">
        <f t="shared" si="13"/>
        <v>De acuerdo con lo programado</v>
      </c>
      <c r="U62" s="114"/>
      <c r="V62" s="264">
        <v>0</v>
      </c>
      <c r="W62" s="224" t="str">
        <f t="shared" si="16"/>
        <v>No hay Programación</v>
      </c>
      <c r="X62" s="114" t="str">
        <f t="shared" si="17"/>
        <v>De acuerdo con lo programado</v>
      </c>
      <c r="Y62" s="114"/>
      <c r="Z62" s="264">
        <v>0</v>
      </c>
      <c r="AA62" s="224" t="str">
        <f t="shared" si="18"/>
        <v>No hay Programación</v>
      </c>
      <c r="AB62" s="114" t="str">
        <f t="shared" si="19"/>
        <v>De acuerdo con lo programado</v>
      </c>
      <c r="AC62" s="114"/>
      <c r="AD62" s="264">
        <v>0</v>
      </c>
      <c r="AE62" s="224">
        <f t="shared" si="20"/>
        <v>0</v>
      </c>
      <c r="AF62" s="114" t="str">
        <f t="shared" si="21"/>
        <v>En riesgo en cumplimiento</v>
      </c>
      <c r="AG62" s="114"/>
      <c r="AH62" s="264">
        <f t="shared" si="22"/>
        <v>0</v>
      </c>
      <c r="AI62" s="113">
        <f t="shared" si="23"/>
        <v>0</v>
      </c>
      <c r="AJ62" s="114" t="str">
        <f t="shared" si="24"/>
        <v>En riesgo en cumplimiento</v>
      </c>
      <c r="AK62" s="114"/>
    </row>
    <row r="63" spans="1:37" ht="48.65" customHeight="1" thickTop="1" thickBot="1">
      <c r="A63" s="132">
        <f t="shared" si="14"/>
        <v>49</v>
      </c>
      <c r="B63" s="133">
        <v>0</v>
      </c>
      <c r="C63" s="133">
        <v>0</v>
      </c>
      <c r="D63" s="133">
        <v>0</v>
      </c>
      <c r="E63" s="133">
        <v>0</v>
      </c>
      <c r="F63" s="214" t="s">
        <v>1723</v>
      </c>
      <c r="G63" s="207" t="s">
        <v>1724</v>
      </c>
      <c r="H63" s="207" t="s">
        <v>1725</v>
      </c>
      <c r="I63" s="208">
        <v>25</v>
      </c>
      <c r="J63" s="223">
        <v>25</v>
      </c>
      <c r="K63" s="274">
        <f t="shared" si="9"/>
        <v>50</v>
      </c>
      <c r="L63" s="223">
        <v>25</v>
      </c>
      <c r="M63" s="223">
        <v>25</v>
      </c>
      <c r="N63" s="274">
        <f t="shared" si="10"/>
        <v>50</v>
      </c>
      <c r="O63" s="274">
        <f t="shared" si="11"/>
        <v>100</v>
      </c>
      <c r="P63" s="114" t="s">
        <v>1717</v>
      </c>
      <c r="Q63" s="114" t="s">
        <v>1726</v>
      </c>
      <c r="R63" s="264">
        <v>0</v>
      </c>
      <c r="S63" s="224">
        <f t="shared" si="12"/>
        <v>0</v>
      </c>
      <c r="T63" s="114" t="str">
        <f t="shared" si="13"/>
        <v>En riesgo en cumplimiento</v>
      </c>
      <c r="U63" s="114"/>
      <c r="V63" s="264">
        <v>0</v>
      </c>
      <c r="W63" s="224">
        <f t="shared" si="16"/>
        <v>0</v>
      </c>
      <c r="X63" s="114" t="str">
        <f t="shared" si="17"/>
        <v>En riesgo en cumplimiento</v>
      </c>
      <c r="Y63" s="114"/>
      <c r="Z63" s="264">
        <v>0</v>
      </c>
      <c r="AA63" s="224">
        <f t="shared" si="18"/>
        <v>0</v>
      </c>
      <c r="AB63" s="114" t="str">
        <f t="shared" si="19"/>
        <v>En riesgo en cumplimiento</v>
      </c>
      <c r="AC63" s="114"/>
      <c r="AD63" s="264">
        <v>0</v>
      </c>
      <c r="AE63" s="224">
        <f t="shared" si="20"/>
        <v>0</v>
      </c>
      <c r="AF63" s="114" t="str">
        <f t="shared" si="21"/>
        <v>En riesgo en cumplimiento</v>
      </c>
      <c r="AG63" s="114"/>
      <c r="AH63" s="264">
        <f t="shared" si="22"/>
        <v>0</v>
      </c>
      <c r="AI63" s="113">
        <f t="shared" si="23"/>
        <v>0</v>
      </c>
      <c r="AJ63" s="114" t="str">
        <f t="shared" si="24"/>
        <v>En riesgo en cumplimiento</v>
      </c>
      <c r="AK63" s="114"/>
    </row>
    <row r="64" spans="1:37" ht="48.65" customHeight="1" thickTop="1" thickBot="1">
      <c r="A64" s="132">
        <f t="shared" si="14"/>
        <v>50</v>
      </c>
      <c r="B64" s="133">
        <v>0</v>
      </c>
      <c r="C64" s="133">
        <v>0</v>
      </c>
      <c r="D64" s="133">
        <v>0</v>
      </c>
      <c r="E64" s="133">
        <v>0</v>
      </c>
      <c r="F64" s="214" t="s">
        <v>1727</v>
      </c>
      <c r="G64" s="207" t="s">
        <v>1728</v>
      </c>
      <c r="H64" s="207" t="s">
        <v>1729</v>
      </c>
      <c r="I64" s="208">
        <v>0</v>
      </c>
      <c r="J64" s="223">
        <v>0</v>
      </c>
      <c r="K64" s="274">
        <f t="shared" si="9"/>
        <v>0</v>
      </c>
      <c r="L64" s="223">
        <v>5</v>
      </c>
      <c r="M64" s="223">
        <v>5</v>
      </c>
      <c r="N64" s="274">
        <f t="shared" si="10"/>
        <v>10</v>
      </c>
      <c r="O64" s="274">
        <f t="shared" si="11"/>
        <v>10</v>
      </c>
      <c r="P64" s="114" t="s">
        <v>1730</v>
      </c>
      <c r="Q64" s="114" t="s">
        <v>1731</v>
      </c>
      <c r="R64" s="264">
        <v>0</v>
      </c>
      <c r="S64" s="224" t="str">
        <f t="shared" si="12"/>
        <v>No hay Programación</v>
      </c>
      <c r="T64" s="114" t="str">
        <f t="shared" si="13"/>
        <v>De acuerdo con lo programado</v>
      </c>
      <c r="U64" s="114"/>
      <c r="V64" s="264">
        <v>0</v>
      </c>
      <c r="W64" s="224" t="str">
        <f t="shared" si="16"/>
        <v>No hay Programación</v>
      </c>
      <c r="X64" s="114" t="str">
        <f t="shared" si="17"/>
        <v>De acuerdo con lo programado</v>
      </c>
      <c r="Y64" s="114"/>
      <c r="Z64" s="264">
        <v>0</v>
      </c>
      <c r="AA64" s="224" t="str">
        <f t="shared" si="18"/>
        <v>No hay Programación</v>
      </c>
      <c r="AB64" s="114" t="str">
        <f t="shared" si="19"/>
        <v>De acuerdo con lo programado</v>
      </c>
      <c r="AC64" s="114"/>
      <c r="AD64" s="264">
        <v>0</v>
      </c>
      <c r="AE64" s="224">
        <f t="shared" si="20"/>
        <v>0</v>
      </c>
      <c r="AF64" s="114" t="str">
        <f t="shared" si="21"/>
        <v>En riesgo en cumplimiento</v>
      </c>
      <c r="AG64" s="114"/>
      <c r="AH64" s="264">
        <f t="shared" si="22"/>
        <v>0</v>
      </c>
      <c r="AI64" s="113">
        <f t="shared" si="23"/>
        <v>0</v>
      </c>
      <c r="AJ64" s="114" t="str">
        <f t="shared" si="24"/>
        <v>En riesgo en cumplimiento</v>
      </c>
      <c r="AK64" s="114"/>
    </row>
    <row r="65" spans="1:37" ht="48.65" customHeight="1" thickTop="1" thickBot="1">
      <c r="A65" s="132">
        <f t="shared" si="14"/>
        <v>51</v>
      </c>
      <c r="B65" s="133">
        <v>0</v>
      </c>
      <c r="C65" s="133">
        <v>0</v>
      </c>
      <c r="D65" s="133">
        <v>0</v>
      </c>
      <c r="E65" s="133">
        <v>0</v>
      </c>
      <c r="F65" s="214" t="s">
        <v>1732</v>
      </c>
      <c r="G65" s="207" t="s">
        <v>1733</v>
      </c>
      <c r="H65" s="207" t="s">
        <v>1734</v>
      </c>
      <c r="I65" s="208">
        <v>5</v>
      </c>
      <c r="J65" s="223">
        <v>5</v>
      </c>
      <c r="K65" s="274">
        <f t="shared" si="9"/>
        <v>10</v>
      </c>
      <c r="L65" s="223">
        <v>5</v>
      </c>
      <c r="M65" s="223">
        <v>5</v>
      </c>
      <c r="N65" s="274">
        <f t="shared" si="10"/>
        <v>10</v>
      </c>
      <c r="O65" s="274">
        <f t="shared" si="11"/>
        <v>20</v>
      </c>
      <c r="P65" s="114" t="s">
        <v>1735</v>
      </c>
      <c r="Q65" s="114" t="s">
        <v>1736</v>
      </c>
      <c r="R65" s="264">
        <v>5</v>
      </c>
      <c r="S65" s="224">
        <f t="shared" si="12"/>
        <v>1</v>
      </c>
      <c r="T65" s="114" t="str">
        <f t="shared" si="13"/>
        <v>De acuerdo con lo programado</v>
      </c>
      <c r="U65" s="114"/>
      <c r="V65" s="264">
        <v>0</v>
      </c>
      <c r="W65" s="224">
        <f t="shared" si="16"/>
        <v>0</v>
      </c>
      <c r="X65" s="114" t="str">
        <f t="shared" si="17"/>
        <v>En riesgo en cumplimiento</v>
      </c>
      <c r="Y65" s="114"/>
      <c r="Z65" s="264">
        <v>0</v>
      </c>
      <c r="AA65" s="224">
        <f t="shared" si="18"/>
        <v>0</v>
      </c>
      <c r="AB65" s="114" t="str">
        <f t="shared" si="19"/>
        <v>En riesgo en cumplimiento</v>
      </c>
      <c r="AC65" s="114"/>
      <c r="AD65" s="264">
        <v>0</v>
      </c>
      <c r="AE65" s="224">
        <f t="shared" si="20"/>
        <v>0</v>
      </c>
      <c r="AF65" s="114" t="str">
        <f t="shared" si="21"/>
        <v>En riesgo en cumplimiento</v>
      </c>
      <c r="AG65" s="114"/>
      <c r="AH65" s="264">
        <f t="shared" si="22"/>
        <v>5</v>
      </c>
      <c r="AI65" s="113">
        <f t="shared" si="23"/>
        <v>0.5</v>
      </c>
      <c r="AJ65" s="114" t="b">
        <f t="shared" si="24"/>
        <v>0</v>
      </c>
      <c r="AK65" s="114"/>
    </row>
    <row r="66" spans="1:37" ht="48.65" customHeight="1" thickTop="1" thickBot="1">
      <c r="A66" s="132">
        <f t="shared" si="14"/>
        <v>52</v>
      </c>
      <c r="B66" s="133">
        <v>0</v>
      </c>
      <c r="C66" s="133">
        <v>0</v>
      </c>
      <c r="D66" s="133">
        <v>0</v>
      </c>
      <c r="E66" s="133">
        <v>0</v>
      </c>
      <c r="F66" s="214" t="s">
        <v>1737</v>
      </c>
      <c r="G66" s="207" t="s">
        <v>1738</v>
      </c>
      <c r="H66" s="207" t="s">
        <v>1739</v>
      </c>
      <c r="I66" s="208">
        <v>1</v>
      </c>
      <c r="J66" s="223">
        <v>2</v>
      </c>
      <c r="K66" s="274">
        <f t="shared" si="9"/>
        <v>3</v>
      </c>
      <c r="L66" s="223">
        <v>2</v>
      </c>
      <c r="M66" s="223">
        <v>2</v>
      </c>
      <c r="N66" s="274">
        <f t="shared" si="10"/>
        <v>4</v>
      </c>
      <c r="O66" s="274">
        <f t="shared" si="11"/>
        <v>7</v>
      </c>
      <c r="P66" s="114" t="s">
        <v>1740</v>
      </c>
      <c r="Q66" s="207" t="s">
        <v>1741</v>
      </c>
      <c r="R66" s="264">
        <v>1</v>
      </c>
      <c r="S66" s="224">
        <f t="shared" si="12"/>
        <v>1</v>
      </c>
      <c r="T66" s="114" t="str">
        <f t="shared" si="13"/>
        <v>De acuerdo con lo programado</v>
      </c>
      <c r="U66" s="114"/>
      <c r="V66" s="264">
        <v>0</v>
      </c>
      <c r="W66" s="224">
        <f t="shared" si="16"/>
        <v>0</v>
      </c>
      <c r="X66" s="114" t="str">
        <f t="shared" si="17"/>
        <v>En riesgo en cumplimiento</v>
      </c>
      <c r="Y66" s="114"/>
      <c r="Z66" s="264">
        <v>0</v>
      </c>
      <c r="AA66" s="224">
        <f t="shared" si="18"/>
        <v>0</v>
      </c>
      <c r="AB66" s="114" t="str">
        <f t="shared" si="19"/>
        <v>En riesgo en cumplimiento</v>
      </c>
      <c r="AC66" s="114"/>
      <c r="AD66" s="264">
        <v>0</v>
      </c>
      <c r="AE66" s="224">
        <f t="shared" si="20"/>
        <v>0</v>
      </c>
      <c r="AF66" s="114" t="str">
        <f t="shared" si="21"/>
        <v>En riesgo en cumplimiento</v>
      </c>
      <c r="AG66" s="114"/>
      <c r="AH66" s="264">
        <f t="shared" si="22"/>
        <v>1</v>
      </c>
      <c r="AI66" s="113">
        <f t="shared" si="23"/>
        <v>0.25</v>
      </c>
      <c r="AJ66" s="114" t="str">
        <f t="shared" si="24"/>
        <v>En riesgo en cumplimiento</v>
      </c>
      <c r="AK66" s="114"/>
    </row>
    <row r="67" spans="1:37" ht="48.65" customHeight="1" thickTop="1" thickBot="1">
      <c r="A67" s="132">
        <f t="shared" si="14"/>
        <v>53</v>
      </c>
      <c r="B67" s="133">
        <v>0</v>
      </c>
      <c r="C67" s="133">
        <v>0</v>
      </c>
      <c r="D67" s="133">
        <v>0</v>
      </c>
      <c r="E67" s="133">
        <v>0</v>
      </c>
      <c r="F67" s="214" t="s">
        <v>1742</v>
      </c>
      <c r="G67" s="207" t="s">
        <v>1743</v>
      </c>
      <c r="H67" s="207" t="s">
        <v>1744</v>
      </c>
      <c r="I67" s="208">
        <v>0</v>
      </c>
      <c r="J67" s="223">
        <v>2</v>
      </c>
      <c r="K67" s="274">
        <f t="shared" si="9"/>
        <v>2</v>
      </c>
      <c r="L67" s="223">
        <v>0</v>
      </c>
      <c r="M67" s="223">
        <v>2</v>
      </c>
      <c r="N67" s="274">
        <f t="shared" si="10"/>
        <v>2</v>
      </c>
      <c r="O67" s="274">
        <f t="shared" si="11"/>
        <v>4</v>
      </c>
      <c r="P67" s="114" t="s">
        <v>1735</v>
      </c>
      <c r="Q67" s="207" t="s">
        <v>1745</v>
      </c>
      <c r="R67" s="264">
        <v>1</v>
      </c>
      <c r="S67" s="224" t="str">
        <f t="shared" si="12"/>
        <v>No hay Programación</v>
      </c>
      <c r="T67" s="114" t="str">
        <f t="shared" si="13"/>
        <v>De acuerdo con lo programado</v>
      </c>
      <c r="U67" s="114"/>
      <c r="V67" s="264">
        <v>0</v>
      </c>
      <c r="W67" s="224" t="str">
        <f t="shared" si="16"/>
        <v>No hay Programación</v>
      </c>
      <c r="X67" s="114" t="str">
        <f t="shared" si="17"/>
        <v>De acuerdo con lo programado</v>
      </c>
      <c r="Y67" s="114"/>
      <c r="Z67" s="264">
        <v>0</v>
      </c>
      <c r="AA67" s="224">
        <f t="shared" si="18"/>
        <v>0</v>
      </c>
      <c r="AB67" s="114" t="str">
        <f t="shared" si="19"/>
        <v>En riesgo en cumplimiento</v>
      </c>
      <c r="AC67" s="114"/>
      <c r="AD67" s="264">
        <v>0</v>
      </c>
      <c r="AE67" s="224" t="str">
        <f t="shared" si="20"/>
        <v>No hay Programación</v>
      </c>
      <c r="AF67" s="114" t="str">
        <f t="shared" si="21"/>
        <v>De acuerdo con lo programado</v>
      </c>
      <c r="AG67" s="114"/>
      <c r="AH67" s="264">
        <f t="shared" si="22"/>
        <v>1</v>
      </c>
      <c r="AI67" s="113">
        <f t="shared" si="23"/>
        <v>0.5</v>
      </c>
      <c r="AJ67" s="114" t="b">
        <f t="shared" si="24"/>
        <v>0</v>
      </c>
      <c r="AK67" s="114"/>
    </row>
    <row r="68" spans="1:37" ht="48.65" customHeight="1" thickTop="1" thickBot="1">
      <c r="A68" s="132">
        <f t="shared" si="14"/>
        <v>54</v>
      </c>
      <c r="B68" s="133">
        <v>0</v>
      </c>
      <c r="C68" s="133">
        <v>0</v>
      </c>
      <c r="D68" s="133">
        <v>0</v>
      </c>
      <c r="E68" s="133">
        <v>0</v>
      </c>
      <c r="F68" s="214" t="s">
        <v>1746</v>
      </c>
      <c r="G68" s="114" t="s">
        <v>1747</v>
      </c>
      <c r="H68" s="207" t="s">
        <v>1748</v>
      </c>
      <c r="I68" s="208">
        <v>2</v>
      </c>
      <c r="J68" s="223">
        <v>2</v>
      </c>
      <c r="K68" s="274">
        <f t="shared" si="9"/>
        <v>4</v>
      </c>
      <c r="L68" s="223">
        <v>2</v>
      </c>
      <c r="M68" s="223">
        <v>2</v>
      </c>
      <c r="N68" s="274">
        <f t="shared" si="10"/>
        <v>4</v>
      </c>
      <c r="O68" s="274">
        <f t="shared" si="11"/>
        <v>8</v>
      </c>
      <c r="P68" s="114" t="s">
        <v>1740</v>
      </c>
      <c r="Q68" s="207" t="s">
        <v>1749</v>
      </c>
      <c r="R68" s="264">
        <v>5</v>
      </c>
      <c r="S68" s="224">
        <f t="shared" si="12"/>
        <v>2.5</v>
      </c>
      <c r="T68" s="114" t="str">
        <f t="shared" si="13"/>
        <v>De acuerdo con lo programado</v>
      </c>
      <c r="U68" s="114"/>
      <c r="V68" s="264">
        <v>0</v>
      </c>
      <c r="W68" s="224">
        <f t="shared" si="16"/>
        <v>0</v>
      </c>
      <c r="X68" s="114" t="str">
        <f t="shared" si="17"/>
        <v>En riesgo en cumplimiento</v>
      </c>
      <c r="Y68" s="114"/>
      <c r="Z68" s="264">
        <v>0</v>
      </c>
      <c r="AA68" s="224">
        <f t="shared" si="18"/>
        <v>0</v>
      </c>
      <c r="AB68" s="114" t="str">
        <f t="shared" si="19"/>
        <v>En riesgo en cumplimiento</v>
      </c>
      <c r="AC68" s="114"/>
      <c r="AD68" s="264">
        <v>0</v>
      </c>
      <c r="AE68" s="224">
        <f t="shared" si="20"/>
        <v>0</v>
      </c>
      <c r="AF68" s="114" t="str">
        <f t="shared" si="21"/>
        <v>En riesgo en cumplimiento</v>
      </c>
      <c r="AG68" s="114"/>
      <c r="AH68" s="264">
        <f t="shared" si="22"/>
        <v>5</v>
      </c>
      <c r="AI68" s="113">
        <f t="shared" si="23"/>
        <v>1.25</v>
      </c>
      <c r="AJ68" s="114" t="str">
        <f t="shared" si="24"/>
        <v>De acuerdo con lo programado</v>
      </c>
      <c r="AK68" s="114"/>
    </row>
    <row r="69" spans="1:37" ht="48.65" customHeight="1" thickTop="1" thickBot="1">
      <c r="A69" s="132">
        <f t="shared" si="14"/>
        <v>55</v>
      </c>
      <c r="B69" s="133">
        <v>0</v>
      </c>
      <c r="C69" s="133">
        <v>0</v>
      </c>
      <c r="D69" s="133">
        <v>0</v>
      </c>
      <c r="E69" s="133">
        <v>0</v>
      </c>
      <c r="F69" s="214" t="s">
        <v>1750</v>
      </c>
      <c r="G69" s="114" t="s">
        <v>1751</v>
      </c>
      <c r="H69" s="207" t="s">
        <v>1752</v>
      </c>
      <c r="I69" s="208">
        <v>10</v>
      </c>
      <c r="J69" s="223">
        <v>10</v>
      </c>
      <c r="K69" s="274">
        <f t="shared" si="9"/>
        <v>20</v>
      </c>
      <c r="L69" s="223">
        <v>10</v>
      </c>
      <c r="M69" s="223">
        <v>10</v>
      </c>
      <c r="N69" s="274">
        <f t="shared" si="10"/>
        <v>20</v>
      </c>
      <c r="O69" s="274">
        <f t="shared" si="11"/>
        <v>40</v>
      </c>
      <c r="P69" s="114" t="s">
        <v>1753</v>
      </c>
      <c r="Q69" s="207" t="s">
        <v>402</v>
      </c>
      <c r="R69" s="264">
        <v>10</v>
      </c>
      <c r="S69" s="224">
        <f t="shared" si="12"/>
        <v>1</v>
      </c>
      <c r="T69" s="114" t="str">
        <f t="shared" si="13"/>
        <v>De acuerdo con lo programado</v>
      </c>
      <c r="U69" s="114"/>
      <c r="V69" s="264">
        <v>0</v>
      </c>
      <c r="W69" s="224">
        <f t="shared" si="16"/>
        <v>0</v>
      </c>
      <c r="X69" s="114" t="str">
        <f t="shared" si="17"/>
        <v>En riesgo en cumplimiento</v>
      </c>
      <c r="Y69" s="114"/>
      <c r="Z69" s="264">
        <v>0</v>
      </c>
      <c r="AA69" s="224">
        <f t="shared" si="18"/>
        <v>0</v>
      </c>
      <c r="AB69" s="114" t="str">
        <f t="shared" si="19"/>
        <v>En riesgo en cumplimiento</v>
      </c>
      <c r="AC69" s="114"/>
      <c r="AD69" s="264">
        <v>0</v>
      </c>
      <c r="AE69" s="224">
        <f t="shared" si="20"/>
        <v>0</v>
      </c>
      <c r="AF69" s="114" t="str">
        <f t="shared" si="21"/>
        <v>En riesgo en cumplimiento</v>
      </c>
      <c r="AG69" s="114"/>
      <c r="AH69" s="264">
        <f t="shared" si="22"/>
        <v>10</v>
      </c>
      <c r="AI69" s="113">
        <f t="shared" si="23"/>
        <v>0.5</v>
      </c>
      <c r="AJ69" s="114" t="b">
        <f t="shared" si="24"/>
        <v>0</v>
      </c>
      <c r="AK69" s="114"/>
    </row>
    <row r="70" spans="1:37" ht="48.65" customHeight="1" thickTop="1" thickBot="1">
      <c r="A70" s="132">
        <f t="shared" si="14"/>
        <v>56</v>
      </c>
      <c r="B70" s="133">
        <v>0</v>
      </c>
      <c r="C70" s="133">
        <v>0</v>
      </c>
      <c r="D70" s="133">
        <v>0</v>
      </c>
      <c r="E70" s="133">
        <v>0</v>
      </c>
      <c r="F70" s="214" t="s">
        <v>1754</v>
      </c>
      <c r="G70" s="114" t="s">
        <v>1755</v>
      </c>
      <c r="H70" s="207" t="s">
        <v>209</v>
      </c>
      <c r="I70" s="208">
        <v>0</v>
      </c>
      <c r="J70" s="223">
        <v>3</v>
      </c>
      <c r="K70" s="274">
        <f t="shared" si="9"/>
        <v>3</v>
      </c>
      <c r="L70" s="223">
        <v>3</v>
      </c>
      <c r="M70" s="223">
        <v>1</v>
      </c>
      <c r="N70" s="274">
        <f t="shared" si="10"/>
        <v>4</v>
      </c>
      <c r="O70" s="274">
        <f t="shared" si="11"/>
        <v>7</v>
      </c>
      <c r="P70" s="114" t="s">
        <v>1740</v>
      </c>
      <c r="Q70" s="207" t="s">
        <v>1756</v>
      </c>
      <c r="R70" s="264">
        <v>1</v>
      </c>
      <c r="S70" s="224" t="str">
        <f t="shared" si="12"/>
        <v>No hay Programación</v>
      </c>
      <c r="T70" s="114" t="str">
        <f t="shared" si="13"/>
        <v>De acuerdo con lo programado</v>
      </c>
      <c r="U70" s="114"/>
      <c r="V70" s="264">
        <v>0</v>
      </c>
      <c r="W70" s="224" t="str">
        <f t="shared" si="16"/>
        <v>No hay Programación</v>
      </c>
      <c r="X70" s="114" t="str">
        <f t="shared" si="17"/>
        <v>De acuerdo con lo programado</v>
      </c>
      <c r="Y70" s="114"/>
      <c r="Z70" s="264">
        <v>0</v>
      </c>
      <c r="AA70" s="224">
        <f t="shared" si="18"/>
        <v>0</v>
      </c>
      <c r="AB70" s="114" t="str">
        <f t="shared" si="19"/>
        <v>En riesgo en cumplimiento</v>
      </c>
      <c r="AC70" s="114"/>
      <c r="AD70" s="264">
        <v>0</v>
      </c>
      <c r="AE70" s="224">
        <f t="shared" si="20"/>
        <v>0</v>
      </c>
      <c r="AF70" s="114" t="str">
        <f t="shared" si="21"/>
        <v>En riesgo en cumplimiento</v>
      </c>
      <c r="AG70" s="114"/>
      <c r="AH70" s="264">
        <f t="shared" si="22"/>
        <v>1</v>
      </c>
      <c r="AI70" s="113">
        <f t="shared" si="23"/>
        <v>0.25</v>
      </c>
      <c r="AJ70" s="114" t="str">
        <f t="shared" si="24"/>
        <v>En riesgo en cumplimiento</v>
      </c>
      <c r="AK70" s="114"/>
    </row>
    <row r="71" spans="1:37" ht="48.65" customHeight="1" thickTop="1" thickBot="1">
      <c r="A71" s="132">
        <f t="shared" si="14"/>
        <v>57</v>
      </c>
      <c r="B71" s="133">
        <v>0</v>
      </c>
      <c r="C71" s="133">
        <v>0</v>
      </c>
      <c r="D71" s="133">
        <v>0</v>
      </c>
      <c r="E71" s="133">
        <v>0</v>
      </c>
      <c r="F71" s="214" t="s">
        <v>1757</v>
      </c>
      <c r="G71" s="114" t="s">
        <v>1758</v>
      </c>
      <c r="H71" s="207" t="s">
        <v>1759</v>
      </c>
      <c r="I71" s="208">
        <v>1</v>
      </c>
      <c r="J71" s="223">
        <v>3</v>
      </c>
      <c r="K71" s="274">
        <f t="shared" si="9"/>
        <v>4</v>
      </c>
      <c r="L71" s="223">
        <v>3</v>
      </c>
      <c r="M71" s="223">
        <v>1</v>
      </c>
      <c r="N71" s="274">
        <f t="shared" si="10"/>
        <v>4</v>
      </c>
      <c r="O71" s="274">
        <f t="shared" si="11"/>
        <v>8</v>
      </c>
      <c r="P71" s="114" t="s">
        <v>1740</v>
      </c>
      <c r="Q71" s="207" t="s">
        <v>1760</v>
      </c>
      <c r="R71" s="264">
        <v>1</v>
      </c>
      <c r="S71" s="224">
        <f t="shared" si="12"/>
        <v>1</v>
      </c>
      <c r="T71" s="114" t="str">
        <f t="shared" si="13"/>
        <v>De acuerdo con lo programado</v>
      </c>
      <c r="U71" s="114"/>
      <c r="V71" s="264">
        <v>0</v>
      </c>
      <c r="W71" s="224">
        <f t="shared" si="16"/>
        <v>0</v>
      </c>
      <c r="X71" s="114" t="str">
        <f t="shared" si="17"/>
        <v>En riesgo en cumplimiento</v>
      </c>
      <c r="Y71" s="114"/>
      <c r="Z71" s="264">
        <v>0</v>
      </c>
      <c r="AA71" s="224">
        <f t="shared" si="18"/>
        <v>0</v>
      </c>
      <c r="AB71" s="114" t="str">
        <f t="shared" si="19"/>
        <v>En riesgo en cumplimiento</v>
      </c>
      <c r="AC71" s="114"/>
      <c r="AD71" s="264">
        <v>0</v>
      </c>
      <c r="AE71" s="224">
        <f t="shared" si="20"/>
        <v>0</v>
      </c>
      <c r="AF71" s="114" t="str">
        <f t="shared" si="21"/>
        <v>En riesgo en cumplimiento</v>
      </c>
      <c r="AG71" s="114"/>
      <c r="AH71" s="264">
        <f t="shared" si="22"/>
        <v>1</v>
      </c>
      <c r="AI71" s="113">
        <f t="shared" si="23"/>
        <v>0.25</v>
      </c>
      <c r="AJ71" s="114" t="str">
        <f t="shared" si="24"/>
        <v>En riesgo en cumplimiento</v>
      </c>
      <c r="AK71" s="114"/>
    </row>
    <row r="72" spans="1:37" ht="48.65" customHeight="1" thickTop="1" thickBot="1">
      <c r="A72" s="132">
        <f t="shared" si="14"/>
        <v>58</v>
      </c>
      <c r="B72" s="133">
        <v>0</v>
      </c>
      <c r="C72" s="133">
        <v>0</v>
      </c>
      <c r="D72" s="133">
        <v>0</v>
      </c>
      <c r="E72" s="133">
        <v>0</v>
      </c>
      <c r="F72" s="214" t="s">
        <v>1761</v>
      </c>
      <c r="G72" s="114" t="s">
        <v>172</v>
      </c>
      <c r="H72" s="207" t="s">
        <v>1762</v>
      </c>
      <c r="I72" s="208">
        <v>0</v>
      </c>
      <c r="J72" s="223">
        <v>2</v>
      </c>
      <c r="K72" s="274">
        <f t="shared" si="9"/>
        <v>2</v>
      </c>
      <c r="L72" s="223">
        <v>2</v>
      </c>
      <c r="M72" s="223">
        <v>2</v>
      </c>
      <c r="N72" s="274">
        <f t="shared" si="10"/>
        <v>4</v>
      </c>
      <c r="O72" s="274">
        <f t="shared" si="11"/>
        <v>6</v>
      </c>
      <c r="P72" s="114" t="s">
        <v>1740</v>
      </c>
      <c r="Q72" s="207" t="s">
        <v>1763</v>
      </c>
      <c r="R72" s="264">
        <v>1</v>
      </c>
      <c r="S72" s="224" t="str">
        <f t="shared" si="12"/>
        <v>No hay Programación</v>
      </c>
      <c r="T72" s="114" t="str">
        <f t="shared" si="13"/>
        <v>De acuerdo con lo programado</v>
      </c>
      <c r="U72" s="114"/>
      <c r="V72" s="264">
        <v>0</v>
      </c>
      <c r="W72" s="224" t="str">
        <f t="shared" si="16"/>
        <v>No hay Programación</v>
      </c>
      <c r="X72" s="114" t="str">
        <f t="shared" si="17"/>
        <v>De acuerdo con lo programado</v>
      </c>
      <c r="Y72" s="114"/>
      <c r="Z72" s="264">
        <v>0</v>
      </c>
      <c r="AA72" s="224">
        <f t="shared" si="18"/>
        <v>0</v>
      </c>
      <c r="AB72" s="114" t="str">
        <f t="shared" si="19"/>
        <v>En riesgo en cumplimiento</v>
      </c>
      <c r="AC72" s="114"/>
      <c r="AD72" s="264">
        <v>0</v>
      </c>
      <c r="AE72" s="224">
        <f t="shared" si="20"/>
        <v>0</v>
      </c>
      <c r="AF72" s="114" t="str">
        <f t="shared" si="21"/>
        <v>En riesgo en cumplimiento</v>
      </c>
      <c r="AG72" s="114"/>
      <c r="AH72" s="264">
        <f t="shared" si="22"/>
        <v>1</v>
      </c>
      <c r="AI72" s="113">
        <f t="shared" si="23"/>
        <v>0.25</v>
      </c>
      <c r="AJ72" s="114" t="str">
        <f t="shared" si="24"/>
        <v>En riesgo en cumplimiento</v>
      </c>
      <c r="AK72" s="114"/>
    </row>
    <row r="73" spans="1:37" ht="48.65" customHeight="1" thickTop="1" thickBot="1">
      <c r="A73" s="132">
        <f t="shared" si="14"/>
        <v>59</v>
      </c>
      <c r="B73" s="133">
        <v>0</v>
      </c>
      <c r="C73" s="133">
        <v>0</v>
      </c>
      <c r="D73" s="133">
        <v>0</v>
      </c>
      <c r="E73" s="133">
        <v>0</v>
      </c>
      <c r="F73" s="214" t="s">
        <v>1764</v>
      </c>
      <c r="G73" s="114" t="s">
        <v>1597</v>
      </c>
      <c r="H73" s="207" t="s">
        <v>213</v>
      </c>
      <c r="I73" s="208">
        <v>1</v>
      </c>
      <c r="J73" s="223">
        <v>0</v>
      </c>
      <c r="K73" s="274">
        <f t="shared" si="9"/>
        <v>1</v>
      </c>
      <c r="L73" s="223">
        <v>1</v>
      </c>
      <c r="M73" s="223">
        <v>1</v>
      </c>
      <c r="N73" s="274">
        <f t="shared" si="10"/>
        <v>2</v>
      </c>
      <c r="O73" s="274">
        <f t="shared" si="11"/>
        <v>3</v>
      </c>
      <c r="P73" s="114" t="s">
        <v>1740</v>
      </c>
      <c r="Q73" s="207" t="s">
        <v>1765</v>
      </c>
      <c r="R73" s="264">
        <v>0</v>
      </c>
      <c r="S73" s="224">
        <f t="shared" si="12"/>
        <v>0</v>
      </c>
      <c r="T73" s="114" t="str">
        <f t="shared" si="13"/>
        <v>En riesgo en cumplimiento</v>
      </c>
      <c r="U73" s="114" t="s">
        <v>1713</v>
      </c>
      <c r="V73" s="264">
        <v>0</v>
      </c>
      <c r="W73" s="224">
        <f t="shared" si="16"/>
        <v>0</v>
      </c>
      <c r="X73" s="114" t="str">
        <f t="shared" si="17"/>
        <v>En riesgo en cumplimiento</v>
      </c>
      <c r="Y73" s="114"/>
      <c r="Z73" s="264">
        <v>0</v>
      </c>
      <c r="AA73" s="224">
        <f t="shared" si="18"/>
        <v>0</v>
      </c>
      <c r="AB73" s="114" t="str">
        <f t="shared" si="19"/>
        <v>En riesgo en cumplimiento</v>
      </c>
      <c r="AC73" s="114"/>
      <c r="AD73" s="264">
        <v>0</v>
      </c>
      <c r="AE73" s="224">
        <f t="shared" si="20"/>
        <v>0</v>
      </c>
      <c r="AF73" s="114" t="str">
        <f t="shared" si="21"/>
        <v>En riesgo en cumplimiento</v>
      </c>
      <c r="AG73" s="114"/>
      <c r="AH73" s="264">
        <f t="shared" si="22"/>
        <v>0</v>
      </c>
      <c r="AI73" s="113">
        <f t="shared" si="23"/>
        <v>0</v>
      </c>
      <c r="AJ73" s="114" t="str">
        <f t="shared" si="24"/>
        <v>En riesgo en cumplimiento</v>
      </c>
      <c r="AK73" s="114"/>
    </row>
    <row r="74" spans="1:37" ht="48.65" customHeight="1" thickTop="1" thickBot="1">
      <c r="A74" s="132">
        <f t="shared" si="14"/>
        <v>60</v>
      </c>
      <c r="B74" s="133">
        <v>0</v>
      </c>
      <c r="C74" s="133">
        <v>0</v>
      </c>
      <c r="D74" s="133">
        <v>0</v>
      </c>
      <c r="E74" s="133">
        <v>0</v>
      </c>
      <c r="F74" s="214" t="s">
        <v>1766</v>
      </c>
      <c r="G74" s="114" t="s">
        <v>1597</v>
      </c>
      <c r="H74" s="207" t="s">
        <v>894</v>
      </c>
      <c r="I74" s="208">
        <v>1</v>
      </c>
      <c r="J74" s="223">
        <v>0</v>
      </c>
      <c r="K74" s="274">
        <f t="shared" si="9"/>
        <v>1</v>
      </c>
      <c r="L74" s="223">
        <v>1</v>
      </c>
      <c r="M74" s="223">
        <v>1</v>
      </c>
      <c r="N74" s="274">
        <f t="shared" si="10"/>
        <v>2</v>
      </c>
      <c r="O74" s="274">
        <f t="shared" si="11"/>
        <v>3</v>
      </c>
      <c r="P74" s="114" t="s">
        <v>1740</v>
      </c>
      <c r="Q74" s="207" t="s">
        <v>1765</v>
      </c>
      <c r="R74" s="264">
        <v>0</v>
      </c>
      <c r="S74" s="224">
        <f t="shared" si="12"/>
        <v>0</v>
      </c>
      <c r="T74" s="114" t="str">
        <f t="shared" si="13"/>
        <v>En riesgo en cumplimiento</v>
      </c>
      <c r="U74" s="524" t="s">
        <v>1713</v>
      </c>
      <c r="V74" s="264">
        <v>0</v>
      </c>
      <c r="W74" s="224">
        <f t="shared" si="16"/>
        <v>0</v>
      </c>
      <c r="X74" s="114" t="str">
        <f t="shared" si="17"/>
        <v>En riesgo en cumplimiento</v>
      </c>
      <c r="Y74" s="114"/>
      <c r="Z74" s="264">
        <v>0</v>
      </c>
      <c r="AA74" s="224">
        <f t="shared" si="18"/>
        <v>0</v>
      </c>
      <c r="AB74" s="114" t="str">
        <f t="shared" si="19"/>
        <v>En riesgo en cumplimiento</v>
      </c>
      <c r="AC74" s="114"/>
      <c r="AD74" s="264">
        <v>0</v>
      </c>
      <c r="AE74" s="224">
        <f t="shared" si="20"/>
        <v>0</v>
      </c>
      <c r="AF74" s="114" t="str">
        <f t="shared" si="21"/>
        <v>En riesgo en cumplimiento</v>
      </c>
      <c r="AG74" s="114"/>
      <c r="AH74" s="264">
        <f t="shared" si="22"/>
        <v>0</v>
      </c>
      <c r="AI74" s="113">
        <f t="shared" si="23"/>
        <v>0</v>
      </c>
      <c r="AJ74" s="114" t="str">
        <f t="shared" si="24"/>
        <v>En riesgo en cumplimiento</v>
      </c>
      <c r="AK74" s="114"/>
    </row>
    <row r="75" spans="1:37" ht="36.9" customHeight="1" thickTop="1" thickBot="1">
      <c r="A75" s="132">
        <f t="shared" si="14"/>
        <v>61</v>
      </c>
      <c r="B75" s="133">
        <v>0</v>
      </c>
      <c r="C75" s="133">
        <v>0</v>
      </c>
      <c r="D75" s="133">
        <v>0</v>
      </c>
      <c r="E75" s="133">
        <v>0</v>
      </c>
      <c r="F75" s="214" t="s">
        <v>1767</v>
      </c>
      <c r="G75" s="114" t="s">
        <v>1768</v>
      </c>
      <c r="H75" s="207" t="s">
        <v>214</v>
      </c>
      <c r="I75" s="208">
        <v>0</v>
      </c>
      <c r="J75" s="223">
        <v>1</v>
      </c>
      <c r="K75" s="274">
        <f t="shared" si="9"/>
        <v>1</v>
      </c>
      <c r="L75" s="223">
        <v>0</v>
      </c>
      <c r="M75" s="223">
        <v>1</v>
      </c>
      <c r="N75" s="274">
        <f t="shared" si="10"/>
        <v>1</v>
      </c>
      <c r="O75" s="274">
        <f t="shared" si="11"/>
        <v>2</v>
      </c>
      <c r="P75" s="114" t="s">
        <v>1604</v>
      </c>
      <c r="Q75" s="207" t="s">
        <v>1769</v>
      </c>
      <c r="R75" s="264">
        <v>0</v>
      </c>
      <c r="S75" s="224" t="str">
        <f t="shared" si="12"/>
        <v>No hay Programación</v>
      </c>
      <c r="T75" s="114" t="str">
        <f t="shared" si="13"/>
        <v>De acuerdo con lo programado</v>
      </c>
      <c r="U75" s="114"/>
      <c r="V75" s="264">
        <v>0</v>
      </c>
      <c r="W75" s="224" t="str">
        <f t="shared" si="16"/>
        <v>No hay Programación</v>
      </c>
      <c r="X75" s="114" t="str">
        <f t="shared" si="17"/>
        <v>De acuerdo con lo programado</v>
      </c>
      <c r="Y75" s="114"/>
      <c r="Z75" s="264">
        <v>0</v>
      </c>
      <c r="AA75" s="224">
        <f t="shared" si="18"/>
        <v>0</v>
      </c>
      <c r="AB75" s="114" t="str">
        <f t="shared" si="19"/>
        <v>En riesgo en cumplimiento</v>
      </c>
      <c r="AC75" s="114"/>
      <c r="AD75" s="264">
        <v>0</v>
      </c>
      <c r="AE75" s="224" t="str">
        <f t="shared" si="20"/>
        <v>No hay Programación</v>
      </c>
      <c r="AF75" s="114" t="str">
        <f t="shared" si="21"/>
        <v>De acuerdo con lo programado</v>
      </c>
      <c r="AG75" s="114"/>
      <c r="AH75" s="264">
        <f t="shared" si="22"/>
        <v>0</v>
      </c>
      <c r="AI75" s="113">
        <f t="shared" si="23"/>
        <v>0</v>
      </c>
      <c r="AJ75" s="114" t="str">
        <f t="shared" si="24"/>
        <v>En riesgo en cumplimiento</v>
      </c>
      <c r="AK75" s="114"/>
    </row>
    <row r="76" spans="1:37" ht="89.4" customHeight="1" thickTop="1" thickBot="1">
      <c r="A76" s="132">
        <f t="shared" si="14"/>
        <v>62</v>
      </c>
      <c r="B76" s="133">
        <v>0</v>
      </c>
      <c r="C76" s="133">
        <v>0</v>
      </c>
      <c r="D76" s="133">
        <v>0</v>
      </c>
      <c r="E76" s="133">
        <v>0</v>
      </c>
      <c r="F76" s="214" t="s">
        <v>1770</v>
      </c>
      <c r="G76" s="207" t="s">
        <v>150</v>
      </c>
      <c r="H76" s="255" t="s">
        <v>1771</v>
      </c>
      <c r="I76" s="208">
        <f>9+1</f>
        <v>10</v>
      </c>
      <c r="J76" s="223">
        <f>9+1</f>
        <v>10</v>
      </c>
      <c r="K76" s="274">
        <f t="shared" si="9"/>
        <v>20</v>
      </c>
      <c r="L76" s="223">
        <f>9+1</f>
        <v>10</v>
      </c>
      <c r="M76" s="223">
        <v>9</v>
      </c>
      <c r="N76" s="274">
        <f t="shared" si="10"/>
        <v>19</v>
      </c>
      <c r="O76" s="274">
        <f t="shared" si="11"/>
        <v>39</v>
      </c>
      <c r="P76" s="114" t="s">
        <v>1772</v>
      </c>
      <c r="Q76" s="207" t="s">
        <v>1773</v>
      </c>
      <c r="R76" s="264">
        <v>10</v>
      </c>
      <c r="S76" s="224">
        <f t="shared" si="12"/>
        <v>1</v>
      </c>
      <c r="T76" s="114" t="str">
        <f t="shared" si="13"/>
        <v>De acuerdo con lo programado</v>
      </c>
      <c r="U76" s="114"/>
      <c r="V76" s="264">
        <v>0</v>
      </c>
      <c r="W76" s="224">
        <f t="shared" si="16"/>
        <v>0</v>
      </c>
      <c r="X76" s="114" t="str">
        <f t="shared" si="17"/>
        <v>En riesgo en cumplimiento</v>
      </c>
      <c r="Y76" s="114"/>
      <c r="Z76" s="264">
        <v>0</v>
      </c>
      <c r="AA76" s="224">
        <f t="shared" si="18"/>
        <v>0</v>
      </c>
      <c r="AB76" s="114" t="str">
        <f t="shared" si="19"/>
        <v>En riesgo en cumplimiento</v>
      </c>
      <c r="AC76" s="114"/>
      <c r="AD76" s="264">
        <v>0</v>
      </c>
      <c r="AE76" s="224">
        <f t="shared" si="20"/>
        <v>0</v>
      </c>
      <c r="AF76" s="114" t="str">
        <f t="shared" si="21"/>
        <v>En riesgo en cumplimiento</v>
      </c>
      <c r="AG76" s="114"/>
      <c r="AH76" s="264">
        <f t="shared" si="22"/>
        <v>10</v>
      </c>
      <c r="AI76" s="113">
        <f t="shared" si="23"/>
        <v>0.52631578947368418</v>
      </c>
      <c r="AJ76" s="114" t="str">
        <f t="shared" si="24"/>
        <v>Atraso Leve</v>
      </c>
      <c r="AK76" s="114"/>
    </row>
    <row r="77" spans="1:37" ht="89.4" customHeight="1" thickTop="1" thickBot="1">
      <c r="A77" s="188">
        <f t="shared" si="14"/>
        <v>63</v>
      </c>
      <c r="B77" s="184">
        <v>0</v>
      </c>
      <c r="C77" s="184">
        <v>0</v>
      </c>
      <c r="D77" s="184">
        <v>0</v>
      </c>
      <c r="E77" s="184">
        <v>0</v>
      </c>
      <c r="F77" s="193"/>
      <c r="G77" s="186"/>
      <c r="H77" s="455"/>
      <c r="I77" s="208">
        <v>0</v>
      </c>
      <c r="J77" s="223">
        <v>0</v>
      </c>
      <c r="K77" s="274">
        <f t="shared" ref="K77" si="26">I77+J77</f>
        <v>0</v>
      </c>
      <c r="L77" s="223">
        <v>0</v>
      </c>
      <c r="M77" s="223">
        <v>0</v>
      </c>
      <c r="N77" s="274">
        <f t="shared" ref="N77" si="27">L77+M77</f>
        <v>0</v>
      </c>
      <c r="O77" s="274">
        <f t="shared" ref="O77" si="28">K77+N77</f>
        <v>0</v>
      </c>
      <c r="P77" s="114"/>
      <c r="Q77" s="207"/>
      <c r="R77" s="264">
        <v>0</v>
      </c>
      <c r="S77" s="224" t="str">
        <f t="shared" ref="S77:S81" si="29">IF(R77="","No hay ejecución",IF(AND(I77=0),"No hay Programación", R77/I77))</f>
        <v>No hay Programación</v>
      </c>
      <c r="T77" s="114" t="str">
        <f t="shared" ref="T77:T81" si="30">IF(S77="No hay ejecución","NA",IF(S77&gt;=90%,"De acuerdo con lo programado",IF(S77&gt;=51%,"Atraso Leve",IF(S77&lt;50%,"En riesgo en cumplimiento"))))</f>
        <v>De acuerdo con lo programado</v>
      </c>
      <c r="U77" s="114"/>
      <c r="V77" s="264">
        <v>0</v>
      </c>
      <c r="W77" s="224" t="str">
        <f t="shared" si="16"/>
        <v>No hay Programación</v>
      </c>
      <c r="X77" s="114" t="str">
        <f t="shared" si="17"/>
        <v>De acuerdo con lo programado</v>
      </c>
      <c r="Y77" s="114"/>
      <c r="Z77" s="264">
        <v>0</v>
      </c>
      <c r="AA77" s="224" t="str">
        <f t="shared" si="18"/>
        <v>No hay Programación</v>
      </c>
      <c r="AB77" s="114" t="str">
        <f t="shared" si="19"/>
        <v>De acuerdo con lo programado</v>
      </c>
      <c r="AC77" s="114"/>
      <c r="AD77" s="264">
        <v>0</v>
      </c>
      <c r="AE77" s="224" t="str">
        <f t="shared" si="20"/>
        <v>No hay Programación</v>
      </c>
      <c r="AF77" s="114" t="str">
        <f t="shared" si="21"/>
        <v>De acuerdo con lo programado</v>
      </c>
      <c r="AG77" s="114"/>
      <c r="AH77" s="264">
        <f t="shared" si="22"/>
        <v>0</v>
      </c>
      <c r="AI77" s="113" t="str">
        <f t="shared" si="23"/>
        <v>No hay Programación</v>
      </c>
      <c r="AJ77" s="114" t="str">
        <f t="shared" si="24"/>
        <v>De acuerdo con lo programado</v>
      </c>
      <c r="AK77" s="114"/>
    </row>
    <row r="78" spans="1:37" ht="89.4" customHeight="1" thickTop="1" thickBot="1">
      <c r="A78" s="188">
        <f t="shared" si="14"/>
        <v>64</v>
      </c>
      <c r="B78" s="184">
        <v>0</v>
      </c>
      <c r="C78" s="184">
        <v>0</v>
      </c>
      <c r="D78" s="184">
        <v>0</v>
      </c>
      <c r="E78" s="184">
        <v>0</v>
      </c>
      <c r="F78" s="193"/>
      <c r="G78" s="186"/>
      <c r="H78" s="455"/>
      <c r="I78" s="208">
        <v>0</v>
      </c>
      <c r="J78" s="223">
        <v>0</v>
      </c>
      <c r="K78" s="274">
        <f t="shared" ref="K78:K81" si="31">I78+J78</f>
        <v>0</v>
      </c>
      <c r="L78" s="223">
        <v>0</v>
      </c>
      <c r="M78" s="223">
        <v>0</v>
      </c>
      <c r="N78" s="274">
        <f t="shared" ref="N78:N81" si="32">L78+M78</f>
        <v>0</v>
      </c>
      <c r="O78" s="274">
        <f t="shared" ref="O78:O81" si="33">K78+N78</f>
        <v>0</v>
      </c>
      <c r="P78" s="114"/>
      <c r="Q78" s="207"/>
      <c r="R78" s="264">
        <v>0</v>
      </c>
      <c r="S78" s="224" t="str">
        <f t="shared" si="29"/>
        <v>No hay Programación</v>
      </c>
      <c r="T78" s="114" t="str">
        <f t="shared" si="30"/>
        <v>De acuerdo con lo programado</v>
      </c>
      <c r="U78" s="114"/>
      <c r="V78" s="264">
        <v>0</v>
      </c>
      <c r="W78" s="224" t="str">
        <f t="shared" si="16"/>
        <v>No hay Programación</v>
      </c>
      <c r="X78" s="114" t="str">
        <f t="shared" si="17"/>
        <v>De acuerdo con lo programado</v>
      </c>
      <c r="Y78" s="114"/>
      <c r="Z78" s="264">
        <v>0</v>
      </c>
      <c r="AA78" s="224" t="str">
        <f t="shared" si="18"/>
        <v>No hay Programación</v>
      </c>
      <c r="AB78" s="114" t="str">
        <f t="shared" si="19"/>
        <v>De acuerdo con lo programado</v>
      </c>
      <c r="AC78" s="114"/>
      <c r="AD78" s="264">
        <v>0</v>
      </c>
      <c r="AE78" s="224" t="str">
        <f t="shared" si="20"/>
        <v>No hay Programación</v>
      </c>
      <c r="AF78" s="114" t="str">
        <f t="shared" si="21"/>
        <v>De acuerdo con lo programado</v>
      </c>
      <c r="AG78" s="114"/>
      <c r="AH78" s="264">
        <f t="shared" si="22"/>
        <v>0</v>
      </c>
      <c r="AI78" s="113" t="str">
        <f t="shared" si="23"/>
        <v>No hay Programación</v>
      </c>
      <c r="AJ78" s="114" t="str">
        <f t="shared" si="24"/>
        <v>De acuerdo con lo programado</v>
      </c>
      <c r="AK78" s="114"/>
    </row>
    <row r="79" spans="1:37" ht="89.4" customHeight="1" thickTop="1" thickBot="1">
      <c r="A79" s="188">
        <f t="shared" si="14"/>
        <v>65</v>
      </c>
      <c r="B79" s="184">
        <v>0</v>
      </c>
      <c r="C79" s="184">
        <v>0</v>
      </c>
      <c r="D79" s="184">
        <v>0</v>
      </c>
      <c r="E79" s="184">
        <v>0</v>
      </c>
      <c r="F79" s="193"/>
      <c r="G79" s="186"/>
      <c r="H79" s="455"/>
      <c r="I79" s="208">
        <v>0</v>
      </c>
      <c r="J79" s="223">
        <v>0</v>
      </c>
      <c r="K79" s="274">
        <f t="shared" si="31"/>
        <v>0</v>
      </c>
      <c r="L79" s="223">
        <v>0</v>
      </c>
      <c r="M79" s="223">
        <v>0</v>
      </c>
      <c r="N79" s="274">
        <f t="shared" si="32"/>
        <v>0</v>
      </c>
      <c r="O79" s="274">
        <f t="shared" si="33"/>
        <v>0</v>
      </c>
      <c r="P79" s="114"/>
      <c r="Q79" s="207"/>
      <c r="R79" s="264">
        <v>0</v>
      </c>
      <c r="S79" s="224" t="str">
        <f t="shared" si="29"/>
        <v>No hay Programación</v>
      </c>
      <c r="T79" s="114" t="str">
        <f t="shared" si="30"/>
        <v>De acuerdo con lo programado</v>
      </c>
      <c r="U79" s="114"/>
      <c r="V79" s="264">
        <v>0</v>
      </c>
      <c r="W79" s="224" t="str">
        <f t="shared" ref="W79:W81" si="34">IF(V79="","No hay ejecución",IF(AND(I79=0),"No hay Programación", V79/I79))</f>
        <v>No hay Programación</v>
      </c>
      <c r="X79" s="114" t="str">
        <f t="shared" ref="X79:X81" si="35">IF(W79="No hay ejecución","NA",IF(W79&gt;=90%,"De acuerdo con lo programado",IF(W79&gt;=51%,"Atraso Leve",IF(W79&lt;50%,"En riesgo en cumplimiento"))))</f>
        <v>De acuerdo con lo programado</v>
      </c>
      <c r="Y79" s="114"/>
      <c r="Z79" s="264">
        <v>0</v>
      </c>
      <c r="AA79" s="224" t="str">
        <f t="shared" ref="AA79:AA81" si="36">IF(Z79="","No hay ejecución",IF(AND(K79=0),"No hay Programación", Z79/K79))</f>
        <v>No hay Programación</v>
      </c>
      <c r="AB79" s="114" t="str">
        <f t="shared" ref="AB79:AB81" si="37">IF(AA79="No hay ejecución","NA",IF(AA79&gt;=90%,"De acuerdo con lo programado",IF(AA79&gt;=51%,"Atraso Leve",IF(AA79&lt;50%,"En riesgo en cumplimiento"))))</f>
        <v>De acuerdo con lo programado</v>
      </c>
      <c r="AC79" s="114"/>
      <c r="AD79" s="264">
        <v>0</v>
      </c>
      <c r="AE79" s="224" t="str">
        <f t="shared" ref="AE79:AE81" si="38">IF(AD79="","No hay ejecución",IF(AND(L79=0),"No hay Programación", AD79/L79))</f>
        <v>No hay Programación</v>
      </c>
      <c r="AF79" s="114" t="str">
        <f t="shared" ref="AF79:AF81" si="39">IF(AE79="No hay ejecución","NA",IF(AE79&gt;=90%,"De acuerdo con lo programado",IF(AE79&gt;=51%,"Atraso Leve",IF(AE79&lt;50%,"En riesgo en cumplimiento"))))</f>
        <v>De acuerdo con lo programado</v>
      </c>
      <c r="AG79" s="114"/>
      <c r="AH79" s="264">
        <f t="shared" si="22"/>
        <v>0</v>
      </c>
      <c r="AI79" s="113" t="str">
        <f t="shared" ref="AI79:AI81" si="40">IF(AH79="","No hay ejecución",IF(AND(N79=0),"No hay Programación", AH79/N79))</f>
        <v>No hay Programación</v>
      </c>
      <c r="AJ79" s="114" t="str">
        <f t="shared" ref="AJ79:AJ81" si="41">IF(AI79="No hay ejecución","NA",IF(AI79&gt;=90%,"De acuerdo con lo programado",IF(AI79&gt;=51%,"Atraso Leve",IF(AI79&lt;50%,"En riesgo en cumplimiento"))))</f>
        <v>De acuerdo con lo programado</v>
      </c>
      <c r="AK79" s="114"/>
    </row>
    <row r="80" spans="1:37" ht="89.4" customHeight="1" thickTop="1" thickBot="1">
      <c r="A80" s="188">
        <f t="shared" si="14"/>
        <v>66</v>
      </c>
      <c r="B80" s="184">
        <v>0</v>
      </c>
      <c r="C80" s="184">
        <v>0</v>
      </c>
      <c r="D80" s="184">
        <v>0</v>
      </c>
      <c r="E80" s="184">
        <v>0</v>
      </c>
      <c r="F80" s="193"/>
      <c r="G80" s="186"/>
      <c r="H80" s="455"/>
      <c r="I80" s="208">
        <v>0</v>
      </c>
      <c r="J80" s="223">
        <v>0</v>
      </c>
      <c r="K80" s="274">
        <f t="shared" si="31"/>
        <v>0</v>
      </c>
      <c r="L80" s="223">
        <v>0</v>
      </c>
      <c r="M80" s="223">
        <v>0</v>
      </c>
      <c r="N80" s="274">
        <f t="shared" si="32"/>
        <v>0</v>
      </c>
      <c r="O80" s="274">
        <f t="shared" si="33"/>
        <v>0</v>
      </c>
      <c r="P80" s="114"/>
      <c r="Q80" s="207"/>
      <c r="R80" s="264">
        <v>0</v>
      </c>
      <c r="S80" s="224" t="str">
        <f t="shared" si="29"/>
        <v>No hay Programación</v>
      </c>
      <c r="T80" s="114" t="str">
        <f t="shared" si="30"/>
        <v>De acuerdo con lo programado</v>
      </c>
      <c r="U80" s="114"/>
      <c r="V80" s="264">
        <v>0</v>
      </c>
      <c r="W80" s="224" t="str">
        <f t="shared" si="34"/>
        <v>No hay Programación</v>
      </c>
      <c r="X80" s="114" t="str">
        <f t="shared" si="35"/>
        <v>De acuerdo con lo programado</v>
      </c>
      <c r="Y80" s="114"/>
      <c r="Z80" s="264">
        <v>0</v>
      </c>
      <c r="AA80" s="224" t="str">
        <f t="shared" si="36"/>
        <v>No hay Programación</v>
      </c>
      <c r="AB80" s="114" t="str">
        <f t="shared" si="37"/>
        <v>De acuerdo con lo programado</v>
      </c>
      <c r="AC80" s="114"/>
      <c r="AD80" s="264">
        <v>0</v>
      </c>
      <c r="AE80" s="224" t="str">
        <f t="shared" si="38"/>
        <v>No hay Programación</v>
      </c>
      <c r="AF80" s="114" t="str">
        <f t="shared" si="39"/>
        <v>De acuerdo con lo programado</v>
      </c>
      <c r="AG80" s="114"/>
      <c r="AH80" s="264">
        <f t="shared" si="22"/>
        <v>0</v>
      </c>
      <c r="AI80" s="113" t="str">
        <f t="shared" si="40"/>
        <v>No hay Programación</v>
      </c>
      <c r="AJ80" s="114" t="str">
        <f t="shared" si="41"/>
        <v>De acuerdo con lo programado</v>
      </c>
      <c r="AK80" s="114"/>
    </row>
    <row r="81" spans="1:37" ht="89.4" customHeight="1" thickTop="1" thickBot="1">
      <c r="A81" s="188">
        <f t="shared" ref="A81" si="42">A80+1</f>
        <v>67</v>
      </c>
      <c r="B81" s="184">
        <v>0</v>
      </c>
      <c r="C81" s="184">
        <v>0</v>
      </c>
      <c r="D81" s="184">
        <v>0</v>
      </c>
      <c r="E81" s="184">
        <v>0</v>
      </c>
      <c r="F81" s="193"/>
      <c r="G81" s="186"/>
      <c r="H81" s="455"/>
      <c r="I81" s="208">
        <v>0</v>
      </c>
      <c r="J81" s="223">
        <v>0</v>
      </c>
      <c r="K81" s="274">
        <f t="shared" si="31"/>
        <v>0</v>
      </c>
      <c r="L81" s="223">
        <v>0</v>
      </c>
      <c r="M81" s="223">
        <v>0</v>
      </c>
      <c r="N81" s="274">
        <f t="shared" si="32"/>
        <v>0</v>
      </c>
      <c r="O81" s="274">
        <f t="shared" si="33"/>
        <v>0</v>
      </c>
      <c r="P81" s="114"/>
      <c r="Q81" s="207"/>
      <c r="R81" s="264">
        <v>0</v>
      </c>
      <c r="S81" s="224" t="str">
        <f t="shared" si="29"/>
        <v>No hay Programación</v>
      </c>
      <c r="T81" s="114" t="str">
        <f t="shared" si="30"/>
        <v>De acuerdo con lo programado</v>
      </c>
      <c r="U81" s="114"/>
      <c r="V81" s="264">
        <v>0</v>
      </c>
      <c r="W81" s="224" t="str">
        <f t="shared" si="34"/>
        <v>No hay Programación</v>
      </c>
      <c r="X81" s="114" t="str">
        <f t="shared" si="35"/>
        <v>De acuerdo con lo programado</v>
      </c>
      <c r="Y81" s="114"/>
      <c r="Z81" s="264">
        <v>0</v>
      </c>
      <c r="AA81" s="224" t="str">
        <f t="shared" si="36"/>
        <v>No hay Programación</v>
      </c>
      <c r="AB81" s="114" t="str">
        <f t="shared" si="37"/>
        <v>De acuerdo con lo programado</v>
      </c>
      <c r="AC81" s="114"/>
      <c r="AD81" s="264">
        <v>0</v>
      </c>
      <c r="AE81" s="224" t="str">
        <f t="shared" si="38"/>
        <v>No hay Programación</v>
      </c>
      <c r="AF81" s="114" t="str">
        <f t="shared" si="39"/>
        <v>De acuerdo con lo programado</v>
      </c>
      <c r="AG81" s="114"/>
      <c r="AH81" s="264">
        <f t="shared" si="22"/>
        <v>0</v>
      </c>
      <c r="AI81" s="113" t="str">
        <f t="shared" si="40"/>
        <v>No hay Programación</v>
      </c>
      <c r="AJ81" s="114" t="str">
        <f t="shared" si="41"/>
        <v>De acuerdo con lo programado</v>
      </c>
      <c r="AK81" s="114"/>
    </row>
    <row r="82" spans="1:37" ht="15" thickTop="1">
      <c r="A82" s="460" t="s">
        <v>947</v>
      </c>
      <c r="B82" s="460"/>
      <c r="C82" s="460"/>
      <c r="D82" s="460"/>
      <c r="E82" s="460"/>
      <c r="F82" s="461"/>
      <c r="G82" s="460"/>
      <c r="H82" s="460"/>
      <c r="I82" s="460"/>
      <c r="J82" s="460"/>
      <c r="K82" s="460"/>
      <c r="L82" s="460"/>
      <c r="M82" s="460"/>
      <c r="N82" s="522"/>
      <c r="O82" s="522"/>
      <c r="P82" s="522"/>
      <c r="Q82" s="522"/>
      <c r="R82" s="197"/>
      <c r="S82" s="197"/>
      <c r="T82" s="197"/>
      <c r="U82" s="197"/>
      <c r="V82" s="197"/>
      <c r="W82" s="197"/>
      <c r="X82" s="197"/>
      <c r="Y82" s="197"/>
      <c r="Z82" s="197"/>
      <c r="AA82" s="197"/>
      <c r="AB82" s="197"/>
      <c r="AC82" s="197"/>
      <c r="AD82" s="197"/>
      <c r="AE82" s="197"/>
      <c r="AF82" s="197"/>
      <c r="AG82" s="197"/>
      <c r="AH82" s="197"/>
      <c r="AI82" s="197"/>
      <c r="AJ82" s="197"/>
      <c r="AK82" s="197"/>
    </row>
    <row r="83" spans="1:37" ht="40.5" customHeight="1" thickBot="1">
      <c r="A83" s="188">
        <f>A81+1</f>
        <v>68</v>
      </c>
      <c r="B83" s="184">
        <v>0</v>
      </c>
      <c r="C83" s="133">
        <v>0</v>
      </c>
      <c r="D83" s="133">
        <v>0</v>
      </c>
      <c r="E83" s="133">
        <v>0</v>
      </c>
      <c r="F83" s="214" t="s">
        <v>1774</v>
      </c>
      <c r="G83" s="114" t="s">
        <v>1775</v>
      </c>
      <c r="H83" s="207" t="s">
        <v>1776</v>
      </c>
      <c r="I83" s="208">
        <v>0</v>
      </c>
      <c r="J83" s="223">
        <v>0</v>
      </c>
      <c r="K83" s="274">
        <f t="shared" ref="K83:K95" si="43">I83+J83</f>
        <v>0</v>
      </c>
      <c r="L83" s="223">
        <v>0</v>
      </c>
      <c r="M83" s="223">
        <v>0</v>
      </c>
      <c r="N83" s="274">
        <f t="shared" ref="N83:N95" si="44">L83+M83</f>
        <v>0</v>
      </c>
      <c r="O83" s="274">
        <f t="shared" ref="O83:O95" si="45">K83+N83</f>
        <v>0</v>
      </c>
      <c r="P83" s="114" t="s">
        <v>1740</v>
      </c>
      <c r="Q83" s="525" t="s">
        <v>402</v>
      </c>
      <c r="R83" s="264">
        <v>1</v>
      </c>
      <c r="S83" s="224" t="str">
        <f t="shared" ref="S83:S90" si="46">IF(R83="","No hay ejecución",IF(AND(I83=0),"No hay Programación", R83/I83))</f>
        <v>No hay Programación</v>
      </c>
      <c r="T83" s="114" t="str">
        <f t="shared" si="13"/>
        <v>De acuerdo con lo programado</v>
      </c>
      <c r="U83" s="114" t="s">
        <v>1713</v>
      </c>
      <c r="V83" s="264">
        <v>0</v>
      </c>
      <c r="W83" s="224" t="str">
        <f t="shared" ref="W83:W95" si="47">IF(V83="","No hay ejecución",IF(AND(I83=0),"No hay Programación", V83/I83))</f>
        <v>No hay Programación</v>
      </c>
      <c r="X83" s="114" t="str">
        <f t="shared" ref="X83:X95" si="48">IF(W83="No hay ejecución","NA",IF(W83&gt;=90%,"De acuerdo con lo programado",IF(W83&gt;=51%,"Atraso Leve",IF(W83&lt;50%,"En riesgo en cumplimiento"))))</f>
        <v>De acuerdo con lo programado</v>
      </c>
      <c r="Y83" s="114"/>
      <c r="Z83" s="264">
        <v>0</v>
      </c>
      <c r="AA83" s="224" t="str">
        <f t="shared" ref="AA83:AA95" si="49">IF(Z83="","No hay ejecución",IF(AND(K83=0),"No hay Programación", Z83/K83))</f>
        <v>No hay Programación</v>
      </c>
      <c r="AB83" s="114" t="str">
        <f t="shared" ref="AB83:AB95" si="50">IF(AA83="No hay ejecución","NA",IF(AA83&gt;=90%,"De acuerdo con lo programado",IF(AA83&gt;=51%,"Atraso Leve",IF(AA83&lt;50%,"En riesgo en cumplimiento"))))</f>
        <v>De acuerdo con lo programado</v>
      </c>
      <c r="AC83" s="114"/>
      <c r="AD83" s="264">
        <v>0</v>
      </c>
      <c r="AE83" s="224" t="str">
        <f t="shared" ref="AE83:AE95" si="51">IF(AD83="","No hay ejecución",IF(AND(L83=0),"No hay Programación", AD83/L83))</f>
        <v>No hay Programación</v>
      </c>
      <c r="AF83" s="114" t="str">
        <f t="shared" ref="AF83:AF95" si="52">IF(AE83="No hay ejecución","NA",IF(AE83&gt;=90%,"De acuerdo con lo programado",IF(AE83&gt;=51%,"Atraso Leve",IF(AE83&lt;50%,"En riesgo en cumplimiento"))))</f>
        <v>De acuerdo con lo programado</v>
      </c>
      <c r="AG83" s="114"/>
      <c r="AH83" s="264">
        <f t="shared" ref="AH83:AH95" si="53">AD83+Z83+V83+R83</f>
        <v>1</v>
      </c>
      <c r="AI83" s="113" t="str">
        <f t="shared" ref="AI83:AI95" si="54">IF(AH83="","No hay ejecución",IF(AND(N83=0),"No hay Programación", AH83/N83))</f>
        <v>No hay Programación</v>
      </c>
      <c r="AJ83" s="114" t="str">
        <f t="shared" ref="AJ83:AJ95" si="55">IF(AI83="No hay ejecución","NA",IF(AI83&gt;=90%,"De acuerdo con lo programado",IF(AI83&gt;=51%,"Atraso Leve",IF(AI83&lt;50%,"En riesgo en cumplimiento"))))</f>
        <v>De acuerdo con lo programado</v>
      </c>
      <c r="AK83" s="114"/>
    </row>
    <row r="84" spans="1:37" ht="40.5" customHeight="1" thickTop="1" thickBot="1">
      <c r="A84" s="188">
        <f>A83+1</f>
        <v>69</v>
      </c>
      <c r="B84" s="184">
        <v>0</v>
      </c>
      <c r="C84" s="133">
        <v>0</v>
      </c>
      <c r="D84" s="133">
        <v>0</v>
      </c>
      <c r="E84" s="133">
        <v>0</v>
      </c>
      <c r="F84" s="214" t="s">
        <v>1777</v>
      </c>
      <c r="G84" s="114" t="s">
        <v>1778</v>
      </c>
      <c r="H84" s="207" t="s">
        <v>1779</v>
      </c>
      <c r="I84" s="208">
        <v>0</v>
      </c>
      <c r="J84" s="223">
        <v>0</v>
      </c>
      <c r="K84" s="274">
        <f t="shared" si="43"/>
        <v>0</v>
      </c>
      <c r="L84" s="223">
        <v>0</v>
      </c>
      <c r="M84" s="223">
        <v>0</v>
      </c>
      <c r="N84" s="274">
        <f t="shared" si="44"/>
        <v>0</v>
      </c>
      <c r="O84" s="274">
        <f t="shared" si="45"/>
        <v>0</v>
      </c>
      <c r="P84" s="114" t="s">
        <v>1740</v>
      </c>
      <c r="Q84" s="525" t="s">
        <v>402</v>
      </c>
      <c r="R84" s="264">
        <v>1</v>
      </c>
      <c r="S84" s="224" t="str">
        <f t="shared" si="46"/>
        <v>No hay Programación</v>
      </c>
      <c r="T84" s="114" t="str">
        <f t="shared" si="13"/>
        <v>De acuerdo con lo programado</v>
      </c>
      <c r="U84" s="114"/>
      <c r="V84" s="264">
        <v>0</v>
      </c>
      <c r="W84" s="224" t="str">
        <f t="shared" si="47"/>
        <v>No hay Programación</v>
      </c>
      <c r="X84" s="114" t="str">
        <f t="shared" si="48"/>
        <v>De acuerdo con lo programado</v>
      </c>
      <c r="Y84" s="114"/>
      <c r="Z84" s="264">
        <v>0</v>
      </c>
      <c r="AA84" s="224" t="str">
        <f t="shared" si="49"/>
        <v>No hay Programación</v>
      </c>
      <c r="AB84" s="114" t="str">
        <f t="shared" si="50"/>
        <v>De acuerdo con lo programado</v>
      </c>
      <c r="AC84" s="114"/>
      <c r="AD84" s="264">
        <v>0</v>
      </c>
      <c r="AE84" s="224" t="str">
        <f t="shared" si="51"/>
        <v>No hay Programación</v>
      </c>
      <c r="AF84" s="114" t="str">
        <f t="shared" si="52"/>
        <v>De acuerdo con lo programado</v>
      </c>
      <c r="AG84" s="114"/>
      <c r="AH84" s="264">
        <f t="shared" si="53"/>
        <v>1</v>
      </c>
      <c r="AI84" s="113" t="str">
        <f t="shared" si="54"/>
        <v>No hay Programación</v>
      </c>
      <c r="AJ84" s="114" t="str">
        <f t="shared" si="55"/>
        <v>De acuerdo con lo programado</v>
      </c>
      <c r="AK84" s="114"/>
    </row>
    <row r="85" spans="1:37" ht="40.5" customHeight="1" thickTop="1" thickBot="1">
      <c r="A85" s="188">
        <f t="shared" ref="A85:A95" si="56">A84+1</f>
        <v>70</v>
      </c>
      <c r="B85" s="184">
        <v>0</v>
      </c>
      <c r="C85" s="133">
        <v>0</v>
      </c>
      <c r="D85" s="133">
        <v>0</v>
      </c>
      <c r="E85" s="133">
        <v>0</v>
      </c>
      <c r="F85" s="214" t="s">
        <v>1780</v>
      </c>
      <c r="G85" s="114" t="s">
        <v>1781</v>
      </c>
      <c r="H85" s="207" t="s">
        <v>1782</v>
      </c>
      <c r="I85" s="208">
        <v>0</v>
      </c>
      <c r="J85" s="223">
        <v>0</v>
      </c>
      <c r="K85" s="274">
        <f t="shared" si="43"/>
        <v>0</v>
      </c>
      <c r="L85" s="223">
        <v>0</v>
      </c>
      <c r="M85" s="223">
        <v>0</v>
      </c>
      <c r="N85" s="274">
        <f t="shared" si="44"/>
        <v>0</v>
      </c>
      <c r="O85" s="274">
        <f t="shared" si="45"/>
        <v>0</v>
      </c>
      <c r="P85" s="114" t="s">
        <v>1717</v>
      </c>
      <c r="Q85" s="525" t="s">
        <v>402</v>
      </c>
      <c r="R85" s="264">
        <v>1</v>
      </c>
      <c r="S85" s="224" t="str">
        <f t="shared" si="46"/>
        <v>No hay Programación</v>
      </c>
      <c r="T85" s="114" t="str">
        <f t="shared" ref="T85:T90" si="57">IF(S85="No hay ejecución","NA",IF(S85&gt;=90%,"De acuerdo con lo programado",IF(S85&gt;=51%,"Atraso Leve",IF(S85&lt;50%,"En riesgo en cumplimiento"))))</f>
        <v>De acuerdo con lo programado</v>
      </c>
      <c r="U85" s="114"/>
      <c r="V85" s="264">
        <v>0</v>
      </c>
      <c r="W85" s="224" t="str">
        <f t="shared" si="47"/>
        <v>No hay Programación</v>
      </c>
      <c r="X85" s="114" t="str">
        <f t="shared" si="48"/>
        <v>De acuerdo con lo programado</v>
      </c>
      <c r="Y85" s="114"/>
      <c r="Z85" s="264">
        <v>0</v>
      </c>
      <c r="AA85" s="224" t="str">
        <f t="shared" si="49"/>
        <v>No hay Programación</v>
      </c>
      <c r="AB85" s="114" t="str">
        <f t="shared" si="50"/>
        <v>De acuerdo con lo programado</v>
      </c>
      <c r="AC85" s="114"/>
      <c r="AD85" s="264">
        <v>0</v>
      </c>
      <c r="AE85" s="224" t="str">
        <f t="shared" si="51"/>
        <v>No hay Programación</v>
      </c>
      <c r="AF85" s="114" t="str">
        <f t="shared" si="52"/>
        <v>De acuerdo con lo programado</v>
      </c>
      <c r="AG85" s="114"/>
      <c r="AH85" s="264">
        <f t="shared" si="53"/>
        <v>1</v>
      </c>
      <c r="AI85" s="113" t="str">
        <f t="shared" si="54"/>
        <v>No hay Programación</v>
      </c>
      <c r="AJ85" s="114" t="str">
        <f t="shared" si="55"/>
        <v>De acuerdo con lo programado</v>
      </c>
      <c r="AK85" s="114"/>
    </row>
    <row r="86" spans="1:37" ht="40.5" customHeight="1" thickTop="1" thickBot="1">
      <c r="A86" s="188">
        <f t="shared" si="56"/>
        <v>71</v>
      </c>
      <c r="B86" s="184">
        <v>0</v>
      </c>
      <c r="C86" s="133">
        <v>0</v>
      </c>
      <c r="D86" s="133">
        <v>0</v>
      </c>
      <c r="E86" s="133">
        <v>0</v>
      </c>
      <c r="F86" s="214" t="s">
        <v>1783</v>
      </c>
      <c r="G86" s="114" t="s">
        <v>1784</v>
      </c>
      <c r="H86" s="207" t="s">
        <v>1785</v>
      </c>
      <c r="I86" s="208">
        <v>0</v>
      </c>
      <c r="J86" s="223">
        <v>0</v>
      </c>
      <c r="K86" s="274">
        <f t="shared" si="43"/>
        <v>0</v>
      </c>
      <c r="L86" s="223">
        <v>0</v>
      </c>
      <c r="M86" s="223">
        <v>0</v>
      </c>
      <c r="N86" s="274">
        <f t="shared" si="44"/>
        <v>0</v>
      </c>
      <c r="O86" s="274">
        <f t="shared" si="45"/>
        <v>0</v>
      </c>
      <c r="P86" s="114" t="s">
        <v>1740</v>
      </c>
      <c r="Q86" s="525" t="s">
        <v>402</v>
      </c>
      <c r="R86" s="264">
        <v>2</v>
      </c>
      <c r="S86" s="224" t="str">
        <f t="shared" si="46"/>
        <v>No hay Programación</v>
      </c>
      <c r="T86" s="114" t="str">
        <f t="shared" si="57"/>
        <v>De acuerdo con lo programado</v>
      </c>
      <c r="U86" s="114"/>
      <c r="V86" s="264">
        <v>0</v>
      </c>
      <c r="W86" s="224" t="str">
        <f t="shared" si="47"/>
        <v>No hay Programación</v>
      </c>
      <c r="X86" s="114" t="str">
        <f t="shared" si="48"/>
        <v>De acuerdo con lo programado</v>
      </c>
      <c r="Y86" s="114"/>
      <c r="Z86" s="264">
        <v>0</v>
      </c>
      <c r="AA86" s="224" t="str">
        <f t="shared" si="49"/>
        <v>No hay Programación</v>
      </c>
      <c r="AB86" s="114" t="str">
        <f t="shared" si="50"/>
        <v>De acuerdo con lo programado</v>
      </c>
      <c r="AC86" s="114"/>
      <c r="AD86" s="264">
        <v>0</v>
      </c>
      <c r="AE86" s="224" t="str">
        <f t="shared" si="51"/>
        <v>No hay Programación</v>
      </c>
      <c r="AF86" s="114" t="str">
        <f t="shared" si="52"/>
        <v>De acuerdo con lo programado</v>
      </c>
      <c r="AG86" s="114"/>
      <c r="AH86" s="264">
        <f t="shared" si="53"/>
        <v>2</v>
      </c>
      <c r="AI86" s="113" t="str">
        <f t="shared" si="54"/>
        <v>No hay Programación</v>
      </c>
      <c r="AJ86" s="114" t="str">
        <f t="shared" si="55"/>
        <v>De acuerdo con lo programado</v>
      </c>
      <c r="AK86" s="114"/>
    </row>
    <row r="87" spans="1:37" ht="40.5" customHeight="1" thickTop="1" thickBot="1">
      <c r="A87" s="188">
        <f t="shared" si="56"/>
        <v>72</v>
      </c>
      <c r="B87" s="184">
        <v>0</v>
      </c>
      <c r="C87" s="133">
        <v>0</v>
      </c>
      <c r="D87" s="133">
        <v>0</v>
      </c>
      <c r="E87" s="133">
        <v>0</v>
      </c>
      <c r="F87" s="214" t="s">
        <v>1786</v>
      </c>
      <c r="G87" s="114" t="s">
        <v>1787</v>
      </c>
      <c r="H87" s="207" t="s">
        <v>1788</v>
      </c>
      <c r="I87" s="208">
        <v>0</v>
      </c>
      <c r="J87" s="223">
        <v>0</v>
      </c>
      <c r="K87" s="274">
        <f t="shared" si="43"/>
        <v>0</v>
      </c>
      <c r="L87" s="223">
        <v>0</v>
      </c>
      <c r="M87" s="223">
        <v>0</v>
      </c>
      <c r="N87" s="274">
        <f t="shared" si="44"/>
        <v>0</v>
      </c>
      <c r="O87" s="274">
        <f t="shared" si="45"/>
        <v>0</v>
      </c>
      <c r="P87" s="114" t="s">
        <v>1740</v>
      </c>
      <c r="Q87" s="525" t="s">
        <v>402</v>
      </c>
      <c r="R87" s="264">
        <v>0</v>
      </c>
      <c r="S87" s="224" t="str">
        <f t="shared" si="46"/>
        <v>No hay Programación</v>
      </c>
      <c r="T87" s="114" t="str">
        <f t="shared" si="57"/>
        <v>De acuerdo con lo programado</v>
      </c>
      <c r="U87" s="114"/>
      <c r="V87" s="264">
        <v>0</v>
      </c>
      <c r="W87" s="224" t="str">
        <f t="shared" si="47"/>
        <v>No hay Programación</v>
      </c>
      <c r="X87" s="114" t="str">
        <f t="shared" si="48"/>
        <v>De acuerdo con lo programado</v>
      </c>
      <c r="Y87" s="114"/>
      <c r="Z87" s="264">
        <v>0</v>
      </c>
      <c r="AA87" s="224" t="str">
        <f t="shared" si="49"/>
        <v>No hay Programación</v>
      </c>
      <c r="AB87" s="114" t="str">
        <f t="shared" si="50"/>
        <v>De acuerdo con lo programado</v>
      </c>
      <c r="AC87" s="114"/>
      <c r="AD87" s="264">
        <v>0</v>
      </c>
      <c r="AE87" s="224" t="str">
        <f t="shared" si="51"/>
        <v>No hay Programación</v>
      </c>
      <c r="AF87" s="114" t="str">
        <f t="shared" si="52"/>
        <v>De acuerdo con lo programado</v>
      </c>
      <c r="AG87" s="114"/>
      <c r="AH87" s="264">
        <f t="shared" si="53"/>
        <v>0</v>
      </c>
      <c r="AI87" s="113" t="str">
        <f t="shared" si="54"/>
        <v>No hay Programación</v>
      </c>
      <c r="AJ87" s="114" t="str">
        <f t="shared" si="55"/>
        <v>De acuerdo con lo programado</v>
      </c>
      <c r="AK87" s="114"/>
    </row>
    <row r="88" spans="1:37" ht="111" customHeight="1" thickTop="1" thickBot="1">
      <c r="A88" s="188">
        <f t="shared" si="56"/>
        <v>73</v>
      </c>
      <c r="B88" s="184">
        <v>0</v>
      </c>
      <c r="C88" s="133">
        <v>0</v>
      </c>
      <c r="D88" s="133">
        <v>0</v>
      </c>
      <c r="E88" s="133">
        <v>0</v>
      </c>
      <c r="F88" s="214" t="s">
        <v>1789</v>
      </c>
      <c r="G88" s="114" t="s">
        <v>1790</v>
      </c>
      <c r="H88" s="207" t="s">
        <v>1791</v>
      </c>
      <c r="I88" s="208">
        <v>0</v>
      </c>
      <c r="J88" s="223">
        <v>0</v>
      </c>
      <c r="K88" s="274">
        <f t="shared" si="43"/>
        <v>0</v>
      </c>
      <c r="L88" s="223">
        <v>0</v>
      </c>
      <c r="M88" s="223">
        <v>0</v>
      </c>
      <c r="N88" s="274">
        <f t="shared" si="44"/>
        <v>0</v>
      </c>
      <c r="O88" s="274">
        <f t="shared" si="45"/>
        <v>0</v>
      </c>
      <c r="P88" s="114" t="s">
        <v>1772</v>
      </c>
      <c r="Q88" s="207" t="s">
        <v>1792</v>
      </c>
      <c r="R88" s="264">
        <v>2</v>
      </c>
      <c r="S88" s="224" t="str">
        <f t="shared" si="46"/>
        <v>No hay Programación</v>
      </c>
      <c r="T88" s="114" t="str">
        <f t="shared" si="57"/>
        <v>De acuerdo con lo programado</v>
      </c>
      <c r="U88" s="114" t="s">
        <v>1793</v>
      </c>
      <c r="V88" s="264">
        <v>0</v>
      </c>
      <c r="W88" s="224" t="str">
        <f t="shared" si="47"/>
        <v>No hay Programación</v>
      </c>
      <c r="X88" s="114" t="str">
        <f t="shared" si="48"/>
        <v>De acuerdo con lo programado</v>
      </c>
      <c r="Y88" s="114"/>
      <c r="Z88" s="264">
        <v>0</v>
      </c>
      <c r="AA88" s="224" t="str">
        <f t="shared" si="49"/>
        <v>No hay Programación</v>
      </c>
      <c r="AB88" s="114" t="str">
        <f t="shared" si="50"/>
        <v>De acuerdo con lo programado</v>
      </c>
      <c r="AC88" s="114"/>
      <c r="AD88" s="264">
        <v>0</v>
      </c>
      <c r="AE88" s="224" t="str">
        <f t="shared" si="51"/>
        <v>No hay Programación</v>
      </c>
      <c r="AF88" s="114" t="str">
        <f t="shared" si="52"/>
        <v>De acuerdo con lo programado</v>
      </c>
      <c r="AG88" s="114"/>
      <c r="AH88" s="264">
        <f t="shared" si="53"/>
        <v>2</v>
      </c>
      <c r="AI88" s="113" t="str">
        <f t="shared" si="54"/>
        <v>No hay Programación</v>
      </c>
      <c r="AJ88" s="114" t="str">
        <f t="shared" si="55"/>
        <v>De acuerdo con lo programado</v>
      </c>
      <c r="AK88" s="114"/>
    </row>
    <row r="89" spans="1:37" ht="40.5" customHeight="1" thickTop="1" thickBot="1">
      <c r="A89" s="188">
        <f t="shared" si="56"/>
        <v>74</v>
      </c>
      <c r="B89" s="184">
        <v>0</v>
      </c>
      <c r="C89" s="133">
        <v>0</v>
      </c>
      <c r="D89" s="133">
        <v>0</v>
      </c>
      <c r="E89" s="133">
        <v>0</v>
      </c>
      <c r="F89" s="214" t="s">
        <v>1794</v>
      </c>
      <c r="G89" s="114" t="s">
        <v>1795</v>
      </c>
      <c r="H89" s="207" t="s">
        <v>1796</v>
      </c>
      <c r="I89" s="208">
        <v>0</v>
      </c>
      <c r="J89" s="223">
        <v>0</v>
      </c>
      <c r="K89" s="274">
        <f t="shared" si="43"/>
        <v>0</v>
      </c>
      <c r="L89" s="223">
        <v>0</v>
      </c>
      <c r="M89" s="223">
        <v>0</v>
      </c>
      <c r="N89" s="274">
        <f t="shared" si="44"/>
        <v>0</v>
      </c>
      <c r="O89" s="274">
        <f t="shared" si="45"/>
        <v>0</v>
      </c>
      <c r="P89" s="114" t="s">
        <v>1797</v>
      </c>
      <c r="Q89" s="525" t="s">
        <v>402</v>
      </c>
      <c r="R89" s="264">
        <v>0</v>
      </c>
      <c r="S89" s="224" t="str">
        <f t="shared" si="46"/>
        <v>No hay Programación</v>
      </c>
      <c r="T89" s="114" t="str">
        <f t="shared" si="57"/>
        <v>De acuerdo con lo programado</v>
      </c>
      <c r="U89" s="114"/>
      <c r="V89" s="264">
        <v>0</v>
      </c>
      <c r="W89" s="224" t="str">
        <f t="shared" si="47"/>
        <v>No hay Programación</v>
      </c>
      <c r="X89" s="114" t="str">
        <f t="shared" si="48"/>
        <v>De acuerdo con lo programado</v>
      </c>
      <c r="Y89" s="114"/>
      <c r="Z89" s="264">
        <v>0</v>
      </c>
      <c r="AA89" s="224" t="str">
        <f t="shared" si="49"/>
        <v>No hay Programación</v>
      </c>
      <c r="AB89" s="114" t="str">
        <f t="shared" si="50"/>
        <v>De acuerdo con lo programado</v>
      </c>
      <c r="AC89" s="114"/>
      <c r="AD89" s="264">
        <v>0</v>
      </c>
      <c r="AE89" s="224" t="str">
        <f t="shared" si="51"/>
        <v>No hay Programación</v>
      </c>
      <c r="AF89" s="114" t="str">
        <f t="shared" si="52"/>
        <v>De acuerdo con lo programado</v>
      </c>
      <c r="AG89" s="114"/>
      <c r="AH89" s="264">
        <f t="shared" si="53"/>
        <v>0</v>
      </c>
      <c r="AI89" s="113" t="str">
        <f t="shared" si="54"/>
        <v>No hay Programación</v>
      </c>
      <c r="AJ89" s="114" t="str">
        <f t="shared" si="55"/>
        <v>De acuerdo con lo programado</v>
      </c>
      <c r="AK89" s="114"/>
    </row>
    <row r="90" spans="1:37" ht="40.5" customHeight="1" thickTop="1" thickBot="1">
      <c r="A90" s="188">
        <f t="shared" si="56"/>
        <v>75</v>
      </c>
      <c r="B90" s="184">
        <v>0</v>
      </c>
      <c r="C90" s="133">
        <v>0</v>
      </c>
      <c r="D90" s="133">
        <v>0</v>
      </c>
      <c r="E90" s="133">
        <v>0</v>
      </c>
      <c r="F90" s="214" t="s">
        <v>1798</v>
      </c>
      <c r="G90" s="114" t="s">
        <v>1799</v>
      </c>
      <c r="H90" s="207" t="s">
        <v>214</v>
      </c>
      <c r="I90" s="208">
        <v>0</v>
      </c>
      <c r="J90" s="223">
        <v>0</v>
      </c>
      <c r="K90" s="274">
        <f t="shared" si="43"/>
        <v>0</v>
      </c>
      <c r="L90" s="223">
        <v>0</v>
      </c>
      <c r="M90" s="223">
        <v>0</v>
      </c>
      <c r="N90" s="274">
        <f t="shared" si="44"/>
        <v>0</v>
      </c>
      <c r="O90" s="274">
        <f t="shared" si="45"/>
        <v>0</v>
      </c>
      <c r="P90" s="114" t="s">
        <v>1800</v>
      </c>
      <c r="Q90" s="207" t="s">
        <v>1801</v>
      </c>
      <c r="R90" s="264">
        <v>0</v>
      </c>
      <c r="S90" s="224" t="str">
        <f t="shared" si="46"/>
        <v>No hay Programación</v>
      </c>
      <c r="T90" s="114" t="str">
        <f t="shared" si="57"/>
        <v>De acuerdo con lo programado</v>
      </c>
      <c r="U90" s="114"/>
      <c r="V90" s="264">
        <v>0</v>
      </c>
      <c r="W90" s="224" t="str">
        <f t="shared" si="47"/>
        <v>No hay Programación</v>
      </c>
      <c r="X90" s="114" t="str">
        <f t="shared" si="48"/>
        <v>De acuerdo con lo programado</v>
      </c>
      <c r="Y90" s="114"/>
      <c r="Z90" s="264">
        <v>0</v>
      </c>
      <c r="AA90" s="224" t="str">
        <f t="shared" si="49"/>
        <v>No hay Programación</v>
      </c>
      <c r="AB90" s="114" t="str">
        <f t="shared" si="50"/>
        <v>De acuerdo con lo programado</v>
      </c>
      <c r="AC90" s="114"/>
      <c r="AD90" s="264">
        <v>0</v>
      </c>
      <c r="AE90" s="224" t="str">
        <f t="shared" si="51"/>
        <v>No hay Programación</v>
      </c>
      <c r="AF90" s="114" t="str">
        <f t="shared" si="52"/>
        <v>De acuerdo con lo programado</v>
      </c>
      <c r="AG90" s="114"/>
      <c r="AH90" s="264">
        <f t="shared" si="53"/>
        <v>0</v>
      </c>
      <c r="AI90" s="113" t="str">
        <f t="shared" si="54"/>
        <v>No hay Programación</v>
      </c>
      <c r="AJ90" s="114" t="str">
        <f t="shared" si="55"/>
        <v>De acuerdo con lo programado</v>
      </c>
      <c r="AK90" s="114"/>
    </row>
    <row r="91" spans="1:37" ht="40.5" customHeight="1" thickTop="1" thickBot="1">
      <c r="A91" s="188">
        <f t="shared" si="56"/>
        <v>76</v>
      </c>
      <c r="B91" s="184">
        <v>0</v>
      </c>
      <c r="C91" s="184">
        <v>0</v>
      </c>
      <c r="D91" s="184">
        <v>0</v>
      </c>
      <c r="E91" s="184">
        <v>0</v>
      </c>
      <c r="F91" s="193"/>
      <c r="G91" s="187"/>
      <c r="H91" s="186"/>
      <c r="I91" s="223">
        <v>0</v>
      </c>
      <c r="J91" s="223">
        <v>0</v>
      </c>
      <c r="K91" s="274">
        <f t="shared" si="43"/>
        <v>0</v>
      </c>
      <c r="L91" s="223">
        <v>0</v>
      </c>
      <c r="M91" s="223">
        <v>0</v>
      </c>
      <c r="N91" s="274">
        <f t="shared" si="44"/>
        <v>0</v>
      </c>
      <c r="O91" s="274">
        <f t="shared" si="45"/>
        <v>0</v>
      </c>
      <c r="P91" s="114"/>
      <c r="Q91" s="207"/>
      <c r="R91" s="264">
        <v>0</v>
      </c>
      <c r="S91" s="224" t="str">
        <f t="shared" ref="S91:S95" si="58">IF(R91="","No hay ejecución",IF(AND(I91=0),"No hay Programación", R91/I91))</f>
        <v>No hay Programación</v>
      </c>
      <c r="T91" s="114" t="str">
        <f t="shared" ref="T91:T95" si="59">IF(S91="No hay ejecución","NA",IF(S91&gt;=90%,"De acuerdo con lo programado",IF(S91&gt;=51%,"Atraso Leve",IF(S91&lt;50%,"En riesgo en cumplimiento"))))</f>
        <v>De acuerdo con lo programado</v>
      </c>
      <c r="U91" s="114"/>
      <c r="V91" s="264">
        <v>0</v>
      </c>
      <c r="W91" s="224" t="str">
        <f t="shared" si="47"/>
        <v>No hay Programación</v>
      </c>
      <c r="X91" s="114" t="str">
        <f t="shared" si="48"/>
        <v>De acuerdo con lo programado</v>
      </c>
      <c r="Y91" s="114"/>
      <c r="Z91" s="264">
        <v>0</v>
      </c>
      <c r="AA91" s="224" t="str">
        <f t="shared" si="49"/>
        <v>No hay Programación</v>
      </c>
      <c r="AB91" s="114" t="str">
        <f t="shared" si="50"/>
        <v>De acuerdo con lo programado</v>
      </c>
      <c r="AC91" s="114"/>
      <c r="AD91" s="264">
        <v>0</v>
      </c>
      <c r="AE91" s="224" t="str">
        <f t="shared" si="51"/>
        <v>No hay Programación</v>
      </c>
      <c r="AF91" s="114" t="str">
        <f t="shared" si="52"/>
        <v>De acuerdo con lo programado</v>
      </c>
      <c r="AG91" s="114"/>
      <c r="AH91" s="264">
        <f t="shared" si="53"/>
        <v>0</v>
      </c>
      <c r="AI91" s="113" t="str">
        <f t="shared" si="54"/>
        <v>No hay Programación</v>
      </c>
      <c r="AJ91" s="114" t="str">
        <f t="shared" si="55"/>
        <v>De acuerdo con lo programado</v>
      </c>
      <c r="AK91" s="114"/>
    </row>
    <row r="92" spans="1:37" ht="40.5" customHeight="1" thickTop="1" thickBot="1">
      <c r="A92" s="188">
        <f t="shared" si="56"/>
        <v>77</v>
      </c>
      <c r="B92" s="184">
        <v>0</v>
      </c>
      <c r="C92" s="184">
        <v>0</v>
      </c>
      <c r="D92" s="184">
        <v>0</v>
      </c>
      <c r="E92" s="184">
        <v>0</v>
      </c>
      <c r="F92" s="193" t="s">
        <v>1802</v>
      </c>
      <c r="G92" s="187"/>
      <c r="H92" s="186"/>
      <c r="I92" s="223">
        <v>0</v>
      </c>
      <c r="J92" s="223">
        <v>0</v>
      </c>
      <c r="K92" s="274">
        <f t="shared" si="43"/>
        <v>0</v>
      </c>
      <c r="L92" s="223">
        <v>0</v>
      </c>
      <c r="M92" s="223">
        <v>0</v>
      </c>
      <c r="N92" s="274">
        <f t="shared" si="44"/>
        <v>0</v>
      </c>
      <c r="O92" s="274">
        <f t="shared" si="45"/>
        <v>0</v>
      </c>
      <c r="P92" s="114"/>
      <c r="Q92" s="207"/>
      <c r="R92" s="264">
        <v>0</v>
      </c>
      <c r="S92" s="224" t="str">
        <f t="shared" si="58"/>
        <v>No hay Programación</v>
      </c>
      <c r="T92" s="114" t="str">
        <f t="shared" si="59"/>
        <v>De acuerdo con lo programado</v>
      </c>
      <c r="U92" s="114"/>
      <c r="V92" s="264">
        <v>0</v>
      </c>
      <c r="W92" s="224" t="str">
        <f t="shared" si="47"/>
        <v>No hay Programación</v>
      </c>
      <c r="X92" s="114" t="str">
        <f t="shared" si="48"/>
        <v>De acuerdo con lo programado</v>
      </c>
      <c r="Y92" s="114"/>
      <c r="Z92" s="264">
        <v>0</v>
      </c>
      <c r="AA92" s="224" t="str">
        <f t="shared" si="49"/>
        <v>No hay Programación</v>
      </c>
      <c r="AB92" s="114" t="str">
        <f t="shared" si="50"/>
        <v>De acuerdo con lo programado</v>
      </c>
      <c r="AC92" s="114"/>
      <c r="AD92" s="264">
        <v>0</v>
      </c>
      <c r="AE92" s="224" t="str">
        <f t="shared" si="51"/>
        <v>No hay Programación</v>
      </c>
      <c r="AF92" s="114" t="str">
        <f t="shared" si="52"/>
        <v>De acuerdo con lo programado</v>
      </c>
      <c r="AG92" s="114"/>
      <c r="AH92" s="264">
        <f t="shared" si="53"/>
        <v>0</v>
      </c>
      <c r="AI92" s="113" t="str">
        <f t="shared" si="54"/>
        <v>No hay Programación</v>
      </c>
      <c r="AJ92" s="114" t="str">
        <f t="shared" si="55"/>
        <v>De acuerdo con lo programado</v>
      </c>
      <c r="AK92" s="114"/>
    </row>
    <row r="93" spans="1:37" ht="40.5" customHeight="1" thickTop="1" thickBot="1">
      <c r="A93" s="188">
        <f t="shared" si="56"/>
        <v>78</v>
      </c>
      <c r="B93" s="184">
        <v>0</v>
      </c>
      <c r="C93" s="184">
        <v>0</v>
      </c>
      <c r="D93" s="184">
        <v>0</v>
      </c>
      <c r="E93" s="184">
        <v>0</v>
      </c>
      <c r="F93" s="193"/>
      <c r="G93" s="187"/>
      <c r="H93" s="186"/>
      <c r="I93" s="223">
        <v>0</v>
      </c>
      <c r="J93" s="223">
        <v>0</v>
      </c>
      <c r="K93" s="274">
        <f t="shared" si="43"/>
        <v>0</v>
      </c>
      <c r="L93" s="223">
        <v>0</v>
      </c>
      <c r="M93" s="223">
        <v>0</v>
      </c>
      <c r="N93" s="274">
        <f t="shared" si="44"/>
        <v>0</v>
      </c>
      <c r="O93" s="274">
        <f t="shared" si="45"/>
        <v>0</v>
      </c>
      <c r="P93" s="114"/>
      <c r="Q93" s="207"/>
      <c r="R93" s="264">
        <v>0</v>
      </c>
      <c r="S93" s="224" t="str">
        <f t="shared" si="58"/>
        <v>No hay Programación</v>
      </c>
      <c r="T93" s="114" t="str">
        <f t="shared" si="59"/>
        <v>De acuerdo con lo programado</v>
      </c>
      <c r="U93" s="114"/>
      <c r="V93" s="264">
        <v>0</v>
      </c>
      <c r="W93" s="224" t="str">
        <f t="shared" si="47"/>
        <v>No hay Programación</v>
      </c>
      <c r="X93" s="114" t="str">
        <f t="shared" si="48"/>
        <v>De acuerdo con lo programado</v>
      </c>
      <c r="Y93" s="114"/>
      <c r="Z93" s="264">
        <v>0</v>
      </c>
      <c r="AA93" s="224" t="str">
        <f t="shared" si="49"/>
        <v>No hay Programación</v>
      </c>
      <c r="AB93" s="114" t="str">
        <f t="shared" si="50"/>
        <v>De acuerdo con lo programado</v>
      </c>
      <c r="AC93" s="114"/>
      <c r="AD93" s="264">
        <v>0</v>
      </c>
      <c r="AE93" s="224" t="str">
        <f t="shared" si="51"/>
        <v>No hay Programación</v>
      </c>
      <c r="AF93" s="114" t="str">
        <f t="shared" si="52"/>
        <v>De acuerdo con lo programado</v>
      </c>
      <c r="AG93" s="114"/>
      <c r="AH93" s="264">
        <f t="shared" si="53"/>
        <v>0</v>
      </c>
      <c r="AI93" s="113" t="str">
        <f t="shared" si="54"/>
        <v>No hay Programación</v>
      </c>
      <c r="AJ93" s="114" t="str">
        <f t="shared" si="55"/>
        <v>De acuerdo con lo programado</v>
      </c>
      <c r="AK93" s="114"/>
    </row>
    <row r="94" spans="1:37" ht="40.5" customHeight="1" thickTop="1" thickBot="1">
      <c r="A94" s="188">
        <f t="shared" si="56"/>
        <v>79</v>
      </c>
      <c r="B94" s="184">
        <v>0</v>
      </c>
      <c r="C94" s="184">
        <v>0</v>
      </c>
      <c r="D94" s="184">
        <v>0</v>
      </c>
      <c r="E94" s="184">
        <v>0</v>
      </c>
      <c r="F94" s="193"/>
      <c r="G94" s="187"/>
      <c r="H94" s="186"/>
      <c r="I94" s="223">
        <v>0</v>
      </c>
      <c r="J94" s="223">
        <v>0</v>
      </c>
      <c r="K94" s="274">
        <f t="shared" si="43"/>
        <v>0</v>
      </c>
      <c r="L94" s="223">
        <v>0</v>
      </c>
      <c r="M94" s="223">
        <v>0</v>
      </c>
      <c r="N94" s="274">
        <f t="shared" si="44"/>
        <v>0</v>
      </c>
      <c r="O94" s="274">
        <f t="shared" si="45"/>
        <v>0</v>
      </c>
      <c r="P94" s="114"/>
      <c r="Q94" s="207"/>
      <c r="R94" s="264">
        <v>0</v>
      </c>
      <c r="S94" s="224" t="str">
        <f t="shared" si="58"/>
        <v>No hay Programación</v>
      </c>
      <c r="T94" s="114" t="str">
        <f t="shared" si="59"/>
        <v>De acuerdo con lo programado</v>
      </c>
      <c r="U94" s="114"/>
      <c r="V94" s="264">
        <v>0</v>
      </c>
      <c r="W94" s="224" t="str">
        <f t="shared" si="47"/>
        <v>No hay Programación</v>
      </c>
      <c r="X94" s="114" t="str">
        <f t="shared" si="48"/>
        <v>De acuerdo con lo programado</v>
      </c>
      <c r="Y94" s="114"/>
      <c r="Z94" s="264">
        <v>0</v>
      </c>
      <c r="AA94" s="224" t="str">
        <f t="shared" si="49"/>
        <v>No hay Programación</v>
      </c>
      <c r="AB94" s="114" t="str">
        <f t="shared" si="50"/>
        <v>De acuerdo con lo programado</v>
      </c>
      <c r="AC94" s="114"/>
      <c r="AD94" s="264">
        <v>0</v>
      </c>
      <c r="AE94" s="224" t="str">
        <f t="shared" si="51"/>
        <v>No hay Programación</v>
      </c>
      <c r="AF94" s="114" t="str">
        <f t="shared" si="52"/>
        <v>De acuerdo con lo programado</v>
      </c>
      <c r="AG94" s="114"/>
      <c r="AH94" s="264">
        <f t="shared" si="53"/>
        <v>0</v>
      </c>
      <c r="AI94" s="113" t="str">
        <f t="shared" si="54"/>
        <v>No hay Programación</v>
      </c>
      <c r="AJ94" s="114" t="str">
        <f t="shared" si="55"/>
        <v>De acuerdo con lo programado</v>
      </c>
      <c r="AK94" s="114"/>
    </row>
    <row r="95" spans="1:37" ht="40.5" customHeight="1" thickTop="1" thickBot="1">
      <c r="A95" s="188">
        <f t="shared" si="56"/>
        <v>80</v>
      </c>
      <c r="B95" s="184">
        <v>0</v>
      </c>
      <c r="C95" s="184">
        <v>0</v>
      </c>
      <c r="D95" s="184">
        <v>0</v>
      </c>
      <c r="E95" s="184">
        <v>0</v>
      </c>
      <c r="F95" s="193"/>
      <c r="G95" s="187"/>
      <c r="H95" s="186"/>
      <c r="I95" s="223">
        <v>0</v>
      </c>
      <c r="J95" s="223">
        <v>0</v>
      </c>
      <c r="K95" s="274">
        <f t="shared" si="43"/>
        <v>0</v>
      </c>
      <c r="L95" s="223">
        <v>0</v>
      </c>
      <c r="M95" s="223">
        <v>0</v>
      </c>
      <c r="N95" s="274">
        <f t="shared" si="44"/>
        <v>0</v>
      </c>
      <c r="O95" s="274">
        <f t="shared" si="45"/>
        <v>0</v>
      </c>
      <c r="P95" s="114"/>
      <c r="Q95" s="207"/>
      <c r="R95" s="264">
        <v>0</v>
      </c>
      <c r="S95" s="224" t="str">
        <f t="shared" si="58"/>
        <v>No hay Programación</v>
      </c>
      <c r="T95" s="114" t="str">
        <f t="shared" si="59"/>
        <v>De acuerdo con lo programado</v>
      </c>
      <c r="U95" s="114"/>
      <c r="V95" s="264">
        <v>0</v>
      </c>
      <c r="W95" s="224" t="str">
        <f t="shared" si="47"/>
        <v>No hay Programación</v>
      </c>
      <c r="X95" s="114" t="str">
        <f t="shared" si="48"/>
        <v>De acuerdo con lo programado</v>
      </c>
      <c r="Y95" s="114"/>
      <c r="Z95" s="264">
        <v>0</v>
      </c>
      <c r="AA95" s="224" t="str">
        <f t="shared" si="49"/>
        <v>No hay Programación</v>
      </c>
      <c r="AB95" s="114" t="str">
        <f t="shared" si="50"/>
        <v>De acuerdo con lo programado</v>
      </c>
      <c r="AC95" s="114"/>
      <c r="AD95" s="264">
        <v>0</v>
      </c>
      <c r="AE95" s="224" t="str">
        <f t="shared" si="51"/>
        <v>No hay Programación</v>
      </c>
      <c r="AF95" s="114" t="str">
        <f t="shared" si="52"/>
        <v>De acuerdo con lo programado</v>
      </c>
      <c r="AG95" s="114"/>
      <c r="AH95" s="264">
        <f t="shared" si="53"/>
        <v>0</v>
      </c>
      <c r="AI95" s="113" t="str">
        <f t="shared" si="54"/>
        <v>No hay Programación</v>
      </c>
      <c r="AJ95" s="114" t="str">
        <f t="shared" si="55"/>
        <v>De acuerdo con lo programado</v>
      </c>
      <c r="AK95" s="114"/>
    </row>
    <row r="96" spans="1:37" ht="15.5" thickTop="1" thickBot="1">
      <c r="A96" s="346"/>
      <c r="B96" s="346"/>
      <c r="C96" s="346"/>
      <c r="D96" s="346"/>
      <c r="E96" s="346"/>
      <c r="F96" s="347"/>
      <c r="G96" s="348"/>
      <c r="H96" s="348"/>
      <c r="I96" s="349"/>
      <c r="J96" s="349"/>
      <c r="K96" s="458"/>
      <c r="L96" s="349"/>
      <c r="M96" s="349"/>
      <c r="N96" s="458"/>
      <c r="O96" s="458"/>
      <c r="P96" s="349"/>
      <c r="Q96" s="349"/>
    </row>
    <row r="97" spans="1:17" ht="15.5" thickTop="1" thickBot="1">
      <c r="A97" s="1332" t="s">
        <v>363</v>
      </c>
      <c r="B97" s="1333"/>
      <c r="C97" s="1333"/>
      <c r="D97" s="1333"/>
      <c r="E97" s="1333"/>
      <c r="F97" s="196"/>
      <c r="G97" s="351"/>
      <c r="H97" s="351"/>
      <c r="I97" s="349"/>
      <c r="J97" s="349"/>
      <c r="K97" s="458"/>
      <c r="L97" s="349"/>
      <c r="M97" s="349"/>
      <c r="N97" s="458"/>
      <c r="O97" s="458"/>
      <c r="P97" s="349"/>
      <c r="Q97" s="349"/>
    </row>
    <row r="98" spans="1:17" ht="15.5" thickTop="1" thickBot="1">
      <c r="A98" s="352"/>
      <c r="B98" s="352"/>
      <c r="C98" s="352"/>
      <c r="D98" s="352"/>
      <c r="E98" s="352"/>
      <c r="F98" s="353"/>
      <c r="G98" s="351"/>
      <c r="H98" s="351"/>
      <c r="I98" s="349"/>
      <c r="J98" s="349"/>
      <c r="K98" s="458"/>
      <c r="L98" s="349"/>
      <c r="M98" s="349"/>
      <c r="N98" s="458"/>
      <c r="O98" s="458"/>
      <c r="P98" s="349"/>
      <c r="Q98" s="349"/>
    </row>
    <row r="99" spans="1:17" ht="15.5" thickTop="1" thickBot="1">
      <c r="A99" s="1334" t="s">
        <v>365</v>
      </c>
      <c r="B99" s="1335"/>
      <c r="C99" s="1335"/>
      <c r="D99" s="1335"/>
      <c r="E99" s="1335"/>
      <c r="F99" s="196"/>
      <c r="G99" s="351"/>
      <c r="H99" s="351"/>
      <c r="I99" s="349"/>
      <c r="J99" s="349"/>
      <c r="K99" s="458"/>
      <c r="L99" s="349"/>
      <c r="M99" s="349"/>
      <c r="N99" s="458"/>
      <c r="O99" s="458"/>
      <c r="P99" s="349"/>
      <c r="Q99" s="349"/>
    </row>
    <row r="100" spans="1:17" ht="15.5" thickTop="1" thickBot="1">
      <c r="A100" s="354"/>
      <c r="B100" s="354"/>
      <c r="C100" s="354"/>
      <c r="D100" s="354"/>
      <c r="E100" s="354"/>
      <c r="F100" s="355"/>
      <c r="G100" s="351"/>
      <c r="H100" s="351"/>
      <c r="I100" s="349"/>
      <c r="J100" s="349"/>
      <c r="K100" s="458"/>
      <c r="L100" s="349"/>
      <c r="M100" s="349"/>
      <c r="N100" s="458"/>
      <c r="O100" s="458"/>
      <c r="P100" s="349"/>
      <c r="Q100" s="349"/>
    </row>
    <row r="101" spans="1:17" ht="15.5" thickTop="1" thickBot="1">
      <c r="A101" s="356" t="s">
        <v>366</v>
      </c>
      <c r="B101" s="346"/>
      <c r="C101" s="357"/>
      <c r="D101" s="346"/>
      <c r="E101" s="346"/>
      <c r="F101" s="347"/>
      <c r="G101" s="351"/>
      <c r="H101" s="351"/>
      <c r="I101" s="349"/>
      <c r="J101" s="349"/>
      <c r="K101" s="458"/>
      <c r="L101" s="349"/>
      <c r="M101" s="349"/>
      <c r="N101" s="458"/>
      <c r="O101" s="458"/>
      <c r="P101" s="349"/>
      <c r="Q101" s="349"/>
    </row>
    <row r="102" spans="1:17" ht="15.5" thickTop="1" thickBot="1">
      <c r="A102" s="356">
        <v>1</v>
      </c>
      <c r="B102" s="346" t="s">
        <v>367</v>
      </c>
      <c r="C102" s="357"/>
      <c r="D102" s="346"/>
      <c r="E102" s="346"/>
      <c r="F102" s="347"/>
      <c r="G102" s="351"/>
      <c r="H102" s="351"/>
      <c r="I102" s="349"/>
      <c r="J102" s="349"/>
      <c r="K102" s="458"/>
      <c r="L102" s="349"/>
      <c r="M102" s="349"/>
      <c r="N102" s="458"/>
      <c r="O102" s="458"/>
      <c r="P102" s="349"/>
      <c r="Q102" s="349"/>
    </row>
    <row r="103" spans="1:17" ht="15.5" thickTop="1" thickBot="1">
      <c r="A103" s="356">
        <v>2</v>
      </c>
      <c r="B103" s="346" t="s">
        <v>997</v>
      </c>
      <c r="C103" s="357"/>
      <c r="D103" s="346"/>
      <c r="E103" s="346"/>
      <c r="F103" s="347"/>
      <c r="G103" s="351"/>
      <c r="H103" s="351"/>
      <c r="I103" s="349"/>
      <c r="J103" s="349"/>
      <c r="K103" s="458"/>
      <c r="L103" s="349"/>
      <c r="M103" s="349"/>
      <c r="N103" s="458"/>
      <c r="O103" s="458"/>
      <c r="P103" s="349"/>
      <c r="Q103" s="349"/>
    </row>
    <row r="104" spans="1:17" ht="15.5" thickTop="1" thickBot="1">
      <c r="A104" s="356">
        <v>3</v>
      </c>
      <c r="B104" s="346" t="s">
        <v>369</v>
      </c>
      <c r="C104" s="358"/>
      <c r="D104" s="346"/>
      <c r="E104" s="346"/>
      <c r="F104" s="347"/>
      <c r="G104" s="352"/>
      <c r="H104" s="352"/>
      <c r="I104" s="349"/>
      <c r="J104" s="349"/>
      <c r="K104" s="458"/>
      <c r="L104" s="349"/>
      <c r="M104" s="349"/>
      <c r="N104" s="458"/>
      <c r="O104" s="458"/>
      <c r="P104" s="349"/>
      <c r="Q104" s="349"/>
    </row>
    <row r="105" spans="1:17" ht="15.5" thickTop="1" thickBot="1">
      <c r="A105" s="356">
        <v>4</v>
      </c>
      <c r="B105" s="346" t="s">
        <v>370</v>
      </c>
      <c r="C105" s="358"/>
      <c r="D105" s="346"/>
      <c r="E105" s="346"/>
      <c r="F105" s="347"/>
      <c r="G105" s="348"/>
      <c r="H105" s="348"/>
      <c r="I105" s="349"/>
      <c r="J105" s="349"/>
      <c r="K105" s="458"/>
      <c r="L105" s="349"/>
      <c r="M105" s="349"/>
      <c r="N105" s="458"/>
      <c r="O105" s="458"/>
      <c r="P105" s="349"/>
      <c r="Q105" s="349"/>
    </row>
    <row r="106" spans="1:17" ht="15.5" thickTop="1" thickBot="1">
      <c r="A106" s="356">
        <v>5</v>
      </c>
      <c r="B106" s="346" t="s">
        <v>998</v>
      </c>
      <c r="C106" s="358"/>
      <c r="D106" s="346"/>
      <c r="E106" s="346"/>
      <c r="F106" s="347"/>
      <c r="G106" s="348"/>
      <c r="H106" s="348"/>
      <c r="I106" s="349"/>
      <c r="J106" s="349"/>
      <c r="K106" s="458"/>
      <c r="L106" s="349"/>
      <c r="M106" s="349"/>
      <c r="N106" s="458"/>
      <c r="O106" s="458"/>
      <c r="P106" s="349"/>
      <c r="Q106" s="349"/>
    </row>
    <row r="107" spans="1:17" ht="15" thickTop="1">
      <c r="A107" s="356">
        <v>6</v>
      </c>
      <c r="B107" s="352" t="s">
        <v>372</v>
      </c>
      <c r="C107" s="358"/>
      <c r="D107" s="346"/>
      <c r="E107" s="346"/>
      <c r="F107" s="347"/>
      <c r="G107" s="351"/>
      <c r="H107" s="351"/>
      <c r="I107" s="359"/>
      <c r="J107" s="359"/>
      <c r="K107" s="354"/>
      <c r="L107" s="359"/>
      <c r="M107" s="359"/>
      <c r="N107" s="354"/>
      <c r="O107" s="354"/>
      <c r="P107" s="359"/>
      <c r="Q107" s="359"/>
    </row>
    <row r="108" spans="1:17">
      <c r="A108" s="356">
        <v>7</v>
      </c>
      <c r="B108" s="346" t="s">
        <v>373</v>
      </c>
      <c r="C108" s="340"/>
      <c r="D108" s="346"/>
      <c r="E108" s="346"/>
      <c r="F108" s="347"/>
      <c r="G108" s="351"/>
      <c r="H108" s="351"/>
      <c r="I108" s="359"/>
      <c r="J108" s="359"/>
      <c r="K108" s="354"/>
      <c r="L108" s="359"/>
      <c r="M108" s="359"/>
      <c r="N108" s="354"/>
      <c r="O108" s="354"/>
      <c r="P108" s="359"/>
      <c r="Q108" s="359"/>
    </row>
    <row r="109" spans="1:17">
      <c r="A109" s="356">
        <v>8</v>
      </c>
      <c r="B109" s="360" t="s">
        <v>374</v>
      </c>
      <c r="C109" s="346"/>
      <c r="D109" s="352"/>
      <c r="E109" s="352"/>
      <c r="F109" s="347"/>
      <c r="G109" s="351"/>
      <c r="H109" s="351"/>
      <c r="I109" s="359"/>
      <c r="J109" s="359"/>
      <c r="K109" s="354"/>
      <c r="L109" s="359"/>
      <c r="M109" s="359"/>
      <c r="N109" s="354"/>
      <c r="O109" s="354"/>
      <c r="P109" s="359"/>
      <c r="Q109" s="359"/>
    </row>
    <row r="110" spans="1:17">
      <c r="A110" s="356">
        <v>9</v>
      </c>
      <c r="B110" s="360" t="s">
        <v>375</v>
      </c>
      <c r="C110" s="346"/>
      <c r="D110" s="346"/>
      <c r="E110" s="346"/>
      <c r="F110" s="347"/>
      <c r="G110" s="351"/>
      <c r="H110" s="351"/>
      <c r="I110" s="359"/>
      <c r="J110" s="359"/>
      <c r="K110" s="354"/>
      <c r="L110" s="359"/>
      <c r="M110" s="359"/>
      <c r="N110" s="354"/>
      <c r="O110" s="354"/>
      <c r="P110" s="359"/>
      <c r="Q110" s="359"/>
    </row>
    <row r="111" spans="1:17">
      <c r="A111" s="356">
        <v>10</v>
      </c>
      <c r="B111" s="360" t="s">
        <v>376</v>
      </c>
      <c r="C111" s="346"/>
      <c r="D111" s="346"/>
      <c r="E111" s="346"/>
      <c r="F111" s="347"/>
      <c r="G111" s="351"/>
      <c r="H111" s="351"/>
      <c r="I111" s="359"/>
      <c r="J111" s="359"/>
      <c r="K111" s="354"/>
      <c r="L111" s="359"/>
      <c r="M111" s="359"/>
      <c r="N111" s="354"/>
      <c r="O111" s="354"/>
      <c r="P111" s="359"/>
      <c r="Q111" s="359"/>
    </row>
    <row r="112" spans="1:17">
      <c r="A112" s="356">
        <v>10</v>
      </c>
      <c r="B112" s="360" t="s">
        <v>377</v>
      </c>
      <c r="C112" s="346"/>
      <c r="D112" s="346"/>
      <c r="E112" s="346"/>
      <c r="F112" s="347"/>
      <c r="G112" s="351"/>
      <c r="H112" s="351"/>
      <c r="I112" s="359"/>
      <c r="J112" s="359"/>
      <c r="K112" s="354"/>
      <c r="L112" s="359"/>
      <c r="M112" s="359"/>
      <c r="N112" s="354"/>
      <c r="O112" s="354"/>
      <c r="P112" s="359"/>
      <c r="Q112" s="359"/>
    </row>
    <row r="113" spans="1:17">
      <c r="A113" s="356">
        <v>11</v>
      </c>
      <c r="B113" s="346" t="s">
        <v>378</v>
      </c>
      <c r="C113" s="346"/>
      <c r="D113" s="346"/>
      <c r="E113" s="346"/>
      <c r="F113" s="347"/>
      <c r="G113" s="351"/>
      <c r="H113" s="351"/>
      <c r="I113" s="359"/>
      <c r="J113" s="359"/>
      <c r="K113" s="354"/>
      <c r="L113" s="359"/>
      <c r="M113" s="359"/>
      <c r="N113" s="354"/>
      <c r="O113" s="354"/>
      <c r="P113" s="359"/>
      <c r="Q113" s="359"/>
    </row>
    <row r="114" spans="1:17">
      <c r="A114" s="356">
        <v>12</v>
      </c>
      <c r="B114" s="360" t="s">
        <v>379</v>
      </c>
      <c r="C114" s="346"/>
      <c r="D114" s="346"/>
      <c r="E114" s="346"/>
      <c r="F114" s="347"/>
      <c r="G114" s="351"/>
      <c r="H114" s="351"/>
      <c r="I114" s="359"/>
      <c r="J114" s="359"/>
      <c r="K114" s="354"/>
      <c r="L114" s="359"/>
      <c r="M114" s="359"/>
      <c r="N114" s="354"/>
      <c r="O114" s="354"/>
      <c r="P114" s="359"/>
      <c r="Q114" s="359"/>
    </row>
    <row r="115" spans="1:17" ht="15" thickBot="1">
      <c r="A115" s="352"/>
      <c r="B115" s="340"/>
      <c r="C115" s="352"/>
      <c r="D115" s="352"/>
      <c r="E115" s="352"/>
      <c r="F115" s="353"/>
      <c r="G115" s="380"/>
      <c r="H115" s="380"/>
      <c r="I115" s="380"/>
      <c r="J115" s="380"/>
      <c r="K115" s="462"/>
      <c r="L115" s="380"/>
      <c r="M115" s="380"/>
      <c r="N115" s="462"/>
      <c r="O115" s="462"/>
      <c r="P115" s="380"/>
      <c r="Q115" s="380"/>
    </row>
    <row r="116" spans="1:17" ht="15" thickTop="1"/>
  </sheetData>
  <mergeCells count="49">
    <mergeCell ref="A1:E1"/>
    <mergeCell ref="A2:E2"/>
    <mergeCell ref="A6:E6"/>
    <mergeCell ref="A7:E7"/>
    <mergeCell ref="A8:E8"/>
    <mergeCell ref="A9:E9"/>
    <mergeCell ref="A11:A14"/>
    <mergeCell ref="B11:E11"/>
    <mergeCell ref="B12:B14"/>
    <mergeCell ref="C12:C14"/>
    <mergeCell ref="D12:D14"/>
    <mergeCell ref="E12:E14"/>
    <mergeCell ref="X13:X14"/>
    <mergeCell ref="F12:F14"/>
    <mergeCell ref="G12:O12"/>
    <mergeCell ref="P12:P14"/>
    <mergeCell ref="Q12:Q14"/>
    <mergeCell ref="G1:P3"/>
    <mergeCell ref="F11:Q11"/>
    <mergeCell ref="AE13:AE14"/>
    <mergeCell ref="AF13:AF14"/>
    <mergeCell ref="AG13:AG14"/>
    <mergeCell ref="Y13:Y14"/>
    <mergeCell ref="Z13:Z14"/>
    <mergeCell ref="AA13:AA14"/>
    <mergeCell ref="AB13:AB14"/>
    <mergeCell ref="AC13:AC14"/>
    <mergeCell ref="AD13:AD14"/>
    <mergeCell ref="G13:G14"/>
    <mergeCell ref="H13:H14"/>
    <mergeCell ref="I13:N13"/>
    <mergeCell ref="S13:S14"/>
    <mergeCell ref="T13:T14"/>
    <mergeCell ref="A97:E97"/>
    <mergeCell ref="A99:E99"/>
    <mergeCell ref="R11:AG11"/>
    <mergeCell ref="AH11:AK12"/>
    <mergeCell ref="R12:U12"/>
    <mergeCell ref="V12:Y12"/>
    <mergeCell ref="Z12:AC12"/>
    <mergeCell ref="AD12:AG12"/>
    <mergeCell ref="R13:R14"/>
    <mergeCell ref="AI13:AI14"/>
    <mergeCell ref="AJ13:AJ14"/>
    <mergeCell ref="AK13:AK14"/>
    <mergeCell ref="AH13:AH14"/>
    <mergeCell ref="U13:U14"/>
    <mergeCell ref="V13:V14"/>
    <mergeCell ref="W13:W14"/>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31D8B74-A0FB-4284-A216-A028929D7F30}">
          <x14:formula1>
            <xm:f>'Desglose Nivel vinculación'!$B$39:$B$97</xm:f>
          </x14:formula1>
          <xm:sqref>G15:G95</xm:sqref>
        </x14:dataValidation>
        <x14:dataValidation type="list" allowBlank="1" showInputMessage="1" showErrorMessage="1" xr:uid="{6512D716-74BB-425C-85FE-A45DD6406998}">
          <x14:formula1>
            <xm:f>'Desglose Nivel vinculación'!$B$101:$B$128</xm:f>
          </x14:formula1>
          <xm:sqref>H15:H95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ED7AF-2887-4C90-98E3-B757D033943A}">
  <dimension ref="A1:AL135"/>
  <sheetViews>
    <sheetView topLeftCell="A10" zoomScale="70" zoomScaleNormal="70" workbookViewId="0">
      <pane ySplit="5" topLeftCell="A15" activePane="bottomLeft" state="frozen"/>
      <selection activeCell="A10" sqref="A10"/>
      <selection pane="bottomLeft" activeCell="G20" sqref="G20"/>
    </sheetView>
  </sheetViews>
  <sheetFormatPr baseColWidth="10" defaultColWidth="11.453125" defaultRowHeight="9.5"/>
  <cols>
    <col min="1" max="1" width="6.453125" style="248" customWidth="1"/>
    <col min="2" max="5" width="6.54296875" style="248" customWidth="1"/>
    <col min="6" max="6" width="29.453125" style="341" customWidth="1"/>
    <col min="7" max="7" width="26.54296875" style="248" customWidth="1"/>
    <col min="8" max="8" width="16" style="248" customWidth="1"/>
    <col min="9" max="9" width="4.453125" style="340" customWidth="1"/>
    <col min="10" max="10" width="4.54296875" style="340" customWidth="1"/>
    <col min="11" max="11" width="8.453125" style="340" bestFit="1" customWidth="1"/>
    <col min="12" max="13" width="4.453125" style="340" customWidth="1"/>
    <col min="14" max="14" width="4.54296875" style="340" bestFit="1" customWidth="1"/>
    <col min="15" max="15" width="8.453125" style="340" bestFit="1" customWidth="1"/>
    <col min="16" max="16" width="13" style="248" hidden="1" customWidth="1"/>
    <col min="17" max="17" width="22.90625" style="248" customWidth="1"/>
    <col min="18" max="18" width="19.453125" style="248" customWidth="1"/>
    <col min="19" max="20" width="11.453125" style="248" customWidth="1"/>
    <col min="21" max="21" width="13.08984375" style="248" customWidth="1"/>
    <col min="22" max="22" width="26.90625" style="248" customWidth="1"/>
    <col min="23" max="25" width="11.453125" style="248" customWidth="1"/>
    <col min="26" max="26" width="19.453125" style="248" customWidth="1"/>
    <col min="27" max="27" width="23.54296875" style="248" customWidth="1"/>
    <col min="28" max="29" width="11.453125" style="248" customWidth="1"/>
    <col min="30" max="30" width="21.54296875" style="248" customWidth="1"/>
    <col min="31" max="31" width="11.453125" style="248" customWidth="1"/>
    <col min="32" max="33" width="11.453125" style="248"/>
    <col min="34" max="34" width="16.90625" style="248" customWidth="1"/>
    <col min="35" max="37" width="11.453125" style="248"/>
    <col min="38" max="38" width="17.453125" style="248" customWidth="1"/>
    <col min="39" max="16384" width="11.453125" style="248"/>
  </cols>
  <sheetData>
    <row r="1" spans="1:38" ht="15.5">
      <c r="A1" s="1329" t="s">
        <v>265</v>
      </c>
      <c r="B1" s="1329"/>
      <c r="C1" s="1329"/>
      <c r="D1" s="1329"/>
      <c r="E1" s="1329"/>
      <c r="F1" s="337"/>
      <c r="G1" s="1330"/>
      <c r="H1" s="1330"/>
      <c r="I1" s="1330"/>
      <c r="J1" s="1330"/>
      <c r="K1" s="1330"/>
      <c r="L1" s="1330"/>
      <c r="M1" s="1330"/>
      <c r="N1" s="1330"/>
      <c r="O1" s="1330"/>
      <c r="P1" s="1330"/>
      <c r="Q1" s="1330"/>
    </row>
    <row r="2" spans="1:38" ht="12" customHeight="1">
      <c r="A2" s="1331" t="s">
        <v>266</v>
      </c>
      <c r="B2" s="1331"/>
      <c r="C2" s="1331"/>
      <c r="D2" s="1331"/>
      <c r="E2" s="1331"/>
      <c r="F2" s="339"/>
      <c r="G2" s="1330"/>
      <c r="H2" s="1330"/>
      <c r="I2" s="1330"/>
      <c r="J2" s="1330"/>
      <c r="K2" s="1330"/>
      <c r="L2" s="1330"/>
      <c r="M2" s="1330"/>
      <c r="N2" s="1330"/>
      <c r="O2" s="1330"/>
      <c r="P2" s="1330"/>
      <c r="Q2" s="1330"/>
    </row>
    <row r="3" spans="1:38" ht="10.4" customHeight="1">
      <c r="G3" s="1330"/>
      <c r="H3" s="1330"/>
      <c r="I3" s="1330"/>
      <c r="J3" s="1330"/>
      <c r="K3" s="1330"/>
      <c r="L3" s="1330"/>
      <c r="M3" s="1330"/>
      <c r="N3" s="1330"/>
      <c r="O3" s="1330"/>
      <c r="P3" s="1330"/>
      <c r="Q3" s="1330"/>
    </row>
    <row r="6" spans="1:38" ht="10.5">
      <c r="A6" s="1328" t="s">
        <v>267</v>
      </c>
      <c r="B6" s="1328"/>
      <c r="C6" s="1328"/>
      <c r="D6" s="1328"/>
      <c r="E6" s="1328"/>
      <c r="F6" s="103">
        <v>2024</v>
      </c>
    </row>
    <row r="7" spans="1:38" ht="10.5">
      <c r="A7" s="1328" t="s">
        <v>268</v>
      </c>
      <c r="B7" s="1328"/>
      <c r="C7" s="1328"/>
      <c r="D7" s="1328"/>
      <c r="E7" s="1328"/>
      <c r="F7" s="222"/>
    </row>
    <row r="8" spans="1:38" ht="10.5">
      <c r="A8" s="1328" t="s">
        <v>269</v>
      </c>
      <c r="B8" s="1328"/>
      <c r="C8" s="1328"/>
      <c r="D8" s="1328"/>
      <c r="E8" s="1328"/>
      <c r="F8" s="222" t="s">
        <v>1803</v>
      </c>
    </row>
    <row r="9" spans="1:38" ht="10.5">
      <c r="A9" s="1328" t="s">
        <v>271</v>
      </c>
      <c r="B9" s="1328"/>
      <c r="C9" s="1328"/>
      <c r="D9" s="1328"/>
      <c r="E9" s="1328"/>
      <c r="F9" s="222" t="s">
        <v>1804</v>
      </c>
    </row>
    <row r="10" spans="1:38" ht="19.5" customHeight="1"/>
    <row r="11" spans="1:38" ht="27" customHeight="1">
      <c r="A11" s="1247" t="s">
        <v>191</v>
      </c>
      <c r="B11" s="1250" t="s">
        <v>381</v>
      </c>
      <c r="C11" s="1251"/>
      <c r="D11" s="1251"/>
      <c r="E11" s="1252"/>
      <c r="F11" s="1253" t="s">
        <v>274</v>
      </c>
      <c r="G11" s="1254"/>
      <c r="H11" s="1254"/>
      <c r="I11" s="1254"/>
      <c r="J11" s="1254"/>
      <c r="K11" s="1254"/>
      <c r="L11" s="1254"/>
      <c r="M11" s="1254"/>
      <c r="N11" s="1254"/>
      <c r="O11" s="1254"/>
      <c r="P11" s="1254"/>
      <c r="Q11" s="1254"/>
      <c r="R11" s="1255"/>
      <c r="S11" s="1320" t="s">
        <v>275</v>
      </c>
      <c r="T11" s="1321"/>
      <c r="U11" s="1321"/>
      <c r="V11" s="1321"/>
      <c r="W11" s="1321"/>
      <c r="X11" s="1321"/>
      <c r="Y11" s="1321"/>
      <c r="Z11" s="1321"/>
      <c r="AA11" s="1321"/>
      <c r="AB11" s="1321"/>
      <c r="AC11" s="1321"/>
      <c r="AD11" s="1321"/>
      <c r="AE11" s="1321"/>
      <c r="AF11" s="1321"/>
      <c r="AG11" s="1321"/>
      <c r="AH11" s="1322"/>
      <c r="AI11" s="1236" t="s">
        <v>276</v>
      </c>
      <c r="AJ11" s="1237"/>
      <c r="AK11" s="1237"/>
      <c r="AL11" s="1237"/>
    </row>
    <row r="12" spans="1:38" ht="19.5" customHeight="1">
      <c r="A12" s="1248"/>
      <c r="B12" s="1256" t="s">
        <v>383</v>
      </c>
      <c r="C12" s="1256" t="s">
        <v>384</v>
      </c>
      <c r="D12" s="1256" t="s">
        <v>385</v>
      </c>
      <c r="E12" s="1256" t="s">
        <v>386</v>
      </c>
      <c r="F12" s="1259" t="s">
        <v>281</v>
      </c>
      <c r="G12" s="1323" t="s">
        <v>282</v>
      </c>
      <c r="H12" s="1324"/>
      <c r="I12" s="1324"/>
      <c r="J12" s="1324"/>
      <c r="K12" s="1324"/>
      <c r="L12" s="1324"/>
      <c r="M12" s="1324"/>
      <c r="N12" s="1324"/>
      <c r="O12" s="1325"/>
      <c r="P12" s="1326" t="s">
        <v>283</v>
      </c>
      <c r="Q12" s="1259" t="s">
        <v>387</v>
      </c>
      <c r="R12" s="1259" t="s">
        <v>388</v>
      </c>
      <c r="S12" s="1240" t="s">
        <v>286</v>
      </c>
      <c r="T12" s="1241"/>
      <c r="U12" s="1241"/>
      <c r="V12" s="1242"/>
      <c r="W12" s="1240" t="s">
        <v>287</v>
      </c>
      <c r="X12" s="1241"/>
      <c r="Y12" s="1241"/>
      <c r="Z12" s="1242"/>
      <c r="AA12" s="1240" t="s">
        <v>288</v>
      </c>
      <c r="AB12" s="1241"/>
      <c r="AC12" s="1241"/>
      <c r="AD12" s="1242"/>
      <c r="AE12" s="1240" t="s">
        <v>289</v>
      </c>
      <c r="AF12" s="1241"/>
      <c r="AG12" s="1241"/>
      <c r="AH12" s="1242"/>
      <c r="AI12" s="1238"/>
      <c r="AJ12" s="1239"/>
      <c r="AK12" s="1239"/>
      <c r="AL12" s="1239"/>
    </row>
    <row r="13" spans="1:38" ht="26.4" customHeight="1">
      <c r="A13" s="1248"/>
      <c r="B13" s="1256"/>
      <c r="C13" s="1256"/>
      <c r="D13" s="1256"/>
      <c r="E13" s="1256"/>
      <c r="F13" s="1259"/>
      <c r="G13" s="1263" t="s">
        <v>391</v>
      </c>
      <c r="H13" s="1263" t="s">
        <v>392</v>
      </c>
      <c r="I13" s="1250" t="s">
        <v>393</v>
      </c>
      <c r="J13" s="1251"/>
      <c r="K13" s="1251"/>
      <c r="L13" s="1251"/>
      <c r="M13" s="1251"/>
      <c r="N13" s="1252"/>
      <c r="O13" s="344" t="s">
        <v>293</v>
      </c>
      <c r="P13" s="1326"/>
      <c r="Q13" s="1259"/>
      <c r="R13" s="1259"/>
      <c r="S13" s="1234" t="s">
        <v>294</v>
      </c>
      <c r="T13" s="1234" t="s">
        <v>295</v>
      </c>
      <c r="U13" s="1234" t="s">
        <v>296</v>
      </c>
      <c r="V13" s="1234" t="s">
        <v>297</v>
      </c>
      <c r="W13" s="1234" t="s">
        <v>294</v>
      </c>
      <c r="X13" s="1234" t="s">
        <v>295</v>
      </c>
      <c r="Y13" s="1234" t="s">
        <v>296</v>
      </c>
      <c r="Z13" s="1234" t="s">
        <v>297</v>
      </c>
      <c r="AA13" s="1234" t="s">
        <v>294</v>
      </c>
      <c r="AB13" s="1234" t="s">
        <v>295</v>
      </c>
      <c r="AC13" s="1234" t="s">
        <v>296</v>
      </c>
      <c r="AD13" s="1234" t="s">
        <v>297</v>
      </c>
      <c r="AE13" s="1234" t="s">
        <v>294</v>
      </c>
      <c r="AF13" s="1234" t="s">
        <v>295</v>
      </c>
      <c r="AG13" s="1234" t="s">
        <v>296</v>
      </c>
      <c r="AH13" s="1234" t="s">
        <v>297</v>
      </c>
      <c r="AI13" s="1230" t="s">
        <v>298</v>
      </c>
      <c r="AJ13" s="1232" t="s">
        <v>299</v>
      </c>
      <c r="AK13" s="1232" t="s">
        <v>300</v>
      </c>
      <c r="AL13" s="1232" t="s">
        <v>297</v>
      </c>
    </row>
    <row r="14" spans="1:38" ht="19.5" customHeight="1">
      <c r="A14" s="1249"/>
      <c r="B14" s="1256"/>
      <c r="C14" s="1256"/>
      <c r="D14" s="1256"/>
      <c r="E14" s="1256"/>
      <c r="F14" s="1260"/>
      <c r="G14" s="1260"/>
      <c r="H14" s="1260"/>
      <c r="I14" s="345">
        <v>1</v>
      </c>
      <c r="J14" s="345">
        <v>2</v>
      </c>
      <c r="K14" s="345" t="s">
        <v>301</v>
      </c>
      <c r="L14" s="345">
        <v>3</v>
      </c>
      <c r="M14" s="345">
        <v>4</v>
      </c>
      <c r="N14" s="345" t="s">
        <v>302</v>
      </c>
      <c r="O14" s="345" t="s">
        <v>303</v>
      </c>
      <c r="P14" s="1327"/>
      <c r="Q14" s="1260"/>
      <c r="R14" s="1260"/>
      <c r="S14" s="1230"/>
      <c r="T14" s="1230"/>
      <c r="U14" s="1230"/>
      <c r="V14" s="1230"/>
      <c r="W14" s="1230"/>
      <c r="X14" s="1230"/>
      <c r="Y14" s="1230"/>
      <c r="Z14" s="1230"/>
      <c r="AA14" s="1230"/>
      <c r="AB14" s="1230"/>
      <c r="AC14" s="1230"/>
      <c r="AD14" s="1230"/>
      <c r="AE14" s="1230"/>
      <c r="AF14" s="1230"/>
      <c r="AG14" s="1230"/>
      <c r="AH14" s="1230"/>
      <c r="AI14" s="1231"/>
      <c r="AJ14" s="1233"/>
      <c r="AK14" s="1233"/>
      <c r="AL14" s="1233"/>
    </row>
    <row r="15" spans="1:38" ht="27.9" customHeight="1" thickBot="1">
      <c r="A15" s="132">
        <v>1</v>
      </c>
      <c r="B15" s="133">
        <v>0</v>
      </c>
      <c r="C15" s="133">
        <v>0</v>
      </c>
      <c r="D15" s="133">
        <v>0</v>
      </c>
      <c r="E15" s="133">
        <v>0</v>
      </c>
      <c r="F15" s="214" t="s">
        <v>1805</v>
      </c>
      <c r="G15" s="207" t="s">
        <v>150</v>
      </c>
      <c r="H15" s="207" t="s">
        <v>214</v>
      </c>
      <c r="I15" s="208">
        <v>1</v>
      </c>
      <c r="J15" s="223">
        <v>3</v>
      </c>
      <c r="K15" s="219">
        <f>I15+J15</f>
        <v>4</v>
      </c>
      <c r="L15" s="223">
        <v>5</v>
      </c>
      <c r="M15" s="223">
        <v>6</v>
      </c>
      <c r="N15" s="219">
        <f>L15+M15</f>
        <v>11</v>
      </c>
      <c r="O15" s="219">
        <f>K15+N15</f>
        <v>15</v>
      </c>
      <c r="P15" s="387"/>
      <c r="Q15" s="114" t="s">
        <v>1806</v>
      </c>
      <c r="R15" s="251" t="s">
        <v>402</v>
      </c>
      <c r="S15" s="264">
        <v>1</v>
      </c>
      <c r="T15" s="224">
        <f t="shared" ref="T15" si="0">IF(S15="","No hay ejecución",IF(AND(I15=0),"No hay Programación", S15/I15))</f>
        <v>1</v>
      </c>
      <c r="U15" s="114" t="str">
        <f>IF(T15="No hay ejecución","NA",IF(T15&gt;=90%,"De acuerdo con lo programado",IF(T15&gt;=51%,"Atraso Leve",IF(T15&lt;50%,"En riesgo en cumplimiento"))))</f>
        <v>De acuerdo con lo programado</v>
      </c>
      <c r="V15" s="114"/>
      <c r="W15" s="264">
        <v>0</v>
      </c>
      <c r="X15" s="224">
        <f t="shared" ref="X15:X46" si="1">IF(W15="","No hay ejecución",IF(AND(J15=0),"No hay Programación", W15/J15))</f>
        <v>0</v>
      </c>
      <c r="Y15" s="114" t="str">
        <f t="shared" ref="Y15:Y46" si="2">IF(X15="No hay ejecución","NA",IF(X15&gt;=90%,"De acuerdo con lo programado",IF(X15&gt;=51%,"Atraso Leve",IF(X15&lt;50%,"En riesgo en cumplimiento"))))</f>
        <v>En riesgo en cumplimiento</v>
      </c>
      <c r="Z15" s="114"/>
      <c r="AA15" s="264">
        <v>0</v>
      </c>
      <c r="AB15" s="224">
        <f t="shared" ref="AB15:AB46" si="3">IF(AA15="","No hay ejecución",IF(AND(L15=0),"No hay Programación", AA15/L15))</f>
        <v>0</v>
      </c>
      <c r="AC15" s="114" t="str">
        <f t="shared" ref="AC15:AC46" si="4">IF(AB15="No hay ejecución","NA",IF(AB15&gt;=90%,"De acuerdo con lo programado",IF(AB15&gt;=51%,"Atraso Leve",IF(AB15&lt;50%,"En riesgo en cumplimiento"))))</f>
        <v>En riesgo en cumplimiento</v>
      </c>
      <c r="AD15" s="114"/>
      <c r="AE15" s="264">
        <v>0</v>
      </c>
      <c r="AF15" s="224">
        <f t="shared" ref="AF15:AF46" si="5">IF(AE15="","No hay ejecución",IF(AND(M15=0),"No hay Programación", AE15/M15))</f>
        <v>0</v>
      </c>
      <c r="AG15" s="114" t="str">
        <f t="shared" ref="AG15:AG46" si="6">IF(AF15="No hay ejecución","NA",IF(AF15&gt;=90%,"De acuerdo con lo programado",IF(AF15&gt;=51%,"Atraso Leve",IF(AF15&lt;50%,"En riesgo en cumplimiento"))))</f>
        <v>En riesgo en cumplimiento</v>
      </c>
      <c r="AH15" s="114"/>
      <c r="AI15" s="264">
        <f t="shared" ref="AI15:AI46" si="7">AE15+AA15+W15+S15</f>
        <v>1</v>
      </c>
      <c r="AJ15" s="113">
        <f t="shared" ref="AJ15:AJ46" si="8">IF(AI15="","No hay ejecución",IF(AND(O15=0),"No hay Programación", AI15/O15))</f>
        <v>6.6666666666666666E-2</v>
      </c>
      <c r="AK15" s="114" t="str">
        <f t="shared" ref="AK15:AK46" si="9">IF(AJ15="No hay ejecución","NA",IF(AJ15&gt;=90%,"De acuerdo con lo programado",IF(AJ15&gt;=51%,"Atraso Leve",IF(AJ15&lt;50%,"En riesgo en cumplimiento"))))</f>
        <v>En riesgo en cumplimiento</v>
      </c>
      <c r="AL15" s="114"/>
    </row>
    <row r="16" spans="1:38" ht="27.9" customHeight="1" thickTop="1" thickBot="1">
      <c r="A16" s="132">
        <f>A15+1</f>
        <v>2</v>
      </c>
      <c r="B16" s="133">
        <v>0</v>
      </c>
      <c r="C16" s="133">
        <v>0</v>
      </c>
      <c r="D16" s="133">
        <v>0</v>
      </c>
      <c r="E16" s="133">
        <v>0</v>
      </c>
      <c r="F16" s="214" t="s">
        <v>1807</v>
      </c>
      <c r="G16" s="207" t="s">
        <v>180</v>
      </c>
      <c r="H16" s="207" t="s">
        <v>214</v>
      </c>
      <c r="I16" s="208">
        <v>22</v>
      </c>
      <c r="J16" s="223">
        <v>49</v>
      </c>
      <c r="K16" s="219">
        <f t="shared" ref="K16:K79" si="10">I16+J16</f>
        <v>71</v>
      </c>
      <c r="L16" s="223">
        <v>39</v>
      </c>
      <c r="M16" s="223">
        <v>40</v>
      </c>
      <c r="N16" s="219">
        <f t="shared" ref="N16:N79" si="11">L16+M16</f>
        <v>79</v>
      </c>
      <c r="O16" s="219">
        <f t="shared" ref="O16:O79" si="12">K16+N16</f>
        <v>150</v>
      </c>
      <c r="P16" s="387"/>
      <c r="Q16" s="114" t="s">
        <v>1806</v>
      </c>
      <c r="R16" s="251" t="s">
        <v>402</v>
      </c>
      <c r="S16" s="264">
        <v>22</v>
      </c>
      <c r="T16" s="224">
        <f t="shared" ref="T16:T79" si="13">IF(S16="","No hay ejecución",IF(AND(I16=0),"No hay Programación", S16/I16))</f>
        <v>1</v>
      </c>
      <c r="U16" s="114" t="str">
        <f t="shared" ref="U16:U79" si="14">IF(T16="No hay ejecución","NA",IF(T16&gt;=90%,"De acuerdo con lo programado",IF(T16&gt;=51%,"Atraso Leve",IF(T16&lt;50%,"En riesgo en cumplimiento"))))</f>
        <v>De acuerdo con lo programado</v>
      </c>
      <c r="V16" s="114"/>
      <c r="W16" s="264">
        <v>0</v>
      </c>
      <c r="X16" s="224">
        <f t="shared" si="1"/>
        <v>0</v>
      </c>
      <c r="Y16" s="114" t="str">
        <f t="shared" si="2"/>
        <v>En riesgo en cumplimiento</v>
      </c>
      <c r="Z16" s="114"/>
      <c r="AA16" s="264">
        <v>0</v>
      </c>
      <c r="AB16" s="224">
        <f t="shared" si="3"/>
        <v>0</v>
      </c>
      <c r="AC16" s="114" t="str">
        <f t="shared" si="4"/>
        <v>En riesgo en cumplimiento</v>
      </c>
      <c r="AD16" s="114"/>
      <c r="AE16" s="264">
        <v>0</v>
      </c>
      <c r="AF16" s="224">
        <f t="shared" si="5"/>
        <v>0</v>
      </c>
      <c r="AG16" s="114" t="str">
        <f t="shared" si="6"/>
        <v>En riesgo en cumplimiento</v>
      </c>
      <c r="AH16" s="114"/>
      <c r="AI16" s="264">
        <f t="shared" si="7"/>
        <v>22</v>
      </c>
      <c r="AJ16" s="113">
        <f t="shared" si="8"/>
        <v>0.14666666666666667</v>
      </c>
      <c r="AK16" s="114" t="str">
        <f t="shared" si="9"/>
        <v>En riesgo en cumplimiento</v>
      </c>
      <c r="AL16" s="114"/>
    </row>
    <row r="17" spans="1:38" ht="27.9" customHeight="1" thickTop="1" thickBot="1">
      <c r="A17" s="132">
        <f t="shared" ref="A17:A80" si="15">A16+1</f>
        <v>3</v>
      </c>
      <c r="B17" s="133">
        <v>0</v>
      </c>
      <c r="C17" s="133">
        <v>0</v>
      </c>
      <c r="D17" s="133">
        <v>0</v>
      </c>
      <c r="E17" s="133">
        <v>0</v>
      </c>
      <c r="F17" s="214" t="s">
        <v>1808</v>
      </c>
      <c r="G17" s="207" t="s">
        <v>144</v>
      </c>
      <c r="H17" s="207" t="s">
        <v>214</v>
      </c>
      <c r="I17" s="208">
        <v>1</v>
      </c>
      <c r="J17" s="223">
        <v>3</v>
      </c>
      <c r="K17" s="219">
        <f t="shared" si="10"/>
        <v>4</v>
      </c>
      <c r="L17" s="223">
        <v>5</v>
      </c>
      <c r="M17" s="223">
        <v>6</v>
      </c>
      <c r="N17" s="219">
        <f t="shared" si="11"/>
        <v>11</v>
      </c>
      <c r="O17" s="219">
        <f t="shared" si="12"/>
        <v>15</v>
      </c>
      <c r="P17" s="387"/>
      <c r="Q17" s="114" t="s">
        <v>1806</v>
      </c>
      <c r="R17" s="251" t="s">
        <v>402</v>
      </c>
      <c r="S17" s="264">
        <v>1</v>
      </c>
      <c r="T17" s="224">
        <f t="shared" si="13"/>
        <v>1</v>
      </c>
      <c r="U17" s="114" t="str">
        <f t="shared" si="14"/>
        <v>De acuerdo con lo programado</v>
      </c>
      <c r="V17" s="114"/>
      <c r="W17" s="264">
        <v>0</v>
      </c>
      <c r="X17" s="224">
        <f t="shared" si="1"/>
        <v>0</v>
      </c>
      <c r="Y17" s="114" t="str">
        <f t="shared" si="2"/>
        <v>En riesgo en cumplimiento</v>
      </c>
      <c r="Z17" s="114"/>
      <c r="AA17" s="264">
        <v>0</v>
      </c>
      <c r="AB17" s="224">
        <f t="shared" si="3"/>
        <v>0</v>
      </c>
      <c r="AC17" s="114" t="str">
        <f t="shared" si="4"/>
        <v>En riesgo en cumplimiento</v>
      </c>
      <c r="AD17" s="114"/>
      <c r="AE17" s="264">
        <v>0</v>
      </c>
      <c r="AF17" s="224">
        <f t="shared" si="5"/>
        <v>0</v>
      </c>
      <c r="AG17" s="114" t="str">
        <f t="shared" si="6"/>
        <v>En riesgo en cumplimiento</v>
      </c>
      <c r="AH17" s="114"/>
      <c r="AI17" s="264">
        <f t="shared" si="7"/>
        <v>1</v>
      </c>
      <c r="AJ17" s="113">
        <f t="shared" si="8"/>
        <v>6.6666666666666666E-2</v>
      </c>
      <c r="AK17" s="114" t="str">
        <f t="shared" si="9"/>
        <v>En riesgo en cumplimiento</v>
      </c>
      <c r="AL17" s="114"/>
    </row>
    <row r="18" spans="1:38" ht="27.9" customHeight="1" thickTop="1" thickBot="1">
      <c r="A18" s="132">
        <f t="shared" si="15"/>
        <v>4</v>
      </c>
      <c r="B18" s="133">
        <v>0</v>
      </c>
      <c r="C18" s="133">
        <v>0</v>
      </c>
      <c r="D18" s="133">
        <v>0</v>
      </c>
      <c r="E18" s="133">
        <v>0</v>
      </c>
      <c r="F18" s="214" t="s">
        <v>1809</v>
      </c>
      <c r="G18" s="207" t="s">
        <v>144</v>
      </c>
      <c r="H18" s="207" t="s">
        <v>214</v>
      </c>
      <c r="I18" s="208">
        <v>1</v>
      </c>
      <c r="J18" s="223">
        <v>3</v>
      </c>
      <c r="K18" s="219">
        <f t="shared" si="10"/>
        <v>4</v>
      </c>
      <c r="L18" s="223">
        <v>5</v>
      </c>
      <c r="M18" s="223">
        <v>6</v>
      </c>
      <c r="N18" s="219">
        <f t="shared" si="11"/>
        <v>11</v>
      </c>
      <c r="O18" s="219">
        <f t="shared" si="12"/>
        <v>15</v>
      </c>
      <c r="P18" s="387"/>
      <c r="Q18" s="114" t="s">
        <v>1806</v>
      </c>
      <c r="R18" s="251" t="s">
        <v>402</v>
      </c>
      <c r="S18" s="264">
        <v>1</v>
      </c>
      <c r="T18" s="224">
        <f t="shared" si="13"/>
        <v>1</v>
      </c>
      <c r="U18" s="114" t="str">
        <f t="shared" si="14"/>
        <v>De acuerdo con lo programado</v>
      </c>
      <c r="V18" s="114"/>
      <c r="W18" s="264">
        <v>0</v>
      </c>
      <c r="X18" s="224">
        <f t="shared" si="1"/>
        <v>0</v>
      </c>
      <c r="Y18" s="114" t="str">
        <f t="shared" si="2"/>
        <v>En riesgo en cumplimiento</v>
      </c>
      <c r="Z18" s="114"/>
      <c r="AA18" s="264">
        <v>0</v>
      </c>
      <c r="AB18" s="224">
        <f t="shared" si="3"/>
        <v>0</v>
      </c>
      <c r="AC18" s="114" t="str">
        <f t="shared" si="4"/>
        <v>En riesgo en cumplimiento</v>
      </c>
      <c r="AD18" s="114"/>
      <c r="AE18" s="264">
        <v>0</v>
      </c>
      <c r="AF18" s="224">
        <f t="shared" si="5"/>
        <v>0</v>
      </c>
      <c r="AG18" s="114" t="str">
        <f t="shared" si="6"/>
        <v>En riesgo en cumplimiento</v>
      </c>
      <c r="AH18" s="114"/>
      <c r="AI18" s="264">
        <f t="shared" si="7"/>
        <v>1</v>
      </c>
      <c r="AJ18" s="113">
        <f t="shared" si="8"/>
        <v>6.6666666666666666E-2</v>
      </c>
      <c r="AK18" s="114" t="str">
        <f t="shared" si="9"/>
        <v>En riesgo en cumplimiento</v>
      </c>
      <c r="AL18" s="114"/>
    </row>
    <row r="19" spans="1:38" ht="27.9" customHeight="1" thickTop="1" thickBot="1">
      <c r="A19" s="132">
        <f t="shared" si="15"/>
        <v>5</v>
      </c>
      <c r="B19" s="133">
        <v>0</v>
      </c>
      <c r="C19" s="133">
        <v>0</v>
      </c>
      <c r="D19" s="133">
        <v>0</v>
      </c>
      <c r="E19" s="133">
        <v>0</v>
      </c>
      <c r="F19" s="214" t="s">
        <v>1805</v>
      </c>
      <c r="G19" s="207" t="s">
        <v>150</v>
      </c>
      <c r="H19" s="207" t="s">
        <v>214</v>
      </c>
      <c r="I19" s="208">
        <v>1</v>
      </c>
      <c r="J19" s="223">
        <v>3</v>
      </c>
      <c r="K19" s="219">
        <f t="shared" si="10"/>
        <v>4</v>
      </c>
      <c r="L19" s="223">
        <v>5</v>
      </c>
      <c r="M19" s="223">
        <v>6</v>
      </c>
      <c r="N19" s="219">
        <f t="shared" si="11"/>
        <v>11</v>
      </c>
      <c r="O19" s="219">
        <f t="shared" si="12"/>
        <v>15</v>
      </c>
      <c r="P19" s="387"/>
      <c r="Q19" s="114" t="s">
        <v>1810</v>
      </c>
      <c r="R19" s="251" t="s">
        <v>402</v>
      </c>
      <c r="S19" s="264">
        <v>0</v>
      </c>
      <c r="T19" s="224">
        <f t="shared" si="13"/>
        <v>0</v>
      </c>
      <c r="U19" s="114" t="str">
        <f t="shared" si="14"/>
        <v>En riesgo en cumplimiento</v>
      </c>
      <c r="V19" s="114" t="s">
        <v>1811</v>
      </c>
      <c r="W19" s="264">
        <v>0</v>
      </c>
      <c r="X19" s="224">
        <f t="shared" si="1"/>
        <v>0</v>
      </c>
      <c r="Y19" s="114" t="str">
        <f t="shared" si="2"/>
        <v>En riesgo en cumplimiento</v>
      </c>
      <c r="Z19" s="114"/>
      <c r="AA19" s="264">
        <v>0</v>
      </c>
      <c r="AB19" s="224">
        <f t="shared" si="3"/>
        <v>0</v>
      </c>
      <c r="AC19" s="114" t="str">
        <f t="shared" si="4"/>
        <v>En riesgo en cumplimiento</v>
      </c>
      <c r="AD19" s="114"/>
      <c r="AE19" s="264">
        <v>0</v>
      </c>
      <c r="AF19" s="224">
        <f t="shared" si="5"/>
        <v>0</v>
      </c>
      <c r="AG19" s="114" t="str">
        <f t="shared" si="6"/>
        <v>En riesgo en cumplimiento</v>
      </c>
      <c r="AH19" s="114"/>
      <c r="AI19" s="264">
        <f t="shared" si="7"/>
        <v>0</v>
      </c>
      <c r="AJ19" s="113">
        <f t="shared" si="8"/>
        <v>0</v>
      </c>
      <c r="AK19" s="114" t="str">
        <f t="shared" si="9"/>
        <v>En riesgo en cumplimiento</v>
      </c>
      <c r="AL19" s="114"/>
    </row>
    <row r="20" spans="1:38" ht="27.9" customHeight="1" thickTop="1" thickBot="1">
      <c r="A20" s="132">
        <f t="shared" si="15"/>
        <v>6</v>
      </c>
      <c r="B20" s="133">
        <v>0</v>
      </c>
      <c r="C20" s="133">
        <v>0</v>
      </c>
      <c r="D20" s="133">
        <v>0</v>
      </c>
      <c r="E20" s="133">
        <v>0</v>
      </c>
      <c r="F20" s="214" t="s">
        <v>1807</v>
      </c>
      <c r="G20" s="207" t="s">
        <v>180</v>
      </c>
      <c r="H20" s="207" t="s">
        <v>214</v>
      </c>
      <c r="I20" s="208">
        <v>22</v>
      </c>
      <c r="J20" s="223">
        <v>49</v>
      </c>
      <c r="K20" s="219">
        <f t="shared" si="10"/>
        <v>71</v>
      </c>
      <c r="L20" s="223">
        <v>39</v>
      </c>
      <c r="M20" s="223">
        <v>40</v>
      </c>
      <c r="N20" s="219">
        <f t="shared" si="11"/>
        <v>79</v>
      </c>
      <c r="O20" s="219">
        <f t="shared" si="12"/>
        <v>150</v>
      </c>
      <c r="P20" s="387"/>
      <c r="Q20" s="114" t="s">
        <v>1810</v>
      </c>
      <c r="R20" s="251" t="s">
        <v>402</v>
      </c>
      <c r="S20" s="264">
        <v>0</v>
      </c>
      <c r="T20" s="224">
        <f t="shared" si="13"/>
        <v>0</v>
      </c>
      <c r="U20" s="114" t="str">
        <f t="shared" si="14"/>
        <v>En riesgo en cumplimiento</v>
      </c>
      <c r="V20" s="114" t="s">
        <v>1811</v>
      </c>
      <c r="W20" s="264">
        <v>0</v>
      </c>
      <c r="X20" s="224">
        <f t="shared" si="1"/>
        <v>0</v>
      </c>
      <c r="Y20" s="114" t="str">
        <f t="shared" si="2"/>
        <v>En riesgo en cumplimiento</v>
      </c>
      <c r="Z20" s="114"/>
      <c r="AA20" s="264">
        <v>0</v>
      </c>
      <c r="AB20" s="224">
        <f t="shared" si="3"/>
        <v>0</v>
      </c>
      <c r="AC20" s="114" t="str">
        <f t="shared" si="4"/>
        <v>En riesgo en cumplimiento</v>
      </c>
      <c r="AD20" s="114"/>
      <c r="AE20" s="264">
        <v>0</v>
      </c>
      <c r="AF20" s="224">
        <f t="shared" si="5"/>
        <v>0</v>
      </c>
      <c r="AG20" s="114" t="str">
        <f t="shared" si="6"/>
        <v>En riesgo en cumplimiento</v>
      </c>
      <c r="AH20" s="114"/>
      <c r="AI20" s="264">
        <f t="shared" si="7"/>
        <v>0</v>
      </c>
      <c r="AJ20" s="113">
        <f t="shared" si="8"/>
        <v>0</v>
      </c>
      <c r="AK20" s="114" t="str">
        <f t="shared" si="9"/>
        <v>En riesgo en cumplimiento</v>
      </c>
      <c r="AL20" s="114"/>
    </row>
    <row r="21" spans="1:38" ht="27.9" customHeight="1" thickTop="1" thickBot="1">
      <c r="A21" s="132">
        <f t="shared" si="15"/>
        <v>7</v>
      </c>
      <c r="B21" s="133">
        <v>0</v>
      </c>
      <c r="C21" s="133">
        <v>0</v>
      </c>
      <c r="D21" s="133">
        <v>0</v>
      </c>
      <c r="E21" s="133">
        <v>0</v>
      </c>
      <c r="F21" s="214" t="s">
        <v>1808</v>
      </c>
      <c r="G21" s="207" t="s">
        <v>180</v>
      </c>
      <c r="H21" s="207" t="s">
        <v>214</v>
      </c>
      <c r="I21" s="208">
        <v>1</v>
      </c>
      <c r="J21" s="223">
        <v>3</v>
      </c>
      <c r="K21" s="219">
        <f t="shared" si="10"/>
        <v>4</v>
      </c>
      <c r="L21" s="223">
        <v>5</v>
      </c>
      <c r="M21" s="223">
        <v>6</v>
      </c>
      <c r="N21" s="219">
        <f t="shared" si="11"/>
        <v>11</v>
      </c>
      <c r="O21" s="219">
        <f t="shared" si="12"/>
        <v>15</v>
      </c>
      <c r="P21" s="387"/>
      <c r="Q21" s="114" t="s">
        <v>1810</v>
      </c>
      <c r="R21" s="251" t="s">
        <v>402</v>
      </c>
      <c r="S21" s="264">
        <v>0</v>
      </c>
      <c r="T21" s="224">
        <f t="shared" si="13"/>
        <v>0</v>
      </c>
      <c r="U21" s="114" t="str">
        <f t="shared" si="14"/>
        <v>En riesgo en cumplimiento</v>
      </c>
      <c r="V21" s="114" t="s">
        <v>1811</v>
      </c>
      <c r="W21" s="264">
        <v>0</v>
      </c>
      <c r="X21" s="224">
        <f t="shared" si="1"/>
        <v>0</v>
      </c>
      <c r="Y21" s="114" t="str">
        <f t="shared" si="2"/>
        <v>En riesgo en cumplimiento</v>
      </c>
      <c r="Z21" s="114"/>
      <c r="AA21" s="264">
        <v>0</v>
      </c>
      <c r="AB21" s="224">
        <f t="shared" si="3"/>
        <v>0</v>
      </c>
      <c r="AC21" s="114" t="str">
        <f t="shared" si="4"/>
        <v>En riesgo en cumplimiento</v>
      </c>
      <c r="AD21" s="114"/>
      <c r="AE21" s="264">
        <v>0</v>
      </c>
      <c r="AF21" s="224">
        <f t="shared" si="5"/>
        <v>0</v>
      </c>
      <c r="AG21" s="114" t="str">
        <f t="shared" si="6"/>
        <v>En riesgo en cumplimiento</v>
      </c>
      <c r="AH21" s="114"/>
      <c r="AI21" s="264">
        <f t="shared" si="7"/>
        <v>0</v>
      </c>
      <c r="AJ21" s="113">
        <f t="shared" si="8"/>
        <v>0</v>
      </c>
      <c r="AK21" s="114" t="str">
        <f t="shared" si="9"/>
        <v>En riesgo en cumplimiento</v>
      </c>
      <c r="AL21" s="114"/>
    </row>
    <row r="22" spans="1:38" ht="27.9" customHeight="1" thickTop="1" thickBot="1">
      <c r="A22" s="132">
        <f t="shared" si="15"/>
        <v>8</v>
      </c>
      <c r="B22" s="133">
        <v>0</v>
      </c>
      <c r="C22" s="133">
        <v>0</v>
      </c>
      <c r="D22" s="133">
        <v>0</v>
      </c>
      <c r="E22" s="133">
        <v>0</v>
      </c>
      <c r="F22" s="214" t="s">
        <v>1809</v>
      </c>
      <c r="G22" s="207" t="s">
        <v>180</v>
      </c>
      <c r="H22" s="207" t="s">
        <v>214</v>
      </c>
      <c r="I22" s="208">
        <v>1</v>
      </c>
      <c r="J22" s="223">
        <v>3</v>
      </c>
      <c r="K22" s="219">
        <f t="shared" si="10"/>
        <v>4</v>
      </c>
      <c r="L22" s="223">
        <v>5</v>
      </c>
      <c r="M22" s="223">
        <v>6</v>
      </c>
      <c r="N22" s="219">
        <f t="shared" si="11"/>
        <v>11</v>
      </c>
      <c r="O22" s="219">
        <f t="shared" si="12"/>
        <v>15</v>
      </c>
      <c r="P22" s="387"/>
      <c r="Q22" s="114" t="s">
        <v>1810</v>
      </c>
      <c r="R22" s="251" t="s">
        <v>402</v>
      </c>
      <c r="S22" s="264">
        <v>0</v>
      </c>
      <c r="T22" s="224">
        <f t="shared" si="13"/>
        <v>0</v>
      </c>
      <c r="U22" s="114" t="str">
        <f t="shared" si="14"/>
        <v>En riesgo en cumplimiento</v>
      </c>
      <c r="V22" s="114" t="s">
        <v>1811</v>
      </c>
      <c r="W22" s="264">
        <v>0</v>
      </c>
      <c r="X22" s="224">
        <f t="shared" si="1"/>
        <v>0</v>
      </c>
      <c r="Y22" s="114" t="str">
        <f t="shared" si="2"/>
        <v>En riesgo en cumplimiento</v>
      </c>
      <c r="Z22" s="114"/>
      <c r="AA22" s="264">
        <v>0</v>
      </c>
      <c r="AB22" s="224">
        <f t="shared" si="3"/>
        <v>0</v>
      </c>
      <c r="AC22" s="114" t="str">
        <f t="shared" si="4"/>
        <v>En riesgo en cumplimiento</v>
      </c>
      <c r="AD22" s="114"/>
      <c r="AE22" s="264">
        <v>0</v>
      </c>
      <c r="AF22" s="224">
        <f t="shared" si="5"/>
        <v>0</v>
      </c>
      <c r="AG22" s="114" t="str">
        <f t="shared" si="6"/>
        <v>En riesgo en cumplimiento</v>
      </c>
      <c r="AH22" s="114"/>
      <c r="AI22" s="264">
        <f t="shared" si="7"/>
        <v>0</v>
      </c>
      <c r="AJ22" s="113">
        <f t="shared" si="8"/>
        <v>0</v>
      </c>
      <c r="AK22" s="114" t="str">
        <f t="shared" si="9"/>
        <v>En riesgo en cumplimiento</v>
      </c>
      <c r="AL22" s="114"/>
    </row>
    <row r="23" spans="1:38" ht="27.9" customHeight="1" thickTop="1" thickBot="1">
      <c r="A23" s="132">
        <f t="shared" si="15"/>
        <v>9</v>
      </c>
      <c r="B23" s="133">
        <v>0</v>
      </c>
      <c r="C23" s="133">
        <v>0</v>
      </c>
      <c r="D23" s="133">
        <v>0</v>
      </c>
      <c r="E23" s="133">
        <v>0</v>
      </c>
      <c r="F23" s="214" t="s">
        <v>1805</v>
      </c>
      <c r="G23" s="207" t="s">
        <v>150</v>
      </c>
      <c r="H23" s="207" t="s">
        <v>214</v>
      </c>
      <c r="I23" s="208">
        <v>1</v>
      </c>
      <c r="J23" s="223">
        <v>3</v>
      </c>
      <c r="K23" s="219">
        <f t="shared" si="10"/>
        <v>4</v>
      </c>
      <c r="L23" s="223">
        <v>5</v>
      </c>
      <c r="M23" s="223">
        <v>6</v>
      </c>
      <c r="N23" s="219">
        <f t="shared" si="11"/>
        <v>11</v>
      </c>
      <c r="O23" s="219">
        <f t="shared" si="12"/>
        <v>15</v>
      </c>
      <c r="P23" s="387"/>
      <c r="Q23" s="114" t="s">
        <v>1812</v>
      </c>
      <c r="R23" s="251" t="s">
        <v>402</v>
      </c>
      <c r="S23" s="264">
        <v>0</v>
      </c>
      <c r="T23" s="224">
        <f t="shared" si="13"/>
        <v>0</v>
      </c>
      <c r="U23" s="114" t="str">
        <f t="shared" si="14"/>
        <v>En riesgo en cumplimiento</v>
      </c>
      <c r="V23" s="114" t="s">
        <v>1811</v>
      </c>
      <c r="W23" s="264">
        <v>0</v>
      </c>
      <c r="X23" s="224">
        <f t="shared" si="1"/>
        <v>0</v>
      </c>
      <c r="Y23" s="114" t="str">
        <f t="shared" si="2"/>
        <v>En riesgo en cumplimiento</v>
      </c>
      <c r="Z23" s="114"/>
      <c r="AA23" s="264">
        <v>0</v>
      </c>
      <c r="AB23" s="224">
        <f t="shared" si="3"/>
        <v>0</v>
      </c>
      <c r="AC23" s="114" t="str">
        <f t="shared" si="4"/>
        <v>En riesgo en cumplimiento</v>
      </c>
      <c r="AD23" s="114"/>
      <c r="AE23" s="264">
        <v>0</v>
      </c>
      <c r="AF23" s="224">
        <f t="shared" si="5"/>
        <v>0</v>
      </c>
      <c r="AG23" s="114" t="str">
        <f t="shared" si="6"/>
        <v>En riesgo en cumplimiento</v>
      </c>
      <c r="AH23" s="114"/>
      <c r="AI23" s="264">
        <f t="shared" si="7"/>
        <v>0</v>
      </c>
      <c r="AJ23" s="113">
        <f t="shared" si="8"/>
        <v>0</v>
      </c>
      <c r="AK23" s="114" t="str">
        <f t="shared" si="9"/>
        <v>En riesgo en cumplimiento</v>
      </c>
      <c r="AL23" s="114"/>
    </row>
    <row r="24" spans="1:38" ht="27.9" customHeight="1" thickTop="1" thickBot="1">
      <c r="A24" s="132">
        <f t="shared" si="15"/>
        <v>10</v>
      </c>
      <c r="B24" s="133">
        <v>0</v>
      </c>
      <c r="C24" s="133">
        <v>0</v>
      </c>
      <c r="D24" s="133">
        <v>0</v>
      </c>
      <c r="E24" s="133">
        <v>0</v>
      </c>
      <c r="F24" s="214" t="s">
        <v>1807</v>
      </c>
      <c r="G24" s="207" t="s">
        <v>180</v>
      </c>
      <c r="H24" s="207" t="s">
        <v>214</v>
      </c>
      <c r="I24" s="208">
        <v>22</v>
      </c>
      <c r="J24" s="223">
        <v>49</v>
      </c>
      <c r="K24" s="219">
        <f t="shared" si="10"/>
        <v>71</v>
      </c>
      <c r="L24" s="223">
        <v>39</v>
      </c>
      <c r="M24" s="223">
        <v>40</v>
      </c>
      <c r="N24" s="219">
        <f t="shared" si="11"/>
        <v>79</v>
      </c>
      <c r="O24" s="219">
        <f t="shared" si="12"/>
        <v>150</v>
      </c>
      <c r="P24" s="387"/>
      <c r="Q24" s="114" t="s">
        <v>1812</v>
      </c>
      <c r="R24" s="251" t="s">
        <v>402</v>
      </c>
      <c r="S24" s="264">
        <v>0</v>
      </c>
      <c r="T24" s="224">
        <f t="shared" si="13"/>
        <v>0</v>
      </c>
      <c r="U24" s="114" t="str">
        <f t="shared" si="14"/>
        <v>En riesgo en cumplimiento</v>
      </c>
      <c r="V24" s="114" t="s">
        <v>1811</v>
      </c>
      <c r="W24" s="264">
        <v>0</v>
      </c>
      <c r="X24" s="224">
        <f t="shared" si="1"/>
        <v>0</v>
      </c>
      <c r="Y24" s="114" t="str">
        <f t="shared" si="2"/>
        <v>En riesgo en cumplimiento</v>
      </c>
      <c r="Z24" s="114"/>
      <c r="AA24" s="264">
        <v>0</v>
      </c>
      <c r="AB24" s="224">
        <f t="shared" si="3"/>
        <v>0</v>
      </c>
      <c r="AC24" s="114" t="str">
        <f t="shared" si="4"/>
        <v>En riesgo en cumplimiento</v>
      </c>
      <c r="AD24" s="114"/>
      <c r="AE24" s="264">
        <v>0</v>
      </c>
      <c r="AF24" s="224">
        <f t="shared" si="5"/>
        <v>0</v>
      </c>
      <c r="AG24" s="114" t="str">
        <f t="shared" si="6"/>
        <v>En riesgo en cumplimiento</v>
      </c>
      <c r="AH24" s="114"/>
      <c r="AI24" s="264">
        <f t="shared" si="7"/>
        <v>0</v>
      </c>
      <c r="AJ24" s="113">
        <f t="shared" si="8"/>
        <v>0</v>
      </c>
      <c r="AK24" s="114" t="str">
        <f t="shared" si="9"/>
        <v>En riesgo en cumplimiento</v>
      </c>
      <c r="AL24" s="114"/>
    </row>
    <row r="25" spans="1:38" ht="27.9" customHeight="1" thickTop="1" thickBot="1">
      <c r="A25" s="132">
        <f t="shared" si="15"/>
        <v>11</v>
      </c>
      <c r="B25" s="133">
        <v>0</v>
      </c>
      <c r="C25" s="133">
        <v>0</v>
      </c>
      <c r="D25" s="133">
        <v>0</v>
      </c>
      <c r="E25" s="133">
        <v>0</v>
      </c>
      <c r="F25" s="214" t="s">
        <v>1808</v>
      </c>
      <c r="G25" s="207" t="s">
        <v>180</v>
      </c>
      <c r="H25" s="207" t="s">
        <v>214</v>
      </c>
      <c r="I25" s="208">
        <v>1</v>
      </c>
      <c r="J25" s="223">
        <v>3</v>
      </c>
      <c r="K25" s="219">
        <f t="shared" si="10"/>
        <v>4</v>
      </c>
      <c r="L25" s="223">
        <v>5</v>
      </c>
      <c r="M25" s="223">
        <v>6</v>
      </c>
      <c r="N25" s="219">
        <f t="shared" si="11"/>
        <v>11</v>
      </c>
      <c r="O25" s="219">
        <f t="shared" si="12"/>
        <v>15</v>
      </c>
      <c r="P25" s="387"/>
      <c r="Q25" s="114" t="s">
        <v>1812</v>
      </c>
      <c r="R25" s="251" t="s">
        <v>402</v>
      </c>
      <c r="S25" s="264">
        <v>0</v>
      </c>
      <c r="T25" s="224">
        <f t="shared" si="13"/>
        <v>0</v>
      </c>
      <c r="U25" s="114" t="str">
        <f t="shared" si="14"/>
        <v>En riesgo en cumplimiento</v>
      </c>
      <c r="V25" s="114" t="s">
        <v>1811</v>
      </c>
      <c r="W25" s="264">
        <v>0</v>
      </c>
      <c r="X25" s="224">
        <f t="shared" si="1"/>
        <v>0</v>
      </c>
      <c r="Y25" s="114" t="str">
        <f t="shared" si="2"/>
        <v>En riesgo en cumplimiento</v>
      </c>
      <c r="Z25" s="114"/>
      <c r="AA25" s="264">
        <v>0</v>
      </c>
      <c r="AB25" s="224">
        <f t="shared" si="3"/>
        <v>0</v>
      </c>
      <c r="AC25" s="114" t="str">
        <f t="shared" si="4"/>
        <v>En riesgo en cumplimiento</v>
      </c>
      <c r="AD25" s="114"/>
      <c r="AE25" s="264">
        <v>0</v>
      </c>
      <c r="AF25" s="224">
        <f t="shared" si="5"/>
        <v>0</v>
      </c>
      <c r="AG25" s="114" t="str">
        <f t="shared" si="6"/>
        <v>En riesgo en cumplimiento</v>
      </c>
      <c r="AH25" s="114"/>
      <c r="AI25" s="264">
        <f t="shared" si="7"/>
        <v>0</v>
      </c>
      <c r="AJ25" s="113">
        <f t="shared" si="8"/>
        <v>0</v>
      </c>
      <c r="AK25" s="114" t="str">
        <f t="shared" si="9"/>
        <v>En riesgo en cumplimiento</v>
      </c>
      <c r="AL25" s="114"/>
    </row>
    <row r="26" spans="1:38" ht="27.9" customHeight="1" thickTop="1" thickBot="1">
      <c r="A26" s="132">
        <f t="shared" si="15"/>
        <v>12</v>
      </c>
      <c r="B26" s="133">
        <v>0</v>
      </c>
      <c r="C26" s="133">
        <v>0</v>
      </c>
      <c r="D26" s="133">
        <v>0</v>
      </c>
      <c r="E26" s="133">
        <v>0</v>
      </c>
      <c r="F26" s="214" t="s">
        <v>1809</v>
      </c>
      <c r="G26" s="207" t="s">
        <v>180</v>
      </c>
      <c r="H26" s="207" t="s">
        <v>214</v>
      </c>
      <c r="I26" s="208">
        <v>1</v>
      </c>
      <c r="J26" s="223">
        <v>3</v>
      </c>
      <c r="K26" s="219">
        <f t="shared" si="10"/>
        <v>4</v>
      </c>
      <c r="L26" s="223">
        <v>5</v>
      </c>
      <c r="M26" s="223">
        <v>6</v>
      </c>
      <c r="N26" s="219">
        <f t="shared" si="11"/>
        <v>11</v>
      </c>
      <c r="O26" s="219">
        <f t="shared" si="12"/>
        <v>15</v>
      </c>
      <c r="P26" s="387"/>
      <c r="Q26" s="114" t="s">
        <v>1812</v>
      </c>
      <c r="R26" s="251" t="s">
        <v>402</v>
      </c>
      <c r="S26" s="264">
        <v>0</v>
      </c>
      <c r="T26" s="224">
        <f t="shared" si="13"/>
        <v>0</v>
      </c>
      <c r="U26" s="114" t="str">
        <f t="shared" si="14"/>
        <v>En riesgo en cumplimiento</v>
      </c>
      <c r="V26" s="114" t="s">
        <v>1811</v>
      </c>
      <c r="W26" s="264">
        <v>0</v>
      </c>
      <c r="X26" s="224">
        <f t="shared" si="1"/>
        <v>0</v>
      </c>
      <c r="Y26" s="114" t="str">
        <f t="shared" si="2"/>
        <v>En riesgo en cumplimiento</v>
      </c>
      <c r="Z26" s="114"/>
      <c r="AA26" s="264">
        <v>0</v>
      </c>
      <c r="AB26" s="224">
        <f t="shared" si="3"/>
        <v>0</v>
      </c>
      <c r="AC26" s="114" t="str">
        <f t="shared" si="4"/>
        <v>En riesgo en cumplimiento</v>
      </c>
      <c r="AD26" s="114"/>
      <c r="AE26" s="264">
        <v>0</v>
      </c>
      <c r="AF26" s="224">
        <f t="shared" si="5"/>
        <v>0</v>
      </c>
      <c r="AG26" s="114" t="str">
        <f t="shared" si="6"/>
        <v>En riesgo en cumplimiento</v>
      </c>
      <c r="AH26" s="114"/>
      <c r="AI26" s="264">
        <f t="shared" si="7"/>
        <v>0</v>
      </c>
      <c r="AJ26" s="113">
        <f t="shared" si="8"/>
        <v>0</v>
      </c>
      <c r="AK26" s="114" t="str">
        <f t="shared" si="9"/>
        <v>En riesgo en cumplimiento</v>
      </c>
      <c r="AL26" s="114"/>
    </row>
    <row r="27" spans="1:38" ht="27.9" customHeight="1" thickTop="1" thickBot="1">
      <c r="A27" s="132">
        <f t="shared" si="15"/>
        <v>13</v>
      </c>
      <c r="B27" s="133">
        <v>0</v>
      </c>
      <c r="C27" s="133">
        <v>0</v>
      </c>
      <c r="D27" s="133">
        <v>0</v>
      </c>
      <c r="E27" s="133">
        <v>0</v>
      </c>
      <c r="F27" s="214" t="s">
        <v>1813</v>
      </c>
      <c r="G27" s="207" t="s">
        <v>150</v>
      </c>
      <c r="H27" s="207" t="s">
        <v>214</v>
      </c>
      <c r="I27" s="208">
        <v>4</v>
      </c>
      <c r="J27" s="223">
        <v>11</v>
      </c>
      <c r="K27" s="219">
        <f t="shared" si="10"/>
        <v>15</v>
      </c>
      <c r="L27" s="223">
        <v>15</v>
      </c>
      <c r="M27" s="223">
        <v>15</v>
      </c>
      <c r="N27" s="219">
        <f t="shared" si="11"/>
        <v>30</v>
      </c>
      <c r="O27" s="219">
        <f t="shared" si="12"/>
        <v>45</v>
      </c>
      <c r="P27" s="387"/>
      <c r="Q27" s="114" t="s">
        <v>1814</v>
      </c>
      <c r="R27" s="251" t="s">
        <v>402</v>
      </c>
      <c r="S27" s="264">
        <v>0</v>
      </c>
      <c r="T27" s="224">
        <f t="shared" si="13"/>
        <v>0</v>
      </c>
      <c r="U27" s="114" t="str">
        <f t="shared" si="14"/>
        <v>En riesgo en cumplimiento</v>
      </c>
      <c r="V27" s="114" t="s">
        <v>1811</v>
      </c>
      <c r="W27" s="264">
        <v>0</v>
      </c>
      <c r="X27" s="224">
        <f t="shared" si="1"/>
        <v>0</v>
      </c>
      <c r="Y27" s="114" t="str">
        <f t="shared" si="2"/>
        <v>En riesgo en cumplimiento</v>
      </c>
      <c r="Z27" s="114"/>
      <c r="AA27" s="264">
        <v>0</v>
      </c>
      <c r="AB27" s="224">
        <f t="shared" si="3"/>
        <v>0</v>
      </c>
      <c r="AC27" s="114" t="str">
        <f t="shared" si="4"/>
        <v>En riesgo en cumplimiento</v>
      </c>
      <c r="AD27" s="114"/>
      <c r="AE27" s="264">
        <v>0</v>
      </c>
      <c r="AF27" s="224">
        <f t="shared" si="5"/>
        <v>0</v>
      </c>
      <c r="AG27" s="114" t="str">
        <f t="shared" si="6"/>
        <v>En riesgo en cumplimiento</v>
      </c>
      <c r="AH27" s="114"/>
      <c r="AI27" s="264">
        <f t="shared" si="7"/>
        <v>0</v>
      </c>
      <c r="AJ27" s="113">
        <f t="shared" si="8"/>
        <v>0</v>
      </c>
      <c r="AK27" s="114" t="str">
        <f t="shared" si="9"/>
        <v>En riesgo en cumplimiento</v>
      </c>
      <c r="AL27" s="114"/>
    </row>
    <row r="28" spans="1:38" ht="27.9" customHeight="1" thickTop="1" thickBot="1">
      <c r="A28" s="132">
        <f t="shared" si="15"/>
        <v>14</v>
      </c>
      <c r="B28" s="133">
        <v>0</v>
      </c>
      <c r="C28" s="133">
        <v>0</v>
      </c>
      <c r="D28" s="133">
        <v>0</v>
      </c>
      <c r="E28" s="133">
        <v>0</v>
      </c>
      <c r="F28" s="214" t="s">
        <v>1815</v>
      </c>
      <c r="G28" s="207" t="s">
        <v>152</v>
      </c>
      <c r="H28" s="207" t="s">
        <v>214</v>
      </c>
      <c r="I28" s="208">
        <v>88</v>
      </c>
      <c r="J28" s="223">
        <v>120</v>
      </c>
      <c r="K28" s="219">
        <f t="shared" si="10"/>
        <v>208</v>
      </c>
      <c r="L28" s="223">
        <v>120</v>
      </c>
      <c r="M28" s="223">
        <v>122</v>
      </c>
      <c r="N28" s="219">
        <f t="shared" si="11"/>
        <v>242</v>
      </c>
      <c r="O28" s="219">
        <f t="shared" si="12"/>
        <v>450</v>
      </c>
      <c r="P28" s="387"/>
      <c r="Q28" s="114" t="s">
        <v>1814</v>
      </c>
      <c r="R28" s="251" t="s">
        <v>402</v>
      </c>
      <c r="S28" s="264">
        <v>0</v>
      </c>
      <c r="T28" s="224">
        <f t="shared" si="13"/>
        <v>0</v>
      </c>
      <c r="U28" s="114" t="str">
        <f t="shared" si="14"/>
        <v>En riesgo en cumplimiento</v>
      </c>
      <c r="V28" s="114" t="s">
        <v>1811</v>
      </c>
      <c r="W28" s="264">
        <v>0</v>
      </c>
      <c r="X28" s="224">
        <f t="shared" si="1"/>
        <v>0</v>
      </c>
      <c r="Y28" s="114" t="str">
        <f t="shared" si="2"/>
        <v>En riesgo en cumplimiento</v>
      </c>
      <c r="Z28" s="114"/>
      <c r="AA28" s="264">
        <v>0</v>
      </c>
      <c r="AB28" s="224">
        <f t="shared" si="3"/>
        <v>0</v>
      </c>
      <c r="AC28" s="114" t="str">
        <f t="shared" si="4"/>
        <v>En riesgo en cumplimiento</v>
      </c>
      <c r="AD28" s="114"/>
      <c r="AE28" s="264">
        <v>0</v>
      </c>
      <c r="AF28" s="224">
        <f t="shared" si="5"/>
        <v>0</v>
      </c>
      <c r="AG28" s="114" t="str">
        <f t="shared" si="6"/>
        <v>En riesgo en cumplimiento</v>
      </c>
      <c r="AH28" s="114"/>
      <c r="AI28" s="264">
        <f t="shared" si="7"/>
        <v>0</v>
      </c>
      <c r="AJ28" s="113">
        <f t="shared" si="8"/>
        <v>0</v>
      </c>
      <c r="AK28" s="114" t="str">
        <f t="shared" si="9"/>
        <v>En riesgo en cumplimiento</v>
      </c>
      <c r="AL28" s="114"/>
    </row>
    <row r="29" spans="1:38" ht="27.9" customHeight="1" thickTop="1" thickBot="1">
      <c r="A29" s="132">
        <f t="shared" si="15"/>
        <v>15</v>
      </c>
      <c r="B29" s="133">
        <v>0</v>
      </c>
      <c r="C29" s="133">
        <v>0</v>
      </c>
      <c r="D29" s="133">
        <v>0</v>
      </c>
      <c r="E29" s="133">
        <v>0</v>
      </c>
      <c r="F29" s="214" t="s">
        <v>1816</v>
      </c>
      <c r="G29" s="207" t="s">
        <v>162</v>
      </c>
      <c r="H29" s="207" t="s">
        <v>214</v>
      </c>
      <c r="I29" s="208">
        <v>4</v>
      </c>
      <c r="J29" s="223">
        <v>11</v>
      </c>
      <c r="K29" s="219">
        <f t="shared" si="10"/>
        <v>15</v>
      </c>
      <c r="L29" s="223">
        <v>15</v>
      </c>
      <c r="M29" s="223">
        <v>15</v>
      </c>
      <c r="N29" s="219">
        <f t="shared" si="11"/>
        <v>30</v>
      </c>
      <c r="O29" s="219">
        <f t="shared" si="12"/>
        <v>45</v>
      </c>
      <c r="P29" s="387"/>
      <c r="Q29" s="114" t="s">
        <v>1814</v>
      </c>
      <c r="R29" s="251" t="s">
        <v>402</v>
      </c>
      <c r="S29" s="264">
        <v>0</v>
      </c>
      <c r="T29" s="224">
        <f t="shared" si="13"/>
        <v>0</v>
      </c>
      <c r="U29" s="114" t="str">
        <f t="shared" si="14"/>
        <v>En riesgo en cumplimiento</v>
      </c>
      <c r="V29" s="114" t="s">
        <v>1811</v>
      </c>
      <c r="W29" s="264">
        <v>0</v>
      </c>
      <c r="X29" s="224">
        <f t="shared" si="1"/>
        <v>0</v>
      </c>
      <c r="Y29" s="114" t="str">
        <f t="shared" si="2"/>
        <v>En riesgo en cumplimiento</v>
      </c>
      <c r="Z29" s="114"/>
      <c r="AA29" s="264">
        <v>0</v>
      </c>
      <c r="AB29" s="224">
        <f t="shared" si="3"/>
        <v>0</v>
      </c>
      <c r="AC29" s="114" t="str">
        <f t="shared" si="4"/>
        <v>En riesgo en cumplimiento</v>
      </c>
      <c r="AD29" s="114"/>
      <c r="AE29" s="264">
        <v>0</v>
      </c>
      <c r="AF29" s="224">
        <f t="shared" si="5"/>
        <v>0</v>
      </c>
      <c r="AG29" s="114" t="str">
        <f t="shared" si="6"/>
        <v>En riesgo en cumplimiento</v>
      </c>
      <c r="AH29" s="114"/>
      <c r="AI29" s="264">
        <f t="shared" si="7"/>
        <v>0</v>
      </c>
      <c r="AJ29" s="113">
        <f t="shared" si="8"/>
        <v>0</v>
      </c>
      <c r="AK29" s="114" t="str">
        <f t="shared" si="9"/>
        <v>En riesgo en cumplimiento</v>
      </c>
      <c r="AL29" s="114"/>
    </row>
    <row r="30" spans="1:38" ht="27.9" customHeight="1" thickTop="1" thickBot="1">
      <c r="A30" s="132">
        <f t="shared" si="15"/>
        <v>16</v>
      </c>
      <c r="B30" s="133">
        <v>0</v>
      </c>
      <c r="C30" s="133">
        <v>0</v>
      </c>
      <c r="D30" s="133">
        <v>0</v>
      </c>
      <c r="E30" s="133">
        <v>0</v>
      </c>
      <c r="F30" s="214" t="s">
        <v>1817</v>
      </c>
      <c r="G30" s="207" t="s">
        <v>144</v>
      </c>
      <c r="H30" s="207" t="s">
        <v>214</v>
      </c>
      <c r="I30" s="208">
        <v>4</v>
      </c>
      <c r="J30" s="223">
        <v>11</v>
      </c>
      <c r="K30" s="219">
        <f t="shared" si="10"/>
        <v>15</v>
      </c>
      <c r="L30" s="223">
        <v>15</v>
      </c>
      <c r="M30" s="223">
        <v>15</v>
      </c>
      <c r="N30" s="219">
        <f t="shared" si="11"/>
        <v>30</v>
      </c>
      <c r="O30" s="219">
        <f t="shared" si="12"/>
        <v>45</v>
      </c>
      <c r="P30" s="387"/>
      <c r="Q30" s="114" t="s">
        <v>1814</v>
      </c>
      <c r="R30" s="251" t="s">
        <v>402</v>
      </c>
      <c r="S30" s="264">
        <v>0</v>
      </c>
      <c r="T30" s="224">
        <f t="shared" si="13"/>
        <v>0</v>
      </c>
      <c r="U30" s="114" t="str">
        <f t="shared" si="14"/>
        <v>En riesgo en cumplimiento</v>
      </c>
      <c r="V30" s="114" t="s">
        <v>1811</v>
      </c>
      <c r="W30" s="264">
        <v>0</v>
      </c>
      <c r="X30" s="224">
        <f t="shared" si="1"/>
        <v>0</v>
      </c>
      <c r="Y30" s="114" t="str">
        <f t="shared" si="2"/>
        <v>En riesgo en cumplimiento</v>
      </c>
      <c r="Z30" s="114"/>
      <c r="AA30" s="264">
        <v>0</v>
      </c>
      <c r="AB30" s="224">
        <f t="shared" si="3"/>
        <v>0</v>
      </c>
      <c r="AC30" s="114" t="str">
        <f t="shared" si="4"/>
        <v>En riesgo en cumplimiento</v>
      </c>
      <c r="AD30" s="114"/>
      <c r="AE30" s="264">
        <v>0</v>
      </c>
      <c r="AF30" s="224">
        <f t="shared" si="5"/>
        <v>0</v>
      </c>
      <c r="AG30" s="114" t="str">
        <f t="shared" si="6"/>
        <v>En riesgo en cumplimiento</v>
      </c>
      <c r="AH30" s="114"/>
      <c r="AI30" s="264">
        <f t="shared" si="7"/>
        <v>0</v>
      </c>
      <c r="AJ30" s="113">
        <f t="shared" si="8"/>
        <v>0</v>
      </c>
      <c r="AK30" s="114" t="str">
        <f t="shared" si="9"/>
        <v>En riesgo en cumplimiento</v>
      </c>
      <c r="AL30" s="114"/>
    </row>
    <row r="31" spans="1:38" ht="27.9" customHeight="1" thickTop="1" thickBot="1">
      <c r="A31" s="132">
        <f t="shared" si="15"/>
        <v>17</v>
      </c>
      <c r="B31" s="133">
        <v>0</v>
      </c>
      <c r="C31" s="133">
        <v>0</v>
      </c>
      <c r="D31" s="133">
        <v>0</v>
      </c>
      <c r="E31" s="133">
        <v>0</v>
      </c>
      <c r="F31" s="214" t="s">
        <v>1818</v>
      </c>
      <c r="G31" s="207" t="s">
        <v>136</v>
      </c>
      <c r="H31" s="207" t="s">
        <v>214</v>
      </c>
      <c r="I31" s="208">
        <v>3</v>
      </c>
      <c r="J31" s="223">
        <v>5</v>
      </c>
      <c r="K31" s="219">
        <f t="shared" si="10"/>
        <v>8</v>
      </c>
      <c r="L31" s="223">
        <v>11</v>
      </c>
      <c r="M31" s="223">
        <v>11</v>
      </c>
      <c r="N31" s="219">
        <f t="shared" si="11"/>
        <v>22</v>
      </c>
      <c r="O31" s="219">
        <f t="shared" si="12"/>
        <v>30</v>
      </c>
      <c r="P31" s="387"/>
      <c r="Q31" s="114" t="s">
        <v>1814</v>
      </c>
      <c r="R31" s="251" t="s">
        <v>402</v>
      </c>
      <c r="S31" s="264">
        <v>0</v>
      </c>
      <c r="T31" s="224">
        <f t="shared" si="13"/>
        <v>0</v>
      </c>
      <c r="U31" s="114" t="str">
        <f t="shared" si="14"/>
        <v>En riesgo en cumplimiento</v>
      </c>
      <c r="V31" s="114" t="s">
        <v>1811</v>
      </c>
      <c r="W31" s="264">
        <v>0</v>
      </c>
      <c r="X31" s="224">
        <f t="shared" si="1"/>
        <v>0</v>
      </c>
      <c r="Y31" s="114" t="str">
        <f t="shared" si="2"/>
        <v>En riesgo en cumplimiento</v>
      </c>
      <c r="Z31" s="114"/>
      <c r="AA31" s="264">
        <v>0</v>
      </c>
      <c r="AB31" s="224">
        <f t="shared" si="3"/>
        <v>0</v>
      </c>
      <c r="AC31" s="114" t="str">
        <f t="shared" si="4"/>
        <v>En riesgo en cumplimiento</v>
      </c>
      <c r="AD31" s="114"/>
      <c r="AE31" s="264">
        <v>0</v>
      </c>
      <c r="AF31" s="224">
        <f t="shared" si="5"/>
        <v>0</v>
      </c>
      <c r="AG31" s="114" t="str">
        <f t="shared" si="6"/>
        <v>En riesgo en cumplimiento</v>
      </c>
      <c r="AH31" s="114"/>
      <c r="AI31" s="264">
        <f t="shared" si="7"/>
        <v>0</v>
      </c>
      <c r="AJ31" s="113">
        <f t="shared" si="8"/>
        <v>0</v>
      </c>
      <c r="AK31" s="114" t="str">
        <f t="shared" si="9"/>
        <v>En riesgo en cumplimiento</v>
      </c>
      <c r="AL31" s="114"/>
    </row>
    <row r="32" spans="1:38" ht="27.9" customHeight="1" thickTop="1" thickBot="1">
      <c r="A32" s="132">
        <f t="shared" si="15"/>
        <v>18</v>
      </c>
      <c r="B32" s="133">
        <v>0</v>
      </c>
      <c r="C32" s="133">
        <v>0</v>
      </c>
      <c r="D32" s="133">
        <v>0</v>
      </c>
      <c r="E32" s="133">
        <v>0</v>
      </c>
      <c r="F32" s="214" t="s">
        <v>1819</v>
      </c>
      <c r="G32" s="207" t="s">
        <v>135</v>
      </c>
      <c r="H32" s="207" t="s">
        <v>216</v>
      </c>
      <c r="I32" s="208">
        <v>0</v>
      </c>
      <c r="J32" s="223">
        <v>0</v>
      </c>
      <c r="K32" s="219">
        <f t="shared" si="10"/>
        <v>0</v>
      </c>
      <c r="L32" s="223">
        <v>1</v>
      </c>
      <c r="M32" s="223">
        <v>0</v>
      </c>
      <c r="N32" s="219">
        <f t="shared" si="11"/>
        <v>1</v>
      </c>
      <c r="O32" s="219">
        <f t="shared" si="12"/>
        <v>1</v>
      </c>
      <c r="P32" s="387"/>
      <c r="Q32" s="114" t="s">
        <v>1814</v>
      </c>
      <c r="R32" s="251" t="s">
        <v>402</v>
      </c>
      <c r="S32" s="264">
        <v>0</v>
      </c>
      <c r="T32" s="224" t="str">
        <f t="shared" si="13"/>
        <v>No hay Programación</v>
      </c>
      <c r="U32" s="114" t="str">
        <f t="shared" si="14"/>
        <v>De acuerdo con lo programado</v>
      </c>
      <c r="V32" s="114" t="s">
        <v>1811</v>
      </c>
      <c r="W32" s="264">
        <v>0</v>
      </c>
      <c r="X32" s="224" t="str">
        <f t="shared" si="1"/>
        <v>No hay Programación</v>
      </c>
      <c r="Y32" s="114" t="str">
        <f t="shared" si="2"/>
        <v>De acuerdo con lo programado</v>
      </c>
      <c r="Z32" s="114"/>
      <c r="AA32" s="264">
        <v>0</v>
      </c>
      <c r="AB32" s="224">
        <f t="shared" si="3"/>
        <v>0</v>
      </c>
      <c r="AC32" s="114" t="str">
        <f t="shared" si="4"/>
        <v>En riesgo en cumplimiento</v>
      </c>
      <c r="AD32" s="114"/>
      <c r="AE32" s="264">
        <v>0</v>
      </c>
      <c r="AF32" s="224" t="str">
        <f t="shared" si="5"/>
        <v>No hay Programación</v>
      </c>
      <c r="AG32" s="114" t="str">
        <f t="shared" si="6"/>
        <v>De acuerdo con lo programado</v>
      </c>
      <c r="AH32" s="114"/>
      <c r="AI32" s="264">
        <f t="shared" si="7"/>
        <v>0</v>
      </c>
      <c r="AJ32" s="113">
        <f t="shared" si="8"/>
        <v>0</v>
      </c>
      <c r="AK32" s="114" t="str">
        <f t="shared" si="9"/>
        <v>En riesgo en cumplimiento</v>
      </c>
      <c r="AL32" s="114"/>
    </row>
    <row r="33" spans="1:38" ht="27.9" customHeight="1" thickTop="1" thickBot="1">
      <c r="A33" s="132">
        <f t="shared" si="15"/>
        <v>19</v>
      </c>
      <c r="B33" s="133">
        <v>0</v>
      </c>
      <c r="C33" s="133">
        <v>0</v>
      </c>
      <c r="D33" s="133">
        <v>0</v>
      </c>
      <c r="E33" s="133">
        <v>0</v>
      </c>
      <c r="F33" s="214" t="s">
        <v>1820</v>
      </c>
      <c r="G33" s="207" t="s">
        <v>135</v>
      </c>
      <c r="H33" s="207" t="s">
        <v>213</v>
      </c>
      <c r="I33" s="208">
        <v>1</v>
      </c>
      <c r="J33" s="223">
        <v>0</v>
      </c>
      <c r="K33" s="219">
        <f t="shared" si="10"/>
        <v>1</v>
      </c>
      <c r="L33" s="223">
        <v>1</v>
      </c>
      <c r="M33" s="223">
        <v>0</v>
      </c>
      <c r="N33" s="219">
        <f t="shared" si="11"/>
        <v>1</v>
      </c>
      <c r="O33" s="219">
        <f t="shared" si="12"/>
        <v>2</v>
      </c>
      <c r="P33" s="387"/>
      <c r="Q33" s="114" t="s">
        <v>1814</v>
      </c>
      <c r="R33" s="251" t="s">
        <v>402</v>
      </c>
      <c r="S33" s="264">
        <v>0</v>
      </c>
      <c r="T33" s="224">
        <f t="shared" si="13"/>
        <v>0</v>
      </c>
      <c r="U33" s="114" t="str">
        <f t="shared" si="14"/>
        <v>En riesgo en cumplimiento</v>
      </c>
      <c r="V33" s="114" t="s">
        <v>1811</v>
      </c>
      <c r="W33" s="264">
        <v>0</v>
      </c>
      <c r="X33" s="224" t="str">
        <f t="shared" si="1"/>
        <v>No hay Programación</v>
      </c>
      <c r="Y33" s="114" t="str">
        <f t="shared" si="2"/>
        <v>De acuerdo con lo programado</v>
      </c>
      <c r="Z33" s="114"/>
      <c r="AA33" s="264">
        <v>0</v>
      </c>
      <c r="AB33" s="224">
        <f t="shared" si="3"/>
        <v>0</v>
      </c>
      <c r="AC33" s="114" t="str">
        <f t="shared" si="4"/>
        <v>En riesgo en cumplimiento</v>
      </c>
      <c r="AD33" s="114"/>
      <c r="AE33" s="264">
        <v>0</v>
      </c>
      <c r="AF33" s="224" t="str">
        <f t="shared" si="5"/>
        <v>No hay Programación</v>
      </c>
      <c r="AG33" s="114" t="str">
        <f t="shared" si="6"/>
        <v>De acuerdo con lo programado</v>
      </c>
      <c r="AH33" s="114"/>
      <c r="AI33" s="264">
        <f t="shared" si="7"/>
        <v>0</v>
      </c>
      <c r="AJ33" s="113">
        <f t="shared" si="8"/>
        <v>0</v>
      </c>
      <c r="AK33" s="114" t="str">
        <f t="shared" si="9"/>
        <v>En riesgo en cumplimiento</v>
      </c>
      <c r="AL33" s="114"/>
    </row>
    <row r="34" spans="1:38" ht="27.9" customHeight="1" thickTop="1" thickBot="1">
      <c r="A34" s="132">
        <f t="shared" si="15"/>
        <v>20</v>
      </c>
      <c r="B34" s="133">
        <v>0</v>
      </c>
      <c r="C34" s="133">
        <v>0</v>
      </c>
      <c r="D34" s="133">
        <v>0</v>
      </c>
      <c r="E34" s="133">
        <v>0</v>
      </c>
      <c r="F34" s="465" t="s">
        <v>1821</v>
      </c>
      <c r="G34" s="207" t="s">
        <v>183</v>
      </c>
      <c r="H34" s="207" t="s">
        <v>219</v>
      </c>
      <c r="I34" s="208">
        <v>1</v>
      </c>
      <c r="J34" s="223">
        <v>0</v>
      </c>
      <c r="K34" s="219">
        <f t="shared" si="10"/>
        <v>1</v>
      </c>
      <c r="L34" s="223">
        <v>1</v>
      </c>
      <c r="M34" s="223">
        <v>0</v>
      </c>
      <c r="N34" s="219">
        <f t="shared" si="11"/>
        <v>1</v>
      </c>
      <c r="O34" s="219">
        <f t="shared" si="12"/>
        <v>2</v>
      </c>
      <c r="P34" s="387"/>
      <c r="Q34" s="114" t="s">
        <v>1814</v>
      </c>
      <c r="R34" s="251" t="s">
        <v>402</v>
      </c>
      <c r="S34" s="264">
        <v>0</v>
      </c>
      <c r="T34" s="224">
        <f t="shared" si="13"/>
        <v>0</v>
      </c>
      <c r="U34" s="114" t="str">
        <f t="shared" si="14"/>
        <v>En riesgo en cumplimiento</v>
      </c>
      <c r="V34" s="114" t="s">
        <v>1811</v>
      </c>
      <c r="W34" s="264">
        <v>0</v>
      </c>
      <c r="X34" s="224" t="str">
        <f t="shared" si="1"/>
        <v>No hay Programación</v>
      </c>
      <c r="Y34" s="114" t="str">
        <f t="shared" si="2"/>
        <v>De acuerdo con lo programado</v>
      </c>
      <c r="Z34" s="114"/>
      <c r="AA34" s="264">
        <v>0</v>
      </c>
      <c r="AB34" s="224">
        <f t="shared" si="3"/>
        <v>0</v>
      </c>
      <c r="AC34" s="114" t="str">
        <f t="shared" si="4"/>
        <v>En riesgo en cumplimiento</v>
      </c>
      <c r="AD34" s="114"/>
      <c r="AE34" s="264">
        <v>0</v>
      </c>
      <c r="AF34" s="224" t="str">
        <f t="shared" si="5"/>
        <v>No hay Programación</v>
      </c>
      <c r="AG34" s="114" t="str">
        <f t="shared" si="6"/>
        <v>De acuerdo con lo programado</v>
      </c>
      <c r="AH34" s="114"/>
      <c r="AI34" s="264">
        <f t="shared" si="7"/>
        <v>0</v>
      </c>
      <c r="AJ34" s="113">
        <f t="shared" si="8"/>
        <v>0</v>
      </c>
      <c r="AK34" s="114" t="str">
        <f t="shared" si="9"/>
        <v>En riesgo en cumplimiento</v>
      </c>
      <c r="AL34" s="114"/>
    </row>
    <row r="35" spans="1:38" ht="27.9" customHeight="1" thickTop="1" thickBot="1">
      <c r="A35" s="132">
        <f t="shared" si="15"/>
        <v>21</v>
      </c>
      <c r="B35" s="133">
        <v>0</v>
      </c>
      <c r="C35" s="133">
        <v>0</v>
      </c>
      <c r="D35" s="133">
        <v>0</v>
      </c>
      <c r="E35" s="133">
        <v>0</v>
      </c>
      <c r="F35" s="214" t="s">
        <v>1822</v>
      </c>
      <c r="G35" s="207" t="s">
        <v>184</v>
      </c>
      <c r="H35" s="207" t="s">
        <v>214</v>
      </c>
      <c r="I35" s="208">
        <v>100</v>
      </c>
      <c r="J35" s="223">
        <v>140</v>
      </c>
      <c r="K35" s="219">
        <f t="shared" si="10"/>
        <v>240</v>
      </c>
      <c r="L35" s="223">
        <v>130</v>
      </c>
      <c r="M35" s="223">
        <v>130</v>
      </c>
      <c r="N35" s="219">
        <f t="shared" si="11"/>
        <v>260</v>
      </c>
      <c r="O35" s="219">
        <f t="shared" si="12"/>
        <v>500</v>
      </c>
      <c r="P35" s="387"/>
      <c r="Q35" s="114" t="s">
        <v>1823</v>
      </c>
      <c r="R35" s="251" t="s">
        <v>1824</v>
      </c>
      <c r="S35" s="264">
        <v>100</v>
      </c>
      <c r="T35" s="224">
        <f t="shared" si="13"/>
        <v>1</v>
      </c>
      <c r="U35" s="114" t="str">
        <f t="shared" si="14"/>
        <v>De acuerdo con lo programado</v>
      </c>
      <c r="V35" s="114"/>
      <c r="W35" s="264">
        <v>0</v>
      </c>
      <c r="X35" s="224">
        <f t="shared" si="1"/>
        <v>0</v>
      </c>
      <c r="Y35" s="114" t="str">
        <f t="shared" si="2"/>
        <v>En riesgo en cumplimiento</v>
      </c>
      <c r="Z35" s="114"/>
      <c r="AA35" s="264">
        <v>0</v>
      </c>
      <c r="AB35" s="224">
        <f t="shared" si="3"/>
        <v>0</v>
      </c>
      <c r="AC35" s="114" t="str">
        <f t="shared" si="4"/>
        <v>En riesgo en cumplimiento</v>
      </c>
      <c r="AD35" s="114"/>
      <c r="AE35" s="264">
        <v>0</v>
      </c>
      <c r="AF35" s="224">
        <f t="shared" si="5"/>
        <v>0</v>
      </c>
      <c r="AG35" s="114" t="str">
        <f t="shared" si="6"/>
        <v>En riesgo en cumplimiento</v>
      </c>
      <c r="AH35" s="114"/>
      <c r="AI35" s="264">
        <f t="shared" si="7"/>
        <v>100</v>
      </c>
      <c r="AJ35" s="113">
        <f t="shared" si="8"/>
        <v>0.2</v>
      </c>
      <c r="AK35" s="114" t="str">
        <f t="shared" si="9"/>
        <v>En riesgo en cumplimiento</v>
      </c>
      <c r="AL35" s="114"/>
    </row>
    <row r="36" spans="1:38" ht="27.9" customHeight="1" thickTop="1" thickBot="1">
      <c r="A36" s="132">
        <f t="shared" si="15"/>
        <v>22</v>
      </c>
      <c r="B36" s="133">
        <v>0</v>
      </c>
      <c r="C36" s="133">
        <v>0</v>
      </c>
      <c r="D36" s="133">
        <v>0</v>
      </c>
      <c r="E36" s="133">
        <v>0</v>
      </c>
      <c r="F36" s="214" t="s">
        <v>1825</v>
      </c>
      <c r="G36" s="207" t="s">
        <v>145</v>
      </c>
      <c r="H36" s="207" t="s">
        <v>214</v>
      </c>
      <c r="I36" s="208">
        <v>4</v>
      </c>
      <c r="J36" s="223">
        <v>20</v>
      </c>
      <c r="K36" s="219">
        <f t="shared" si="10"/>
        <v>24</v>
      </c>
      <c r="L36" s="223">
        <v>8</v>
      </c>
      <c r="M36" s="223">
        <v>8</v>
      </c>
      <c r="N36" s="219">
        <f t="shared" si="11"/>
        <v>16</v>
      </c>
      <c r="O36" s="219">
        <f t="shared" si="12"/>
        <v>40</v>
      </c>
      <c r="P36" s="387"/>
      <c r="Q36" s="114" t="s">
        <v>1823</v>
      </c>
      <c r="R36" s="251" t="s">
        <v>1824</v>
      </c>
      <c r="S36" s="264">
        <v>4</v>
      </c>
      <c r="T36" s="224">
        <f t="shared" si="13"/>
        <v>1</v>
      </c>
      <c r="U36" s="114" t="str">
        <f t="shared" si="14"/>
        <v>De acuerdo con lo programado</v>
      </c>
      <c r="V36" s="114"/>
      <c r="W36" s="264">
        <v>0</v>
      </c>
      <c r="X36" s="224">
        <f t="shared" si="1"/>
        <v>0</v>
      </c>
      <c r="Y36" s="114" t="str">
        <f t="shared" si="2"/>
        <v>En riesgo en cumplimiento</v>
      </c>
      <c r="Z36" s="114"/>
      <c r="AA36" s="264">
        <v>0</v>
      </c>
      <c r="AB36" s="224">
        <f t="shared" si="3"/>
        <v>0</v>
      </c>
      <c r="AC36" s="114" t="str">
        <f t="shared" si="4"/>
        <v>En riesgo en cumplimiento</v>
      </c>
      <c r="AD36" s="114"/>
      <c r="AE36" s="264">
        <v>0</v>
      </c>
      <c r="AF36" s="224">
        <f t="shared" si="5"/>
        <v>0</v>
      </c>
      <c r="AG36" s="114" t="str">
        <f t="shared" si="6"/>
        <v>En riesgo en cumplimiento</v>
      </c>
      <c r="AH36" s="114"/>
      <c r="AI36" s="264">
        <f t="shared" si="7"/>
        <v>4</v>
      </c>
      <c r="AJ36" s="113">
        <f t="shared" si="8"/>
        <v>0.1</v>
      </c>
      <c r="AK36" s="114" t="str">
        <f t="shared" si="9"/>
        <v>En riesgo en cumplimiento</v>
      </c>
      <c r="AL36" s="114"/>
    </row>
    <row r="37" spans="1:38" ht="27.9" customHeight="1" thickTop="1" thickBot="1">
      <c r="A37" s="132">
        <f t="shared" si="15"/>
        <v>23</v>
      </c>
      <c r="B37" s="133">
        <v>0</v>
      </c>
      <c r="C37" s="133">
        <v>0</v>
      </c>
      <c r="D37" s="133">
        <v>0</v>
      </c>
      <c r="E37" s="133">
        <v>0</v>
      </c>
      <c r="F37" s="466" t="s">
        <v>1826</v>
      </c>
      <c r="G37" s="207" t="s">
        <v>150</v>
      </c>
      <c r="H37" s="207" t="s">
        <v>214</v>
      </c>
      <c r="I37" s="208">
        <v>4</v>
      </c>
      <c r="J37" s="223">
        <v>29</v>
      </c>
      <c r="K37" s="219">
        <f t="shared" si="10"/>
        <v>33</v>
      </c>
      <c r="L37" s="223">
        <v>8</v>
      </c>
      <c r="M37" s="223">
        <v>8</v>
      </c>
      <c r="N37" s="219">
        <f t="shared" si="11"/>
        <v>16</v>
      </c>
      <c r="O37" s="219">
        <f t="shared" si="12"/>
        <v>49</v>
      </c>
      <c r="P37" s="387"/>
      <c r="Q37" s="114" t="s">
        <v>1823</v>
      </c>
      <c r="R37" s="251" t="s">
        <v>1827</v>
      </c>
      <c r="S37" s="264">
        <v>4</v>
      </c>
      <c r="T37" s="224">
        <f t="shared" si="13"/>
        <v>1</v>
      </c>
      <c r="U37" s="114" t="str">
        <f t="shared" si="14"/>
        <v>De acuerdo con lo programado</v>
      </c>
      <c r="V37" s="114"/>
      <c r="W37" s="264">
        <v>0</v>
      </c>
      <c r="X37" s="224">
        <f t="shared" si="1"/>
        <v>0</v>
      </c>
      <c r="Y37" s="114" t="str">
        <f t="shared" si="2"/>
        <v>En riesgo en cumplimiento</v>
      </c>
      <c r="Z37" s="114"/>
      <c r="AA37" s="264">
        <v>0</v>
      </c>
      <c r="AB37" s="224">
        <f t="shared" si="3"/>
        <v>0</v>
      </c>
      <c r="AC37" s="114" t="str">
        <f t="shared" si="4"/>
        <v>En riesgo en cumplimiento</v>
      </c>
      <c r="AD37" s="114"/>
      <c r="AE37" s="264">
        <v>0</v>
      </c>
      <c r="AF37" s="224">
        <f t="shared" si="5"/>
        <v>0</v>
      </c>
      <c r="AG37" s="114" t="str">
        <f t="shared" si="6"/>
        <v>En riesgo en cumplimiento</v>
      </c>
      <c r="AH37" s="114"/>
      <c r="AI37" s="264">
        <f t="shared" si="7"/>
        <v>4</v>
      </c>
      <c r="AJ37" s="113">
        <f t="shared" si="8"/>
        <v>8.1632653061224483E-2</v>
      </c>
      <c r="AK37" s="114" t="str">
        <f t="shared" si="9"/>
        <v>En riesgo en cumplimiento</v>
      </c>
      <c r="AL37" s="114"/>
    </row>
    <row r="38" spans="1:38" ht="27.9" customHeight="1" thickTop="1" thickBot="1">
      <c r="A38" s="132">
        <f t="shared" si="15"/>
        <v>24</v>
      </c>
      <c r="B38" s="133">
        <v>0</v>
      </c>
      <c r="C38" s="133">
        <v>0</v>
      </c>
      <c r="D38" s="133">
        <v>0</v>
      </c>
      <c r="E38" s="133">
        <v>0</v>
      </c>
      <c r="F38" s="466" t="s">
        <v>1828</v>
      </c>
      <c r="G38" s="207" t="s">
        <v>150</v>
      </c>
      <c r="H38" s="207" t="s">
        <v>193</v>
      </c>
      <c r="I38" s="208">
        <v>3</v>
      </c>
      <c r="J38" s="223">
        <v>3</v>
      </c>
      <c r="K38" s="219">
        <f t="shared" si="10"/>
        <v>6</v>
      </c>
      <c r="L38" s="223">
        <v>3</v>
      </c>
      <c r="M38" s="223">
        <v>2</v>
      </c>
      <c r="N38" s="219">
        <f t="shared" si="11"/>
        <v>5</v>
      </c>
      <c r="O38" s="219">
        <f t="shared" si="12"/>
        <v>11</v>
      </c>
      <c r="P38" s="387"/>
      <c r="Q38" s="114" t="s">
        <v>1823</v>
      </c>
      <c r="R38" s="251" t="s">
        <v>1829</v>
      </c>
      <c r="S38" s="264">
        <v>2</v>
      </c>
      <c r="T38" s="224">
        <f t="shared" si="13"/>
        <v>0.66666666666666663</v>
      </c>
      <c r="U38" s="114" t="str">
        <f t="shared" si="14"/>
        <v>Atraso Leve</v>
      </c>
      <c r="V38" s="114" t="s">
        <v>1830</v>
      </c>
      <c r="W38" s="264">
        <v>0</v>
      </c>
      <c r="X38" s="224">
        <f t="shared" si="1"/>
        <v>0</v>
      </c>
      <c r="Y38" s="114" t="str">
        <f t="shared" si="2"/>
        <v>En riesgo en cumplimiento</v>
      </c>
      <c r="Z38" s="114"/>
      <c r="AA38" s="264">
        <v>0</v>
      </c>
      <c r="AB38" s="224">
        <f t="shared" si="3"/>
        <v>0</v>
      </c>
      <c r="AC38" s="114" t="str">
        <f t="shared" si="4"/>
        <v>En riesgo en cumplimiento</v>
      </c>
      <c r="AD38" s="114"/>
      <c r="AE38" s="264">
        <v>0</v>
      </c>
      <c r="AF38" s="224">
        <f t="shared" si="5"/>
        <v>0</v>
      </c>
      <c r="AG38" s="114" t="str">
        <f t="shared" si="6"/>
        <v>En riesgo en cumplimiento</v>
      </c>
      <c r="AH38" s="114"/>
      <c r="AI38" s="264">
        <f t="shared" si="7"/>
        <v>2</v>
      </c>
      <c r="AJ38" s="113">
        <f t="shared" si="8"/>
        <v>0.18181818181818182</v>
      </c>
      <c r="AK38" s="114" t="str">
        <f t="shared" si="9"/>
        <v>En riesgo en cumplimiento</v>
      </c>
      <c r="AL38" s="114"/>
    </row>
    <row r="39" spans="1:38" ht="27.9" customHeight="1" thickTop="1" thickBot="1">
      <c r="A39" s="132">
        <f t="shared" si="15"/>
        <v>25</v>
      </c>
      <c r="B39" s="133">
        <v>0</v>
      </c>
      <c r="C39" s="133">
        <v>0</v>
      </c>
      <c r="D39" s="133">
        <v>0</v>
      </c>
      <c r="E39" s="133">
        <v>0</v>
      </c>
      <c r="F39" s="214" t="s">
        <v>1831</v>
      </c>
      <c r="G39" s="207" t="s">
        <v>144</v>
      </c>
      <c r="H39" s="207" t="s">
        <v>214</v>
      </c>
      <c r="I39" s="208">
        <v>12</v>
      </c>
      <c r="J39" s="223">
        <v>12</v>
      </c>
      <c r="K39" s="219">
        <f t="shared" si="10"/>
        <v>24</v>
      </c>
      <c r="L39" s="223">
        <v>12</v>
      </c>
      <c r="M39" s="223">
        <v>12</v>
      </c>
      <c r="N39" s="219">
        <f t="shared" si="11"/>
        <v>24</v>
      </c>
      <c r="O39" s="219">
        <f t="shared" si="12"/>
        <v>48</v>
      </c>
      <c r="P39" s="387"/>
      <c r="Q39" s="114" t="s">
        <v>1823</v>
      </c>
      <c r="R39" s="251" t="s">
        <v>402</v>
      </c>
      <c r="S39" s="264">
        <v>15</v>
      </c>
      <c r="T39" s="224">
        <f t="shared" si="13"/>
        <v>1.25</v>
      </c>
      <c r="U39" s="114" t="str">
        <f t="shared" si="14"/>
        <v>De acuerdo con lo programado</v>
      </c>
      <c r="V39" s="114" t="s">
        <v>1832</v>
      </c>
      <c r="W39" s="264">
        <v>0</v>
      </c>
      <c r="X39" s="224">
        <f t="shared" si="1"/>
        <v>0</v>
      </c>
      <c r="Y39" s="114" t="str">
        <f t="shared" si="2"/>
        <v>En riesgo en cumplimiento</v>
      </c>
      <c r="Z39" s="114"/>
      <c r="AA39" s="264">
        <v>0</v>
      </c>
      <c r="AB39" s="224">
        <f t="shared" si="3"/>
        <v>0</v>
      </c>
      <c r="AC39" s="114" t="str">
        <f t="shared" si="4"/>
        <v>En riesgo en cumplimiento</v>
      </c>
      <c r="AD39" s="114"/>
      <c r="AE39" s="264">
        <v>0</v>
      </c>
      <c r="AF39" s="224">
        <f t="shared" si="5"/>
        <v>0</v>
      </c>
      <c r="AG39" s="114" t="str">
        <f t="shared" si="6"/>
        <v>En riesgo en cumplimiento</v>
      </c>
      <c r="AH39" s="114"/>
      <c r="AI39" s="264">
        <f t="shared" si="7"/>
        <v>15</v>
      </c>
      <c r="AJ39" s="113">
        <f t="shared" si="8"/>
        <v>0.3125</v>
      </c>
      <c r="AK39" s="114" t="str">
        <f t="shared" si="9"/>
        <v>En riesgo en cumplimiento</v>
      </c>
      <c r="AL39" s="114"/>
    </row>
    <row r="40" spans="1:38" ht="27.9" customHeight="1" thickTop="1" thickBot="1">
      <c r="A40" s="132">
        <f t="shared" si="15"/>
        <v>26</v>
      </c>
      <c r="B40" s="133">
        <v>0</v>
      </c>
      <c r="C40" s="133">
        <v>0</v>
      </c>
      <c r="D40" s="133">
        <v>0</v>
      </c>
      <c r="E40" s="133">
        <v>0</v>
      </c>
      <c r="F40" s="214" t="s">
        <v>1833</v>
      </c>
      <c r="G40" s="207" t="s">
        <v>144</v>
      </c>
      <c r="H40" s="207" t="s">
        <v>214</v>
      </c>
      <c r="I40" s="208">
        <v>2</v>
      </c>
      <c r="J40" s="223">
        <v>2</v>
      </c>
      <c r="K40" s="219">
        <f t="shared" si="10"/>
        <v>4</v>
      </c>
      <c r="L40" s="223">
        <v>2</v>
      </c>
      <c r="M40" s="223">
        <v>2</v>
      </c>
      <c r="N40" s="219">
        <f t="shared" si="11"/>
        <v>4</v>
      </c>
      <c r="O40" s="219">
        <f t="shared" si="12"/>
        <v>8</v>
      </c>
      <c r="P40" s="387"/>
      <c r="Q40" s="114" t="s">
        <v>1823</v>
      </c>
      <c r="R40" s="251" t="s">
        <v>402</v>
      </c>
      <c r="S40" s="264">
        <v>4</v>
      </c>
      <c r="T40" s="224">
        <f t="shared" si="13"/>
        <v>2</v>
      </c>
      <c r="U40" s="114" t="str">
        <f t="shared" si="14"/>
        <v>De acuerdo con lo programado</v>
      </c>
      <c r="V40" s="114" t="s">
        <v>1832</v>
      </c>
      <c r="W40" s="264">
        <v>0</v>
      </c>
      <c r="X40" s="224">
        <f t="shared" si="1"/>
        <v>0</v>
      </c>
      <c r="Y40" s="114" t="str">
        <f t="shared" si="2"/>
        <v>En riesgo en cumplimiento</v>
      </c>
      <c r="Z40" s="114"/>
      <c r="AA40" s="264">
        <v>0</v>
      </c>
      <c r="AB40" s="224">
        <f t="shared" si="3"/>
        <v>0</v>
      </c>
      <c r="AC40" s="114" t="str">
        <f t="shared" si="4"/>
        <v>En riesgo en cumplimiento</v>
      </c>
      <c r="AD40" s="114"/>
      <c r="AE40" s="264">
        <v>0</v>
      </c>
      <c r="AF40" s="224">
        <f t="shared" si="5"/>
        <v>0</v>
      </c>
      <c r="AG40" s="114" t="str">
        <f t="shared" si="6"/>
        <v>En riesgo en cumplimiento</v>
      </c>
      <c r="AH40" s="114"/>
      <c r="AI40" s="264">
        <f t="shared" si="7"/>
        <v>4</v>
      </c>
      <c r="AJ40" s="113">
        <f t="shared" si="8"/>
        <v>0.5</v>
      </c>
      <c r="AK40" s="114" t="b">
        <f t="shared" si="9"/>
        <v>0</v>
      </c>
      <c r="AL40" s="114"/>
    </row>
    <row r="41" spans="1:38" ht="27.9" customHeight="1" thickTop="1" thickBot="1">
      <c r="A41" s="132">
        <f t="shared" si="15"/>
        <v>27</v>
      </c>
      <c r="B41" s="133">
        <v>0</v>
      </c>
      <c r="C41" s="133">
        <v>0</v>
      </c>
      <c r="D41" s="133">
        <v>0</v>
      </c>
      <c r="E41" s="133">
        <v>0</v>
      </c>
      <c r="F41" s="214" t="s">
        <v>1834</v>
      </c>
      <c r="G41" s="207" t="s">
        <v>170</v>
      </c>
      <c r="H41" s="207" t="s">
        <v>205</v>
      </c>
      <c r="I41" s="208">
        <v>1</v>
      </c>
      <c r="J41" s="223">
        <v>1</v>
      </c>
      <c r="K41" s="219">
        <f t="shared" si="10"/>
        <v>2</v>
      </c>
      <c r="L41" s="223">
        <v>1</v>
      </c>
      <c r="M41" s="223">
        <v>1</v>
      </c>
      <c r="N41" s="219">
        <f t="shared" si="11"/>
        <v>2</v>
      </c>
      <c r="O41" s="219">
        <f t="shared" si="12"/>
        <v>4</v>
      </c>
      <c r="P41" s="387"/>
      <c r="Q41" s="114" t="s">
        <v>1823</v>
      </c>
      <c r="R41" s="251" t="s">
        <v>1829</v>
      </c>
      <c r="S41" s="264">
        <v>0</v>
      </c>
      <c r="T41" s="224">
        <f t="shared" si="13"/>
        <v>0</v>
      </c>
      <c r="U41" s="114" t="str">
        <f t="shared" si="14"/>
        <v>En riesgo en cumplimiento</v>
      </c>
      <c r="V41" s="114" t="s">
        <v>1830</v>
      </c>
      <c r="W41" s="264">
        <v>0</v>
      </c>
      <c r="X41" s="224">
        <f t="shared" si="1"/>
        <v>0</v>
      </c>
      <c r="Y41" s="114" t="str">
        <f t="shared" si="2"/>
        <v>En riesgo en cumplimiento</v>
      </c>
      <c r="Z41" s="114"/>
      <c r="AA41" s="264">
        <v>0</v>
      </c>
      <c r="AB41" s="224">
        <f t="shared" si="3"/>
        <v>0</v>
      </c>
      <c r="AC41" s="114" t="str">
        <f t="shared" si="4"/>
        <v>En riesgo en cumplimiento</v>
      </c>
      <c r="AD41" s="114"/>
      <c r="AE41" s="264">
        <v>0</v>
      </c>
      <c r="AF41" s="224">
        <f t="shared" si="5"/>
        <v>0</v>
      </c>
      <c r="AG41" s="114" t="str">
        <f t="shared" si="6"/>
        <v>En riesgo en cumplimiento</v>
      </c>
      <c r="AH41" s="114"/>
      <c r="AI41" s="264">
        <f t="shared" si="7"/>
        <v>0</v>
      </c>
      <c r="AJ41" s="113">
        <f t="shared" si="8"/>
        <v>0</v>
      </c>
      <c r="AK41" s="114" t="str">
        <f t="shared" si="9"/>
        <v>En riesgo en cumplimiento</v>
      </c>
      <c r="AL41" s="114"/>
    </row>
    <row r="42" spans="1:38" ht="27.9" customHeight="1" thickTop="1" thickBot="1">
      <c r="A42" s="132">
        <f t="shared" si="15"/>
        <v>28</v>
      </c>
      <c r="B42" s="133">
        <v>0</v>
      </c>
      <c r="C42" s="133">
        <v>0</v>
      </c>
      <c r="D42" s="133">
        <v>0</v>
      </c>
      <c r="E42" s="133">
        <v>0</v>
      </c>
      <c r="F42" s="214" t="s">
        <v>1835</v>
      </c>
      <c r="G42" s="207" t="s">
        <v>140</v>
      </c>
      <c r="H42" s="207" t="s">
        <v>216</v>
      </c>
      <c r="I42" s="208">
        <v>0</v>
      </c>
      <c r="J42" s="223">
        <v>1</v>
      </c>
      <c r="K42" s="219">
        <f t="shared" si="10"/>
        <v>1</v>
      </c>
      <c r="L42" s="223">
        <v>0</v>
      </c>
      <c r="M42" s="223">
        <v>1</v>
      </c>
      <c r="N42" s="219">
        <f t="shared" si="11"/>
        <v>1</v>
      </c>
      <c r="O42" s="219">
        <f t="shared" si="12"/>
        <v>2</v>
      </c>
      <c r="P42" s="387"/>
      <c r="Q42" s="114" t="s">
        <v>1823</v>
      </c>
      <c r="R42" s="251" t="s">
        <v>1829</v>
      </c>
      <c r="S42" s="264">
        <v>0</v>
      </c>
      <c r="T42" s="224" t="str">
        <f t="shared" si="13"/>
        <v>No hay Programación</v>
      </c>
      <c r="U42" s="114" t="str">
        <f t="shared" si="14"/>
        <v>De acuerdo con lo programado</v>
      </c>
      <c r="V42" s="114"/>
      <c r="W42" s="264">
        <v>0</v>
      </c>
      <c r="X42" s="224">
        <f t="shared" si="1"/>
        <v>0</v>
      </c>
      <c r="Y42" s="114" t="str">
        <f t="shared" si="2"/>
        <v>En riesgo en cumplimiento</v>
      </c>
      <c r="Z42" s="114"/>
      <c r="AA42" s="264">
        <v>0</v>
      </c>
      <c r="AB42" s="224" t="str">
        <f t="shared" si="3"/>
        <v>No hay Programación</v>
      </c>
      <c r="AC42" s="114" t="str">
        <f t="shared" si="4"/>
        <v>De acuerdo con lo programado</v>
      </c>
      <c r="AD42" s="114"/>
      <c r="AE42" s="264">
        <v>0</v>
      </c>
      <c r="AF42" s="224">
        <f t="shared" si="5"/>
        <v>0</v>
      </c>
      <c r="AG42" s="114" t="str">
        <f t="shared" si="6"/>
        <v>En riesgo en cumplimiento</v>
      </c>
      <c r="AH42" s="114"/>
      <c r="AI42" s="264">
        <f t="shared" si="7"/>
        <v>0</v>
      </c>
      <c r="AJ42" s="113">
        <f t="shared" si="8"/>
        <v>0</v>
      </c>
      <c r="AK42" s="114" t="str">
        <f t="shared" si="9"/>
        <v>En riesgo en cumplimiento</v>
      </c>
      <c r="AL42" s="114"/>
    </row>
    <row r="43" spans="1:38" ht="27.9" customHeight="1" thickTop="1" thickBot="1">
      <c r="A43" s="132">
        <f t="shared" si="15"/>
        <v>29</v>
      </c>
      <c r="B43" s="133">
        <v>0</v>
      </c>
      <c r="C43" s="133">
        <v>0</v>
      </c>
      <c r="D43" s="133">
        <v>0</v>
      </c>
      <c r="E43" s="133">
        <v>0</v>
      </c>
      <c r="F43" s="214" t="s">
        <v>1836</v>
      </c>
      <c r="G43" s="207" t="s">
        <v>164</v>
      </c>
      <c r="H43" s="207" t="s">
        <v>193</v>
      </c>
      <c r="I43" s="208">
        <v>1</v>
      </c>
      <c r="J43" s="223">
        <v>1</v>
      </c>
      <c r="K43" s="219">
        <f t="shared" si="10"/>
        <v>2</v>
      </c>
      <c r="L43" s="223">
        <v>1</v>
      </c>
      <c r="M43" s="223">
        <v>1</v>
      </c>
      <c r="N43" s="219">
        <f t="shared" si="11"/>
        <v>2</v>
      </c>
      <c r="O43" s="219">
        <f t="shared" si="12"/>
        <v>4</v>
      </c>
      <c r="P43" s="387"/>
      <c r="Q43" s="114" t="s">
        <v>1823</v>
      </c>
      <c r="R43" s="251" t="s">
        <v>402</v>
      </c>
      <c r="S43" s="264">
        <v>1</v>
      </c>
      <c r="T43" s="224">
        <f t="shared" si="13"/>
        <v>1</v>
      </c>
      <c r="U43" s="114" t="str">
        <f t="shared" si="14"/>
        <v>De acuerdo con lo programado</v>
      </c>
      <c r="V43" s="114"/>
      <c r="W43" s="264">
        <v>0</v>
      </c>
      <c r="X43" s="224">
        <f t="shared" si="1"/>
        <v>0</v>
      </c>
      <c r="Y43" s="114" t="str">
        <f t="shared" si="2"/>
        <v>En riesgo en cumplimiento</v>
      </c>
      <c r="Z43" s="114"/>
      <c r="AA43" s="264">
        <v>0</v>
      </c>
      <c r="AB43" s="224">
        <f t="shared" si="3"/>
        <v>0</v>
      </c>
      <c r="AC43" s="114" t="str">
        <f t="shared" si="4"/>
        <v>En riesgo en cumplimiento</v>
      </c>
      <c r="AD43" s="114"/>
      <c r="AE43" s="264">
        <v>0</v>
      </c>
      <c r="AF43" s="224">
        <f t="shared" si="5"/>
        <v>0</v>
      </c>
      <c r="AG43" s="114" t="str">
        <f t="shared" si="6"/>
        <v>En riesgo en cumplimiento</v>
      </c>
      <c r="AH43" s="114"/>
      <c r="AI43" s="264">
        <f t="shared" si="7"/>
        <v>1</v>
      </c>
      <c r="AJ43" s="113">
        <f t="shared" si="8"/>
        <v>0.25</v>
      </c>
      <c r="AK43" s="114" t="str">
        <f t="shared" si="9"/>
        <v>En riesgo en cumplimiento</v>
      </c>
      <c r="AL43" s="114"/>
    </row>
    <row r="44" spans="1:38" ht="27.9" customHeight="1" thickTop="1" thickBot="1">
      <c r="A44" s="132">
        <f t="shared" si="15"/>
        <v>30</v>
      </c>
      <c r="B44" s="133">
        <v>0</v>
      </c>
      <c r="C44" s="133">
        <v>0</v>
      </c>
      <c r="D44" s="133">
        <v>0</v>
      </c>
      <c r="E44" s="133">
        <v>0</v>
      </c>
      <c r="F44" s="214" t="s">
        <v>1820</v>
      </c>
      <c r="G44" s="207" t="s">
        <v>183</v>
      </c>
      <c r="H44" s="207" t="s">
        <v>213</v>
      </c>
      <c r="I44" s="208">
        <v>1</v>
      </c>
      <c r="J44" s="223">
        <v>0</v>
      </c>
      <c r="K44" s="219">
        <f t="shared" si="10"/>
        <v>1</v>
      </c>
      <c r="L44" s="223">
        <v>1</v>
      </c>
      <c r="M44" s="223">
        <v>0</v>
      </c>
      <c r="N44" s="219">
        <f t="shared" si="11"/>
        <v>1</v>
      </c>
      <c r="O44" s="219">
        <f t="shared" si="12"/>
        <v>2</v>
      </c>
      <c r="P44" s="387"/>
      <c r="Q44" s="114" t="s">
        <v>1823</v>
      </c>
      <c r="R44" s="251" t="s">
        <v>402</v>
      </c>
      <c r="S44" s="264">
        <v>0</v>
      </c>
      <c r="T44" s="224">
        <f t="shared" si="13"/>
        <v>0</v>
      </c>
      <c r="U44" s="114" t="str">
        <f t="shared" si="14"/>
        <v>En riesgo en cumplimiento</v>
      </c>
      <c r="V44" s="114" t="s">
        <v>1837</v>
      </c>
      <c r="W44" s="264">
        <v>0</v>
      </c>
      <c r="X44" s="224" t="str">
        <f t="shared" si="1"/>
        <v>No hay Programación</v>
      </c>
      <c r="Y44" s="114" t="str">
        <f t="shared" si="2"/>
        <v>De acuerdo con lo programado</v>
      </c>
      <c r="Z44" s="114"/>
      <c r="AA44" s="264">
        <v>0</v>
      </c>
      <c r="AB44" s="224">
        <f t="shared" si="3"/>
        <v>0</v>
      </c>
      <c r="AC44" s="114" t="str">
        <f t="shared" si="4"/>
        <v>En riesgo en cumplimiento</v>
      </c>
      <c r="AD44" s="114"/>
      <c r="AE44" s="264">
        <v>0</v>
      </c>
      <c r="AF44" s="224" t="str">
        <f t="shared" si="5"/>
        <v>No hay Programación</v>
      </c>
      <c r="AG44" s="114" t="str">
        <f t="shared" si="6"/>
        <v>De acuerdo con lo programado</v>
      </c>
      <c r="AH44" s="114"/>
      <c r="AI44" s="264">
        <f t="shared" si="7"/>
        <v>0</v>
      </c>
      <c r="AJ44" s="113">
        <f t="shared" si="8"/>
        <v>0</v>
      </c>
      <c r="AK44" s="114" t="str">
        <f t="shared" si="9"/>
        <v>En riesgo en cumplimiento</v>
      </c>
      <c r="AL44" s="114"/>
    </row>
    <row r="45" spans="1:38" ht="27.9" customHeight="1" thickTop="1" thickBot="1">
      <c r="A45" s="132">
        <f t="shared" si="15"/>
        <v>31</v>
      </c>
      <c r="B45" s="133">
        <v>0</v>
      </c>
      <c r="C45" s="133">
        <v>0</v>
      </c>
      <c r="D45" s="133">
        <v>0</v>
      </c>
      <c r="E45" s="133">
        <v>0</v>
      </c>
      <c r="F45" s="465" t="s">
        <v>1821</v>
      </c>
      <c r="G45" s="207" t="s">
        <v>183</v>
      </c>
      <c r="H45" s="207" t="s">
        <v>219</v>
      </c>
      <c r="I45" s="208">
        <v>1</v>
      </c>
      <c r="J45" s="223">
        <v>0</v>
      </c>
      <c r="K45" s="219">
        <f t="shared" si="10"/>
        <v>1</v>
      </c>
      <c r="L45" s="223">
        <v>1</v>
      </c>
      <c r="M45" s="223">
        <v>0</v>
      </c>
      <c r="N45" s="219">
        <f t="shared" si="11"/>
        <v>1</v>
      </c>
      <c r="O45" s="219">
        <f t="shared" si="12"/>
        <v>2</v>
      </c>
      <c r="P45" s="387"/>
      <c r="Q45" s="114" t="s">
        <v>1823</v>
      </c>
      <c r="R45" s="251" t="s">
        <v>402</v>
      </c>
      <c r="S45" s="264">
        <v>1</v>
      </c>
      <c r="T45" s="224">
        <f t="shared" si="13"/>
        <v>1</v>
      </c>
      <c r="U45" s="114" t="str">
        <f t="shared" si="14"/>
        <v>De acuerdo con lo programado</v>
      </c>
      <c r="V45" s="114"/>
      <c r="W45" s="264">
        <v>0</v>
      </c>
      <c r="X45" s="224" t="str">
        <f t="shared" si="1"/>
        <v>No hay Programación</v>
      </c>
      <c r="Y45" s="114" t="str">
        <f t="shared" si="2"/>
        <v>De acuerdo con lo programado</v>
      </c>
      <c r="Z45" s="114"/>
      <c r="AA45" s="264">
        <v>0</v>
      </c>
      <c r="AB45" s="224">
        <f t="shared" si="3"/>
        <v>0</v>
      </c>
      <c r="AC45" s="114" t="str">
        <f t="shared" si="4"/>
        <v>En riesgo en cumplimiento</v>
      </c>
      <c r="AD45" s="114"/>
      <c r="AE45" s="264">
        <v>0</v>
      </c>
      <c r="AF45" s="224" t="str">
        <f t="shared" si="5"/>
        <v>No hay Programación</v>
      </c>
      <c r="AG45" s="114" t="str">
        <f t="shared" si="6"/>
        <v>De acuerdo con lo programado</v>
      </c>
      <c r="AH45" s="114"/>
      <c r="AI45" s="264">
        <f t="shared" si="7"/>
        <v>1</v>
      </c>
      <c r="AJ45" s="113">
        <f t="shared" si="8"/>
        <v>0.5</v>
      </c>
      <c r="AK45" s="114" t="b">
        <f t="shared" si="9"/>
        <v>0</v>
      </c>
      <c r="AL45" s="114"/>
    </row>
    <row r="46" spans="1:38" ht="27.9" customHeight="1" thickTop="1" thickBot="1">
      <c r="A46" s="132">
        <f t="shared" si="15"/>
        <v>32</v>
      </c>
      <c r="B46" s="133">
        <v>0</v>
      </c>
      <c r="C46" s="133">
        <v>0</v>
      </c>
      <c r="D46" s="133">
        <v>0</v>
      </c>
      <c r="E46" s="133">
        <v>0</v>
      </c>
      <c r="F46" s="214" t="s">
        <v>1838</v>
      </c>
      <c r="G46" s="207" t="s">
        <v>144</v>
      </c>
      <c r="H46" s="207" t="s">
        <v>193</v>
      </c>
      <c r="I46" s="208">
        <v>1</v>
      </c>
      <c r="J46" s="223">
        <v>1</v>
      </c>
      <c r="K46" s="219">
        <f t="shared" si="10"/>
        <v>2</v>
      </c>
      <c r="L46" s="223">
        <v>1</v>
      </c>
      <c r="M46" s="223">
        <v>1</v>
      </c>
      <c r="N46" s="219">
        <f t="shared" si="11"/>
        <v>2</v>
      </c>
      <c r="O46" s="219">
        <f t="shared" si="12"/>
        <v>4</v>
      </c>
      <c r="P46" s="387"/>
      <c r="Q46" s="114" t="s">
        <v>1839</v>
      </c>
      <c r="R46" s="251" t="s">
        <v>402</v>
      </c>
      <c r="S46" s="264">
        <v>1</v>
      </c>
      <c r="T46" s="224">
        <f t="shared" si="13"/>
        <v>1</v>
      </c>
      <c r="U46" s="114" t="str">
        <f t="shared" si="14"/>
        <v>De acuerdo con lo programado</v>
      </c>
      <c r="V46" s="114"/>
      <c r="W46" s="264">
        <v>0</v>
      </c>
      <c r="X46" s="224">
        <f t="shared" si="1"/>
        <v>0</v>
      </c>
      <c r="Y46" s="114" t="str">
        <f t="shared" si="2"/>
        <v>En riesgo en cumplimiento</v>
      </c>
      <c r="Z46" s="114"/>
      <c r="AA46" s="264">
        <v>0</v>
      </c>
      <c r="AB46" s="224">
        <f t="shared" si="3"/>
        <v>0</v>
      </c>
      <c r="AC46" s="114" t="str">
        <f t="shared" si="4"/>
        <v>En riesgo en cumplimiento</v>
      </c>
      <c r="AD46" s="114"/>
      <c r="AE46" s="264">
        <v>0</v>
      </c>
      <c r="AF46" s="224">
        <f t="shared" si="5"/>
        <v>0</v>
      </c>
      <c r="AG46" s="114" t="str">
        <f t="shared" si="6"/>
        <v>En riesgo en cumplimiento</v>
      </c>
      <c r="AH46" s="114"/>
      <c r="AI46" s="264">
        <f t="shared" si="7"/>
        <v>1</v>
      </c>
      <c r="AJ46" s="113">
        <f t="shared" si="8"/>
        <v>0.25</v>
      </c>
      <c r="AK46" s="114" t="str">
        <f t="shared" si="9"/>
        <v>En riesgo en cumplimiento</v>
      </c>
      <c r="AL46" s="114"/>
    </row>
    <row r="47" spans="1:38" ht="27.9" customHeight="1" thickTop="1" thickBot="1">
      <c r="A47" s="132">
        <f t="shared" si="15"/>
        <v>33</v>
      </c>
      <c r="B47" s="133">
        <v>0</v>
      </c>
      <c r="C47" s="133">
        <v>0</v>
      </c>
      <c r="D47" s="133">
        <v>0</v>
      </c>
      <c r="E47" s="133">
        <v>0</v>
      </c>
      <c r="F47" s="466" t="s">
        <v>1840</v>
      </c>
      <c r="G47" s="207" t="s">
        <v>150</v>
      </c>
      <c r="H47" s="207" t="s">
        <v>214</v>
      </c>
      <c r="I47" s="208">
        <v>4</v>
      </c>
      <c r="J47" s="223">
        <v>20</v>
      </c>
      <c r="K47" s="219">
        <f t="shared" si="10"/>
        <v>24</v>
      </c>
      <c r="L47" s="223">
        <v>4</v>
      </c>
      <c r="M47" s="223">
        <v>4</v>
      </c>
      <c r="N47" s="219">
        <f t="shared" si="11"/>
        <v>8</v>
      </c>
      <c r="O47" s="219">
        <f t="shared" si="12"/>
        <v>32</v>
      </c>
      <c r="P47" s="387"/>
      <c r="Q47" s="114" t="s">
        <v>1839</v>
      </c>
      <c r="R47" s="251" t="s">
        <v>402</v>
      </c>
      <c r="S47" s="264">
        <v>2</v>
      </c>
      <c r="T47" s="224">
        <f t="shared" si="13"/>
        <v>0.5</v>
      </c>
      <c r="U47" s="114" t="b">
        <f t="shared" si="14"/>
        <v>0</v>
      </c>
      <c r="V47" s="114" t="s">
        <v>1841</v>
      </c>
      <c r="W47" s="264">
        <v>0</v>
      </c>
      <c r="X47" s="224">
        <f t="shared" ref="X47:X78" si="16">IF(W47="","No hay ejecución",IF(AND(J47=0),"No hay Programación", W47/J47))</f>
        <v>0</v>
      </c>
      <c r="Y47" s="114" t="str">
        <f t="shared" ref="Y47:Y78" si="17">IF(X47="No hay ejecución","NA",IF(X47&gt;=90%,"De acuerdo con lo programado",IF(X47&gt;=51%,"Atraso Leve",IF(X47&lt;50%,"En riesgo en cumplimiento"))))</f>
        <v>En riesgo en cumplimiento</v>
      </c>
      <c r="Z47" s="114"/>
      <c r="AA47" s="264">
        <v>0</v>
      </c>
      <c r="AB47" s="224">
        <f t="shared" ref="AB47:AB78" si="18">IF(AA47="","No hay ejecución",IF(AND(L47=0),"No hay Programación", AA47/L47))</f>
        <v>0</v>
      </c>
      <c r="AC47" s="114" t="str">
        <f t="shared" ref="AC47:AC78" si="19">IF(AB47="No hay ejecución","NA",IF(AB47&gt;=90%,"De acuerdo con lo programado",IF(AB47&gt;=51%,"Atraso Leve",IF(AB47&lt;50%,"En riesgo en cumplimiento"))))</f>
        <v>En riesgo en cumplimiento</v>
      </c>
      <c r="AD47" s="114"/>
      <c r="AE47" s="264">
        <v>0</v>
      </c>
      <c r="AF47" s="224">
        <f t="shared" ref="AF47:AF78" si="20">IF(AE47="","No hay ejecución",IF(AND(M47=0),"No hay Programación", AE47/M47))</f>
        <v>0</v>
      </c>
      <c r="AG47" s="114" t="str">
        <f t="shared" ref="AG47:AG78" si="21">IF(AF47="No hay ejecución","NA",IF(AF47&gt;=90%,"De acuerdo con lo programado",IF(AF47&gt;=51%,"Atraso Leve",IF(AF47&lt;50%,"En riesgo en cumplimiento"))))</f>
        <v>En riesgo en cumplimiento</v>
      </c>
      <c r="AH47" s="114"/>
      <c r="AI47" s="264">
        <f t="shared" ref="AI47:AI78" si="22">AE47+AA47+W47+S47</f>
        <v>2</v>
      </c>
      <c r="AJ47" s="113">
        <f t="shared" ref="AJ47:AJ78" si="23">IF(AI47="","No hay ejecución",IF(AND(O47=0),"No hay Programación", AI47/O47))</f>
        <v>6.25E-2</v>
      </c>
      <c r="AK47" s="114" t="str">
        <f t="shared" ref="AK47:AK78" si="24">IF(AJ47="No hay ejecución","NA",IF(AJ47&gt;=90%,"De acuerdo con lo programado",IF(AJ47&gt;=51%,"Atraso Leve",IF(AJ47&lt;50%,"En riesgo en cumplimiento"))))</f>
        <v>En riesgo en cumplimiento</v>
      </c>
      <c r="AL47" s="114"/>
    </row>
    <row r="48" spans="1:38" ht="27.9" customHeight="1" thickTop="1" thickBot="1">
      <c r="A48" s="132">
        <f t="shared" si="15"/>
        <v>34</v>
      </c>
      <c r="B48" s="133">
        <v>0</v>
      </c>
      <c r="C48" s="133">
        <v>0</v>
      </c>
      <c r="D48" s="133">
        <v>0</v>
      </c>
      <c r="E48" s="133">
        <v>0</v>
      </c>
      <c r="F48" s="466" t="s">
        <v>1842</v>
      </c>
      <c r="G48" s="207" t="s">
        <v>150</v>
      </c>
      <c r="H48" s="207" t="s">
        <v>193</v>
      </c>
      <c r="I48" s="208">
        <v>2</v>
      </c>
      <c r="J48" s="223">
        <v>2</v>
      </c>
      <c r="K48" s="219">
        <f t="shared" si="10"/>
        <v>4</v>
      </c>
      <c r="L48" s="223">
        <v>2</v>
      </c>
      <c r="M48" s="223">
        <v>2</v>
      </c>
      <c r="N48" s="219">
        <f t="shared" si="11"/>
        <v>4</v>
      </c>
      <c r="O48" s="219">
        <f t="shared" si="12"/>
        <v>8</v>
      </c>
      <c r="P48" s="387"/>
      <c r="Q48" s="114" t="s">
        <v>1839</v>
      </c>
      <c r="R48" s="251" t="s">
        <v>402</v>
      </c>
      <c r="S48" s="264">
        <v>2</v>
      </c>
      <c r="T48" s="224">
        <f t="shared" si="13"/>
        <v>1</v>
      </c>
      <c r="U48" s="114" t="str">
        <f t="shared" si="14"/>
        <v>De acuerdo con lo programado</v>
      </c>
      <c r="V48" s="114"/>
      <c r="W48" s="264">
        <v>0</v>
      </c>
      <c r="X48" s="224">
        <f t="shared" si="16"/>
        <v>0</v>
      </c>
      <c r="Y48" s="114" t="str">
        <f t="shared" si="17"/>
        <v>En riesgo en cumplimiento</v>
      </c>
      <c r="Z48" s="114"/>
      <c r="AA48" s="264">
        <v>0</v>
      </c>
      <c r="AB48" s="224">
        <f t="shared" si="18"/>
        <v>0</v>
      </c>
      <c r="AC48" s="114" t="str">
        <f t="shared" si="19"/>
        <v>En riesgo en cumplimiento</v>
      </c>
      <c r="AD48" s="114"/>
      <c r="AE48" s="264">
        <v>0</v>
      </c>
      <c r="AF48" s="224">
        <f t="shared" si="20"/>
        <v>0</v>
      </c>
      <c r="AG48" s="114" t="str">
        <f t="shared" si="21"/>
        <v>En riesgo en cumplimiento</v>
      </c>
      <c r="AH48" s="114"/>
      <c r="AI48" s="264">
        <f t="shared" si="22"/>
        <v>2</v>
      </c>
      <c r="AJ48" s="113">
        <f t="shared" si="23"/>
        <v>0.25</v>
      </c>
      <c r="AK48" s="114" t="str">
        <f t="shared" si="24"/>
        <v>En riesgo en cumplimiento</v>
      </c>
      <c r="AL48" s="114"/>
    </row>
    <row r="49" spans="1:38" ht="27.9" customHeight="1" thickTop="1" thickBot="1">
      <c r="A49" s="132">
        <f t="shared" si="15"/>
        <v>35</v>
      </c>
      <c r="B49" s="133">
        <v>0</v>
      </c>
      <c r="C49" s="133">
        <v>0</v>
      </c>
      <c r="D49" s="133">
        <v>0</v>
      </c>
      <c r="E49" s="133">
        <v>0</v>
      </c>
      <c r="F49" s="214" t="s">
        <v>1843</v>
      </c>
      <c r="G49" s="207" t="s">
        <v>184</v>
      </c>
      <c r="H49" s="207" t="s">
        <v>214</v>
      </c>
      <c r="I49" s="208">
        <v>40</v>
      </c>
      <c r="J49" s="223">
        <v>40</v>
      </c>
      <c r="K49" s="219">
        <f t="shared" si="10"/>
        <v>80</v>
      </c>
      <c r="L49" s="223">
        <v>55</v>
      </c>
      <c r="M49" s="223">
        <v>55</v>
      </c>
      <c r="N49" s="219">
        <f t="shared" si="11"/>
        <v>110</v>
      </c>
      <c r="O49" s="219">
        <f t="shared" si="12"/>
        <v>190</v>
      </c>
      <c r="P49" s="387"/>
      <c r="Q49" s="114" t="s">
        <v>1839</v>
      </c>
      <c r="R49" s="251" t="s">
        <v>402</v>
      </c>
      <c r="S49" s="264">
        <v>40</v>
      </c>
      <c r="T49" s="224">
        <f t="shared" si="13"/>
        <v>1</v>
      </c>
      <c r="U49" s="114" t="str">
        <f t="shared" si="14"/>
        <v>De acuerdo con lo programado</v>
      </c>
      <c r="V49" s="114"/>
      <c r="W49" s="264">
        <v>0</v>
      </c>
      <c r="X49" s="224">
        <f t="shared" si="16"/>
        <v>0</v>
      </c>
      <c r="Y49" s="114" t="str">
        <f t="shared" si="17"/>
        <v>En riesgo en cumplimiento</v>
      </c>
      <c r="Z49" s="114"/>
      <c r="AA49" s="264">
        <v>0</v>
      </c>
      <c r="AB49" s="224">
        <f t="shared" si="18"/>
        <v>0</v>
      </c>
      <c r="AC49" s="114" t="str">
        <f t="shared" si="19"/>
        <v>En riesgo en cumplimiento</v>
      </c>
      <c r="AD49" s="114"/>
      <c r="AE49" s="264">
        <v>0</v>
      </c>
      <c r="AF49" s="224">
        <f t="shared" si="20"/>
        <v>0</v>
      </c>
      <c r="AG49" s="114" t="str">
        <f t="shared" si="21"/>
        <v>En riesgo en cumplimiento</v>
      </c>
      <c r="AH49" s="114"/>
      <c r="AI49" s="264">
        <f t="shared" si="22"/>
        <v>40</v>
      </c>
      <c r="AJ49" s="113">
        <f t="shared" si="23"/>
        <v>0.21052631578947367</v>
      </c>
      <c r="AK49" s="114" t="str">
        <f t="shared" si="24"/>
        <v>En riesgo en cumplimiento</v>
      </c>
      <c r="AL49" s="114"/>
    </row>
    <row r="50" spans="1:38" ht="27.9" customHeight="1" thickTop="1" thickBot="1">
      <c r="A50" s="132">
        <f t="shared" si="15"/>
        <v>36</v>
      </c>
      <c r="B50" s="133">
        <v>0</v>
      </c>
      <c r="C50" s="133">
        <v>0</v>
      </c>
      <c r="D50" s="133">
        <v>0</v>
      </c>
      <c r="E50" s="133">
        <v>0</v>
      </c>
      <c r="F50" s="466" t="s">
        <v>1844</v>
      </c>
      <c r="G50" s="207" t="s">
        <v>144</v>
      </c>
      <c r="H50" s="207" t="s">
        <v>214</v>
      </c>
      <c r="I50" s="208">
        <v>1</v>
      </c>
      <c r="J50" s="223">
        <v>1</v>
      </c>
      <c r="K50" s="219">
        <f t="shared" si="10"/>
        <v>2</v>
      </c>
      <c r="L50" s="223">
        <v>1</v>
      </c>
      <c r="M50" s="223">
        <v>1</v>
      </c>
      <c r="N50" s="219">
        <f t="shared" si="11"/>
        <v>2</v>
      </c>
      <c r="O50" s="219">
        <f t="shared" si="12"/>
        <v>4</v>
      </c>
      <c r="P50" s="387"/>
      <c r="Q50" s="114" t="s">
        <v>1839</v>
      </c>
      <c r="R50" s="251" t="s">
        <v>402</v>
      </c>
      <c r="S50" s="264">
        <v>2</v>
      </c>
      <c r="T50" s="224">
        <f t="shared" si="13"/>
        <v>2</v>
      </c>
      <c r="U50" s="114" t="str">
        <f t="shared" si="14"/>
        <v>De acuerdo con lo programado</v>
      </c>
      <c r="V50" s="114" t="s">
        <v>1832</v>
      </c>
      <c r="W50" s="264">
        <v>0</v>
      </c>
      <c r="X50" s="224">
        <f t="shared" si="16"/>
        <v>0</v>
      </c>
      <c r="Y50" s="114" t="str">
        <f t="shared" si="17"/>
        <v>En riesgo en cumplimiento</v>
      </c>
      <c r="Z50" s="114"/>
      <c r="AA50" s="264">
        <v>0</v>
      </c>
      <c r="AB50" s="224">
        <f t="shared" si="18"/>
        <v>0</v>
      </c>
      <c r="AC50" s="114" t="str">
        <f t="shared" si="19"/>
        <v>En riesgo en cumplimiento</v>
      </c>
      <c r="AD50" s="114"/>
      <c r="AE50" s="264">
        <v>0</v>
      </c>
      <c r="AF50" s="224">
        <f t="shared" si="20"/>
        <v>0</v>
      </c>
      <c r="AG50" s="114" t="str">
        <f t="shared" si="21"/>
        <v>En riesgo en cumplimiento</v>
      </c>
      <c r="AH50" s="114"/>
      <c r="AI50" s="264">
        <f t="shared" si="22"/>
        <v>2</v>
      </c>
      <c r="AJ50" s="113">
        <f t="shared" si="23"/>
        <v>0.5</v>
      </c>
      <c r="AK50" s="114" t="b">
        <f t="shared" si="24"/>
        <v>0</v>
      </c>
      <c r="AL50" s="114"/>
    </row>
    <row r="51" spans="1:38" ht="27.9" customHeight="1" thickTop="1" thickBot="1">
      <c r="A51" s="132">
        <f t="shared" si="15"/>
        <v>37</v>
      </c>
      <c r="B51" s="133">
        <v>0</v>
      </c>
      <c r="C51" s="133">
        <v>0</v>
      </c>
      <c r="D51" s="133">
        <v>0</v>
      </c>
      <c r="E51" s="133">
        <v>0</v>
      </c>
      <c r="F51" s="214" t="s">
        <v>1845</v>
      </c>
      <c r="G51" s="207" t="s">
        <v>145</v>
      </c>
      <c r="H51" s="207" t="s">
        <v>214</v>
      </c>
      <c r="I51" s="208">
        <v>2</v>
      </c>
      <c r="J51" s="223">
        <v>10</v>
      </c>
      <c r="K51" s="219">
        <f t="shared" si="10"/>
        <v>12</v>
      </c>
      <c r="L51" s="223">
        <v>4</v>
      </c>
      <c r="M51" s="223">
        <v>4</v>
      </c>
      <c r="N51" s="219">
        <f t="shared" si="11"/>
        <v>8</v>
      </c>
      <c r="O51" s="219">
        <f t="shared" si="12"/>
        <v>20</v>
      </c>
      <c r="P51" s="387"/>
      <c r="Q51" s="114" t="s">
        <v>1846</v>
      </c>
      <c r="R51" s="251" t="s">
        <v>402</v>
      </c>
      <c r="S51" s="264">
        <v>0</v>
      </c>
      <c r="T51" s="224">
        <f t="shared" si="13"/>
        <v>0</v>
      </c>
      <c r="U51" s="114" t="str">
        <f t="shared" si="14"/>
        <v>En riesgo en cumplimiento</v>
      </c>
      <c r="V51" s="114" t="s">
        <v>1830</v>
      </c>
      <c r="W51" s="264">
        <v>0</v>
      </c>
      <c r="X51" s="224">
        <f t="shared" si="16"/>
        <v>0</v>
      </c>
      <c r="Y51" s="114" t="str">
        <f t="shared" si="17"/>
        <v>En riesgo en cumplimiento</v>
      </c>
      <c r="Z51" s="114"/>
      <c r="AA51" s="264">
        <v>0</v>
      </c>
      <c r="AB51" s="224">
        <f t="shared" si="18"/>
        <v>0</v>
      </c>
      <c r="AC51" s="114" t="str">
        <f t="shared" si="19"/>
        <v>En riesgo en cumplimiento</v>
      </c>
      <c r="AD51" s="114"/>
      <c r="AE51" s="264">
        <v>0</v>
      </c>
      <c r="AF51" s="224">
        <f t="shared" si="20"/>
        <v>0</v>
      </c>
      <c r="AG51" s="114" t="str">
        <f t="shared" si="21"/>
        <v>En riesgo en cumplimiento</v>
      </c>
      <c r="AH51" s="114"/>
      <c r="AI51" s="264">
        <f t="shared" si="22"/>
        <v>0</v>
      </c>
      <c r="AJ51" s="113">
        <f t="shared" si="23"/>
        <v>0</v>
      </c>
      <c r="AK51" s="114" t="str">
        <f t="shared" si="24"/>
        <v>En riesgo en cumplimiento</v>
      </c>
      <c r="AL51" s="114"/>
    </row>
    <row r="52" spans="1:38" ht="27.9" customHeight="1" thickTop="1" thickBot="1">
      <c r="A52" s="132">
        <f t="shared" si="15"/>
        <v>38</v>
      </c>
      <c r="B52" s="133">
        <v>0</v>
      </c>
      <c r="C52" s="133">
        <v>0</v>
      </c>
      <c r="D52" s="133">
        <v>0</v>
      </c>
      <c r="E52" s="133">
        <v>0</v>
      </c>
      <c r="F52" s="467" t="s">
        <v>1847</v>
      </c>
      <c r="G52" s="207" t="s">
        <v>184</v>
      </c>
      <c r="H52" s="207" t="s">
        <v>214</v>
      </c>
      <c r="I52" s="208">
        <v>60</v>
      </c>
      <c r="J52" s="223">
        <v>100</v>
      </c>
      <c r="K52" s="219">
        <f t="shared" si="10"/>
        <v>160</v>
      </c>
      <c r="L52" s="223">
        <v>75</v>
      </c>
      <c r="M52" s="223">
        <v>75</v>
      </c>
      <c r="N52" s="219">
        <f t="shared" si="11"/>
        <v>150</v>
      </c>
      <c r="O52" s="219">
        <f t="shared" si="12"/>
        <v>310</v>
      </c>
      <c r="P52" s="387"/>
      <c r="Q52" s="114" t="s">
        <v>1846</v>
      </c>
      <c r="R52" s="251" t="s">
        <v>402</v>
      </c>
      <c r="S52" s="264">
        <v>0</v>
      </c>
      <c r="T52" s="224">
        <f t="shared" si="13"/>
        <v>0</v>
      </c>
      <c r="U52" s="114" t="str">
        <f t="shared" si="14"/>
        <v>En riesgo en cumplimiento</v>
      </c>
      <c r="V52" s="114" t="s">
        <v>1830</v>
      </c>
      <c r="W52" s="264">
        <v>0</v>
      </c>
      <c r="X52" s="224">
        <f t="shared" si="16"/>
        <v>0</v>
      </c>
      <c r="Y52" s="114" t="str">
        <f t="shared" si="17"/>
        <v>En riesgo en cumplimiento</v>
      </c>
      <c r="Z52" s="114"/>
      <c r="AA52" s="264">
        <v>0</v>
      </c>
      <c r="AB52" s="224">
        <f t="shared" si="18"/>
        <v>0</v>
      </c>
      <c r="AC52" s="114" t="str">
        <f t="shared" si="19"/>
        <v>En riesgo en cumplimiento</v>
      </c>
      <c r="AD52" s="114"/>
      <c r="AE52" s="264">
        <v>0</v>
      </c>
      <c r="AF52" s="224">
        <f t="shared" si="20"/>
        <v>0</v>
      </c>
      <c r="AG52" s="114" t="str">
        <f t="shared" si="21"/>
        <v>En riesgo en cumplimiento</v>
      </c>
      <c r="AH52" s="114"/>
      <c r="AI52" s="264">
        <f t="shared" si="22"/>
        <v>0</v>
      </c>
      <c r="AJ52" s="113">
        <f t="shared" si="23"/>
        <v>0</v>
      </c>
      <c r="AK52" s="114" t="str">
        <f t="shared" si="24"/>
        <v>En riesgo en cumplimiento</v>
      </c>
      <c r="AL52" s="114"/>
    </row>
    <row r="53" spans="1:38" ht="27.9" customHeight="1" thickTop="1" thickBot="1">
      <c r="A53" s="132">
        <f t="shared" si="15"/>
        <v>39</v>
      </c>
      <c r="B53" s="133">
        <v>0</v>
      </c>
      <c r="C53" s="133">
        <v>0</v>
      </c>
      <c r="D53" s="133">
        <v>0</v>
      </c>
      <c r="E53" s="133">
        <v>0</v>
      </c>
      <c r="F53" s="468" t="s">
        <v>1848</v>
      </c>
      <c r="G53" s="207" t="s">
        <v>164</v>
      </c>
      <c r="H53" s="207" t="s">
        <v>193</v>
      </c>
      <c r="I53" s="208">
        <v>1</v>
      </c>
      <c r="J53" s="223">
        <v>1</v>
      </c>
      <c r="K53" s="219">
        <f t="shared" si="10"/>
        <v>2</v>
      </c>
      <c r="L53" s="223">
        <v>1</v>
      </c>
      <c r="M53" s="223">
        <v>1</v>
      </c>
      <c r="N53" s="219">
        <f t="shared" si="11"/>
        <v>2</v>
      </c>
      <c r="O53" s="219">
        <f t="shared" si="12"/>
        <v>4</v>
      </c>
      <c r="P53" s="387"/>
      <c r="Q53" s="114" t="s">
        <v>1846</v>
      </c>
      <c r="R53" s="251" t="s">
        <v>402</v>
      </c>
      <c r="S53" s="264">
        <v>0</v>
      </c>
      <c r="T53" s="224">
        <f t="shared" si="13"/>
        <v>0</v>
      </c>
      <c r="U53" s="114" t="str">
        <f t="shared" si="14"/>
        <v>En riesgo en cumplimiento</v>
      </c>
      <c r="V53" s="114" t="s">
        <v>1830</v>
      </c>
      <c r="W53" s="264">
        <v>0</v>
      </c>
      <c r="X53" s="224">
        <f t="shared" si="16"/>
        <v>0</v>
      </c>
      <c r="Y53" s="114" t="str">
        <f t="shared" si="17"/>
        <v>En riesgo en cumplimiento</v>
      </c>
      <c r="Z53" s="114"/>
      <c r="AA53" s="264">
        <v>0</v>
      </c>
      <c r="AB53" s="224">
        <f t="shared" si="18"/>
        <v>0</v>
      </c>
      <c r="AC53" s="114" t="str">
        <f t="shared" si="19"/>
        <v>En riesgo en cumplimiento</v>
      </c>
      <c r="AD53" s="114"/>
      <c r="AE53" s="264">
        <v>0</v>
      </c>
      <c r="AF53" s="224">
        <f t="shared" si="20"/>
        <v>0</v>
      </c>
      <c r="AG53" s="114" t="str">
        <f t="shared" si="21"/>
        <v>En riesgo en cumplimiento</v>
      </c>
      <c r="AH53" s="114"/>
      <c r="AI53" s="264">
        <f t="shared" si="22"/>
        <v>0</v>
      </c>
      <c r="AJ53" s="113">
        <f t="shared" si="23"/>
        <v>0</v>
      </c>
      <c r="AK53" s="114" t="str">
        <f t="shared" si="24"/>
        <v>En riesgo en cumplimiento</v>
      </c>
      <c r="AL53" s="114"/>
    </row>
    <row r="54" spans="1:38" ht="27.9" customHeight="1" thickTop="1" thickBot="1">
      <c r="A54" s="132">
        <f t="shared" si="15"/>
        <v>40</v>
      </c>
      <c r="B54" s="133">
        <v>0</v>
      </c>
      <c r="C54" s="133">
        <v>0</v>
      </c>
      <c r="D54" s="133">
        <v>0</v>
      </c>
      <c r="E54" s="133">
        <v>0</v>
      </c>
      <c r="F54" s="214" t="s">
        <v>1849</v>
      </c>
      <c r="G54" s="207" t="s">
        <v>132</v>
      </c>
      <c r="H54" s="207" t="s">
        <v>202</v>
      </c>
      <c r="I54" s="208">
        <v>1</v>
      </c>
      <c r="J54" s="223">
        <v>1</v>
      </c>
      <c r="K54" s="219">
        <f t="shared" si="10"/>
        <v>2</v>
      </c>
      <c r="L54" s="223">
        <v>1</v>
      </c>
      <c r="M54" s="223">
        <v>1</v>
      </c>
      <c r="N54" s="219">
        <f t="shared" si="11"/>
        <v>2</v>
      </c>
      <c r="O54" s="219">
        <f t="shared" si="12"/>
        <v>4</v>
      </c>
      <c r="P54" s="387"/>
      <c r="Q54" s="114" t="s">
        <v>1846</v>
      </c>
      <c r="R54" s="251" t="s">
        <v>402</v>
      </c>
      <c r="S54" s="264">
        <v>0</v>
      </c>
      <c r="T54" s="224">
        <f t="shared" si="13"/>
        <v>0</v>
      </c>
      <c r="U54" s="114" t="str">
        <f t="shared" si="14"/>
        <v>En riesgo en cumplimiento</v>
      </c>
      <c r="V54" s="114" t="s">
        <v>1830</v>
      </c>
      <c r="W54" s="264">
        <v>0</v>
      </c>
      <c r="X54" s="224">
        <f t="shared" si="16"/>
        <v>0</v>
      </c>
      <c r="Y54" s="114" t="str">
        <f t="shared" si="17"/>
        <v>En riesgo en cumplimiento</v>
      </c>
      <c r="Z54" s="114"/>
      <c r="AA54" s="264">
        <v>0</v>
      </c>
      <c r="AB54" s="224">
        <f t="shared" si="18"/>
        <v>0</v>
      </c>
      <c r="AC54" s="114" t="str">
        <f t="shared" si="19"/>
        <v>En riesgo en cumplimiento</v>
      </c>
      <c r="AD54" s="114"/>
      <c r="AE54" s="264">
        <v>0</v>
      </c>
      <c r="AF54" s="224">
        <f t="shared" si="20"/>
        <v>0</v>
      </c>
      <c r="AG54" s="114" t="str">
        <f t="shared" si="21"/>
        <v>En riesgo en cumplimiento</v>
      </c>
      <c r="AH54" s="114"/>
      <c r="AI54" s="264">
        <f t="shared" si="22"/>
        <v>0</v>
      </c>
      <c r="AJ54" s="113">
        <f t="shared" si="23"/>
        <v>0</v>
      </c>
      <c r="AK54" s="114" t="str">
        <f t="shared" si="24"/>
        <v>En riesgo en cumplimiento</v>
      </c>
      <c r="AL54" s="114"/>
    </row>
    <row r="55" spans="1:38" ht="27.9" customHeight="1" thickTop="1" thickBot="1">
      <c r="A55" s="132">
        <f t="shared" si="15"/>
        <v>41</v>
      </c>
      <c r="B55" s="133">
        <v>0</v>
      </c>
      <c r="C55" s="133">
        <v>0</v>
      </c>
      <c r="D55" s="133">
        <v>0</v>
      </c>
      <c r="E55" s="133">
        <v>0</v>
      </c>
      <c r="F55" s="466" t="s">
        <v>1850</v>
      </c>
      <c r="G55" s="207" t="s">
        <v>184</v>
      </c>
      <c r="H55" s="207" t="s">
        <v>214</v>
      </c>
      <c r="I55" s="208">
        <v>1</v>
      </c>
      <c r="J55" s="223">
        <v>1</v>
      </c>
      <c r="K55" s="219">
        <f t="shared" si="10"/>
        <v>2</v>
      </c>
      <c r="L55" s="223">
        <v>1</v>
      </c>
      <c r="M55" s="223">
        <v>1</v>
      </c>
      <c r="N55" s="219">
        <f t="shared" si="11"/>
        <v>2</v>
      </c>
      <c r="O55" s="219">
        <f t="shared" si="12"/>
        <v>4</v>
      </c>
      <c r="P55" s="387"/>
      <c r="Q55" s="114" t="s">
        <v>1846</v>
      </c>
      <c r="R55" s="251" t="s">
        <v>402</v>
      </c>
      <c r="S55" s="264">
        <v>0</v>
      </c>
      <c r="T55" s="224">
        <f t="shared" si="13"/>
        <v>0</v>
      </c>
      <c r="U55" s="114" t="str">
        <f t="shared" si="14"/>
        <v>En riesgo en cumplimiento</v>
      </c>
      <c r="V55" s="114" t="s">
        <v>1830</v>
      </c>
      <c r="W55" s="264">
        <v>0</v>
      </c>
      <c r="X55" s="224">
        <f t="shared" si="16"/>
        <v>0</v>
      </c>
      <c r="Y55" s="114" t="str">
        <f t="shared" si="17"/>
        <v>En riesgo en cumplimiento</v>
      </c>
      <c r="Z55" s="114"/>
      <c r="AA55" s="264">
        <v>0</v>
      </c>
      <c r="AB55" s="224">
        <f t="shared" si="18"/>
        <v>0</v>
      </c>
      <c r="AC55" s="114" t="str">
        <f t="shared" si="19"/>
        <v>En riesgo en cumplimiento</v>
      </c>
      <c r="AD55" s="114"/>
      <c r="AE55" s="264">
        <v>0</v>
      </c>
      <c r="AF55" s="224">
        <f t="shared" si="20"/>
        <v>0</v>
      </c>
      <c r="AG55" s="114" t="str">
        <f t="shared" si="21"/>
        <v>En riesgo en cumplimiento</v>
      </c>
      <c r="AH55" s="114"/>
      <c r="AI55" s="264">
        <f t="shared" si="22"/>
        <v>0</v>
      </c>
      <c r="AJ55" s="113">
        <f t="shared" si="23"/>
        <v>0</v>
      </c>
      <c r="AK55" s="114" t="str">
        <f t="shared" si="24"/>
        <v>En riesgo en cumplimiento</v>
      </c>
      <c r="AL55" s="114"/>
    </row>
    <row r="56" spans="1:38" ht="27.9" customHeight="1" thickTop="1" thickBot="1">
      <c r="A56" s="132">
        <f t="shared" si="15"/>
        <v>42</v>
      </c>
      <c r="B56" s="133">
        <v>0</v>
      </c>
      <c r="C56" s="133">
        <v>0</v>
      </c>
      <c r="D56" s="133">
        <v>0</v>
      </c>
      <c r="E56" s="133">
        <v>0</v>
      </c>
      <c r="F56" s="466" t="s">
        <v>1851</v>
      </c>
      <c r="G56" s="207" t="s">
        <v>144</v>
      </c>
      <c r="H56" s="207" t="s">
        <v>214</v>
      </c>
      <c r="I56" s="208">
        <v>1</v>
      </c>
      <c r="J56" s="223">
        <v>1</v>
      </c>
      <c r="K56" s="219">
        <f t="shared" si="10"/>
        <v>2</v>
      </c>
      <c r="L56" s="223">
        <v>1</v>
      </c>
      <c r="M56" s="223">
        <v>1</v>
      </c>
      <c r="N56" s="219">
        <f t="shared" si="11"/>
        <v>2</v>
      </c>
      <c r="O56" s="219">
        <f t="shared" si="12"/>
        <v>4</v>
      </c>
      <c r="P56" s="387"/>
      <c r="Q56" s="114" t="s">
        <v>1846</v>
      </c>
      <c r="R56" s="251" t="s">
        <v>402</v>
      </c>
      <c r="S56" s="264">
        <v>0</v>
      </c>
      <c r="T56" s="224">
        <f t="shared" si="13"/>
        <v>0</v>
      </c>
      <c r="U56" s="114" t="str">
        <f t="shared" si="14"/>
        <v>En riesgo en cumplimiento</v>
      </c>
      <c r="V56" s="114" t="s">
        <v>1830</v>
      </c>
      <c r="W56" s="264">
        <v>0</v>
      </c>
      <c r="X56" s="224">
        <f t="shared" si="16"/>
        <v>0</v>
      </c>
      <c r="Y56" s="114" t="str">
        <f t="shared" si="17"/>
        <v>En riesgo en cumplimiento</v>
      </c>
      <c r="Z56" s="114"/>
      <c r="AA56" s="264">
        <v>0</v>
      </c>
      <c r="AB56" s="224">
        <f t="shared" si="18"/>
        <v>0</v>
      </c>
      <c r="AC56" s="114" t="str">
        <f t="shared" si="19"/>
        <v>En riesgo en cumplimiento</v>
      </c>
      <c r="AD56" s="114"/>
      <c r="AE56" s="264">
        <v>0</v>
      </c>
      <c r="AF56" s="224">
        <f t="shared" si="20"/>
        <v>0</v>
      </c>
      <c r="AG56" s="114" t="str">
        <f t="shared" si="21"/>
        <v>En riesgo en cumplimiento</v>
      </c>
      <c r="AH56" s="114"/>
      <c r="AI56" s="264">
        <f t="shared" si="22"/>
        <v>0</v>
      </c>
      <c r="AJ56" s="113">
        <f t="shared" si="23"/>
        <v>0</v>
      </c>
      <c r="AK56" s="114" t="str">
        <f t="shared" si="24"/>
        <v>En riesgo en cumplimiento</v>
      </c>
      <c r="AL56" s="114"/>
    </row>
    <row r="57" spans="1:38" ht="27.9" customHeight="1" thickTop="1" thickBot="1">
      <c r="A57" s="132">
        <f t="shared" si="15"/>
        <v>43</v>
      </c>
      <c r="B57" s="133">
        <v>0</v>
      </c>
      <c r="C57" s="133">
        <v>0</v>
      </c>
      <c r="D57" s="133">
        <v>0</v>
      </c>
      <c r="E57" s="133">
        <v>0</v>
      </c>
      <c r="F57" s="466" t="s">
        <v>1852</v>
      </c>
      <c r="G57" s="207" t="s">
        <v>140</v>
      </c>
      <c r="H57" s="207" t="s">
        <v>216</v>
      </c>
      <c r="I57" s="208">
        <v>0</v>
      </c>
      <c r="J57" s="223">
        <v>1</v>
      </c>
      <c r="K57" s="219">
        <f t="shared" si="10"/>
        <v>1</v>
      </c>
      <c r="L57" s="223">
        <v>0</v>
      </c>
      <c r="M57" s="223">
        <v>1</v>
      </c>
      <c r="N57" s="219">
        <f t="shared" si="11"/>
        <v>1</v>
      </c>
      <c r="O57" s="219">
        <f t="shared" si="12"/>
        <v>2</v>
      </c>
      <c r="P57" s="387"/>
      <c r="Q57" s="114" t="s">
        <v>1846</v>
      </c>
      <c r="R57" s="251" t="s">
        <v>402</v>
      </c>
      <c r="S57" s="264">
        <v>0</v>
      </c>
      <c r="T57" s="224" t="str">
        <f t="shared" si="13"/>
        <v>No hay Programación</v>
      </c>
      <c r="U57" s="114" t="str">
        <f t="shared" si="14"/>
        <v>De acuerdo con lo programado</v>
      </c>
      <c r="V57" s="114" t="s">
        <v>1830</v>
      </c>
      <c r="W57" s="264">
        <v>0</v>
      </c>
      <c r="X57" s="224">
        <f t="shared" si="16"/>
        <v>0</v>
      </c>
      <c r="Y57" s="114" t="str">
        <f t="shared" si="17"/>
        <v>En riesgo en cumplimiento</v>
      </c>
      <c r="Z57" s="114"/>
      <c r="AA57" s="264">
        <v>0</v>
      </c>
      <c r="AB57" s="224" t="str">
        <f t="shared" si="18"/>
        <v>No hay Programación</v>
      </c>
      <c r="AC57" s="114" t="str">
        <f t="shared" si="19"/>
        <v>De acuerdo con lo programado</v>
      </c>
      <c r="AD57" s="114"/>
      <c r="AE57" s="264">
        <v>0</v>
      </c>
      <c r="AF57" s="224">
        <f t="shared" si="20"/>
        <v>0</v>
      </c>
      <c r="AG57" s="114" t="str">
        <f t="shared" si="21"/>
        <v>En riesgo en cumplimiento</v>
      </c>
      <c r="AH57" s="114"/>
      <c r="AI57" s="264">
        <f t="shared" si="22"/>
        <v>0</v>
      </c>
      <c r="AJ57" s="113">
        <f t="shared" si="23"/>
        <v>0</v>
      </c>
      <c r="AK57" s="114" t="str">
        <f t="shared" si="24"/>
        <v>En riesgo en cumplimiento</v>
      </c>
      <c r="AL57" s="114"/>
    </row>
    <row r="58" spans="1:38" ht="27.9" customHeight="1" thickTop="1" thickBot="1">
      <c r="A58" s="132">
        <f t="shared" si="15"/>
        <v>44</v>
      </c>
      <c r="B58" s="133">
        <v>0</v>
      </c>
      <c r="C58" s="133">
        <v>0</v>
      </c>
      <c r="D58" s="133">
        <v>0</v>
      </c>
      <c r="E58" s="133">
        <v>0</v>
      </c>
      <c r="F58" s="214" t="s">
        <v>1853</v>
      </c>
      <c r="G58" s="255" t="s">
        <v>1854</v>
      </c>
      <c r="H58" s="207" t="s">
        <v>1855</v>
      </c>
      <c r="I58" s="208">
        <v>19</v>
      </c>
      <c r="J58" s="223">
        <v>19</v>
      </c>
      <c r="K58" s="219">
        <f t="shared" si="10"/>
        <v>38</v>
      </c>
      <c r="L58" s="223">
        <v>19</v>
      </c>
      <c r="M58" s="223">
        <v>19</v>
      </c>
      <c r="N58" s="219">
        <f t="shared" si="11"/>
        <v>38</v>
      </c>
      <c r="O58" s="219">
        <f t="shared" si="12"/>
        <v>76</v>
      </c>
      <c r="P58" s="387"/>
      <c r="Q58" s="114" t="s">
        <v>1856</v>
      </c>
      <c r="R58" s="251" t="s">
        <v>402</v>
      </c>
      <c r="S58" s="264">
        <v>0</v>
      </c>
      <c r="T58" s="224">
        <f t="shared" si="13"/>
        <v>0</v>
      </c>
      <c r="U58" s="114" t="str">
        <f t="shared" si="14"/>
        <v>En riesgo en cumplimiento</v>
      </c>
      <c r="V58" s="114" t="s">
        <v>1857</v>
      </c>
      <c r="W58" s="264">
        <v>0</v>
      </c>
      <c r="X58" s="224">
        <f t="shared" si="16"/>
        <v>0</v>
      </c>
      <c r="Y58" s="114" t="str">
        <f t="shared" si="17"/>
        <v>En riesgo en cumplimiento</v>
      </c>
      <c r="Z58" s="114"/>
      <c r="AA58" s="264">
        <v>0</v>
      </c>
      <c r="AB58" s="224">
        <f t="shared" si="18"/>
        <v>0</v>
      </c>
      <c r="AC58" s="114" t="str">
        <f t="shared" si="19"/>
        <v>En riesgo en cumplimiento</v>
      </c>
      <c r="AD58" s="114"/>
      <c r="AE58" s="264">
        <v>0</v>
      </c>
      <c r="AF58" s="224">
        <f t="shared" si="20"/>
        <v>0</v>
      </c>
      <c r="AG58" s="114" t="str">
        <f t="shared" si="21"/>
        <v>En riesgo en cumplimiento</v>
      </c>
      <c r="AH58" s="114"/>
      <c r="AI58" s="264">
        <f t="shared" si="22"/>
        <v>0</v>
      </c>
      <c r="AJ58" s="113">
        <f t="shared" si="23"/>
        <v>0</v>
      </c>
      <c r="AK58" s="114" t="str">
        <f t="shared" si="24"/>
        <v>En riesgo en cumplimiento</v>
      </c>
      <c r="AL58" s="114"/>
    </row>
    <row r="59" spans="1:38" ht="27.9" customHeight="1" thickTop="1" thickBot="1">
      <c r="A59" s="132">
        <f t="shared" si="15"/>
        <v>45</v>
      </c>
      <c r="B59" s="133">
        <v>0</v>
      </c>
      <c r="C59" s="133">
        <v>0</v>
      </c>
      <c r="D59" s="133">
        <v>0</v>
      </c>
      <c r="E59" s="133">
        <v>0</v>
      </c>
      <c r="F59" s="214" t="s">
        <v>1858</v>
      </c>
      <c r="G59" s="255" t="s">
        <v>1859</v>
      </c>
      <c r="H59" s="207" t="s">
        <v>1855</v>
      </c>
      <c r="I59" s="208">
        <v>231</v>
      </c>
      <c r="J59" s="223">
        <v>231</v>
      </c>
      <c r="K59" s="219">
        <f t="shared" si="10"/>
        <v>462</v>
      </c>
      <c r="L59" s="223">
        <v>231</v>
      </c>
      <c r="M59" s="223">
        <v>231</v>
      </c>
      <c r="N59" s="219">
        <f t="shared" si="11"/>
        <v>462</v>
      </c>
      <c r="O59" s="219">
        <f t="shared" si="12"/>
        <v>924</v>
      </c>
      <c r="P59" s="387"/>
      <c r="Q59" s="114" t="s">
        <v>1856</v>
      </c>
      <c r="R59" s="251" t="s">
        <v>402</v>
      </c>
      <c r="S59" s="264">
        <v>12</v>
      </c>
      <c r="T59" s="224">
        <f t="shared" si="13"/>
        <v>5.1948051948051951E-2</v>
      </c>
      <c r="U59" s="114" t="str">
        <f t="shared" si="14"/>
        <v>En riesgo en cumplimiento</v>
      </c>
      <c r="V59" s="114" t="s">
        <v>1860</v>
      </c>
      <c r="W59" s="264">
        <v>0</v>
      </c>
      <c r="X59" s="224">
        <f t="shared" si="16"/>
        <v>0</v>
      </c>
      <c r="Y59" s="114" t="str">
        <f t="shared" si="17"/>
        <v>En riesgo en cumplimiento</v>
      </c>
      <c r="Z59" s="114"/>
      <c r="AA59" s="264">
        <v>0</v>
      </c>
      <c r="AB59" s="224">
        <f t="shared" si="18"/>
        <v>0</v>
      </c>
      <c r="AC59" s="114" t="str">
        <f t="shared" si="19"/>
        <v>En riesgo en cumplimiento</v>
      </c>
      <c r="AD59" s="114"/>
      <c r="AE59" s="264">
        <v>0</v>
      </c>
      <c r="AF59" s="224">
        <f t="shared" si="20"/>
        <v>0</v>
      </c>
      <c r="AG59" s="114" t="str">
        <f t="shared" si="21"/>
        <v>En riesgo en cumplimiento</v>
      </c>
      <c r="AH59" s="114"/>
      <c r="AI59" s="264">
        <f t="shared" si="22"/>
        <v>12</v>
      </c>
      <c r="AJ59" s="113">
        <f t="shared" si="23"/>
        <v>1.2987012987012988E-2</v>
      </c>
      <c r="AK59" s="114" t="str">
        <f t="shared" si="24"/>
        <v>En riesgo en cumplimiento</v>
      </c>
      <c r="AL59" s="114"/>
    </row>
    <row r="60" spans="1:38" ht="27.9" customHeight="1" thickTop="1" thickBot="1">
      <c r="A60" s="132">
        <f t="shared" si="15"/>
        <v>46</v>
      </c>
      <c r="B60" s="133">
        <v>0</v>
      </c>
      <c r="C60" s="133">
        <v>0</v>
      </c>
      <c r="D60" s="133">
        <v>0</v>
      </c>
      <c r="E60" s="133">
        <v>0</v>
      </c>
      <c r="F60" s="214" t="s">
        <v>1861</v>
      </c>
      <c r="G60" s="255" t="s">
        <v>1862</v>
      </c>
      <c r="H60" s="207" t="s">
        <v>1855</v>
      </c>
      <c r="I60" s="208">
        <v>295</v>
      </c>
      <c r="J60" s="223">
        <v>295</v>
      </c>
      <c r="K60" s="219">
        <f t="shared" si="10"/>
        <v>590</v>
      </c>
      <c r="L60" s="223">
        <v>295</v>
      </c>
      <c r="M60" s="223">
        <v>295</v>
      </c>
      <c r="N60" s="219">
        <f t="shared" si="11"/>
        <v>590</v>
      </c>
      <c r="O60" s="219">
        <f t="shared" si="12"/>
        <v>1180</v>
      </c>
      <c r="P60" s="387"/>
      <c r="Q60" s="114" t="s">
        <v>1856</v>
      </c>
      <c r="R60" s="251" t="s">
        <v>402</v>
      </c>
      <c r="S60" s="264">
        <v>295</v>
      </c>
      <c r="T60" s="224">
        <f t="shared" si="13"/>
        <v>1</v>
      </c>
      <c r="U60" s="114" t="str">
        <f t="shared" si="14"/>
        <v>De acuerdo con lo programado</v>
      </c>
      <c r="V60" s="114"/>
      <c r="W60" s="264">
        <v>0</v>
      </c>
      <c r="X60" s="224">
        <f t="shared" si="16"/>
        <v>0</v>
      </c>
      <c r="Y60" s="114" t="str">
        <f t="shared" si="17"/>
        <v>En riesgo en cumplimiento</v>
      </c>
      <c r="Z60" s="114"/>
      <c r="AA60" s="264">
        <v>0</v>
      </c>
      <c r="AB60" s="224">
        <f t="shared" si="18"/>
        <v>0</v>
      </c>
      <c r="AC60" s="114" t="str">
        <f t="shared" si="19"/>
        <v>En riesgo en cumplimiento</v>
      </c>
      <c r="AD60" s="114"/>
      <c r="AE60" s="264">
        <v>0</v>
      </c>
      <c r="AF60" s="224">
        <f t="shared" si="20"/>
        <v>0</v>
      </c>
      <c r="AG60" s="114" t="str">
        <f t="shared" si="21"/>
        <v>En riesgo en cumplimiento</v>
      </c>
      <c r="AH60" s="114"/>
      <c r="AI60" s="264">
        <f t="shared" si="22"/>
        <v>295</v>
      </c>
      <c r="AJ60" s="113">
        <f t="shared" si="23"/>
        <v>0.25</v>
      </c>
      <c r="AK60" s="114" t="str">
        <f t="shared" si="24"/>
        <v>En riesgo en cumplimiento</v>
      </c>
      <c r="AL60" s="114"/>
    </row>
    <row r="61" spans="1:38" ht="27.9" customHeight="1" thickTop="1" thickBot="1">
      <c r="A61" s="132">
        <f t="shared" si="15"/>
        <v>47</v>
      </c>
      <c r="B61" s="133">
        <v>0</v>
      </c>
      <c r="C61" s="133">
        <v>0</v>
      </c>
      <c r="D61" s="133">
        <v>0</v>
      </c>
      <c r="E61" s="133">
        <v>0</v>
      </c>
      <c r="F61" s="214" t="s">
        <v>1863</v>
      </c>
      <c r="G61" s="255" t="s">
        <v>1864</v>
      </c>
      <c r="H61" s="207" t="s">
        <v>1865</v>
      </c>
      <c r="I61" s="208">
        <v>3</v>
      </c>
      <c r="J61" s="223">
        <v>3</v>
      </c>
      <c r="K61" s="219">
        <f t="shared" si="10"/>
        <v>6</v>
      </c>
      <c r="L61" s="223">
        <v>3</v>
      </c>
      <c r="M61" s="223">
        <v>3</v>
      </c>
      <c r="N61" s="219">
        <f t="shared" si="11"/>
        <v>6</v>
      </c>
      <c r="O61" s="219">
        <f t="shared" si="12"/>
        <v>12</v>
      </c>
      <c r="P61" s="387"/>
      <c r="Q61" s="114" t="s">
        <v>1856</v>
      </c>
      <c r="R61" s="251" t="s">
        <v>402</v>
      </c>
      <c r="S61" s="264">
        <v>3</v>
      </c>
      <c r="T61" s="224">
        <f t="shared" si="13"/>
        <v>1</v>
      </c>
      <c r="U61" s="114" t="str">
        <f t="shared" si="14"/>
        <v>De acuerdo con lo programado</v>
      </c>
      <c r="V61" s="114"/>
      <c r="W61" s="264">
        <v>0</v>
      </c>
      <c r="X61" s="224">
        <f t="shared" si="16"/>
        <v>0</v>
      </c>
      <c r="Y61" s="114" t="str">
        <f t="shared" si="17"/>
        <v>En riesgo en cumplimiento</v>
      </c>
      <c r="Z61" s="114"/>
      <c r="AA61" s="264">
        <v>0</v>
      </c>
      <c r="AB61" s="224">
        <f t="shared" si="18"/>
        <v>0</v>
      </c>
      <c r="AC61" s="114" t="str">
        <f t="shared" si="19"/>
        <v>En riesgo en cumplimiento</v>
      </c>
      <c r="AD61" s="114"/>
      <c r="AE61" s="264">
        <v>0</v>
      </c>
      <c r="AF61" s="224">
        <f t="shared" si="20"/>
        <v>0</v>
      </c>
      <c r="AG61" s="114" t="str">
        <f t="shared" si="21"/>
        <v>En riesgo en cumplimiento</v>
      </c>
      <c r="AH61" s="114"/>
      <c r="AI61" s="264">
        <f t="shared" si="22"/>
        <v>3</v>
      </c>
      <c r="AJ61" s="113">
        <f t="shared" si="23"/>
        <v>0.25</v>
      </c>
      <c r="AK61" s="114" t="str">
        <f t="shared" si="24"/>
        <v>En riesgo en cumplimiento</v>
      </c>
      <c r="AL61" s="114"/>
    </row>
    <row r="62" spans="1:38" ht="27.9" customHeight="1" thickTop="1" thickBot="1">
      <c r="A62" s="132">
        <f t="shared" si="15"/>
        <v>48</v>
      </c>
      <c r="B62" s="133">
        <v>0</v>
      </c>
      <c r="C62" s="133">
        <v>0</v>
      </c>
      <c r="D62" s="133">
        <v>0</v>
      </c>
      <c r="E62" s="133">
        <v>0</v>
      </c>
      <c r="F62" s="214" t="s">
        <v>1866</v>
      </c>
      <c r="G62" s="255" t="s">
        <v>1864</v>
      </c>
      <c r="H62" s="207" t="s">
        <v>1865</v>
      </c>
      <c r="I62" s="208">
        <v>3</v>
      </c>
      <c r="J62" s="223">
        <v>3</v>
      </c>
      <c r="K62" s="219">
        <f t="shared" si="10"/>
        <v>6</v>
      </c>
      <c r="L62" s="223">
        <v>3</v>
      </c>
      <c r="M62" s="223">
        <v>3</v>
      </c>
      <c r="N62" s="219">
        <f t="shared" si="11"/>
        <v>6</v>
      </c>
      <c r="O62" s="219">
        <f t="shared" si="12"/>
        <v>12</v>
      </c>
      <c r="P62" s="387"/>
      <c r="Q62" s="114" t="s">
        <v>1867</v>
      </c>
      <c r="R62" s="251" t="s">
        <v>402</v>
      </c>
      <c r="S62" s="264">
        <v>3</v>
      </c>
      <c r="T62" s="224">
        <f t="shared" si="13"/>
        <v>1</v>
      </c>
      <c r="U62" s="114" t="str">
        <f t="shared" si="14"/>
        <v>De acuerdo con lo programado</v>
      </c>
      <c r="V62" s="114"/>
      <c r="W62" s="264">
        <v>0</v>
      </c>
      <c r="X62" s="224">
        <f t="shared" si="16"/>
        <v>0</v>
      </c>
      <c r="Y62" s="114" t="str">
        <f t="shared" si="17"/>
        <v>En riesgo en cumplimiento</v>
      </c>
      <c r="Z62" s="114"/>
      <c r="AA62" s="264">
        <v>0</v>
      </c>
      <c r="AB62" s="224">
        <f t="shared" si="18"/>
        <v>0</v>
      </c>
      <c r="AC62" s="114" t="str">
        <f t="shared" si="19"/>
        <v>En riesgo en cumplimiento</v>
      </c>
      <c r="AD62" s="114"/>
      <c r="AE62" s="264">
        <v>0</v>
      </c>
      <c r="AF62" s="224">
        <f t="shared" si="20"/>
        <v>0</v>
      </c>
      <c r="AG62" s="114" t="str">
        <f t="shared" si="21"/>
        <v>En riesgo en cumplimiento</v>
      </c>
      <c r="AH62" s="114"/>
      <c r="AI62" s="264">
        <f t="shared" si="22"/>
        <v>3</v>
      </c>
      <c r="AJ62" s="113">
        <f t="shared" si="23"/>
        <v>0.25</v>
      </c>
      <c r="AK62" s="114" t="str">
        <f t="shared" si="24"/>
        <v>En riesgo en cumplimiento</v>
      </c>
      <c r="AL62" s="114"/>
    </row>
    <row r="63" spans="1:38" ht="27.9" customHeight="1" thickTop="1" thickBot="1">
      <c r="A63" s="132">
        <f t="shared" si="15"/>
        <v>49</v>
      </c>
      <c r="B63" s="133">
        <v>0</v>
      </c>
      <c r="C63" s="133">
        <v>0</v>
      </c>
      <c r="D63" s="133">
        <v>0</v>
      </c>
      <c r="E63" s="133">
        <v>0</v>
      </c>
      <c r="F63" s="214" t="s">
        <v>1861</v>
      </c>
      <c r="G63" s="255" t="s">
        <v>1862</v>
      </c>
      <c r="H63" s="207" t="s">
        <v>1855</v>
      </c>
      <c r="I63" s="208">
        <v>295</v>
      </c>
      <c r="J63" s="223">
        <v>295</v>
      </c>
      <c r="K63" s="219">
        <f t="shared" si="10"/>
        <v>590</v>
      </c>
      <c r="L63" s="223">
        <v>295</v>
      </c>
      <c r="M63" s="223">
        <v>295</v>
      </c>
      <c r="N63" s="219">
        <f t="shared" si="11"/>
        <v>590</v>
      </c>
      <c r="O63" s="219">
        <f t="shared" si="12"/>
        <v>1180</v>
      </c>
      <c r="P63" s="387"/>
      <c r="Q63" s="114" t="s">
        <v>1867</v>
      </c>
      <c r="R63" s="251" t="s">
        <v>402</v>
      </c>
      <c r="S63" s="264">
        <v>295</v>
      </c>
      <c r="T63" s="224">
        <f t="shared" si="13"/>
        <v>1</v>
      </c>
      <c r="U63" s="114" t="str">
        <f t="shared" si="14"/>
        <v>De acuerdo con lo programado</v>
      </c>
      <c r="V63" s="114"/>
      <c r="W63" s="264">
        <v>0</v>
      </c>
      <c r="X63" s="224">
        <f t="shared" si="16"/>
        <v>0</v>
      </c>
      <c r="Y63" s="114" t="str">
        <f t="shared" si="17"/>
        <v>En riesgo en cumplimiento</v>
      </c>
      <c r="Z63" s="114"/>
      <c r="AA63" s="264">
        <v>0</v>
      </c>
      <c r="AB63" s="224">
        <f t="shared" si="18"/>
        <v>0</v>
      </c>
      <c r="AC63" s="114" t="str">
        <f t="shared" si="19"/>
        <v>En riesgo en cumplimiento</v>
      </c>
      <c r="AD63" s="114"/>
      <c r="AE63" s="264">
        <v>0</v>
      </c>
      <c r="AF63" s="224">
        <f t="shared" si="20"/>
        <v>0</v>
      </c>
      <c r="AG63" s="114" t="str">
        <f t="shared" si="21"/>
        <v>En riesgo en cumplimiento</v>
      </c>
      <c r="AH63" s="114"/>
      <c r="AI63" s="264">
        <f t="shared" si="22"/>
        <v>295</v>
      </c>
      <c r="AJ63" s="113">
        <f t="shared" si="23"/>
        <v>0.25</v>
      </c>
      <c r="AK63" s="114" t="str">
        <f t="shared" si="24"/>
        <v>En riesgo en cumplimiento</v>
      </c>
      <c r="AL63" s="114"/>
    </row>
    <row r="64" spans="1:38" ht="27.9" customHeight="1" thickTop="1" thickBot="1">
      <c r="A64" s="132">
        <f t="shared" si="15"/>
        <v>50</v>
      </c>
      <c r="B64" s="133">
        <v>0</v>
      </c>
      <c r="C64" s="133">
        <v>0</v>
      </c>
      <c r="D64" s="133">
        <v>0</v>
      </c>
      <c r="E64" s="133">
        <v>0</v>
      </c>
      <c r="F64" s="214" t="s">
        <v>1858</v>
      </c>
      <c r="G64" s="255" t="s">
        <v>1859</v>
      </c>
      <c r="H64" s="207" t="s">
        <v>1855</v>
      </c>
      <c r="I64" s="208">
        <v>231</v>
      </c>
      <c r="J64" s="223">
        <v>231</v>
      </c>
      <c r="K64" s="219">
        <f t="shared" si="10"/>
        <v>462</v>
      </c>
      <c r="L64" s="223">
        <v>231</v>
      </c>
      <c r="M64" s="223">
        <v>231</v>
      </c>
      <c r="N64" s="219">
        <f t="shared" si="11"/>
        <v>462</v>
      </c>
      <c r="O64" s="219">
        <f t="shared" si="12"/>
        <v>924</v>
      </c>
      <c r="P64" s="387"/>
      <c r="Q64" s="114" t="s">
        <v>1867</v>
      </c>
      <c r="R64" s="251" t="s">
        <v>402</v>
      </c>
      <c r="S64" s="264">
        <v>34</v>
      </c>
      <c r="T64" s="224">
        <f t="shared" si="13"/>
        <v>0.1471861471861472</v>
      </c>
      <c r="U64" s="114" t="str">
        <f t="shared" si="14"/>
        <v>En riesgo en cumplimiento</v>
      </c>
      <c r="V64" s="114" t="s">
        <v>1860</v>
      </c>
      <c r="W64" s="264">
        <v>0</v>
      </c>
      <c r="X64" s="224">
        <f t="shared" si="16"/>
        <v>0</v>
      </c>
      <c r="Y64" s="114" t="str">
        <f t="shared" si="17"/>
        <v>En riesgo en cumplimiento</v>
      </c>
      <c r="Z64" s="114"/>
      <c r="AA64" s="264">
        <v>0</v>
      </c>
      <c r="AB64" s="224">
        <f t="shared" si="18"/>
        <v>0</v>
      </c>
      <c r="AC64" s="114" t="str">
        <f t="shared" si="19"/>
        <v>En riesgo en cumplimiento</v>
      </c>
      <c r="AD64" s="114"/>
      <c r="AE64" s="264">
        <v>0</v>
      </c>
      <c r="AF64" s="224">
        <f t="shared" si="20"/>
        <v>0</v>
      </c>
      <c r="AG64" s="114" t="str">
        <f t="shared" si="21"/>
        <v>En riesgo en cumplimiento</v>
      </c>
      <c r="AH64" s="114"/>
      <c r="AI64" s="264">
        <f t="shared" si="22"/>
        <v>34</v>
      </c>
      <c r="AJ64" s="113">
        <f t="shared" si="23"/>
        <v>3.67965367965368E-2</v>
      </c>
      <c r="AK64" s="114" t="str">
        <f t="shared" si="24"/>
        <v>En riesgo en cumplimiento</v>
      </c>
      <c r="AL64" s="114"/>
    </row>
    <row r="65" spans="1:38" ht="27.9" customHeight="1" thickTop="1" thickBot="1">
      <c r="A65" s="132">
        <f t="shared" si="15"/>
        <v>51</v>
      </c>
      <c r="B65" s="133">
        <v>0</v>
      </c>
      <c r="C65" s="133">
        <v>0</v>
      </c>
      <c r="D65" s="133">
        <v>0</v>
      </c>
      <c r="E65" s="133">
        <v>0</v>
      </c>
      <c r="F65" s="214" t="s">
        <v>1853</v>
      </c>
      <c r="G65" s="255" t="s">
        <v>1854</v>
      </c>
      <c r="H65" s="207" t="s">
        <v>1855</v>
      </c>
      <c r="I65" s="208">
        <v>19</v>
      </c>
      <c r="J65" s="223">
        <v>19</v>
      </c>
      <c r="K65" s="219">
        <f t="shared" si="10"/>
        <v>38</v>
      </c>
      <c r="L65" s="223">
        <v>19</v>
      </c>
      <c r="M65" s="223">
        <v>19</v>
      </c>
      <c r="N65" s="219">
        <f t="shared" si="11"/>
        <v>38</v>
      </c>
      <c r="O65" s="219">
        <f t="shared" si="12"/>
        <v>76</v>
      </c>
      <c r="P65" s="387"/>
      <c r="Q65" s="114" t="s">
        <v>1867</v>
      </c>
      <c r="R65" s="251" t="s">
        <v>402</v>
      </c>
      <c r="S65" s="264">
        <v>0</v>
      </c>
      <c r="T65" s="224">
        <f t="shared" si="13"/>
        <v>0</v>
      </c>
      <c r="U65" s="114" t="str">
        <f t="shared" si="14"/>
        <v>En riesgo en cumplimiento</v>
      </c>
      <c r="V65" s="114" t="s">
        <v>1857</v>
      </c>
      <c r="W65" s="264">
        <v>0</v>
      </c>
      <c r="X65" s="224">
        <f t="shared" si="16"/>
        <v>0</v>
      </c>
      <c r="Y65" s="114" t="str">
        <f t="shared" si="17"/>
        <v>En riesgo en cumplimiento</v>
      </c>
      <c r="Z65" s="114"/>
      <c r="AA65" s="264">
        <v>0</v>
      </c>
      <c r="AB65" s="224">
        <f t="shared" si="18"/>
        <v>0</v>
      </c>
      <c r="AC65" s="114" t="str">
        <f t="shared" si="19"/>
        <v>En riesgo en cumplimiento</v>
      </c>
      <c r="AD65" s="114"/>
      <c r="AE65" s="264">
        <v>0</v>
      </c>
      <c r="AF65" s="224">
        <f t="shared" si="20"/>
        <v>0</v>
      </c>
      <c r="AG65" s="114" t="str">
        <f t="shared" si="21"/>
        <v>En riesgo en cumplimiento</v>
      </c>
      <c r="AH65" s="114"/>
      <c r="AI65" s="264">
        <f t="shared" si="22"/>
        <v>0</v>
      </c>
      <c r="AJ65" s="113">
        <f t="shared" si="23"/>
        <v>0</v>
      </c>
      <c r="AK65" s="114" t="str">
        <f t="shared" si="24"/>
        <v>En riesgo en cumplimiento</v>
      </c>
      <c r="AL65" s="114"/>
    </row>
    <row r="66" spans="1:38" ht="27.9" customHeight="1" thickTop="1" thickBot="1">
      <c r="A66" s="132">
        <f t="shared" si="15"/>
        <v>52</v>
      </c>
      <c r="B66" s="133">
        <v>0</v>
      </c>
      <c r="C66" s="133">
        <v>0</v>
      </c>
      <c r="D66" s="133">
        <v>0</v>
      </c>
      <c r="E66" s="133">
        <v>0</v>
      </c>
      <c r="F66" s="214" t="s">
        <v>1853</v>
      </c>
      <c r="G66" s="255" t="s">
        <v>1854</v>
      </c>
      <c r="H66" s="207" t="s">
        <v>1855</v>
      </c>
      <c r="I66" s="208">
        <v>19</v>
      </c>
      <c r="J66" s="223">
        <v>19</v>
      </c>
      <c r="K66" s="219">
        <f t="shared" si="10"/>
        <v>38</v>
      </c>
      <c r="L66" s="223">
        <v>19</v>
      </c>
      <c r="M66" s="223">
        <v>19</v>
      </c>
      <c r="N66" s="219">
        <f t="shared" si="11"/>
        <v>38</v>
      </c>
      <c r="O66" s="219">
        <f t="shared" si="12"/>
        <v>76</v>
      </c>
      <c r="P66" s="387"/>
      <c r="Q66" s="114" t="s">
        <v>1868</v>
      </c>
      <c r="R66" s="251" t="s">
        <v>402</v>
      </c>
      <c r="S66" s="264">
        <v>0</v>
      </c>
      <c r="T66" s="224">
        <f t="shared" si="13"/>
        <v>0</v>
      </c>
      <c r="U66" s="114" t="str">
        <f t="shared" si="14"/>
        <v>En riesgo en cumplimiento</v>
      </c>
      <c r="V66" s="114" t="s">
        <v>1857</v>
      </c>
      <c r="W66" s="264">
        <v>0</v>
      </c>
      <c r="X66" s="224">
        <f t="shared" si="16"/>
        <v>0</v>
      </c>
      <c r="Y66" s="114" t="str">
        <f t="shared" si="17"/>
        <v>En riesgo en cumplimiento</v>
      </c>
      <c r="Z66" s="114"/>
      <c r="AA66" s="264">
        <v>0</v>
      </c>
      <c r="AB66" s="224">
        <f t="shared" si="18"/>
        <v>0</v>
      </c>
      <c r="AC66" s="114" t="str">
        <f t="shared" si="19"/>
        <v>En riesgo en cumplimiento</v>
      </c>
      <c r="AD66" s="114"/>
      <c r="AE66" s="264">
        <v>0</v>
      </c>
      <c r="AF66" s="224">
        <f t="shared" si="20"/>
        <v>0</v>
      </c>
      <c r="AG66" s="114" t="str">
        <f t="shared" si="21"/>
        <v>En riesgo en cumplimiento</v>
      </c>
      <c r="AH66" s="114"/>
      <c r="AI66" s="264">
        <f t="shared" si="22"/>
        <v>0</v>
      </c>
      <c r="AJ66" s="113">
        <f t="shared" si="23"/>
        <v>0</v>
      </c>
      <c r="AK66" s="114" t="str">
        <f t="shared" si="24"/>
        <v>En riesgo en cumplimiento</v>
      </c>
      <c r="AL66" s="114"/>
    </row>
    <row r="67" spans="1:38" ht="27.9" customHeight="1" thickTop="1" thickBot="1">
      <c r="A67" s="132">
        <f t="shared" si="15"/>
        <v>53</v>
      </c>
      <c r="B67" s="133">
        <v>0</v>
      </c>
      <c r="C67" s="133">
        <v>0</v>
      </c>
      <c r="D67" s="133">
        <v>0</v>
      </c>
      <c r="E67" s="133">
        <v>0</v>
      </c>
      <c r="F67" s="214" t="s">
        <v>1858</v>
      </c>
      <c r="G67" s="255" t="s">
        <v>1859</v>
      </c>
      <c r="H67" s="207" t="s">
        <v>1855</v>
      </c>
      <c r="I67" s="208">
        <v>231</v>
      </c>
      <c r="J67" s="223">
        <v>231</v>
      </c>
      <c r="K67" s="219">
        <f t="shared" si="10"/>
        <v>462</v>
      </c>
      <c r="L67" s="223">
        <v>231</v>
      </c>
      <c r="M67" s="223">
        <v>231</v>
      </c>
      <c r="N67" s="219">
        <f t="shared" si="11"/>
        <v>462</v>
      </c>
      <c r="O67" s="219">
        <f t="shared" si="12"/>
        <v>924</v>
      </c>
      <c r="P67" s="387"/>
      <c r="Q67" s="114" t="s">
        <v>1868</v>
      </c>
      <c r="R67" s="251" t="s">
        <v>402</v>
      </c>
      <c r="S67" s="264">
        <v>0</v>
      </c>
      <c r="T67" s="224">
        <f t="shared" si="13"/>
        <v>0</v>
      </c>
      <c r="U67" s="114" t="str">
        <f t="shared" si="14"/>
        <v>En riesgo en cumplimiento</v>
      </c>
      <c r="V67" s="114" t="s">
        <v>1860</v>
      </c>
      <c r="W67" s="264">
        <v>0</v>
      </c>
      <c r="X67" s="224">
        <f t="shared" si="16"/>
        <v>0</v>
      </c>
      <c r="Y67" s="114" t="str">
        <f t="shared" si="17"/>
        <v>En riesgo en cumplimiento</v>
      </c>
      <c r="Z67" s="114"/>
      <c r="AA67" s="264">
        <v>0</v>
      </c>
      <c r="AB67" s="224">
        <f t="shared" si="18"/>
        <v>0</v>
      </c>
      <c r="AC67" s="114" t="str">
        <f t="shared" si="19"/>
        <v>En riesgo en cumplimiento</v>
      </c>
      <c r="AD67" s="114"/>
      <c r="AE67" s="264">
        <v>0</v>
      </c>
      <c r="AF67" s="224">
        <f t="shared" si="20"/>
        <v>0</v>
      </c>
      <c r="AG67" s="114" t="str">
        <f t="shared" si="21"/>
        <v>En riesgo en cumplimiento</v>
      </c>
      <c r="AH67" s="114"/>
      <c r="AI67" s="264">
        <f t="shared" si="22"/>
        <v>0</v>
      </c>
      <c r="AJ67" s="113">
        <f t="shared" si="23"/>
        <v>0</v>
      </c>
      <c r="AK67" s="114" t="str">
        <f t="shared" si="24"/>
        <v>En riesgo en cumplimiento</v>
      </c>
      <c r="AL67" s="114"/>
    </row>
    <row r="68" spans="1:38" ht="27.9" customHeight="1" thickTop="1" thickBot="1">
      <c r="A68" s="132">
        <f t="shared" si="15"/>
        <v>54</v>
      </c>
      <c r="B68" s="133">
        <v>0</v>
      </c>
      <c r="C68" s="133">
        <v>0</v>
      </c>
      <c r="D68" s="133">
        <v>0</v>
      </c>
      <c r="E68" s="133">
        <v>0</v>
      </c>
      <c r="F68" s="214" t="s">
        <v>1861</v>
      </c>
      <c r="G68" s="255" t="s">
        <v>1862</v>
      </c>
      <c r="H68" s="207" t="s">
        <v>1855</v>
      </c>
      <c r="I68" s="208">
        <v>295</v>
      </c>
      <c r="J68" s="223">
        <v>295</v>
      </c>
      <c r="K68" s="219">
        <f t="shared" si="10"/>
        <v>590</v>
      </c>
      <c r="L68" s="223">
        <v>295</v>
      </c>
      <c r="M68" s="223">
        <v>295</v>
      </c>
      <c r="N68" s="219">
        <f t="shared" si="11"/>
        <v>590</v>
      </c>
      <c r="O68" s="219">
        <f t="shared" si="12"/>
        <v>1180</v>
      </c>
      <c r="P68" s="387"/>
      <c r="Q68" s="114" t="s">
        <v>1868</v>
      </c>
      <c r="R68" s="251" t="s">
        <v>402</v>
      </c>
      <c r="S68" s="264">
        <v>295</v>
      </c>
      <c r="T68" s="224">
        <f t="shared" si="13"/>
        <v>1</v>
      </c>
      <c r="U68" s="114" t="str">
        <f>IF(T68="No hay ejecución","NA",IF(T68&gt;=90%,"De acuerdo con lo programado",IF(T68&gt;=51%,"Atraso Leve",IF(T68&lt;50%,"En riesgo en cumplimiento"))))</f>
        <v>De acuerdo con lo programado</v>
      </c>
      <c r="V68" s="114"/>
      <c r="W68" s="264">
        <v>0</v>
      </c>
      <c r="X68" s="224">
        <f t="shared" si="16"/>
        <v>0</v>
      </c>
      <c r="Y68" s="114" t="str">
        <f t="shared" si="17"/>
        <v>En riesgo en cumplimiento</v>
      </c>
      <c r="Z68" s="114"/>
      <c r="AA68" s="264">
        <v>0</v>
      </c>
      <c r="AB68" s="224">
        <f t="shared" si="18"/>
        <v>0</v>
      </c>
      <c r="AC68" s="114" t="str">
        <f t="shared" si="19"/>
        <v>En riesgo en cumplimiento</v>
      </c>
      <c r="AD68" s="114"/>
      <c r="AE68" s="264">
        <v>0</v>
      </c>
      <c r="AF68" s="224">
        <f t="shared" si="20"/>
        <v>0</v>
      </c>
      <c r="AG68" s="114" t="str">
        <f t="shared" si="21"/>
        <v>En riesgo en cumplimiento</v>
      </c>
      <c r="AH68" s="114"/>
      <c r="AI68" s="264">
        <f t="shared" si="22"/>
        <v>295</v>
      </c>
      <c r="AJ68" s="113">
        <f t="shared" si="23"/>
        <v>0.25</v>
      </c>
      <c r="AK68" s="114" t="str">
        <f t="shared" si="24"/>
        <v>En riesgo en cumplimiento</v>
      </c>
      <c r="AL68" s="114"/>
    </row>
    <row r="69" spans="1:38" ht="27.9" customHeight="1" thickTop="1" thickBot="1">
      <c r="A69" s="132">
        <f t="shared" si="15"/>
        <v>55</v>
      </c>
      <c r="B69" s="133">
        <v>0</v>
      </c>
      <c r="C69" s="133">
        <v>0</v>
      </c>
      <c r="D69" s="133">
        <v>0</v>
      </c>
      <c r="E69" s="133">
        <v>0</v>
      </c>
      <c r="F69" s="214" t="s">
        <v>1869</v>
      </c>
      <c r="G69" s="255" t="s">
        <v>1870</v>
      </c>
      <c r="H69" s="207" t="s">
        <v>1871</v>
      </c>
      <c r="I69" s="208">
        <v>10</v>
      </c>
      <c r="J69" s="223">
        <v>10</v>
      </c>
      <c r="K69" s="219">
        <f t="shared" si="10"/>
        <v>20</v>
      </c>
      <c r="L69" s="223">
        <v>10</v>
      </c>
      <c r="M69" s="223">
        <v>10</v>
      </c>
      <c r="N69" s="219">
        <f t="shared" si="11"/>
        <v>20</v>
      </c>
      <c r="O69" s="219">
        <f t="shared" si="12"/>
        <v>40</v>
      </c>
      <c r="P69" s="387"/>
      <c r="Q69" s="114" t="s">
        <v>1868</v>
      </c>
      <c r="R69" s="251" t="s">
        <v>402</v>
      </c>
      <c r="S69" s="264">
        <v>0</v>
      </c>
      <c r="T69" s="224">
        <f>IF(S69="","No hay ejecución",IF(AND(I69=0),"No hay Programación", S69/I69))</f>
        <v>0</v>
      </c>
      <c r="U69" s="114" t="str">
        <f t="shared" si="14"/>
        <v>En riesgo en cumplimiento</v>
      </c>
      <c r="V69" s="114" t="s">
        <v>1872</v>
      </c>
      <c r="W69" s="264">
        <v>0</v>
      </c>
      <c r="X69" s="224">
        <f t="shared" si="16"/>
        <v>0</v>
      </c>
      <c r="Y69" s="114" t="str">
        <f t="shared" si="17"/>
        <v>En riesgo en cumplimiento</v>
      </c>
      <c r="Z69" s="114"/>
      <c r="AA69" s="264">
        <v>0</v>
      </c>
      <c r="AB69" s="224">
        <f t="shared" si="18"/>
        <v>0</v>
      </c>
      <c r="AC69" s="114" t="str">
        <f t="shared" si="19"/>
        <v>En riesgo en cumplimiento</v>
      </c>
      <c r="AD69" s="114"/>
      <c r="AE69" s="264">
        <v>0</v>
      </c>
      <c r="AF69" s="224">
        <f t="shared" si="20"/>
        <v>0</v>
      </c>
      <c r="AG69" s="114" t="str">
        <f t="shared" si="21"/>
        <v>En riesgo en cumplimiento</v>
      </c>
      <c r="AH69" s="114"/>
      <c r="AI69" s="264">
        <f t="shared" si="22"/>
        <v>0</v>
      </c>
      <c r="AJ69" s="113">
        <f t="shared" si="23"/>
        <v>0</v>
      </c>
      <c r="AK69" s="114" t="str">
        <f t="shared" si="24"/>
        <v>En riesgo en cumplimiento</v>
      </c>
      <c r="AL69" s="114"/>
    </row>
    <row r="70" spans="1:38" ht="27.9" customHeight="1" thickTop="1" thickBot="1">
      <c r="A70" s="132">
        <f t="shared" si="15"/>
        <v>56</v>
      </c>
      <c r="B70" s="133">
        <v>0</v>
      </c>
      <c r="C70" s="133">
        <v>0</v>
      </c>
      <c r="D70" s="133">
        <v>0</v>
      </c>
      <c r="E70" s="133">
        <v>0</v>
      </c>
      <c r="F70" s="214" t="s">
        <v>1873</v>
      </c>
      <c r="G70" s="255" t="s">
        <v>1874</v>
      </c>
      <c r="H70" s="207" t="s">
        <v>1875</v>
      </c>
      <c r="I70" s="208">
        <v>81</v>
      </c>
      <c r="J70" s="223">
        <v>81</v>
      </c>
      <c r="K70" s="219">
        <f t="shared" si="10"/>
        <v>162</v>
      </c>
      <c r="L70" s="223">
        <v>81</v>
      </c>
      <c r="M70" s="223">
        <v>81</v>
      </c>
      <c r="N70" s="219">
        <f t="shared" si="11"/>
        <v>162</v>
      </c>
      <c r="O70" s="219">
        <f t="shared" si="12"/>
        <v>324</v>
      </c>
      <c r="P70" s="387"/>
      <c r="Q70" s="114" t="s">
        <v>1876</v>
      </c>
      <c r="R70" s="251" t="s">
        <v>402</v>
      </c>
      <c r="S70" s="264">
        <v>81</v>
      </c>
      <c r="T70" s="224">
        <f t="shared" si="13"/>
        <v>1</v>
      </c>
      <c r="U70" s="114" t="str">
        <f t="shared" si="14"/>
        <v>De acuerdo con lo programado</v>
      </c>
      <c r="V70" s="114"/>
      <c r="W70" s="264">
        <v>0</v>
      </c>
      <c r="X70" s="224">
        <f t="shared" si="16"/>
        <v>0</v>
      </c>
      <c r="Y70" s="114" t="str">
        <f t="shared" si="17"/>
        <v>En riesgo en cumplimiento</v>
      </c>
      <c r="Z70" s="114"/>
      <c r="AA70" s="264">
        <v>0</v>
      </c>
      <c r="AB70" s="224">
        <f t="shared" si="18"/>
        <v>0</v>
      </c>
      <c r="AC70" s="114" t="str">
        <f t="shared" si="19"/>
        <v>En riesgo en cumplimiento</v>
      </c>
      <c r="AD70" s="114"/>
      <c r="AE70" s="264">
        <v>0</v>
      </c>
      <c r="AF70" s="224">
        <f t="shared" si="20"/>
        <v>0</v>
      </c>
      <c r="AG70" s="114" t="str">
        <f t="shared" si="21"/>
        <v>En riesgo en cumplimiento</v>
      </c>
      <c r="AH70" s="114"/>
      <c r="AI70" s="264">
        <f t="shared" si="22"/>
        <v>81</v>
      </c>
      <c r="AJ70" s="113">
        <f t="shared" si="23"/>
        <v>0.25</v>
      </c>
      <c r="AK70" s="114" t="str">
        <f t="shared" si="24"/>
        <v>En riesgo en cumplimiento</v>
      </c>
      <c r="AL70" s="114"/>
    </row>
    <row r="71" spans="1:38" ht="27.9" customHeight="1" thickTop="1" thickBot="1">
      <c r="A71" s="132">
        <f t="shared" si="15"/>
        <v>57</v>
      </c>
      <c r="B71" s="133">
        <v>0</v>
      </c>
      <c r="C71" s="133">
        <v>0</v>
      </c>
      <c r="D71" s="133">
        <v>0</v>
      </c>
      <c r="E71" s="133">
        <v>0</v>
      </c>
      <c r="F71" s="214" t="s">
        <v>1877</v>
      </c>
      <c r="G71" s="255" t="s">
        <v>1854</v>
      </c>
      <c r="H71" s="207" t="s">
        <v>1855</v>
      </c>
      <c r="I71" s="208">
        <v>57</v>
      </c>
      <c r="J71" s="223">
        <v>57</v>
      </c>
      <c r="K71" s="219">
        <f t="shared" si="10"/>
        <v>114</v>
      </c>
      <c r="L71" s="223">
        <v>57</v>
      </c>
      <c r="M71" s="223">
        <v>57</v>
      </c>
      <c r="N71" s="219">
        <f t="shared" si="11"/>
        <v>114</v>
      </c>
      <c r="O71" s="219">
        <f t="shared" si="12"/>
        <v>228</v>
      </c>
      <c r="P71" s="387"/>
      <c r="Q71" s="114" t="s">
        <v>1878</v>
      </c>
      <c r="R71" s="251" t="s">
        <v>402</v>
      </c>
      <c r="S71" s="264">
        <v>0</v>
      </c>
      <c r="T71" s="224">
        <f t="shared" si="13"/>
        <v>0</v>
      </c>
      <c r="U71" s="114" t="str">
        <f t="shared" si="14"/>
        <v>En riesgo en cumplimiento</v>
      </c>
      <c r="V71" s="114" t="s">
        <v>1857</v>
      </c>
      <c r="W71" s="264">
        <v>0</v>
      </c>
      <c r="X71" s="224">
        <f t="shared" si="16"/>
        <v>0</v>
      </c>
      <c r="Y71" s="114" t="str">
        <f t="shared" si="17"/>
        <v>En riesgo en cumplimiento</v>
      </c>
      <c r="Z71" s="114"/>
      <c r="AA71" s="264">
        <v>0</v>
      </c>
      <c r="AB71" s="224">
        <f t="shared" si="18"/>
        <v>0</v>
      </c>
      <c r="AC71" s="114" t="str">
        <f t="shared" si="19"/>
        <v>En riesgo en cumplimiento</v>
      </c>
      <c r="AD71" s="114"/>
      <c r="AE71" s="264">
        <v>0</v>
      </c>
      <c r="AF71" s="224">
        <f t="shared" si="20"/>
        <v>0</v>
      </c>
      <c r="AG71" s="114" t="str">
        <f t="shared" si="21"/>
        <v>En riesgo en cumplimiento</v>
      </c>
      <c r="AH71" s="114"/>
      <c r="AI71" s="264">
        <f t="shared" si="22"/>
        <v>0</v>
      </c>
      <c r="AJ71" s="113">
        <f t="shared" si="23"/>
        <v>0</v>
      </c>
      <c r="AK71" s="114" t="str">
        <f t="shared" si="24"/>
        <v>En riesgo en cumplimiento</v>
      </c>
      <c r="AL71" s="114"/>
    </row>
    <row r="72" spans="1:38" ht="27.9" customHeight="1" thickTop="1" thickBot="1">
      <c r="A72" s="132">
        <f t="shared" si="15"/>
        <v>58</v>
      </c>
      <c r="B72" s="133">
        <v>0</v>
      </c>
      <c r="C72" s="133">
        <v>0</v>
      </c>
      <c r="D72" s="133">
        <v>0</v>
      </c>
      <c r="E72" s="133">
        <v>0</v>
      </c>
      <c r="F72" s="214" t="s">
        <v>1879</v>
      </c>
      <c r="G72" s="255" t="s">
        <v>1859</v>
      </c>
      <c r="H72" s="207" t="s">
        <v>1855</v>
      </c>
      <c r="I72" s="208">
        <v>693</v>
      </c>
      <c r="J72" s="223">
        <v>693</v>
      </c>
      <c r="K72" s="219">
        <f t="shared" si="10"/>
        <v>1386</v>
      </c>
      <c r="L72" s="223">
        <v>693</v>
      </c>
      <c r="M72" s="223">
        <v>693</v>
      </c>
      <c r="N72" s="219">
        <f t="shared" si="11"/>
        <v>1386</v>
      </c>
      <c r="O72" s="219">
        <f t="shared" si="12"/>
        <v>2772</v>
      </c>
      <c r="P72" s="387"/>
      <c r="Q72" s="114" t="s">
        <v>1878</v>
      </c>
      <c r="R72" s="251" t="s">
        <v>402</v>
      </c>
      <c r="S72" s="264">
        <v>46</v>
      </c>
      <c r="T72" s="224">
        <f t="shared" si="13"/>
        <v>6.6378066378066383E-2</v>
      </c>
      <c r="U72" s="114" t="str">
        <f t="shared" si="14"/>
        <v>En riesgo en cumplimiento</v>
      </c>
      <c r="V72" s="114" t="s">
        <v>1860</v>
      </c>
      <c r="W72" s="264">
        <v>0</v>
      </c>
      <c r="X72" s="224">
        <f t="shared" si="16"/>
        <v>0</v>
      </c>
      <c r="Y72" s="114" t="str">
        <f t="shared" si="17"/>
        <v>En riesgo en cumplimiento</v>
      </c>
      <c r="Z72" s="114"/>
      <c r="AA72" s="264">
        <v>0</v>
      </c>
      <c r="AB72" s="224">
        <f t="shared" si="18"/>
        <v>0</v>
      </c>
      <c r="AC72" s="114" t="str">
        <f t="shared" si="19"/>
        <v>En riesgo en cumplimiento</v>
      </c>
      <c r="AD72" s="114"/>
      <c r="AE72" s="264">
        <v>0</v>
      </c>
      <c r="AF72" s="224">
        <f t="shared" si="20"/>
        <v>0</v>
      </c>
      <c r="AG72" s="114" t="str">
        <f t="shared" si="21"/>
        <v>En riesgo en cumplimiento</v>
      </c>
      <c r="AH72" s="114"/>
      <c r="AI72" s="264">
        <f t="shared" si="22"/>
        <v>46</v>
      </c>
      <c r="AJ72" s="113">
        <f t="shared" si="23"/>
        <v>1.6594516594516596E-2</v>
      </c>
      <c r="AK72" s="114" t="str">
        <f t="shared" si="24"/>
        <v>En riesgo en cumplimiento</v>
      </c>
      <c r="AL72" s="114"/>
    </row>
    <row r="73" spans="1:38" ht="27.9" customHeight="1" thickTop="1" thickBot="1">
      <c r="A73" s="132">
        <f t="shared" si="15"/>
        <v>59</v>
      </c>
      <c r="B73" s="133">
        <v>0</v>
      </c>
      <c r="C73" s="133">
        <v>0</v>
      </c>
      <c r="D73" s="133">
        <v>0</v>
      </c>
      <c r="E73" s="133">
        <v>0</v>
      </c>
      <c r="F73" s="214" t="s">
        <v>1880</v>
      </c>
      <c r="G73" s="255" t="s">
        <v>1862</v>
      </c>
      <c r="H73" s="207" t="s">
        <v>1855</v>
      </c>
      <c r="I73" s="208">
        <v>885</v>
      </c>
      <c r="J73" s="223">
        <v>885</v>
      </c>
      <c r="K73" s="219">
        <f t="shared" si="10"/>
        <v>1770</v>
      </c>
      <c r="L73" s="223">
        <v>885</v>
      </c>
      <c r="M73" s="223">
        <v>885</v>
      </c>
      <c r="N73" s="219">
        <f t="shared" si="11"/>
        <v>1770</v>
      </c>
      <c r="O73" s="219">
        <f t="shared" si="12"/>
        <v>3540</v>
      </c>
      <c r="P73" s="387"/>
      <c r="Q73" s="114" t="s">
        <v>1878</v>
      </c>
      <c r="R73" s="251" t="s">
        <v>402</v>
      </c>
      <c r="S73" s="264">
        <v>885</v>
      </c>
      <c r="T73" s="224">
        <f t="shared" si="13"/>
        <v>1</v>
      </c>
      <c r="U73" s="114" t="str">
        <f t="shared" si="14"/>
        <v>De acuerdo con lo programado</v>
      </c>
      <c r="V73" s="114"/>
      <c r="W73" s="264">
        <v>0</v>
      </c>
      <c r="X73" s="224">
        <f t="shared" si="16"/>
        <v>0</v>
      </c>
      <c r="Y73" s="114" t="str">
        <f t="shared" si="17"/>
        <v>En riesgo en cumplimiento</v>
      </c>
      <c r="Z73" s="114"/>
      <c r="AA73" s="264">
        <v>0</v>
      </c>
      <c r="AB73" s="224">
        <f t="shared" si="18"/>
        <v>0</v>
      </c>
      <c r="AC73" s="114" t="str">
        <f t="shared" si="19"/>
        <v>En riesgo en cumplimiento</v>
      </c>
      <c r="AD73" s="114"/>
      <c r="AE73" s="264">
        <v>0</v>
      </c>
      <c r="AF73" s="224">
        <f t="shared" si="20"/>
        <v>0</v>
      </c>
      <c r="AG73" s="114" t="str">
        <f t="shared" si="21"/>
        <v>En riesgo en cumplimiento</v>
      </c>
      <c r="AH73" s="114"/>
      <c r="AI73" s="264">
        <f t="shared" si="22"/>
        <v>885</v>
      </c>
      <c r="AJ73" s="113">
        <f t="shared" si="23"/>
        <v>0.25</v>
      </c>
      <c r="AK73" s="114" t="str">
        <f t="shared" si="24"/>
        <v>En riesgo en cumplimiento</v>
      </c>
      <c r="AL73" s="114"/>
    </row>
    <row r="74" spans="1:38" ht="27.9" customHeight="1" thickTop="1" thickBot="1">
      <c r="A74" s="132">
        <f t="shared" si="15"/>
        <v>60</v>
      </c>
      <c r="B74" s="133">
        <v>0</v>
      </c>
      <c r="C74" s="133">
        <v>0</v>
      </c>
      <c r="D74" s="133">
        <v>0</v>
      </c>
      <c r="E74" s="133">
        <v>0</v>
      </c>
      <c r="F74" s="214" t="s">
        <v>1881</v>
      </c>
      <c r="G74" s="255" t="s">
        <v>1874</v>
      </c>
      <c r="H74" s="207" t="s">
        <v>1875</v>
      </c>
      <c r="I74" s="208">
        <v>81</v>
      </c>
      <c r="J74" s="223">
        <v>81</v>
      </c>
      <c r="K74" s="219">
        <f t="shared" si="10"/>
        <v>162</v>
      </c>
      <c r="L74" s="223">
        <v>81</v>
      </c>
      <c r="M74" s="223">
        <v>81</v>
      </c>
      <c r="N74" s="219">
        <f t="shared" si="11"/>
        <v>162</v>
      </c>
      <c r="O74" s="219">
        <f t="shared" si="12"/>
        <v>324</v>
      </c>
      <c r="P74" s="387"/>
      <c r="Q74" s="114" t="s">
        <v>1878</v>
      </c>
      <c r="R74" s="251" t="s">
        <v>402</v>
      </c>
      <c r="S74" s="264">
        <v>81</v>
      </c>
      <c r="T74" s="224">
        <f t="shared" si="13"/>
        <v>1</v>
      </c>
      <c r="U74" s="114" t="str">
        <f t="shared" si="14"/>
        <v>De acuerdo con lo programado</v>
      </c>
      <c r="V74" s="114"/>
      <c r="W74" s="264">
        <v>0</v>
      </c>
      <c r="X74" s="224">
        <f t="shared" si="16"/>
        <v>0</v>
      </c>
      <c r="Y74" s="114" t="str">
        <f t="shared" si="17"/>
        <v>En riesgo en cumplimiento</v>
      </c>
      <c r="Z74" s="114"/>
      <c r="AA74" s="264">
        <v>0</v>
      </c>
      <c r="AB74" s="224">
        <f t="shared" si="18"/>
        <v>0</v>
      </c>
      <c r="AC74" s="114" t="str">
        <f t="shared" si="19"/>
        <v>En riesgo en cumplimiento</v>
      </c>
      <c r="AD74" s="114"/>
      <c r="AE74" s="264">
        <v>0</v>
      </c>
      <c r="AF74" s="224">
        <f t="shared" si="20"/>
        <v>0</v>
      </c>
      <c r="AG74" s="114" t="str">
        <f t="shared" si="21"/>
        <v>En riesgo en cumplimiento</v>
      </c>
      <c r="AH74" s="114"/>
      <c r="AI74" s="264">
        <f t="shared" si="22"/>
        <v>81</v>
      </c>
      <c r="AJ74" s="113">
        <f t="shared" si="23"/>
        <v>0.25</v>
      </c>
      <c r="AK74" s="114" t="str">
        <f t="shared" si="24"/>
        <v>En riesgo en cumplimiento</v>
      </c>
      <c r="AL74" s="114"/>
    </row>
    <row r="75" spans="1:38" ht="27.9" customHeight="1" thickTop="1" thickBot="1">
      <c r="A75" s="132">
        <f t="shared" si="15"/>
        <v>61</v>
      </c>
      <c r="B75" s="133">
        <v>0</v>
      </c>
      <c r="C75" s="133">
        <v>0</v>
      </c>
      <c r="D75" s="133">
        <v>0</v>
      </c>
      <c r="E75" s="133">
        <v>0</v>
      </c>
      <c r="F75" s="214" t="s">
        <v>1882</v>
      </c>
      <c r="G75" s="255" t="s">
        <v>1870</v>
      </c>
      <c r="H75" s="207" t="s">
        <v>1871</v>
      </c>
      <c r="I75" s="208">
        <v>10</v>
      </c>
      <c r="J75" s="223">
        <v>10</v>
      </c>
      <c r="K75" s="219">
        <f t="shared" si="10"/>
        <v>20</v>
      </c>
      <c r="L75" s="223">
        <v>10</v>
      </c>
      <c r="M75" s="223">
        <v>10</v>
      </c>
      <c r="N75" s="219">
        <f t="shared" si="11"/>
        <v>20</v>
      </c>
      <c r="O75" s="219">
        <f t="shared" si="12"/>
        <v>40</v>
      </c>
      <c r="P75" s="387"/>
      <c r="Q75" s="114" t="s">
        <v>1878</v>
      </c>
      <c r="R75" s="251" t="s">
        <v>402</v>
      </c>
      <c r="S75" s="264">
        <v>0</v>
      </c>
      <c r="T75" s="224">
        <f t="shared" si="13"/>
        <v>0</v>
      </c>
      <c r="U75" s="114" t="str">
        <f t="shared" si="14"/>
        <v>En riesgo en cumplimiento</v>
      </c>
      <c r="V75" s="114" t="s">
        <v>1872</v>
      </c>
      <c r="W75" s="264">
        <v>0</v>
      </c>
      <c r="X75" s="224">
        <f t="shared" si="16"/>
        <v>0</v>
      </c>
      <c r="Y75" s="114" t="str">
        <f t="shared" si="17"/>
        <v>En riesgo en cumplimiento</v>
      </c>
      <c r="Z75" s="114"/>
      <c r="AA75" s="264">
        <v>0</v>
      </c>
      <c r="AB75" s="224">
        <f t="shared" si="18"/>
        <v>0</v>
      </c>
      <c r="AC75" s="114" t="str">
        <f t="shared" si="19"/>
        <v>En riesgo en cumplimiento</v>
      </c>
      <c r="AD75" s="114"/>
      <c r="AE75" s="264">
        <v>0</v>
      </c>
      <c r="AF75" s="224">
        <f t="shared" si="20"/>
        <v>0</v>
      </c>
      <c r="AG75" s="114" t="str">
        <f t="shared" si="21"/>
        <v>En riesgo en cumplimiento</v>
      </c>
      <c r="AH75" s="114"/>
      <c r="AI75" s="264">
        <f t="shared" si="22"/>
        <v>0</v>
      </c>
      <c r="AJ75" s="113">
        <f t="shared" si="23"/>
        <v>0</v>
      </c>
      <c r="AK75" s="114" t="str">
        <f t="shared" si="24"/>
        <v>En riesgo en cumplimiento</v>
      </c>
      <c r="AL75" s="114"/>
    </row>
    <row r="76" spans="1:38" ht="27.9" customHeight="1" thickTop="1" thickBot="1">
      <c r="A76" s="132">
        <f t="shared" si="15"/>
        <v>62</v>
      </c>
      <c r="B76" s="133">
        <v>0</v>
      </c>
      <c r="C76" s="133">
        <v>0</v>
      </c>
      <c r="D76" s="133">
        <v>0</v>
      </c>
      <c r="E76" s="133">
        <v>0</v>
      </c>
      <c r="F76" s="214" t="s">
        <v>1883</v>
      </c>
      <c r="G76" s="255" t="s">
        <v>1864</v>
      </c>
      <c r="H76" s="207" t="s">
        <v>1865</v>
      </c>
      <c r="I76" s="208">
        <v>6</v>
      </c>
      <c r="J76" s="223">
        <v>6</v>
      </c>
      <c r="K76" s="219">
        <f t="shared" si="10"/>
        <v>12</v>
      </c>
      <c r="L76" s="223">
        <v>6</v>
      </c>
      <c r="M76" s="223">
        <v>6</v>
      </c>
      <c r="N76" s="219">
        <f t="shared" si="11"/>
        <v>12</v>
      </c>
      <c r="O76" s="219">
        <f t="shared" si="12"/>
        <v>24</v>
      </c>
      <c r="P76" s="387"/>
      <c r="Q76" s="114" t="s">
        <v>1878</v>
      </c>
      <c r="R76" s="251" t="s">
        <v>402</v>
      </c>
      <c r="S76" s="264">
        <v>6</v>
      </c>
      <c r="T76" s="224">
        <f t="shared" si="13"/>
        <v>1</v>
      </c>
      <c r="U76" s="114" t="str">
        <f t="shared" si="14"/>
        <v>De acuerdo con lo programado</v>
      </c>
      <c r="V76" s="114"/>
      <c r="W76" s="264">
        <v>0</v>
      </c>
      <c r="X76" s="224">
        <f t="shared" si="16"/>
        <v>0</v>
      </c>
      <c r="Y76" s="114" t="str">
        <f t="shared" si="17"/>
        <v>En riesgo en cumplimiento</v>
      </c>
      <c r="Z76" s="114"/>
      <c r="AA76" s="264">
        <v>0</v>
      </c>
      <c r="AB76" s="224">
        <f t="shared" si="18"/>
        <v>0</v>
      </c>
      <c r="AC76" s="114" t="str">
        <f t="shared" si="19"/>
        <v>En riesgo en cumplimiento</v>
      </c>
      <c r="AD76" s="114"/>
      <c r="AE76" s="264">
        <v>0</v>
      </c>
      <c r="AF76" s="224">
        <f t="shared" si="20"/>
        <v>0</v>
      </c>
      <c r="AG76" s="114" t="str">
        <f t="shared" si="21"/>
        <v>En riesgo en cumplimiento</v>
      </c>
      <c r="AH76" s="114"/>
      <c r="AI76" s="264">
        <f t="shared" si="22"/>
        <v>6</v>
      </c>
      <c r="AJ76" s="113">
        <f t="shared" si="23"/>
        <v>0.25</v>
      </c>
      <c r="AK76" s="114" t="str">
        <f t="shared" si="24"/>
        <v>En riesgo en cumplimiento</v>
      </c>
      <c r="AL76" s="114"/>
    </row>
    <row r="77" spans="1:38" ht="27.9" customHeight="1" thickTop="1" thickBot="1">
      <c r="A77" s="132">
        <f t="shared" si="15"/>
        <v>63</v>
      </c>
      <c r="B77" s="133">
        <v>0</v>
      </c>
      <c r="C77" s="133">
        <v>0</v>
      </c>
      <c r="D77" s="133">
        <v>0</v>
      </c>
      <c r="E77" s="133">
        <v>0</v>
      </c>
      <c r="F77" s="214" t="s">
        <v>1820</v>
      </c>
      <c r="G77" s="255" t="s">
        <v>180</v>
      </c>
      <c r="H77" s="207" t="s">
        <v>213</v>
      </c>
      <c r="I77" s="208">
        <v>1</v>
      </c>
      <c r="J77" s="223">
        <v>0</v>
      </c>
      <c r="K77" s="219">
        <f t="shared" si="10"/>
        <v>1</v>
      </c>
      <c r="L77" s="223">
        <v>1</v>
      </c>
      <c r="M77" s="223">
        <v>0</v>
      </c>
      <c r="N77" s="219">
        <f t="shared" si="11"/>
        <v>1</v>
      </c>
      <c r="O77" s="219">
        <f t="shared" si="12"/>
        <v>2</v>
      </c>
      <c r="P77" s="387"/>
      <c r="Q77" s="114" t="s">
        <v>1878</v>
      </c>
      <c r="R77" s="251" t="s">
        <v>402</v>
      </c>
      <c r="S77" s="264">
        <v>0</v>
      </c>
      <c r="T77" s="224">
        <f t="shared" si="13"/>
        <v>0</v>
      </c>
      <c r="U77" s="114" t="str">
        <f t="shared" si="14"/>
        <v>En riesgo en cumplimiento</v>
      </c>
      <c r="V77" s="114" t="s">
        <v>1837</v>
      </c>
      <c r="W77" s="264">
        <v>0</v>
      </c>
      <c r="X77" s="224" t="str">
        <f t="shared" si="16"/>
        <v>No hay Programación</v>
      </c>
      <c r="Y77" s="114" t="str">
        <f t="shared" si="17"/>
        <v>De acuerdo con lo programado</v>
      </c>
      <c r="Z77" s="114"/>
      <c r="AA77" s="264">
        <v>0</v>
      </c>
      <c r="AB77" s="224">
        <f t="shared" si="18"/>
        <v>0</v>
      </c>
      <c r="AC77" s="114" t="str">
        <f t="shared" si="19"/>
        <v>En riesgo en cumplimiento</v>
      </c>
      <c r="AD77" s="114"/>
      <c r="AE77" s="264">
        <v>0</v>
      </c>
      <c r="AF77" s="224" t="str">
        <f t="shared" si="20"/>
        <v>No hay Programación</v>
      </c>
      <c r="AG77" s="114" t="str">
        <f t="shared" si="21"/>
        <v>De acuerdo con lo programado</v>
      </c>
      <c r="AH77" s="114"/>
      <c r="AI77" s="264">
        <f t="shared" si="22"/>
        <v>0</v>
      </c>
      <c r="AJ77" s="113">
        <f t="shared" si="23"/>
        <v>0</v>
      </c>
      <c r="AK77" s="114" t="str">
        <f t="shared" si="24"/>
        <v>En riesgo en cumplimiento</v>
      </c>
      <c r="AL77" s="114"/>
    </row>
    <row r="78" spans="1:38" ht="27.9" customHeight="1" thickTop="1" thickBot="1">
      <c r="A78" s="132">
        <f t="shared" si="15"/>
        <v>64</v>
      </c>
      <c r="B78" s="133">
        <v>0</v>
      </c>
      <c r="C78" s="133">
        <v>0</v>
      </c>
      <c r="D78" s="133">
        <v>0</v>
      </c>
      <c r="E78" s="133">
        <v>0</v>
      </c>
      <c r="F78" s="465" t="s">
        <v>1821</v>
      </c>
      <c r="G78" s="207" t="s">
        <v>183</v>
      </c>
      <c r="H78" s="207" t="s">
        <v>219</v>
      </c>
      <c r="I78" s="208">
        <v>1</v>
      </c>
      <c r="J78" s="223">
        <v>0</v>
      </c>
      <c r="K78" s="219">
        <f t="shared" si="10"/>
        <v>1</v>
      </c>
      <c r="L78" s="223">
        <v>1</v>
      </c>
      <c r="M78" s="223">
        <v>0</v>
      </c>
      <c r="N78" s="219">
        <f t="shared" si="11"/>
        <v>1</v>
      </c>
      <c r="O78" s="219">
        <f t="shared" si="12"/>
        <v>2</v>
      </c>
      <c r="P78" s="387"/>
      <c r="Q78" s="114" t="s">
        <v>1878</v>
      </c>
      <c r="R78" s="251" t="s">
        <v>402</v>
      </c>
      <c r="S78" s="264">
        <v>1</v>
      </c>
      <c r="T78" s="224">
        <f t="shared" si="13"/>
        <v>1</v>
      </c>
      <c r="U78" s="114" t="str">
        <f t="shared" si="14"/>
        <v>De acuerdo con lo programado</v>
      </c>
      <c r="V78" s="114"/>
      <c r="W78" s="264">
        <v>0</v>
      </c>
      <c r="X78" s="224" t="str">
        <f t="shared" si="16"/>
        <v>No hay Programación</v>
      </c>
      <c r="Y78" s="114" t="str">
        <f t="shared" si="17"/>
        <v>De acuerdo con lo programado</v>
      </c>
      <c r="Z78" s="114"/>
      <c r="AA78" s="264">
        <v>0</v>
      </c>
      <c r="AB78" s="224">
        <f t="shared" si="18"/>
        <v>0</v>
      </c>
      <c r="AC78" s="114" t="str">
        <f t="shared" si="19"/>
        <v>En riesgo en cumplimiento</v>
      </c>
      <c r="AD78" s="114"/>
      <c r="AE78" s="264">
        <v>0</v>
      </c>
      <c r="AF78" s="224" t="str">
        <f t="shared" si="20"/>
        <v>No hay Programación</v>
      </c>
      <c r="AG78" s="114" t="str">
        <f t="shared" si="21"/>
        <v>De acuerdo con lo programado</v>
      </c>
      <c r="AH78" s="114"/>
      <c r="AI78" s="264">
        <f t="shared" si="22"/>
        <v>1</v>
      </c>
      <c r="AJ78" s="113">
        <f t="shared" si="23"/>
        <v>0.5</v>
      </c>
      <c r="AK78" s="114" t="b">
        <f t="shared" si="24"/>
        <v>0</v>
      </c>
      <c r="AL78" s="114"/>
    </row>
    <row r="79" spans="1:38" ht="27.9" customHeight="1" thickTop="1" thickBot="1">
      <c r="A79" s="132">
        <f t="shared" si="15"/>
        <v>65</v>
      </c>
      <c r="B79" s="133">
        <v>0</v>
      </c>
      <c r="C79" s="133">
        <v>0</v>
      </c>
      <c r="D79" s="133">
        <v>0</v>
      </c>
      <c r="E79" s="133">
        <v>0</v>
      </c>
      <c r="F79" s="214" t="s">
        <v>1884</v>
      </c>
      <c r="G79" s="255" t="s">
        <v>180</v>
      </c>
      <c r="H79" s="207" t="s">
        <v>210</v>
      </c>
      <c r="I79" s="208">
        <v>5</v>
      </c>
      <c r="J79" s="223">
        <v>15</v>
      </c>
      <c r="K79" s="219">
        <f t="shared" si="10"/>
        <v>20</v>
      </c>
      <c r="L79" s="223">
        <v>15</v>
      </c>
      <c r="M79" s="223">
        <v>10</v>
      </c>
      <c r="N79" s="219">
        <f t="shared" si="11"/>
        <v>25</v>
      </c>
      <c r="O79" s="219">
        <f t="shared" si="12"/>
        <v>45</v>
      </c>
      <c r="P79" s="387"/>
      <c r="Q79" s="114" t="s">
        <v>1885</v>
      </c>
      <c r="R79" s="251" t="s">
        <v>402</v>
      </c>
      <c r="S79" s="264">
        <v>5</v>
      </c>
      <c r="T79" s="224">
        <f t="shared" si="13"/>
        <v>1</v>
      </c>
      <c r="U79" s="114" t="str">
        <f t="shared" si="14"/>
        <v>De acuerdo con lo programado</v>
      </c>
      <c r="V79" s="114"/>
      <c r="W79" s="264">
        <v>0</v>
      </c>
      <c r="X79" s="224">
        <f t="shared" ref="X79:X95" si="25">IF(W79="","No hay ejecución",IF(AND(J79=0),"No hay Programación", W79/J79))</f>
        <v>0</v>
      </c>
      <c r="Y79" s="114" t="str">
        <f t="shared" ref="Y79:Y95" si="26">IF(X79="No hay ejecución","NA",IF(X79&gt;=90%,"De acuerdo con lo programado",IF(X79&gt;=51%,"Atraso Leve",IF(X79&lt;50%,"En riesgo en cumplimiento"))))</f>
        <v>En riesgo en cumplimiento</v>
      </c>
      <c r="Z79" s="114"/>
      <c r="AA79" s="264">
        <v>0</v>
      </c>
      <c r="AB79" s="224">
        <f t="shared" ref="AB79:AB95" si="27">IF(AA79="","No hay ejecución",IF(AND(L79=0),"No hay Programación", AA79/L79))</f>
        <v>0</v>
      </c>
      <c r="AC79" s="114" t="str">
        <f t="shared" ref="AC79:AC95" si="28">IF(AB79="No hay ejecución","NA",IF(AB79&gt;=90%,"De acuerdo con lo programado",IF(AB79&gt;=51%,"Atraso Leve",IF(AB79&lt;50%,"En riesgo en cumplimiento"))))</f>
        <v>En riesgo en cumplimiento</v>
      </c>
      <c r="AD79" s="114"/>
      <c r="AE79" s="264">
        <v>0</v>
      </c>
      <c r="AF79" s="224">
        <f t="shared" ref="AF79:AF95" si="29">IF(AE79="","No hay ejecución",IF(AND(M79=0),"No hay Programación", AE79/M79))</f>
        <v>0</v>
      </c>
      <c r="AG79" s="114" t="str">
        <f t="shared" ref="AG79:AG95" si="30">IF(AF79="No hay ejecución","NA",IF(AF79&gt;=90%,"De acuerdo con lo programado",IF(AF79&gt;=51%,"Atraso Leve",IF(AF79&lt;50%,"En riesgo en cumplimiento"))))</f>
        <v>En riesgo en cumplimiento</v>
      </c>
      <c r="AH79" s="114"/>
      <c r="AI79" s="264">
        <f t="shared" ref="AI79:AI95" si="31">AE79+AA79+W79+S79</f>
        <v>5</v>
      </c>
      <c r="AJ79" s="113">
        <f t="shared" ref="AJ79:AJ95" si="32">IF(AI79="","No hay ejecución",IF(AND(O79=0),"No hay Programación", AI79/O79))</f>
        <v>0.1111111111111111</v>
      </c>
      <c r="AK79" s="114" t="str">
        <f t="shared" ref="AK79:AK95" si="33">IF(AJ79="No hay ejecución","NA",IF(AJ79&gt;=90%,"De acuerdo con lo programado",IF(AJ79&gt;=51%,"Atraso Leve",IF(AJ79&lt;50%,"En riesgo en cumplimiento"))))</f>
        <v>En riesgo en cumplimiento</v>
      </c>
      <c r="AL79" s="114"/>
    </row>
    <row r="80" spans="1:38" ht="27.9" customHeight="1" thickTop="1" thickBot="1">
      <c r="A80" s="132">
        <f t="shared" si="15"/>
        <v>66</v>
      </c>
      <c r="B80" s="133">
        <v>0</v>
      </c>
      <c r="C80" s="133">
        <v>0</v>
      </c>
      <c r="D80" s="133">
        <v>0</v>
      </c>
      <c r="E80" s="133">
        <v>0</v>
      </c>
      <c r="F80" s="214" t="s">
        <v>1886</v>
      </c>
      <c r="G80" s="255" t="s">
        <v>171</v>
      </c>
      <c r="H80" s="207" t="s">
        <v>210</v>
      </c>
      <c r="I80" s="208">
        <v>50</v>
      </c>
      <c r="J80" s="223">
        <v>50</v>
      </c>
      <c r="K80" s="219">
        <f t="shared" ref="K80:K95" si="34">I80+J80</f>
        <v>100</v>
      </c>
      <c r="L80" s="223">
        <v>50</v>
      </c>
      <c r="M80" s="223">
        <v>50</v>
      </c>
      <c r="N80" s="219">
        <f t="shared" ref="N80:N95" si="35">L80+M80</f>
        <v>100</v>
      </c>
      <c r="O80" s="219">
        <f t="shared" ref="O80:O95" si="36">K80+N80</f>
        <v>200</v>
      </c>
      <c r="P80" s="387"/>
      <c r="Q80" s="114" t="s">
        <v>1885</v>
      </c>
      <c r="R80" s="251" t="s">
        <v>402</v>
      </c>
      <c r="S80" s="264">
        <v>50</v>
      </c>
      <c r="T80" s="224">
        <f t="shared" ref="T80:T89" si="37">IF(S80="","No hay ejecución",IF(AND(I80=0),"No hay Programación", S80/I80))</f>
        <v>1</v>
      </c>
      <c r="U80" s="114" t="str">
        <f t="shared" ref="U80:U97" si="38">IF(T80="No hay ejecución","NA",IF(T80&gt;=90%,"De acuerdo con lo programado",IF(T80&gt;=51%,"Atraso Leve",IF(T80&lt;50%,"En riesgo en cumplimiento"))))</f>
        <v>De acuerdo con lo programado</v>
      </c>
      <c r="V80" s="114"/>
      <c r="W80" s="264">
        <v>0</v>
      </c>
      <c r="X80" s="224">
        <f t="shared" si="25"/>
        <v>0</v>
      </c>
      <c r="Y80" s="114" t="str">
        <f t="shared" si="26"/>
        <v>En riesgo en cumplimiento</v>
      </c>
      <c r="Z80" s="114"/>
      <c r="AA80" s="264">
        <v>0</v>
      </c>
      <c r="AB80" s="224">
        <f t="shared" si="27"/>
        <v>0</v>
      </c>
      <c r="AC80" s="114" t="str">
        <f t="shared" si="28"/>
        <v>En riesgo en cumplimiento</v>
      </c>
      <c r="AD80" s="114"/>
      <c r="AE80" s="264">
        <v>0</v>
      </c>
      <c r="AF80" s="224">
        <f t="shared" si="29"/>
        <v>0</v>
      </c>
      <c r="AG80" s="114" t="str">
        <f t="shared" si="30"/>
        <v>En riesgo en cumplimiento</v>
      </c>
      <c r="AH80" s="114"/>
      <c r="AI80" s="264">
        <f t="shared" si="31"/>
        <v>50</v>
      </c>
      <c r="AJ80" s="113">
        <f t="shared" si="32"/>
        <v>0.25</v>
      </c>
      <c r="AK80" s="114" t="str">
        <f t="shared" si="33"/>
        <v>En riesgo en cumplimiento</v>
      </c>
      <c r="AL80" s="114"/>
    </row>
    <row r="81" spans="1:38" ht="27.9" customHeight="1" thickTop="1" thickBot="1">
      <c r="A81" s="132">
        <f t="shared" ref="A81:A95" si="39">A80+1</f>
        <v>67</v>
      </c>
      <c r="B81" s="133">
        <v>0</v>
      </c>
      <c r="C81" s="133">
        <v>0</v>
      </c>
      <c r="D81" s="133">
        <v>0</v>
      </c>
      <c r="E81" s="133">
        <v>0</v>
      </c>
      <c r="F81" s="214" t="s">
        <v>1887</v>
      </c>
      <c r="G81" s="255" t="s">
        <v>144</v>
      </c>
      <c r="H81" s="207" t="s">
        <v>203</v>
      </c>
      <c r="I81" s="208">
        <v>20</v>
      </c>
      <c r="J81" s="223">
        <v>30</v>
      </c>
      <c r="K81" s="219">
        <f t="shared" si="34"/>
        <v>50</v>
      </c>
      <c r="L81" s="223">
        <v>30</v>
      </c>
      <c r="M81" s="223">
        <v>20</v>
      </c>
      <c r="N81" s="219">
        <f t="shared" si="35"/>
        <v>50</v>
      </c>
      <c r="O81" s="219">
        <f t="shared" si="36"/>
        <v>100</v>
      </c>
      <c r="P81" s="387"/>
      <c r="Q81" s="114" t="s">
        <v>1885</v>
      </c>
      <c r="R81" s="251" t="s">
        <v>402</v>
      </c>
      <c r="S81" s="264">
        <v>20</v>
      </c>
      <c r="T81" s="224">
        <f t="shared" si="37"/>
        <v>1</v>
      </c>
      <c r="U81" s="114" t="str">
        <f t="shared" si="38"/>
        <v>De acuerdo con lo programado</v>
      </c>
      <c r="V81" s="114"/>
      <c r="W81" s="264">
        <v>0</v>
      </c>
      <c r="X81" s="224">
        <f t="shared" si="25"/>
        <v>0</v>
      </c>
      <c r="Y81" s="114" t="str">
        <f t="shared" si="26"/>
        <v>En riesgo en cumplimiento</v>
      </c>
      <c r="Z81" s="114"/>
      <c r="AA81" s="264">
        <v>0</v>
      </c>
      <c r="AB81" s="224">
        <f t="shared" si="27"/>
        <v>0</v>
      </c>
      <c r="AC81" s="114" t="str">
        <f t="shared" si="28"/>
        <v>En riesgo en cumplimiento</v>
      </c>
      <c r="AD81" s="114"/>
      <c r="AE81" s="264">
        <v>0</v>
      </c>
      <c r="AF81" s="224">
        <f t="shared" si="29"/>
        <v>0</v>
      </c>
      <c r="AG81" s="114" t="str">
        <f t="shared" si="30"/>
        <v>En riesgo en cumplimiento</v>
      </c>
      <c r="AH81" s="114"/>
      <c r="AI81" s="264">
        <f t="shared" si="31"/>
        <v>20</v>
      </c>
      <c r="AJ81" s="113">
        <f t="shared" si="32"/>
        <v>0.2</v>
      </c>
      <c r="AK81" s="114" t="str">
        <f t="shared" si="33"/>
        <v>En riesgo en cumplimiento</v>
      </c>
      <c r="AL81" s="114"/>
    </row>
    <row r="82" spans="1:38" ht="27.9" customHeight="1" thickTop="1" thickBot="1">
      <c r="A82" s="132">
        <f t="shared" si="39"/>
        <v>68</v>
      </c>
      <c r="B82" s="133">
        <v>0</v>
      </c>
      <c r="C82" s="133">
        <v>0</v>
      </c>
      <c r="D82" s="133">
        <v>0</v>
      </c>
      <c r="E82" s="133">
        <v>0</v>
      </c>
      <c r="F82" s="214" t="s">
        <v>1888</v>
      </c>
      <c r="G82" s="255" t="s">
        <v>180</v>
      </c>
      <c r="H82" s="207" t="s">
        <v>214</v>
      </c>
      <c r="I82" s="208">
        <v>1</v>
      </c>
      <c r="J82" s="223">
        <v>2</v>
      </c>
      <c r="K82" s="219">
        <f t="shared" si="34"/>
        <v>3</v>
      </c>
      <c r="L82" s="223">
        <v>3</v>
      </c>
      <c r="M82" s="223">
        <v>5</v>
      </c>
      <c r="N82" s="219">
        <f t="shared" si="35"/>
        <v>8</v>
      </c>
      <c r="O82" s="219">
        <f t="shared" si="36"/>
        <v>11</v>
      </c>
      <c r="P82" s="387"/>
      <c r="Q82" s="114" t="s">
        <v>1885</v>
      </c>
      <c r="R82" s="251" t="s">
        <v>402</v>
      </c>
      <c r="S82" s="264">
        <v>0</v>
      </c>
      <c r="T82" s="224">
        <f t="shared" si="37"/>
        <v>0</v>
      </c>
      <c r="U82" s="114" t="str">
        <f t="shared" si="38"/>
        <v>En riesgo en cumplimiento</v>
      </c>
      <c r="V82" s="114" t="s">
        <v>1889</v>
      </c>
      <c r="W82" s="264">
        <v>0</v>
      </c>
      <c r="X82" s="224">
        <f t="shared" si="25"/>
        <v>0</v>
      </c>
      <c r="Y82" s="114" t="str">
        <f t="shared" si="26"/>
        <v>En riesgo en cumplimiento</v>
      </c>
      <c r="Z82" s="114"/>
      <c r="AA82" s="264">
        <v>0</v>
      </c>
      <c r="AB82" s="224">
        <f t="shared" si="27"/>
        <v>0</v>
      </c>
      <c r="AC82" s="114" t="str">
        <f t="shared" si="28"/>
        <v>En riesgo en cumplimiento</v>
      </c>
      <c r="AD82" s="114"/>
      <c r="AE82" s="264">
        <v>0</v>
      </c>
      <c r="AF82" s="224">
        <f t="shared" si="29"/>
        <v>0</v>
      </c>
      <c r="AG82" s="114" t="str">
        <f t="shared" si="30"/>
        <v>En riesgo en cumplimiento</v>
      </c>
      <c r="AH82" s="114"/>
      <c r="AI82" s="264">
        <f t="shared" si="31"/>
        <v>0</v>
      </c>
      <c r="AJ82" s="113">
        <f t="shared" si="32"/>
        <v>0</v>
      </c>
      <c r="AK82" s="114" t="str">
        <f t="shared" si="33"/>
        <v>En riesgo en cumplimiento</v>
      </c>
      <c r="AL82" s="114"/>
    </row>
    <row r="83" spans="1:38" ht="27.9" customHeight="1" thickTop="1" thickBot="1">
      <c r="A83" s="132">
        <f t="shared" si="39"/>
        <v>69</v>
      </c>
      <c r="B83" s="133">
        <v>0</v>
      </c>
      <c r="C83" s="133">
        <v>0</v>
      </c>
      <c r="D83" s="133">
        <v>0</v>
      </c>
      <c r="E83" s="133">
        <v>0</v>
      </c>
      <c r="F83" s="214" t="s">
        <v>1890</v>
      </c>
      <c r="G83" s="255" t="s">
        <v>180</v>
      </c>
      <c r="H83" s="207" t="s">
        <v>203</v>
      </c>
      <c r="I83" s="208">
        <v>5</v>
      </c>
      <c r="J83" s="223">
        <v>5</v>
      </c>
      <c r="K83" s="219">
        <f t="shared" si="34"/>
        <v>10</v>
      </c>
      <c r="L83" s="223">
        <v>5</v>
      </c>
      <c r="M83" s="223">
        <v>5</v>
      </c>
      <c r="N83" s="219">
        <f t="shared" si="35"/>
        <v>10</v>
      </c>
      <c r="O83" s="219">
        <f t="shared" si="36"/>
        <v>20</v>
      </c>
      <c r="P83" s="387"/>
      <c r="Q83" s="114" t="s">
        <v>1885</v>
      </c>
      <c r="R83" s="251" t="s">
        <v>402</v>
      </c>
      <c r="S83" s="264">
        <v>5</v>
      </c>
      <c r="T83" s="224">
        <f t="shared" si="37"/>
        <v>1</v>
      </c>
      <c r="U83" s="114" t="str">
        <f t="shared" si="38"/>
        <v>De acuerdo con lo programado</v>
      </c>
      <c r="V83" s="114"/>
      <c r="W83" s="264">
        <v>0</v>
      </c>
      <c r="X83" s="224">
        <f t="shared" si="25"/>
        <v>0</v>
      </c>
      <c r="Y83" s="114" t="str">
        <f t="shared" si="26"/>
        <v>En riesgo en cumplimiento</v>
      </c>
      <c r="Z83" s="114"/>
      <c r="AA83" s="264">
        <v>0</v>
      </c>
      <c r="AB83" s="224">
        <f t="shared" si="27"/>
        <v>0</v>
      </c>
      <c r="AC83" s="114" t="str">
        <f t="shared" si="28"/>
        <v>En riesgo en cumplimiento</v>
      </c>
      <c r="AD83" s="114"/>
      <c r="AE83" s="264">
        <v>0</v>
      </c>
      <c r="AF83" s="224">
        <f t="shared" si="29"/>
        <v>0</v>
      </c>
      <c r="AG83" s="114" t="str">
        <f t="shared" si="30"/>
        <v>En riesgo en cumplimiento</v>
      </c>
      <c r="AH83" s="114"/>
      <c r="AI83" s="264">
        <f t="shared" si="31"/>
        <v>5</v>
      </c>
      <c r="AJ83" s="113">
        <f t="shared" si="32"/>
        <v>0.25</v>
      </c>
      <c r="AK83" s="114" t="str">
        <f t="shared" si="33"/>
        <v>En riesgo en cumplimiento</v>
      </c>
      <c r="AL83" s="114"/>
    </row>
    <row r="84" spans="1:38" ht="27.9" customHeight="1" thickTop="1" thickBot="1">
      <c r="A84" s="132">
        <f t="shared" si="39"/>
        <v>70</v>
      </c>
      <c r="B84" s="133">
        <v>0</v>
      </c>
      <c r="C84" s="133">
        <v>0</v>
      </c>
      <c r="D84" s="133">
        <v>0</v>
      </c>
      <c r="E84" s="133">
        <v>0</v>
      </c>
      <c r="F84" s="214" t="s">
        <v>1891</v>
      </c>
      <c r="G84" s="255" t="s">
        <v>144</v>
      </c>
      <c r="H84" s="207" t="s">
        <v>216</v>
      </c>
      <c r="I84" s="208">
        <v>0</v>
      </c>
      <c r="J84" s="223">
        <v>0</v>
      </c>
      <c r="K84" s="219">
        <f t="shared" si="34"/>
        <v>0</v>
      </c>
      <c r="L84" s="223">
        <v>1</v>
      </c>
      <c r="M84" s="223">
        <v>1</v>
      </c>
      <c r="N84" s="219">
        <f t="shared" si="35"/>
        <v>2</v>
      </c>
      <c r="O84" s="219">
        <f t="shared" si="36"/>
        <v>2</v>
      </c>
      <c r="P84" s="387"/>
      <c r="Q84" s="114" t="s">
        <v>1892</v>
      </c>
      <c r="R84" s="251" t="s">
        <v>402</v>
      </c>
      <c r="S84" s="264">
        <v>0</v>
      </c>
      <c r="T84" s="224" t="str">
        <f t="shared" si="37"/>
        <v>No hay Programación</v>
      </c>
      <c r="U84" s="114" t="str">
        <f t="shared" si="38"/>
        <v>De acuerdo con lo programado</v>
      </c>
      <c r="V84" s="114"/>
      <c r="W84" s="264">
        <v>0</v>
      </c>
      <c r="X84" s="224" t="str">
        <f t="shared" si="25"/>
        <v>No hay Programación</v>
      </c>
      <c r="Y84" s="114" t="str">
        <f t="shared" si="26"/>
        <v>De acuerdo con lo programado</v>
      </c>
      <c r="Z84" s="114"/>
      <c r="AA84" s="264">
        <v>0</v>
      </c>
      <c r="AB84" s="224">
        <f t="shared" si="27"/>
        <v>0</v>
      </c>
      <c r="AC84" s="114" t="str">
        <f t="shared" si="28"/>
        <v>En riesgo en cumplimiento</v>
      </c>
      <c r="AD84" s="114"/>
      <c r="AE84" s="264">
        <v>0</v>
      </c>
      <c r="AF84" s="224">
        <f t="shared" si="29"/>
        <v>0</v>
      </c>
      <c r="AG84" s="114" t="str">
        <f t="shared" si="30"/>
        <v>En riesgo en cumplimiento</v>
      </c>
      <c r="AH84" s="114"/>
      <c r="AI84" s="264">
        <f t="shared" si="31"/>
        <v>0</v>
      </c>
      <c r="AJ84" s="113">
        <f t="shared" si="32"/>
        <v>0</v>
      </c>
      <c r="AK84" s="114" t="str">
        <f t="shared" si="33"/>
        <v>En riesgo en cumplimiento</v>
      </c>
      <c r="AL84" s="114"/>
    </row>
    <row r="85" spans="1:38" ht="27.9" customHeight="1" thickTop="1" thickBot="1">
      <c r="A85" s="132">
        <f t="shared" si="39"/>
        <v>71</v>
      </c>
      <c r="B85" s="133">
        <v>0</v>
      </c>
      <c r="C85" s="133">
        <v>0</v>
      </c>
      <c r="D85" s="133">
        <v>0</v>
      </c>
      <c r="E85" s="133">
        <v>0</v>
      </c>
      <c r="F85" s="214" t="s">
        <v>1893</v>
      </c>
      <c r="G85" s="255" t="s">
        <v>144</v>
      </c>
      <c r="H85" s="207" t="s">
        <v>193</v>
      </c>
      <c r="I85" s="208">
        <v>95</v>
      </c>
      <c r="J85" s="223">
        <v>95</v>
      </c>
      <c r="K85" s="219">
        <f t="shared" si="34"/>
        <v>190</v>
      </c>
      <c r="L85" s="223">
        <v>59</v>
      </c>
      <c r="M85" s="223">
        <v>50</v>
      </c>
      <c r="N85" s="219">
        <f t="shared" si="35"/>
        <v>109</v>
      </c>
      <c r="O85" s="219">
        <f t="shared" si="36"/>
        <v>299</v>
      </c>
      <c r="P85" s="387"/>
      <c r="Q85" s="114" t="s">
        <v>1892</v>
      </c>
      <c r="R85" s="251" t="s">
        <v>402</v>
      </c>
      <c r="S85" s="264">
        <v>95</v>
      </c>
      <c r="T85" s="224">
        <f t="shared" si="37"/>
        <v>1</v>
      </c>
      <c r="U85" s="114" t="str">
        <f t="shared" si="38"/>
        <v>De acuerdo con lo programado</v>
      </c>
      <c r="V85" s="114"/>
      <c r="W85" s="264">
        <v>0</v>
      </c>
      <c r="X85" s="224">
        <f t="shared" si="25"/>
        <v>0</v>
      </c>
      <c r="Y85" s="114" t="str">
        <f t="shared" si="26"/>
        <v>En riesgo en cumplimiento</v>
      </c>
      <c r="Z85" s="114"/>
      <c r="AA85" s="264">
        <v>0</v>
      </c>
      <c r="AB85" s="224">
        <f t="shared" si="27"/>
        <v>0</v>
      </c>
      <c r="AC85" s="114" t="str">
        <f t="shared" si="28"/>
        <v>En riesgo en cumplimiento</v>
      </c>
      <c r="AD85" s="114"/>
      <c r="AE85" s="264">
        <v>0</v>
      </c>
      <c r="AF85" s="224">
        <f t="shared" si="29"/>
        <v>0</v>
      </c>
      <c r="AG85" s="114" t="str">
        <f t="shared" si="30"/>
        <v>En riesgo en cumplimiento</v>
      </c>
      <c r="AH85" s="114"/>
      <c r="AI85" s="264">
        <f t="shared" si="31"/>
        <v>95</v>
      </c>
      <c r="AJ85" s="113">
        <f t="shared" si="32"/>
        <v>0.31772575250836121</v>
      </c>
      <c r="AK85" s="114" t="str">
        <f t="shared" si="33"/>
        <v>En riesgo en cumplimiento</v>
      </c>
      <c r="AL85" s="114"/>
    </row>
    <row r="86" spans="1:38" ht="27.9" customHeight="1" thickTop="1" thickBot="1">
      <c r="A86" s="132">
        <f t="shared" si="39"/>
        <v>72</v>
      </c>
      <c r="B86" s="133">
        <v>0</v>
      </c>
      <c r="C86" s="133">
        <v>0</v>
      </c>
      <c r="D86" s="133">
        <v>0</v>
      </c>
      <c r="E86" s="133">
        <v>0</v>
      </c>
      <c r="F86" s="214" t="s">
        <v>1894</v>
      </c>
      <c r="G86" s="255" t="s">
        <v>146</v>
      </c>
      <c r="H86" s="207" t="s">
        <v>209</v>
      </c>
      <c r="I86" s="208">
        <v>1</v>
      </c>
      <c r="J86" s="223">
        <v>0</v>
      </c>
      <c r="K86" s="219">
        <f t="shared" si="34"/>
        <v>1</v>
      </c>
      <c r="L86" s="223">
        <v>1</v>
      </c>
      <c r="M86" s="223">
        <v>2</v>
      </c>
      <c r="N86" s="219">
        <f t="shared" si="35"/>
        <v>3</v>
      </c>
      <c r="O86" s="219">
        <f t="shared" si="36"/>
        <v>4</v>
      </c>
      <c r="P86" s="387"/>
      <c r="Q86" s="114" t="s">
        <v>1892</v>
      </c>
      <c r="R86" s="251" t="s">
        <v>402</v>
      </c>
      <c r="S86" s="264">
        <v>1</v>
      </c>
      <c r="T86" s="224">
        <f t="shared" si="37"/>
        <v>1</v>
      </c>
      <c r="U86" s="114" t="str">
        <f t="shared" si="38"/>
        <v>De acuerdo con lo programado</v>
      </c>
      <c r="V86" s="114"/>
      <c r="W86" s="264">
        <v>0</v>
      </c>
      <c r="X86" s="224" t="str">
        <f t="shared" si="25"/>
        <v>No hay Programación</v>
      </c>
      <c r="Y86" s="114" t="str">
        <f t="shared" si="26"/>
        <v>De acuerdo con lo programado</v>
      </c>
      <c r="Z86" s="114"/>
      <c r="AA86" s="264">
        <v>0</v>
      </c>
      <c r="AB86" s="224">
        <f t="shared" si="27"/>
        <v>0</v>
      </c>
      <c r="AC86" s="114" t="str">
        <f t="shared" si="28"/>
        <v>En riesgo en cumplimiento</v>
      </c>
      <c r="AD86" s="114"/>
      <c r="AE86" s="264">
        <v>0</v>
      </c>
      <c r="AF86" s="224">
        <f t="shared" si="29"/>
        <v>0</v>
      </c>
      <c r="AG86" s="114" t="str">
        <f t="shared" si="30"/>
        <v>En riesgo en cumplimiento</v>
      </c>
      <c r="AH86" s="114"/>
      <c r="AI86" s="264">
        <f t="shared" si="31"/>
        <v>1</v>
      </c>
      <c r="AJ86" s="113">
        <f t="shared" si="32"/>
        <v>0.25</v>
      </c>
      <c r="AK86" s="114" t="str">
        <f t="shared" si="33"/>
        <v>En riesgo en cumplimiento</v>
      </c>
      <c r="AL86" s="114"/>
    </row>
    <row r="87" spans="1:38" ht="27.9" customHeight="1" thickTop="1" thickBot="1">
      <c r="A87" s="132">
        <f t="shared" si="39"/>
        <v>73</v>
      </c>
      <c r="B87" s="133">
        <v>0</v>
      </c>
      <c r="C87" s="133">
        <v>0</v>
      </c>
      <c r="D87" s="133">
        <v>0</v>
      </c>
      <c r="E87" s="133">
        <v>0</v>
      </c>
      <c r="F87" s="214" t="s">
        <v>1895</v>
      </c>
      <c r="G87" s="255" t="s">
        <v>150</v>
      </c>
      <c r="H87" s="207" t="s">
        <v>214</v>
      </c>
      <c r="I87" s="208">
        <v>120</v>
      </c>
      <c r="J87" s="223">
        <v>120</v>
      </c>
      <c r="K87" s="219">
        <f t="shared" si="34"/>
        <v>240</v>
      </c>
      <c r="L87" s="223">
        <v>120</v>
      </c>
      <c r="M87" s="223">
        <v>230</v>
      </c>
      <c r="N87" s="219">
        <f t="shared" si="35"/>
        <v>350</v>
      </c>
      <c r="O87" s="219">
        <f t="shared" si="36"/>
        <v>590</v>
      </c>
      <c r="P87" s="387"/>
      <c r="Q87" s="114" t="s">
        <v>1892</v>
      </c>
      <c r="R87" s="251" t="s">
        <v>402</v>
      </c>
      <c r="S87" s="264">
        <v>120</v>
      </c>
      <c r="T87" s="224">
        <f t="shared" si="37"/>
        <v>1</v>
      </c>
      <c r="U87" s="114" t="str">
        <f t="shared" si="38"/>
        <v>De acuerdo con lo programado</v>
      </c>
      <c r="V87" s="114"/>
      <c r="W87" s="264">
        <v>0</v>
      </c>
      <c r="X87" s="224">
        <f t="shared" si="25"/>
        <v>0</v>
      </c>
      <c r="Y87" s="114" t="str">
        <f t="shared" si="26"/>
        <v>En riesgo en cumplimiento</v>
      </c>
      <c r="Z87" s="114"/>
      <c r="AA87" s="264">
        <v>0</v>
      </c>
      <c r="AB87" s="224">
        <f t="shared" si="27"/>
        <v>0</v>
      </c>
      <c r="AC87" s="114" t="str">
        <f t="shared" si="28"/>
        <v>En riesgo en cumplimiento</v>
      </c>
      <c r="AD87" s="114"/>
      <c r="AE87" s="264">
        <v>0</v>
      </c>
      <c r="AF87" s="224">
        <f t="shared" si="29"/>
        <v>0</v>
      </c>
      <c r="AG87" s="114" t="str">
        <f t="shared" si="30"/>
        <v>En riesgo en cumplimiento</v>
      </c>
      <c r="AH87" s="114"/>
      <c r="AI87" s="264">
        <f t="shared" si="31"/>
        <v>120</v>
      </c>
      <c r="AJ87" s="113">
        <f t="shared" si="32"/>
        <v>0.20338983050847459</v>
      </c>
      <c r="AK87" s="114" t="str">
        <f t="shared" si="33"/>
        <v>En riesgo en cumplimiento</v>
      </c>
      <c r="AL87" s="114"/>
    </row>
    <row r="88" spans="1:38" ht="27.9" customHeight="1" thickTop="1" thickBot="1">
      <c r="A88" s="132">
        <f t="shared" si="39"/>
        <v>74</v>
      </c>
      <c r="B88" s="133">
        <v>0</v>
      </c>
      <c r="C88" s="133">
        <v>0</v>
      </c>
      <c r="D88" s="133">
        <v>0</v>
      </c>
      <c r="E88" s="133">
        <v>0</v>
      </c>
      <c r="F88" s="214" t="s">
        <v>1820</v>
      </c>
      <c r="G88" s="255" t="s">
        <v>180</v>
      </c>
      <c r="H88" s="207" t="s">
        <v>213</v>
      </c>
      <c r="I88" s="208">
        <v>1</v>
      </c>
      <c r="J88" s="223">
        <v>0</v>
      </c>
      <c r="K88" s="219">
        <f t="shared" si="34"/>
        <v>1</v>
      </c>
      <c r="L88" s="223">
        <v>1</v>
      </c>
      <c r="M88" s="223">
        <v>0</v>
      </c>
      <c r="N88" s="219">
        <f t="shared" si="35"/>
        <v>1</v>
      </c>
      <c r="O88" s="219">
        <f t="shared" si="36"/>
        <v>2</v>
      </c>
      <c r="P88" s="387"/>
      <c r="Q88" s="114" t="s">
        <v>1892</v>
      </c>
      <c r="R88" s="251" t="s">
        <v>402</v>
      </c>
      <c r="S88" s="264">
        <v>0</v>
      </c>
      <c r="T88" s="224">
        <f t="shared" si="37"/>
        <v>0</v>
      </c>
      <c r="U88" s="114" t="str">
        <f t="shared" si="38"/>
        <v>En riesgo en cumplimiento</v>
      </c>
      <c r="V88" s="114" t="s">
        <v>1837</v>
      </c>
      <c r="W88" s="264">
        <v>0</v>
      </c>
      <c r="X88" s="224" t="str">
        <f t="shared" si="25"/>
        <v>No hay Programación</v>
      </c>
      <c r="Y88" s="114" t="str">
        <f t="shared" si="26"/>
        <v>De acuerdo con lo programado</v>
      </c>
      <c r="Z88" s="114"/>
      <c r="AA88" s="264">
        <v>0</v>
      </c>
      <c r="AB88" s="224">
        <f t="shared" si="27"/>
        <v>0</v>
      </c>
      <c r="AC88" s="114" t="str">
        <f t="shared" si="28"/>
        <v>En riesgo en cumplimiento</v>
      </c>
      <c r="AD88" s="114"/>
      <c r="AE88" s="264">
        <v>0</v>
      </c>
      <c r="AF88" s="224" t="str">
        <f t="shared" si="29"/>
        <v>No hay Programación</v>
      </c>
      <c r="AG88" s="114" t="str">
        <f t="shared" si="30"/>
        <v>De acuerdo con lo programado</v>
      </c>
      <c r="AH88" s="114"/>
      <c r="AI88" s="264">
        <f t="shared" si="31"/>
        <v>0</v>
      </c>
      <c r="AJ88" s="113">
        <f t="shared" si="32"/>
        <v>0</v>
      </c>
      <c r="AK88" s="114" t="str">
        <f t="shared" si="33"/>
        <v>En riesgo en cumplimiento</v>
      </c>
      <c r="AL88" s="114"/>
    </row>
    <row r="89" spans="1:38" ht="27.9" customHeight="1" thickTop="1" thickBot="1">
      <c r="A89" s="132">
        <f t="shared" si="39"/>
        <v>75</v>
      </c>
      <c r="B89" s="133">
        <v>0</v>
      </c>
      <c r="C89" s="133">
        <v>0</v>
      </c>
      <c r="D89" s="133">
        <v>0</v>
      </c>
      <c r="E89" s="133">
        <v>0</v>
      </c>
      <c r="F89" s="465" t="s">
        <v>1821</v>
      </c>
      <c r="G89" s="207" t="s">
        <v>183</v>
      </c>
      <c r="H89" s="207" t="s">
        <v>219</v>
      </c>
      <c r="I89" s="208">
        <v>1</v>
      </c>
      <c r="J89" s="223"/>
      <c r="K89" s="219">
        <f t="shared" si="34"/>
        <v>1</v>
      </c>
      <c r="L89" s="223">
        <v>1</v>
      </c>
      <c r="M89" s="223"/>
      <c r="N89" s="219">
        <f t="shared" si="35"/>
        <v>1</v>
      </c>
      <c r="O89" s="219">
        <f t="shared" si="36"/>
        <v>2</v>
      </c>
      <c r="P89" s="387"/>
      <c r="Q89" s="114" t="s">
        <v>1892</v>
      </c>
      <c r="R89" s="251" t="s">
        <v>402</v>
      </c>
      <c r="S89" s="264">
        <v>0</v>
      </c>
      <c r="T89" s="224">
        <f t="shared" si="37"/>
        <v>0</v>
      </c>
      <c r="U89" s="114" t="str">
        <f t="shared" si="38"/>
        <v>En riesgo en cumplimiento</v>
      </c>
      <c r="V89" s="114"/>
      <c r="W89" s="264">
        <v>0</v>
      </c>
      <c r="X89" s="224" t="str">
        <f t="shared" si="25"/>
        <v>No hay Programación</v>
      </c>
      <c r="Y89" s="114" t="str">
        <f t="shared" si="26"/>
        <v>De acuerdo con lo programado</v>
      </c>
      <c r="Z89" s="114"/>
      <c r="AA89" s="264">
        <v>0</v>
      </c>
      <c r="AB89" s="224">
        <f t="shared" si="27"/>
        <v>0</v>
      </c>
      <c r="AC89" s="114" t="str">
        <f t="shared" si="28"/>
        <v>En riesgo en cumplimiento</v>
      </c>
      <c r="AD89" s="114"/>
      <c r="AE89" s="264">
        <v>0</v>
      </c>
      <c r="AF89" s="224" t="str">
        <f t="shared" si="29"/>
        <v>No hay Programación</v>
      </c>
      <c r="AG89" s="114" t="str">
        <f t="shared" si="30"/>
        <v>De acuerdo con lo programado</v>
      </c>
      <c r="AH89" s="114"/>
      <c r="AI89" s="264">
        <f t="shared" si="31"/>
        <v>0</v>
      </c>
      <c r="AJ89" s="113">
        <f t="shared" si="32"/>
        <v>0</v>
      </c>
      <c r="AK89" s="114" t="str">
        <f t="shared" si="33"/>
        <v>En riesgo en cumplimiento</v>
      </c>
      <c r="AL89" s="114"/>
    </row>
    <row r="90" spans="1:38" ht="27.9" customHeight="1" thickTop="1" thickBot="1">
      <c r="A90" s="188">
        <f t="shared" si="39"/>
        <v>76</v>
      </c>
      <c r="B90" s="184"/>
      <c r="C90" s="184"/>
      <c r="D90" s="184"/>
      <c r="E90" s="184"/>
      <c r="F90" s="464"/>
      <c r="G90" s="186"/>
      <c r="H90" s="186"/>
      <c r="I90" s="223">
        <v>0</v>
      </c>
      <c r="J90" s="223">
        <v>0</v>
      </c>
      <c r="K90" s="219">
        <f t="shared" si="34"/>
        <v>0</v>
      </c>
      <c r="L90" s="223">
        <v>0</v>
      </c>
      <c r="M90" s="223">
        <v>0</v>
      </c>
      <c r="N90" s="219">
        <f t="shared" si="35"/>
        <v>0</v>
      </c>
      <c r="O90" s="219">
        <f t="shared" si="36"/>
        <v>0</v>
      </c>
      <c r="P90" s="387"/>
      <c r="Q90" s="187"/>
      <c r="R90" s="335"/>
      <c r="S90" s="264">
        <v>0</v>
      </c>
      <c r="T90" s="224" t="str">
        <f t="shared" ref="T90:T95" si="40">IF(S90="","No hay ejecución",IF(AND(I90=0),"No hay Programación", S90/I90))</f>
        <v>No hay Programación</v>
      </c>
      <c r="U90" s="114" t="str">
        <f t="shared" ref="U90:U95" si="41">IF(T90="No hay ejecución","NA",IF(T90&gt;=90%,"De acuerdo con lo programado",IF(T90&gt;=51%,"Atraso Leve",IF(T90&lt;50%,"En riesgo en cumplimiento"))))</f>
        <v>De acuerdo con lo programado</v>
      </c>
      <c r="V90" s="114"/>
      <c r="W90" s="264">
        <v>0</v>
      </c>
      <c r="X90" s="224" t="str">
        <f t="shared" si="25"/>
        <v>No hay Programación</v>
      </c>
      <c r="Y90" s="114" t="str">
        <f t="shared" si="26"/>
        <v>De acuerdo con lo programado</v>
      </c>
      <c r="Z90" s="114"/>
      <c r="AA90" s="264">
        <v>0</v>
      </c>
      <c r="AB90" s="224" t="str">
        <f t="shared" si="27"/>
        <v>No hay Programación</v>
      </c>
      <c r="AC90" s="114" t="str">
        <f t="shared" si="28"/>
        <v>De acuerdo con lo programado</v>
      </c>
      <c r="AD90" s="114"/>
      <c r="AE90" s="264">
        <v>0</v>
      </c>
      <c r="AF90" s="224" t="str">
        <f t="shared" si="29"/>
        <v>No hay Programación</v>
      </c>
      <c r="AG90" s="114" t="str">
        <f t="shared" si="30"/>
        <v>De acuerdo con lo programado</v>
      </c>
      <c r="AH90" s="114"/>
      <c r="AI90" s="264">
        <f t="shared" si="31"/>
        <v>0</v>
      </c>
      <c r="AJ90" s="113" t="str">
        <f t="shared" si="32"/>
        <v>No hay Programación</v>
      </c>
      <c r="AK90" s="114" t="str">
        <f t="shared" si="33"/>
        <v>De acuerdo con lo programado</v>
      </c>
      <c r="AL90" s="114"/>
    </row>
    <row r="91" spans="1:38" ht="27.9" customHeight="1" thickTop="1" thickBot="1">
      <c r="A91" s="188">
        <f t="shared" si="39"/>
        <v>77</v>
      </c>
      <c r="B91" s="184"/>
      <c r="C91" s="184"/>
      <c r="D91" s="184"/>
      <c r="E91" s="184"/>
      <c r="F91" s="464"/>
      <c r="G91" s="186"/>
      <c r="H91" s="186"/>
      <c r="I91" s="223">
        <v>0</v>
      </c>
      <c r="J91" s="223">
        <v>0</v>
      </c>
      <c r="K91" s="219">
        <f t="shared" si="34"/>
        <v>0</v>
      </c>
      <c r="L91" s="223">
        <v>0</v>
      </c>
      <c r="M91" s="223">
        <v>0</v>
      </c>
      <c r="N91" s="219">
        <f t="shared" si="35"/>
        <v>0</v>
      </c>
      <c r="O91" s="219">
        <f t="shared" si="36"/>
        <v>0</v>
      </c>
      <c r="P91" s="387"/>
      <c r="Q91" s="187"/>
      <c r="R91" s="335"/>
      <c r="S91" s="264">
        <v>0</v>
      </c>
      <c r="T91" s="224" t="str">
        <f t="shared" si="40"/>
        <v>No hay Programación</v>
      </c>
      <c r="U91" s="114" t="str">
        <f t="shared" si="41"/>
        <v>De acuerdo con lo programado</v>
      </c>
      <c r="V91" s="114"/>
      <c r="W91" s="264">
        <v>0</v>
      </c>
      <c r="X91" s="224" t="str">
        <f t="shared" si="25"/>
        <v>No hay Programación</v>
      </c>
      <c r="Y91" s="114" t="str">
        <f t="shared" si="26"/>
        <v>De acuerdo con lo programado</v>
      </c>
      <c r="Z91" s="114"/>
      <c r="AA91" s="264">
        <v>0</v>
      </c>
      <c r="AB91" s="224" t="str">
        <f t="shared" si="27"/>
        <v>No hay Programación</v>
      </c>
      <c r="AC91" s="114" t="str">
        <f t="shared" si="28"/>
        <v>De acuerdo con lo programado</v>
      </c>
      <c r="AD91" s="114"/>
      <c r="AE91" s="264">
        <v>0</v>
      </c>
      <c r="AF91" s="224" t="str">
        <f t="shared" si="29"/>
        <v>No hay Programación</v>
      </c>
      <c r="AG91" s="114" t="str">
        <f t="shared" si="30"/>
        <v>De acuerdo con lo programado</v>
      </c>
      <c r="AH91" s="114"/>
      <c r="AI91" s="264">
        <f t="shared" si="31"/>
        <v>0</v>
      </c>
      <c r="AJ91" s="113" t="str">
        <f t="shared" si="32"/>
        <v>No hay Programación</v>
      </c>
      <c r="AK91" s="114" t="str">
        <f t="shared" si="33"/>
        <v>De acuerdo con lo programado</v>
      </c>
      <c r="AL91" s="114"/>
    </row>
    <row r="92" spans="1:38" ht="27.9" customHeight="1" thickTop="1" thickBot="1">
      <c r="A92" s="188">
        <f t="shared" si="39"/>
        <v>78</v>
      </c>
      <c r="B92" s="184"/>
      <c r="C92" s="184"/>
      <c r="D92" s="184"/>
      <c r="E92" s="184"/>
      <c r="F92" s="464"/>
      <c r="G92" s="186"/>
      <c r="H92" s="186"/>
      <c r="I92" s="223">
        <v>0</v>
      </c>
      <c r="J92" s="223">
        <v>0</v>
      </c>
      <c r="K92" s="219">
        <f t="shared" si="34"/>
        <v>0</v>
      </c>
      <c r="L92" s="223">
        <v>0</v>
      </c>
      <c r="M92" s="223">
        <v>0</v>
      </c>
      <c r="N92" s="219">
        <f t="shared" si="35"/>
        <v>0</v>
      </c>
      <c r="O92" s="219">
        <f t="shared" si="36"/>
        <v>0</v>
      </c>
      <c r="P92" s="387"/>
      <c r="Q92" s="187"/>
      <c r="R92" s="335"/>
      <c r="S92" s="264">
        <v>0</v>
      </c>
      <c r="T92" s="224" t="str">
        <f t="shared" si="40"/>
        <v>No hay Programación</v>
      </c>
      <c r="U92" s="114" t="str">
        <f t="shared" si="41"/>
        <v>De acuerdo con lo programado</v>
      </c>
      <c r="V92" s="114"/>
      <c r="W92" s="264">
        <v>0</v>
      </c>
      <c r="X92" s="224" t="str">
        <f t="shared" si="25"/>
        <v>No hay Programación</v>
      </c>
      <c r="Y92" s="114" t="str">
        <f t="shared" si="26"/>
        <v>De acuerdo con lo programado</v>
      </c>
      <c r="Z92" s="114"/>
      <c r="AA92" s="264">
        <v>0</v>
      </c>
      <c r="AB92" s="224" t="str">
        <f t="shared" si="27"/>
        <v>No hay Programación</v>
      </c>
      <c r="AC92" s="114" t="str">
        <f t="shared" si="28"/>
        <v>De acuerdo con lo programado</v>
      </c>
      <c r="AD92" s="114"/>
      <c r="AE92" s="264">
        <v>0</v>
      </c>
      <c r="AF92" s="224" t="str">
        <f t="shared" si="29"/>
        <v>No hay Programación</v>
      </c>
      <c r="AG92" s="114" t="str">
        <f t="shared" si="30"/>
        <v>De acuerdo con lo programado</v>
      </c>
      <c r="AH92" s="114"/>
      <c r="AI92" s="264">
        <f t="shared" si="31"/>
        <v>0</v>
      </c>
      <c r="AJ92" s="113" t="str">
        <f t="shared" si="32"/>
        <v>No hay Programación</v>
      </c>
      <c r="AK92" s="114" t="str">
        <f t="shared" si="33"/>
        <v>De acuerdo con lo programado</v>
      </c>
      <c r="AL92" s="114"/>
    </row>
    <row r="93" spans="1:38" ht="27.9" customHeight="1" thickTop="1" thickBot="1">
      <c r="A93" s="188">
        <f t="shared" si="39"/>
        <v>79</v>
      </c>
      <c r="B93" s="184"/>
      <c r="C93" s="184"/>
      <c r="D93" s="184"/>
      <c r="E93" s="184"/>
      <c r="F93" s="464"/>
      <c r="G93" s="186"/>
      <c r="H93" s="186"/>
      <c r="I93" s="223">
        <v>0</v>
      </c>
      <c r="J93" s="223">
        <v>0</v>
      </c>
      <c r="K93" s="219">
        <f t="shared" si="34"/>
        <v>0</v>
      </c>
      <c r="L93" s="223">
        <v>0</v>
      </c>
      <c r="M93" s="223">
        <v>0</v>
      </c>
      <c r="N93" s="219">
        <f t="shared" si="35"/>
        <v>0</v>
      </c>
      <c r="O93" s="219">
        <f t="shared" si="36"/>
        <v>0</v>
      </c>
      <c r="P93" s="387"/>
      <c r="Q93" s="187"/>
      <c r="R93" s="335"/>
      <c r="S93" s="264">
        <v>0</v>
      </c>
      <c r="T93" s="224" t="str">
        <f t="shared" si="40"/>
        <v>No hay Programación</v>
      </c>
      <c r="U93" s="114" t="str">
        <f t="shared" si="41"/>
        <v>De acuerdo con lo programado</v>
      </c>
      <c r="V93" s="114"/>
      <c r="W93" s="264">
        <v>0</v>
      </c>
      <c r="X93" s="224" t="str">
        <f t="shared" si="25"/>
        <v>No hay Programación</v>
      </c>
      <c r="Y93" s="114" t="str">
        <f t="shared" si="26"/>
        <v>De acuerdo con lo programado</v>
      </c>
      <c r="Z93" s="114"/>
      <c r="AA93" s="264">
        <v>0</v>
      </c>
      <c r="AB93" s="224" t="str">
        <f t="shared" si="27"/>
        <v>No hay Programación</v>
      </c>
      <c r="AC93" s="114" t="str">
        <f t="shared" si="28"/>
        <v>De acuerdo con lo programado</v>
      </c>
      <c r="AD93" s="114"/>
      <c r="AE93" s="264">
        <v>0</v>
      </c>
      <c r="AF93" s="224" t="str">
        <f t="shared" si="29"/>
        <v>No hay Programación</v>
      </c>
      <c r="AG93" s="114" t="str">
        <f t="shared" si="30"/>
        <v>De acuerdo con lo programado</v>
      </c>
      <c r="AH93" s="114"/>
      <c r="AI93" s="264">
        <f t="shared" si="31"/>
        <v>0</v>
      </c>
      <c r="AJ93" s="113" t="str">
        <f t="shared" si="32"/>
        <v>No hay Programación</v>
      </c>
      <c r="AK93" s="114" t="str">
        <f t="shared" si="33"/>
        <v>De acuerdo con lo programado</v>
      </c>
      <c r="AL93" s="114"/>
    </row>
    <row r="94" spans="1:38" ht="27.9" customHeight="1" thickTop="1" thickBot="1">
      <c r="A94" s="188">
        <f t="shared" si="39"/>
        <v>80</v>
      </c>
      <c r="B94" s="184"/>
      <c r="C94" s="184"/>
      <c r="D94" s="184"/>
      <c r="E94" s="184"/>
      <c r="F94" s="464"/>
      <c r="G94" s="186"/>
      <c r="H94" s="186"/>
      <c r="I94" s="223">
        <v>0</v>
      </c>
      <c r="J94" s="223">
        <v>0</v>
      </c>
      <c r="K94" s="219">
        <f t="shared" si="34"/>
        <v>0</v>
      </c>
      <c r="L94" s="223">
        <v>0</v>
      </c>
      <c r="M94" s="223">
        <v>0</v>
      </c>
      <c r="N94" s="219">
        <f t="shared" si="35"/>
        <v>0</v>
      </c>
      <c r="O94" s="219">
        <f t="shared" si="36"/>
        <v>0</v>
      </c>
      <c r="P94" s="387"/>
      <c r="Q94" s="187"/>
      <c r="R94" s="335"/>
      <c r="S94" s="264">
        <v>0</v>
      </c>
      <c r="T94" s="224" t="str">
        <f t="shared" si="40"/>
        <v>No hay Programación</v>
      </c>
      <c r="U94" s="114" t="str">
        <f t="shared" si="41"/>
        <v>De acuerdo con lo programado</v>
      </c>
      <c r="V94" s="114"/>
      <c r="W94" s="264">
        <v>0</v>
      </c>
      <c r="X94" s="224" t="str">
        <f t="shared" si="25"/>
        <v>No hay Programación</v>
      </c>
      <c r="Y94" s="114" t="str">
        <f t="shared" si="26"/>
        <v>De acuerdo con lo programado</v>
      </c>
      <c r="Z94" s="114"/>
      <c r="AA94" s="264">
        <v>0</v>
      </c>
      <c r="AB94" s="224" t="str">
        <f t="shared" si="27"/>
        <v>No hay Programación</v>
      </c>
      <c r="AC94" s="114" t="str">
        <f t="shared" si="28"/>
        <v>De acuerdo con lo programado</v>
      </c>
      <c r="AD94" s="114"/>
      <c r="AE94" s="264">
        <v>0</v>
      </c>
      <c r="AF94" s="224" t="str">
        <f t="shared" si="29"/>
        <v>No hay Programación</v>
      </c>
      <c r="AG94" s="114" t="str">
        <f t="shared" si="30"/>
        <v>De acuerdo con lo programado</v>
      </c>
      <c r="AH94" s="114"/>
      <c r="AI94" s="264">
        <f t="shared" si="31"/>
        <v>0</v>
      </c>
      <c r="AJ94" s="113" t="str">
        <f t="shared" si="32"/>
        <v>No hay Programación</v>
      </c>
      <c r="AK94" s="114" t="str">
        <f t="shared" si="33"/>
        <v>De acuerdo con lo programado</v>
      </c>
      <c r="AL94" s="114"/>
    </row>
    <row r="95" spans="1:38" ht="27.9" customHeight="1" thickTop="1" thickBot="1">
      <c r="A95" s="188">
        <f t="shared" si="39"/>
        <v>81</v>
      </c>
      <c r="B95" s="184"/>
      <c r="C95" s="184"/>
      <c r="D95" s="184"/>
      <c r="E95" s="184"/>
      <c r="F95" s="464"/>
      <c r="G95" s="186"/>
      <c r="H95" s="186"/>
      <c r="I95" s="223">
        <v>0</v>
      </c>
      <c r="J95" s="223">
        <v>0</v>
      </c>
      <c r="K95" s="219">
        <f t="shared" si="34"/>
        <v>0</v>
      </c>
      <c r="L95" s="223">
        <v>0</v>
      </c>
      <c r="M95" s="223">
        <v>0</v>
      </c>
      <c r="N95" s="219">
        <f t="shared" si="35"/>
        <v>0</v>
      </c>
      <c r="O95" s="219">
        <f t="shared" si="36"/>
        <v>0</v>
      </c>
      <c r="P95" s="387"/>
      <c r="Q95" s="187"/>
      <c r="R95" s="335"/>
      <c r="S95" s="264">
        <v>0</v>
      </c>
      <c r="T95" s="224" t="str">
        <f t="shared" si="40"/>
        <v>No hay Programación</v>
      </c>
      <c r="U95" s="114" t="str">
        <f t="shared" si="41"/>
        <v>De acuerdo con lo programado</v>
      </c>
      <c r="V95" s="114"/>
      <c r="W95" s="264">
        <v>0</v>
      </c>
      <c r="X95" s="224" t="str">
        <f t="shared" si="25"/>
        <v>No hay Programación</v>
      </c>
      <c r="Y95" s="114" t="str">
        <f t="shared" si="26"/>
        <v>De acuerdo con lo programado</v>
      </c>
      <c r="Z95" s="114"/>
      <c r="AA95" s="264">
        <v>0</v>
      </c>
      <c r="AB95" s="224" t="str">
        <f t="shared" si="27"/>
        <v>No hay Programación</v>
      </c>
      <c r="AC95" s="114" t="str">
        <f t="shared" si="28"/>
        <v>De acuerdo con lo programado</v>
      </c>
      <c r="AD95" s="114"/>
      <c r="AE95" s="264">
        <v>0</v>
      </c>
      <c r="AF95" s="224" t="str">
        <f t="shared" si="29"/>
        <v>No hay Programación</v>
      </c>
      <c r="AG95" s="114" t="str">
        <f t="shared" si="30"/>
        <v>De acuerdo con lo programado</v>
      </c>
      <c r="AH95" s="114"/>
      <c r="AI95" s="264">
        <f t="shared" si="31"/>
        <v>0</v>
      </c>
      <c r="AJ95" s="113" t="str">
        <f t="shared" si="32"/>
        <v>No hay Programación</v>
      </c>
      <c r="AK95" s="114" t="str">
        <f t="shared" si="33"/>
        <v>De acuerdo con lo programado</v>
      </c>
      <c r="AL95" s="114"/>
    </row>
    <row r="96" spans="1:38" ht="15" customHeight="1" thickTop="1">
      <c r="A96" s="250" t="s">
        <v>947</v>
      </c>
      <c r="B96" s="250"/>
      <c r="C96" s="250"/>
      <c r="D96" s="250"/>
      <c r="E96" s="250"/>
      <c r="F96" s="250"/>
      <c r="G96" s="250"/>
      <c r="H96" s="250"/>
      <c r="I96" s="250"/>
      <c r="J96" s="250"/>
      <c r="K96" s="197"/>
      <c r="L96" s="250"/>
      <c r="M96" s="250"/>
      <c r="N96" s="197"/>
      <c r="O96" s="197"/>
      <c r="P96" s="250"/>
      <c r="Q96" s="250"/>
      <c r="R96" s="250"/>
      <c r="S96" s="197"/>
      <c r="T96" s="197"/>
      <c r="U96" s="197"/>
      <c r="V96" s="197"/>
      <c r="W96" s="197"/>
      <c r="X96" s="197"/>
      <c r="Y96" s="197"/>
      <c r="Z96" s="197"/>
      <c r="AA96" s="197"/>
      <c r="AB96" s="197"/>
      <c r="AC96" s="197"/>
      <c r="AD96" s="197"/>
      <c r="AE96" s="197"/>
      <c r="AF96" s="197"/>
      <c r="AG96" s="197"/>
      <c r="AH96" s="197"/>
      <c r="AI96" s="197"/>
      <c r="AJ96" s="197"/>
      <c r="AK96" s="197"/>
      <c r="AL96" s="197"/>
    </row>
    <row r="97" spans="1:38" ht="29.4" customHeight="1" thickBot="1">
      <c r="A97" s="188">
        <f>A95+1</f>
        <v>82</v>
      </c>
      <c r="B97" s="184"/>
      <c r="C97" s="184"/>
      <c r="D97" s="184"/>
      <c r="E97" s="184"/>
      <c r="F97" s="194"/>
      <c r="G97" s="186"/>
      <c r="H97" s="148"/>
      <c r="I97" s="223">
        <v>0</v>
      </c>
      <c r="J97" s="223">
        <v>0</v>
      </c>
      <c r="K97" s="219">
        <f>I97+J97</f>
        <v>0</v>
      </c>
      <c r="L97" s="223">
        <v>0</v>
      </c>
      <c r="M97" s="223">
        <v>0</v>
      </c>
      <c r="N97" s="219">
        <f>L97+M97</f>
        <v>0</v>
      </c>
      <c r="O97" s="219">
        <f>K97+N97</f>
        <v>0</v>
      </c>
      <c r="P97" s="387"/>
      <c r="Q97" s="187"/>
      <c r="R97" s="335"/>
      <c r="S97" s="264">
        <v>0</v>
      </c>
      <c r="T97" s="224" t="str">
        <f t="shared" ref="T97" si="42">IF(S97="","No hay ejecución",IF(AND(I97=0),"No hay Programación", S97/I97))</f>
        <v>No hay Programación</v>
      </c>
      <c r="U97" s="114" t="str">
        <f t="shared" si="38"/>
        <v>De acuerdo con lo programado</v>
      </c>
      <c r="V97" s="114"/>
      <c r="W97" s="264">
        <v>0</v>
      </c>
      <c r="X97" s="224" t="str">
        <f>IF(W97="","No hay ejecución",IF(AND(J97=0),"No hay Programación", W97/J97))</f>
        <v>No hay Programación</v>
      </c>
      <c r="Y97" s="114" t="str">
        <f>IF(X97="No hay ejecución","NA",IF(X97&gt;=90%,"De acuerdo con lo programado",IF(X97&gt;=51%,"Atraso Leve",IF(X97&lt;50%,"En riesgo en cumplimiento"))))</f>
        <v>De acuerdo con lo programado</v>
      </c>
      <c r="Z97" s="114"/>
      <c r="AA97" s="264">
        <v>0</v>
      </c>
      <c r="AB97" s="224" t="str">
        <f>IF(AA97="","No hay ejecución",IF(AND(L97=0),"No hay Programación", AA97/L97))</f>
        <v>No hay Programación</v>
      </c>
      <c r="AC97" s="114" t="str">
        <f>IF(AB97="No hay ejecución","NA",IF(AB97&gt;=90%,"De acuerdo con lo programado",IF(AB97&gt;=51%,"Atraso Leve",IF(AB97&lt;50%,"En riesgo en cumplimiento"))))</f>
        <v>De acuerdo con lo programado</v>
      </c>
      <c r="AD97" s="114"/>
      <c r="AE97" s="264">
        <v>0</v>
      </c>
      <c r="AF97" s="224" t="str">
        <f>IF(AE97="","No hay ejecución",IF(AND(M97=0),"No hay Programación", AE97/M97))</f>
        <v>No hay Programación</v>
      </c>
      <c r="AG97" s="114" t="str">
        <f>IF(AF97="No hay ejecución","NA",IF(AF97&gt;=90%,"De acuerdo con lo programado",IF(AF97&gt;=51%,"Atraso Leve",IF(AF97&lt;50%,"En riesgo en cumplimiento"))))</f>
        <v>De acuerdo con lo programado</v>
      </c>
      <c r="AH97" s="114"/>
      <c r="AI97" s="264">
        <f>AE97+AA97+W97+S97</f>
        <v>0</v>
      </c>
      <c r="AJ97" s="113" t="str">
        <f>IF(AI97="","No hay ejecución",IF(AND(O97=0),"No hay Programación", AI97/O97))</f>
        <v>No hay Programación</v>
      </c>
      <c r="AK97" s="114" t="str">
        <f>IF(AJ97="No hay ejecución","NA",IF(AJ97&gt;=90%,"De acuerdo con lo programado",IF(AJ97&gt;=51%,"Atraso Leve",IF(AJ97&lt;50%,"En riesgo en cumplimiento"))))</f>
        <v>De acuerdo con lo programado</v>
      </c>
      <c r="AL97" s="114"/>
    </row>
    <row r="98" spans="1:38" ht="29.4" customHeight="1" thickTop="1" thickBot="1">
      <c r="A98" s="188">
        <f>A97+1</f>
        <v>83</v>
      </c>
      <c r="B98" s="184"/>
      <c r="C98" s="184"/>
      <c r="D98" s="184"/>
      <c r="E98" s="184"/>
      <c r="F98" s="194"/>
      <c r="G98" s="186"/>
      <c r="H98" s="148"/>
      <c r="I98" s="223">
        <v>0</v>
      </c>
      <c r="J98" s="223">
        <v>0</v>
      </c>
      <c r="K98" s="219">
        <f t="shared" ref="K98:K101" si="43">I98+J98</f>
        <v>0</v>
      </c>
      <c r="L98" s="223">
        <v>0</v>
      </c>
      <c r="M98" s="223">
        <v>0</v>
      </c>
      <c r="N98" s="219">
        <f t="shared" ref="N98:N101" si="44">L98+M98</f>
        <v>0</v>
      </c>
      <c r="O98" s="219">
        <f t="shared" ref="O98:O101" si="45">K98+N98</f>
        <v>0</v>
      </c>
      <c r="P98" s="387"/>
      <c r="Q98" s="187"/>
      <c r="R98" s="335"/>
      <c r="S98" s="264">
        <v>0</v>
      </c>
      <c r="T98" s="224" t="str">
        <f t="shared" ref="T98:T101" si="46">IF(S98="","No hay ejecución",IF(AND(I98=0),"No hay Programación", S98/I98))</f>
        <v>No hay Programación</v>
      </c>
      <c r="U98" s="114" t="str">
        <f t="shared" ref="U98:U101" si="47">IF(T98="No hay ejecución","NA",IF(T98&gt;=90%,"De acuerdo con lo programado",IF(T98&gt;=51%,"Atraso Leve",IF(T98&lt;50%,"En riesgo en cumplimiento"))))</f>
        <v>De acuerdo con lo programado</v>
      </c>
      <c r="V98" s="114"/>
      <c r="W98" s="264">
        <v>0</v>
      </c>
      <c r="X98" s="224" t="str">
        <f>IF(W98="","No hay ejecución",IF(AND(J98=0),"No hay Programación", W98/J98))</f>
        <v>No hay Programación</v>
      </c>
      <c r="Y98" s="114" t="str">
        <f>IF(X98="No hay ejecución","NA",IF(X98&gt;=90%,"De acuerdo con lo programado",IF(X98&gt;=51%,"Atraso Leve",IF(X98&lt;50%,"En riesgo en cumplimiento"))))</f>
        <v>De acuerdo con lo programado</v>
      </c>
      <c r="Z98" s="114"/>
      <c r="AA98" s="264">
        <v>0</v>
      </c>
      <c r="AB98" s="224" t="str">
        <f>IF(AA98="","No hay ejecución",IF(AND(L98=0),"No hay Programación", AA98/L98))</f>
        <v>No hay Programación</v>
      </c>
      <c r="AC98" s="114" t="str">
        <f>IF(AB98="No hay ejecución","NA",IF(AB98&gt;=90%,"De acuerdo con lo programado",IF(AB98&gt;=51%,"Atraso Leve",IF(AB98&lt;50%,"En riesgo en cumplimiento"))))</f>
        <v>De acuerdo con lo programado</v>
      </c>
      <c r="AD98" s="114"/>
      <c r="AE98" s="264">
        <v>0</v>
      </c>
      <c r="AF98" s="224" t="str">
        <f>IF(AE98="","No hay ejecución",IF(AND(M98=0),"No hay Programación", AE98/M98))</f>
        <v>No hay Programación</v>
      </c>
      <c r="AG98" s="114" t="str">
        <f>IF(AF98="No hay ejecución","NA",IF(AF98&gt;=90%,"De acuerdo con lo programado",IF(AF98&gt;=51%,"Atraso Leve",IF(AF98&lt;50%,"En riesgo en cumplimiento"))))</f>
        <v>De acuerdo con lo programado</v>
      </c>
      <c r="AH98" s="114"/>
      <c r="AI98" s="264">
        <f>AE98+AA98+W98+S98</f>
        <v>0</v>
      </c>
      <c r="AJ98" s="113" t="str">
        <f>IF(AI98="","No hay ejecución",IF(AND(O98=0),"No hay Programación", AI98/O98))</f>
        <v>No hay Programación</v>
      </c>
      <c r="AK98" s="114" t="str">
        <f>IF(AJ98="No hay ejecución","NA",IF(AJ98&gt;=90%,"De acuerdo con lo programado",IF(AJ98&gt;=51%,"Atraso Leve",IF(AJ98&lt;50%,"En riesgo en cumplimiento"))))</f>
        <v>De acuerdo con lo programado</v>
      </c>
      <c r="AL98" s="114"/>
    </row>
    <row r="99" spans="1:38" ht="29.4" customHeight="1" thickTop="1" thickBot="1">
      <c r="A99" s="188">
        <f t="shared" ref="A99:A101" si="48">A98+1</f>
        <v>84</v>
      </c>
      <c r="B99" s="184"/>
      <c r="C99" s="184"/>
      <c r="D99" s="184"/>
      <c r="E99" s="184"/>
      <c r="F99" s="194"/>
      <c r="G99" s="186"/>
      <c r="H99" s="148"/>
      <c r="I99" s="223">
        <v>0</v>
      </c>
      <c r="J99" s="223">
        <v>0</v>
      </c>
      <c r="K99" s="219">
        <f t="shared" si="43"/>
        <v>0</v>
      </c>
      <c r="L99" s="223">
        <v>0</v>
      </c>
      <c r="M99" s="223">
        <v>0</v>
      </c>
      <c r="N99" s="219">
        <f t="shared" si="44"/>
        <v>0</v>
      </c>
      <c r="O99" s="219">
        <f t="shared" si="45"/>
        <v>0</v>
      </c>
      <c r="P99" s="387"/>
      <c r="Q99" s="187"/>
      <c r="R99" s="335"/>
      <c r="S99" s="264">
        <v>0</v>
      </c>
      <c r="T99" s="224" t="str">
        <f t="shared" si="46"/>
        <v>No hay Programación</v>
      </c>
      <c r="U99" s="114" t="str">
        <f t="shared" si="47"/>
        <v>De acuerdo con lo programado</v>
      </c>
      <c r="V99" s="114"/>
      <c r="W99" s="264">
        <v>0</v>
      </c>
      <c r="X99" s="224" t="str">
        <f>IF(W99="","No hay ejecución",IF(AND(J99=0),"No hay Programación", W99/J99))</f>
        <v>No hay Programación</v>
      </c>
      <c r="Y99" s="114" t="str">
        <f>IF(X99="No hay ejecución","NA",IF(X99&gt;=90%,"De acuerdo con lo programado",IF(X99&gt;=51%,"Atraso Leve",IF(X99&lt;50%,"En riesgo en cumplimiento"))))</f>
        <v>De acuerdo con lo programado</v>
      </c>
      <c r="Z99" s="114"/>
      <c r="AA99" s="264">
        <v>0</v>
      </c>
      <c r="AB99" s="224" t="str">
        <f>IF(AA99="","No hay ejecución",IF(AND(L99=0),"No hay Programación", AA99/L99))</f>
        <v>No hay Programación</v>
      </c>
      <c r="AC99" s="114" t="str">
        <f>IF(AB99="No hay ejecución","NA",IF(AB99&gt;=90%,"De acuerdo con lo programado",IF(AB99&gt;=51%,"Atraso Leve",IF(AB99&lt;50%,"En riesgo en cumplimiento"))))</f>
        <v>De acuerdo con lo programado</v>
      </c>
      <c r="AD99" s="114"/>
      <c r="AE99" s="264">
        <v>0</v>
      </c>
      <c r="AF99" s="224" t="str">
        <f>IF(AE99="","No hay ejecución",IF(AND(M99=0),"No hay Programación", AE99/M99))</f>
        <v>No hay Programación</v>
      </c>
      <c r="AG99" s="114" t="str">
        <f>IF(AF99="No hay ejecución","NA",IF(AF99&gt;=90%,"De acuerdo con lo programado",IF(AF99&gt;=51%,"Atraso Leve",IF(AF99&lt;50%,"En riesgo en cumplimiento"))))</f>
        <v>De acuerdo con lo programado</v>
      </c>
      <c r="AH99" s="114"/>
      <c r="AI99" s="264">
        <f>AE99+AA99+W99+S99</f>
        <v>0</v>
      </c>
      <c r="AJ99" s="113" t="str">
        <f>IF(AI99="","No hay ejecución",IF(AND(O99=0),"No hay Programación", AI99/O99))</f>
        <v>No hay Programación</v>
      </c>
      <c r="AK99" s="114" t="str">
        <f>IF(AJ99="No hay ejecución","NA",IF(AJ99&gt;=90%,"De acuerdo con lo programado",IF(AJ99&gt;=51%,"Atraso Leve",IF(AJ99&lt;50%,"En riesgo en cumplimiento"))))</f>
        <v>De acuerdo con lo programado</v>
      </c>
      <c r="AL99" s="114"/>
    </row>
    <row r="100" spans="1:38" ht="29.4" customHeight="1" thickTop="1" thickBot="1">
      <c r="A100" s="188">
        <f t="shared" si="48"/>
        <v>85</v>
      </c>
      <c r="B100" s="184"/>
      <c r="C100" s="184"/>
      <c r="D100" s="184"/>
      <c r="E100" s="184"/>
      <c r="F100" s="194"/>
      <c r="G100" s="186"/>
      <c r="H100" s="148"/>
      <c r="I100" s="223">
        <v>0</v>
      </c>
      <c r="J100" s="223">
        <v>0</v>
      </c>
      <c r="K100" s="219">
        <f t="shared" si="43"/>
        <v>0</v>
      </c>
      <c r="L100" s="223">
        <v>0</v>
      </c>
      <c r="M100" s="223">
        <v>0</v>
      </c>
      <c r="N100" s="219">
        <f t="shared" si="44"/>
        <v>0</v>
      </c>
      <c r="O100" s="219">
        <f t="shared" si="45"/>
        <v>0</v>
      </c>
      <c r="P100" s="387"/>
      <c r="Q100" s="187"/>
      <c r="R100" s="335"/>
      <c r="S100" s="264">
        <v>0</v>
      </c>
      <c r="T100" s="224" t="str">
        <f t="shared" si="46"/>
        <v>No hay Programación</v>
      </c>
      <c r="U100" s="114" t="str">
        <f t="shared" si="47"/>
        <v>De acuerdo con lo programado</v>
      </c>
      <c r="V100" s="114"/>
      <c r="W100" s="264">
        <v>0</v>
      </c>
      <c r="X100" s="224" t="str">
        <f>IF(W100="","No hay ejecución",IF(AND(J100=0),"No hay Programación", W100/J100))</f>
        <v>No hay Programación</v>
      </c>
      <c r="Y100" s="114" t="str">
        <f>IF(X100="No hay ejecución","NA",IF(X100&gt;=90%,"De acuerdo con lo programado",IF(X100&gt;=51%,"Atraso Leve",IF(X100&lt;50%,"En riesgo en cumplimiento"))))</f>
        <v>De acuerdo con lo programado</v>
      </c>
      <c r="Z100" s="114"/>
      <c r="AA100" s="264">
        <v>0</v>
      </c>
      <c r="AB100" s="224" t="str">
        <f>IF(AA100="","No hay ejecución",IF(AND(L100=0),"No hay Programación", AA100/L100))</f>
        <v>No hay Programación</v>
      </c>
      <c r="AC100" s="114" t="str">
        <f>IF(AB100="No hay ejecución","NA",IF(AB100&gt;=90%,"De acuerdo con lo programado",IF(AB100&gt;=51%,"Atraso Leve",IF(AB100&lt;50%,"En riesgo en cumplimiento"))))</f>
        <v>De acuerdo con lo programado</v>
      </c>
      <c r="AD100" s="114"/>
      <c r="AE100" s="264">
        <v>0</v>
      </c>
      <c r="AF100" s="224" t="str">
        <f>IF(AE100="","No hay ejecución",IF(AND(M100=0),"No hay Programación", AE100/M100))</f>
        <v>No hay Programación</v>
      </c>
      <c r="AG100" s="114" t="str">
        <f>IF(AF100="No hay ejecución","NA",IF(AF100&gt;=90%,"De acuerdo con lo programado",IF(AF100&gt;=51%,"Atraso Leve",IF(AF100&lt;50%,"En riesgo en cumplimiento"))))</f>
        <v>De acuerdo con lo programado</v>
      </c>
      <c r="AH100" s="114"/>
      <c r="AI100" s="264">
        <f>AE100+AA100+W100+S100</f>
        <v>0</v>
      </c>
      <c r="AJ100" s="113" t="str">
        <f>IF(AI100="","No hay ejecución",IF(AND(O100=0),"No hay Programación", AI100/O100))</f>
        <v>No hay Programación</v>
      </c>
      <c r="AK100" s="114" t="str">
        <f>IF(AJ100="No hay ejecución","NA",IF(AJ100&gt;=90%,"De acuerdo con lo programado",IF(AJ100&gt;=51%,"Atraso Leve",IF(AJ100&lt;50%,"En riesgo en cumplimiento"))))</f>
        <v>De acuerdo con lo programado</v>
      </c>
      <c r="AL100" s="114"/>
    </row>
    <row r="101" spans="1:38" ht="29.4" customHeight="1" thickTop="1" thickBot="1">
      <c r="A101" s="188">
        <f t="shared" si="48"/>
        <v>86</v>
      </c>
      <c r="B101" s="184"/>
      <c r="C101" s="184"/>
      <c r="D101" s="184"/>
      <c r="E101" s="184"/>
      <c r="F101" s="194"/>
      <c r="G101" s="186"/>
      <c r="H101" s="148"/>
      <c r="I101" s="223">
        <v>0</v>
      </c>
      <c r="J101" s="223">
        <v>0</v>
      </c>
      <c r="K101" s="219">
        <f t="shared" si="43"/>
        <v>0</v>
      </c>
      <c r="L101" s="223">
        <v>0</v>
      </c>
      <c r="M101" s="223">
        <v>0</v>
      </c>
      <c r="N101" s="219">
        <f t="shared" si="44"/>
        <v>0</v>
      </c>
      <c r="O101" s="219">
        <f t="shared" si="45"/>
        <v>0</v>
      </c>
      <c r="P101" s="387"/>
      <c r="Q101" s="187"/>
      <c r="R101" s="335"/>
      <c r="S101" s="264">
        <v>0</v>
      </c>
      <c r="T101" s="224" t="str">
        <f t="shared" si="46"/>
        <v>No hay Programación</v>
      </c>
      <c r="U101" s="114" t="str">
        <f t="shared" si="47"/>
        <v>De acuerdo con lo programado</v>
      </c>
      <c r="V101" s="114"/>
      <c r="W101" s="264">
        <v>0</v>
      </c>
      <c r="X101" s="224" t="str">
        <f>IF(W101="","No hay ejecución",IF(AND(J101=0),"No hay Programación", W101/J101))</f>
        <v>No hay Programación</v>
      </c>
      <c r="Y101" s="114" t="str">
        <f>IF(X101="No hay ejecución","NA",IF(X101&gt;=90%,"De acuerdo con lo programado",IF(X101&gt;=51%,"Atraso Leve",IF(X101&lt;50%,"En riesgo en cumplimiento"))))</f>
        <v>De acuerdo con lo programado</v>
      </c>
      <c r="Z101" s="114"/>
      <c r="AA101" s="264">
        <v>0</v>
      </c>
      <c r="AB101" s="224" t="str">
        <f>IF(AA101="","No hay ejecución",IF(AND(L101=0),"No hay Programación", AA101/L101))</f>
        <v>No hay Programación</v>
      </c>
      <c r="AC101" s="114" t="str">
        <f>IF(AB101="No hay ejecución","NA",IF(AB101&gt;=90%,"De acuerdo con lo programado",IF(AB101&gt;=51%,"Atraso Leve",IF(AB101&lt;50%,"En riesgo en cumplimiento"))))</f>
        <v>De acuerdo con lo programado</v>
      </c>
      <c r="AD101" s="114"/>
      <c r="AE101" s="264">
        <v>0</v>
      </c>
      <c r="AF101" s="224" t="str">
        <f>IF(AE101="","No hay ejecución",IF(AND(M101=0),"No hay Programación", AE101/M101))</f>
        <v>No hay Programación</v>
      </c>
      <c r="AG101" s="114" t="str">
        <f>IF(AF101="No hay ejecución","NA",IF(AF101&gt;=90%,"De acuerdo con lo programado",IF(AF101&gt;=51%,"Atraso Leve",IF(AF101&lt;50%,"En riesgo en cumplimiento"))))</f>
        <v>De acuerdo con lo programado</v>
      </c>
      <c r="AH101" s="114"/>
      <c r="AI101" s="264">
        <f>AE101+AA101+W101+S101</f>
        <v>0</v>
      </c>
      <c r="AJ101" s="113" t="str">
        <f>IF(AI101="","No hay ejecución",IF(AND(O101=0),"No hay Programación", AI101/O101))</f>
        <v>No hay Programación</v>
      </c>
      <c r="AK101" s="114" t="str">
        <f>IF(AJ101="No hay ejecución","NA",IF(AJ101&gt;=90%,"De acuerdo con lo programado",IF(AJ101&gt;=51%,"Atraso Leve",IF(AJ101&lt;50%,"En riesgo en cumplimiento"))))</f>
        <v>De acuerdo con lo programado</v>
      </c>
      <c r="AL101" s="114"/>
    </row>
    <row r="102" spans="1:38" ht="10.5" thickTop="1" thickBot="1">
      <c r="A102" s="401"/>
      <c r="B102" s="401"/>
      <c r="C102" s="401"/>
      <c r="D102" s="401"/>
      <c r="E102" s="401"/>
      <c r="F102" s="347"/>
      <c r="G102" s="348"/>
      <c r="H102" s="348"/>
      <c r="I102" s="349"/>
      <c r="J102" s="349"/>
      <c r="K102" s="349"/>
      <c r="L102" s="349"/>
      <c r="M102" s="349"/>
      <c r="N102" s="349"/>
      <c r="O102" s="349"/>
      <c r="P102" s="349"/>
      <c r="Q102" s="349"/>
      <c r="R102" s="349"/>
    </row>
    <row r="103" spans="1:38" ht="10.5" customHeight="1" thickTop="1" thickBot="1">
      <c r="A103" s="1265" t="s">
        <v>363</v>
      </c>
      <c r="B103" s="1266"/>
      <c r="C103" s="1266"/>
      <c r="D103" s="1266"/>
      <c r="E103" s="1266"/>
      <c r="F103" s="196" t="s">
        <v>1892</v>
      </c>
      <c r="G103" s="351"/>
      <c r="H103" s="351"/>
      <c r="I103" s="349"/>
      <c r="J103" s="349"/>
      <c r="K103" s="349"/>
      <c r="L103" s="349"/>
      <c r="M103" s="349"/>
      <c r="N103" s="349"/>
      <c r="O103" s="349"/>
      <c r="P103" s="349"/>
      <c r="Q103" s="349"/>
      <c r="R103" s="349"/>
    </row>
    <row r="104" spans="1:38" ht="10.5" thickTop="1" thickBot="1">
      <c r="A104" s="403"/>
      <c r="B104" s="403"/>
      <c r="C104" s="403"/>
      <c r="D104" s="403"/>
      <c r="E104" s="403"/>
      <c r="F104" s="353"/>
      <c r="G104" s="351"/>
      <c r="H104" s="351"/>
      <c r="I104" s="349"/>
      <c r="J104" s="349"/>
      <c r="K104" s="349"/>
      <c r="L104" s="349"/>
      <c r="M104" s="349"/>
      <c r="N104" s="349"/>
      <c r="O104" s="349"/>
      <c r="P104" s="349"/>
      <c r="Q104" s="349"/>
      <c r="R104" s="349"/>
    </row>
    <row r="105" spans="1:38" ht="12" customHeight="1" thickTop="1" thickBot="1">
      <c r="A105" s="1267" t="s">
        <v>365</v>
      </c>
      <c r="B105" s="1268"/>
      <c r="C105" s="1268"/>
      <c r="D105" s="1268"/>
      <c r="E105" s="1268"/>
      <c r="F105" s="196" t="s">
        <v>1896</v>
      </c>
      <c r="G105" s="351"/>
      <c r="H105" s="351"/>
      <c r="I105" s="349"/>
      <c r="J105" s="349"/>
      <c r="K105" s="349"/>
      <c r="L105" s="349"/>
      <c r="M105" s="349"/>
      <c r="N105" s="349"/>
      <c r="O105" s="349"/>
      <c r="P105" s="349"/>
      <c r="Q105" s="349"/>
      <c r="R105" s="349"/>
    </row>
    <row r="106" spans="1:38" ht="10.5" thickTop="1" thickBot="1">
      <c r="A106" s="354"/>
      <c r="B106" s="354"/>
      <c r="C106" s="354"/>
      <c r="D106" s="354"/>
      <c r="E106" s="354"/>
      <c r="F106" s="355"/>
      <c r="G106" s="351"/>
      <c r="H106" s="351"/>
      <c r="I106" s="349"/>
      <c r="J106" s="349"/>
      <c r="K106" s="349"/>
      <c r="L106" s="349"/>
      <c r="M106" s="349"/>
      <c r="N106" s="349"/>
      <c r="O106" s="349"/>
      <c r="P106" s="349"/>
      <c r="Q106" s="349"/>
      <c r="R106" s="349"/>
    </row>
    <row r="107" spans="1:38" ht="10.5" thickTop="1" thickBot="1">
      <c r="A107" s="404" t="s">
        <v>366</v>
      </c>
      <c r="B107" s="401"/>
      <c r="C107" s="405"/>
      <c r="D107" s="401"/>
      <c r="E107" s="401"/>
      <c r="F107" s="347"/>
      <c r="G107" s="351"/>
      <c r="H107" s="351"/>
      <c r="I107" s="349"/>
      <c r="J107" s="349"/>
      <c r="K107" s="349"/>
      <c r="L107" s="349"/>
      <c r="M107" s="349"/>
      <c r="N107" s="349"/>
      <c r="O107" s="349"/>
      <c r="P107" s="349"/>
      <c r="Q107" s="349"/>
      <c r="R107" s="349"/>
    </row>
    <row r="108" spans="1:38" ht="13.4" customHeight="1" thickTop="1" thickBot="1">
      <c r="A108" s="406">
        <v>1</v>
      </c>
      <c r="B108" s="401" t="s">
        <v>367</v>
      </c>
      <c r="C108" s="405"/>
      <c r="D108" s="401"/>
      <c r="E108" s="401"/>
      <c r="F108" s="347"/>
      <c r="G108" s="351"/>
      <c r="H108" s="351"/>
      <c r="I108" s="349"/>
      <c r="J108" s="349"/>
      <c r="K108" s="349"/>
      <c r="L108" s="349"/>
      <c r="M108" s="349"/>
      <c r="N108" s="349"/>
      <c r="O108" s="349"/>
      <c r="P108" s="349"/>
      <c r="Q108" s="349"/>
      <c r="R108" s="349"/>
    </row>
    <row r="109" spans="1:38" ht="13.4" customHeight="1" thickTop="1" thickBot="1">
      <c r="A109" s="406">
        <v>2</v>
      </c>
      <c r="B109" s="401" t="s">
        <v>997</v>
      </c>
      <c r="C109" s="405"/>
      <c r="D109" s="401"/>
      <c r="E109" s="401"/>
      <c r="F109" s="347"/>
      <c r="G109" s="351"/>
      <c r="H109" s="351"/>
      <c r="I109" s="349"/>
      <c r="J109" s="349"/>
      <c r="K109" s="349"/>
      <c r="L109" s="349"/>
      <c r="M109" s="349"/>
      <c r="N109" s="349"/>
      <c r="O109" s="349"/>
      <c r="P109" s="349"/>
      <c r="Q109" s="349"/>
      <c r="R109" s="349"/>
    </row>
    <row r="110" spans="1:38" ht="13.4" customHeight="1" thickTop="1" thickBot="1">
      <c r="A110" s="406">
        <v>3</v>
      </c>
      <c r="B110" s="401" t="s">
        <v>369</v>
      </c>
      <c r="C110" s="407"/>
      <c r="D110" s="401"/>
      <c r="E110" s="401"/>
      <c r="F110" s="347"/>
      <c r="G110" s="249"/>
      <c r="H110" s="249"/>
      <c r="I110" s="349"/>
      <c r="J110" s="349"/>
      <c r="K110" s="349"/>
      <c r="L110" s="349"/>
      <c r="M110" s="349"/>
      <c r="N110" s="349"/>
      <c r="O110" s="349"/>
      <c r="P110" s="349"/>
      <c r="Q110" s="349"/>
      <c r="R110" s="349"/>
    </row>
    <row r="111" spans="1:38" ht="13.4" customHeight="1" thickTop="1" thickBot="1">
      <c r="A111" s="406">
        <v>4</v>
      </c>
      <c r="B111" s="401" t="s">
        <v>370</v>
      </c>
      <c r="C111" s="407"/>
      <c r="D111" s="401"/>
      <c r="E111" s="401"/>
      <c r="F111" s="347"/>
      <c r="G111" s="348"/>
      <c r="H111" s="348"/>
      <c r="I111" s="349"/>
      <c r="J111" s="349"/>
      <c r="K111" s="349"/>
      <c r="L111" s="349"/>
      <c r="M111" s="349"/>
      <c r="N111" s="349"/>
      <c r="O111" s="349"/>
      <c r="P111" s="349"/>
      <c r="Q111" s="349"/>
      <c r="R111" s="349"/>
    </row>
    <row r="112" spans="1:38" ht="13.4" customHeight="1" thickTop="1" thickBot="1">
      <c r="A112" s="406">
        <v>5</v>
      </c>
      <c r="B112" s="401" t="s">
        <v>998</v>
      </c>
      <c r="C112" s="407"/>
      <c r="D112" s="401"/>
      <c r="E112" s="401"/>
      <c r="F112" s="347"/>
      <c r="G112" s="348"/>
      <c r="H112" s="348"/>
      <c r="I112" s="349"/>
      <c r="J112" s="349"/>
      <c r="K112" s="349"/>
      <c r="L112" s="349"/>
      <c r="M112" s="349"/>
      <c r="N112" s="349"/>
      <c r="O112" s="349"/>
      <c r="P112" s="349"/>
      <c r="Q112" s="349"/>
      <c r="R112" s="349"/>
    </row>
    <row r="113" spans="1:18" ht="13.4" customHeight="1" thickTop="1">
      <c r="A113" s="406">
        <v>6</v>
      </c>
      <c r="B113" s="249" t="s">
        <v>372</v>
      </c>
      <c r="C113" s="407"/>
      <c r="D113" s="401"/>
      <c r="E113" s="401"/>
      <c r="F113" s="347"/>
      <c r="G113" s="351"/>
      <c r="H113" s="351"/>
      <c r="I113" s="359"/>
      <c r="J113" s="359"/>
      <c r="K113" s="359"/>
      <c r="L113" s="359"/>
      <c r="M113" s="359"/>
      <c r="N113" s="359"/>
      <c r="O113" s="359"/>
      <c r="P113" s="359"/>
      <c r="Q113" s="359"/>
      <c r="R113" s="359"/>
    </row>
    <row r="114" spans="1:18" ht="13.4" customHeight="1">
      <c r="A114" s="406">
        <v>7</v>
      </c>
      <c r="B114" s="401" t="s">
        <v>373</v>
      </c>
      <c r="D114" s="401"/>
      <c r="E114" s="401"/>
      <c r="F114" s="347"/>
      <c r="G114" s="351"/>
      <c r="H114" s="351"/>
      <c r="I114" s="359"/>
      <c r="J114" s="359"/>
      <c r="K114" s="359"/>
      <c r="L114" s="359"/>
      <c r="M114" s="359"/>
      <c r="N114" s="359"/>
      <c r="O114" s="359"/>
      <c r="P114" s="359"/>
      <c r="Q114" s="359"/>
      <c r="R114" s="359"/>
    </row>
    <row r="115" spans="1:18" s="249" customFormat="1" ht="13.4" customHeight="1">
      <c r="A115" s="406">
        <v>8</v>
      </c>
      <c r="B115" s="409" t="s">
        <v>374</v>
      </c>
      <c r="C115" s="401"/>
      <c r="F115" s="347"/>
      <c r="G115" s="351"/>
      <c r="H115" s="351"/>
      <c r="I115" s="359"/>
      <c r="J115" s="359"/>
      <c r="K115" s="359"/>
      <c r="L115" s="359"/>
      <c r="M115" s="359"/>
      <c r="N115" s="359"/>
      <c r="O115" s="359"/>
      <c r="P115" s="359"/>
      <c r="Q115" s="359"/>
      <c r="R115" s="359"/>
    </row>
    <row r="116" spans="1:18" ht="13.4" customHeight="1">
      <c r="A116" s="406">
        <v>9</v>
      </c>
      <c r="B116" s="409" t="s">
        <v>375</v>
      </c>
      <c r="C116" s="401"/>
      <c r="D116" s="401"/>
      <c r="E116" s="401"/>
      <c r="F116" s="347"/>
      <c r="G116" s="351"/>
      <c r="H116" s="351"/>
      <c r="I116" s="359"/>
      <c r="J116" s="359"/>
      <c r="K116" s="359"/>
      <c r="L116" s="359"/>
      <c r="M116" s="359"/>
      <c r="N116" s="359"/>
      <c r="O116" s="359"/>
      <c r="P116" s="359"/>
      <c r="Q116" s="359"/>
      <c r="R116" s="359"/>
    </row>
    <row r="117" spans="1:18" ht="13.4" hidden="1" customHeight="1">
      <c r="A117" s="406">
        <v>10</v>
      </c>
      <c r="B117" s="409" t="s">
        <v>376</v>
      </c>
      <c r="C117" s="401"/>
      <c r="D117" s="401"/>
      <c r="E117" s="401"/>
      <c r="F117" s="347"/>
      <c r="G117" s="351"/>
      <c r="H117" s="351"/>
      <c r="I117" s="359"/>
      <c r="J117" s="359"/>
      <c r="K117" s="359"/>
      <c r="L117" s="359"/>
      <c r="M117" s="359"/>
      <c r="N117" s="359"/>
      <c r="O117" s="359"/>
      <c r="P117" s="359"/>
      <c r="Q117" s="359"/>
      <c r="R117" s="359"/>
    </row>
    <row r="118" spans="1:18" ht="13.4" customHeight="1">
      <c r="A118" s="406">
        <v>10</v>
      </c>
      <c r="B118" s="409" t="s">
        <v>377</v>
      </c>
      <c r="C118" s="401"/>
      <c r="D118" s="401"/>
      <c r="E118" s="401"/>
      <c r="F118" s="347"/>
      <c r="G118" s="351"/>
      <c r="H118" s="351"/>
      <c r="I118" s="359"/>
      <c r="J118" s="359"/>
      <c r="K118" s="359"/>
      <c r="L118" s="359"/>
      <c r="M118" s="359"/>
      <c r="N118" s="359"/>
      <c r="O118" s="359"/>
      <c r="P118" s="359"/>
      <c r="Q118" s="359"/>
      <c r="R118" s="359"/>
    </row>
    <row r="119" spans="1:18" ht="13.4" customHeight="1">
      <c r="A119" s="406">
        <v>11</v>
      </c>
      <c r="B119" s="401" t="s">
        <v>378</v>
      </c>
      <c r="C119" s="401"/>
      <c r="D119" s="401"/>
      <c r="E119" s="401"/>
      <c r="F119" s="347"/>
      <c r="G119" s="351"/>
      <c r="H119" s="351"/>
      <c r="I119" s="359"/>
      <c r="J119" s="359"/>
      <c r="K119" s="359"/>
      <c r="L119" s="359"/>
      <c r="M119" s="359"/>
      <c r="N119" s="359"/>
      <c r="O119" s="359"/>
      <c r="P119" s="359"/>
      <c r="Q119" s="359"/>
      <c r="R119" s="359"/>
    </row>
    <row r="120" spans="1:18" ht="13.4" customHeight="1">
      <c r="A120" s="406">
        <v>12</v>
      </c>
      <c r="B120" s="409" t="s">
        <v>379</v>
      </c>
      <c r="C120" s="401"/>
      <c r="D120" s="401"/>
      <c r="E120" s="401"/>
      <c r="F120" s="347"/>
      <c r="G120" s="351"/>
      <c r="H120" s="351"/>
      <c r="I120" s="359"/>
      <c r="J120" s="359"/>
      <c r="K120" s="359"/>
      <c r="L120" s="359"/>
      <c r="M120" s="359"/>
      <c r="N120" s="359"/>
      <c r="O120" s="359"/>
      <c r="P120" s="359"/>
      <c r="Q120" s="359"/>
      <c r="R120" s="359"/>
    </row>
    <row r="121" spans="1:18" ht="10" thickBot="1">
      <c r="A121" s="249"/>
      <c r="C121" s="249"/>
      <c r="D121" s="249"/>
      <c r="E121" s="249"/>
      <c r="F121" s="353"/>
      <c r="G121" s="411"/>
      <c r="H121" s="411"/>
      <c r="I121" s="380"/>
      <c r="J121" s="380"/>
      <c r="K121" s="380"/>
      <c r="L121" s="380"/>
      <c r="M121" s="380"/>
      <c r="N121" s="380"/>
      <c r="O121" s="380"/>
      <c r="P121" s="411"/>
      <c r="Q121" s="411"/>
      <c r="R121" s="411"/>
    </row>
    <row r="122" spans="1:18" ht="10" thickTop="1">
      <c r="A122" s="249"/>
      <c r="C122" s="249"/>
      <c r="D122" s="249"/>
      <c r="E122" s="249"/>
      <c r="F122" s="353"/>
      <c r="G122" s="249"/>
      <c r="H122" s="249"/>
      <c r="I122" s="352"/>
      <c r="J122" s="352"/>
      <c r="K122" s="352"/>
      <c r="L122" s="352"/>
      <c r="M122" s="352"/>
      <c r="N122" s="352"/>
      <c r="O122" s="352"/>
      <c r="P122" s="249"/>
      <c r="Q122" s="249"/>
      <c r="R122" s="249"/>
    </row>
    <row r="123" spans="1:18" s="249" customFormat="1">
      <c r="F123" s="353"/>
      <c r="I123" s="352"/>
      <c r="J123" s="352"/>
      <c r="K123" s="352"/>
      <c r="L123" s="352"/>
      <c r="M123" s="352"/>
      <c r="N123" s="352"/>
      <c r="O123" s="352"/>
    </row>
    <row r="124" spans="1:18" s="249" customFormat="1" ht="9.75" customHeight="1">
      <c r="F124" s="353"/>
      <c r="I124" s="352"/>
      <c r="J124" s="352"/>
      <c r="K124" s="352"/>
      <c r="L124" s="352"/>
      <c r="M124" s="352"/>
      <c r="N124" s="352"/>
      <c r="O124" s="352"/>
    </row>
    <row r="125" spans="1:18" s="249" customFormat="1">
      <c r="F125" s="353"/>
      <c r="I125" s="352"/>
      <c r="J125" s="352"/>
      <c r="K125" s="352"/>
      <c r="L125" s="352"/>
      <c r="M125" s="352"/>
      <c r="N125" s="352"/>
      <c r="O125" s="352"/>
    </row>
    <row r="126" spans="1:18" s="249" customFormat="1" ht="9" customHeight="1">
      <c r="A126" s="248"/>
      <c r="B126" s="248"/>
      <c r="C126" s="248"/>
      <c r="D126" s="248"/>
      <c r="E126" s="248"/>
      <c r="F126" s="341"/>
      <c r="G126" s="248"/>
      <c r="H126" s="248"/>
      <c r="I126" s="340"/>
      <c r="J126" s="340"/>
      <c r="K126" s="340"/>
      <c r="L126" s="340"/>
      <c r="M126" s="340"/>
      <c r="N126" s="340"/>
      <c r="O126" s="340"/>
      <c r="P126" s="248"/>
      <c r="Q126" s="248"/>
      <c r="R126" s="248"/>
    </row>
    <row r="127" spans="1:18" s="249" customFormat="1">
      <c r="A127" s="248"/>
      <c r="B127" s="248"/>
      <c r="C127" s="248"/>
      <c r="D127" s="248"/>
      <c r="E127" s="248"/>
      <c r="F127" s="341"/>
      <c r="G127" s="248"/>
      <c r="H127" s="248"/>
      <c r="I127" s="340"/>
      <c r="J127" s="340"/>
      <c r="K127" s="340"/>
      <c r="L127" s="340"/>
      <c r="M127" s="340"/>
      <c r="N127" s="340"/>
      <c r="O127" s="340"/>
      <c r="P127" s="248"/>
      <c r="Q127" s="248"/>
      <c r="R127" s="248"/>
    </row>
    <row r="128" spans="1:18" s="249" customFormat="1">
      <c r="A128" s="248"/>
      <c r="B128" s="248"/>
      <c r="C128" s="248"/>
      <c r="D128" s="248"/>
      <c r="E128" s="248"/>
      <c r="F128" s="341"/>
      <c r="G128" s="248"/>
      <c r="H128" s="248"/>
      <c r="I128" s="340"/>
      <c r="J128" s="340"/>
      <c r="K128" s="340"/>
      <c r="L128" s="340"/>
      <c r="M128" s="340"/>
      <c r="N128" s="340"/>
      <c r="O128" s="340"/>
      <c r="P128" s="248"/>
      <c r="Q128" s="248"/>
      <c r="R128" s="248"/>
    </row>
    <row r="129" spans="1:18" s="249" customFormat="1">
      <c r="A129" s="248"/>
      <c r="B129" s="248"/>
      <c r="C129" s="248"/>
      <c r="D129" s="248"/>
      <c r="E129" s="248"/>
      <c r="F129" s="341"/>
      <c r="G129" s="248"/>
      <c r="H129" s="248"/>
      <c r="I129" s="340"/>
      <c r="J129" s="340"/>
      <c r="K129" s="340"/>
      <c r="L129" s="340"/>
      <c r="M129" s="340"/>
      <c r="N129" s="340"/>
      <c r="O129" s="340"/>
      <c r="P129" s="248"/>
      <c r="Q129" s="248"/>
      <c r="R129" s="248"/>
    </row>
    <row r="130" spans="1:18" s="249" customFormat="1">
      <c r="A130" s="248"/>
      <c r="B130" s="248"/>
      <c r="C130" s="248"/>
      <c r="D130" s="248"/>
      <c r="E130" s="248"/>
      <c r="F130" s="341"/>
      <c r="G130" s="248"/>
      <c r="H130" s="248"/>
      <c r="I130" s="340"/>
      <c r="J130" s="340"/>
      <c r="K130" s="340"/>
      <c r="L130" s="340"/>
      <c r="M130" s="340"/>
      <c r="N130" s="340"/>
      <c r="O130" s="340"/>
      <c r="P130" s="248"/>
      <c r="Q130" s="248"/>
      <c r="R130" s="248"/>
    </row>
    <row r="131" spans="1:18" s="249" customFormat="1">
      <c r="A131" s="248"/>
      <c r="B131" s="248"/>
      <c r="C131" s="248"/>
      <c r="D131" s="248"/>
      <c r="E131" s="248"/>
      <c r="F131" s="341"/>
      <c r="G131" s="248"/>
      <c r="H131" s="248"/>
      <c r="I131" s="340"/>
      <c r="J131" s="340"/>
      <c r="K131" s="340"/>
      <c r="L131" s="340"/>
      <c r="M131" s="340"/>
      <c r="N131" s="340"/>
      <c r="O131" s="340"/>
      <c r="P131" s="248"/>
      <c r="Q131" s="248"/>
      <c r="R131" s="248"/>
    </row>
    <row r="132" spans="1:18" s="249" customFormat="1">
      <c r="A132" s="248"/>
      <c r="B132" s="248"/>
      <c r="C132" s="248"/>
      <c r="D132" s="248"/>
      <c r="E132" s="248"/>
      <c r="F132" s="341"/>
      <c r="G132" s="248"/>
      <c r="H132" s="248"/>
      <c r="I132" s="340"/>
      <c r="J132" s="340"/>
      <c r="K132" s="340"/>
      <c r="L132" s="340"/>
      <c r="M132" s="340"/>
      <c r="N132" s="340"/>
      <c r="O132" s="340"/>
      <c r="P132" s="248"/>
      <c r="Q132" s="248"/>
      <c r="R132" s="248"/>
    </row>
    <row r="133" spans="1:18" s="249" customFormat="1">
      <c r="A133" s="248"/>
      <c r="B133" s="248"/>
      <c r="C133" s="248"/>
      <c r="D133" s="248"/>
      <c r="E133" s="248"/>
      <c r="F133" s="341"/>
      <c r="G133" s="248"/>
      <c r="H133" s="248"/>
      <c r="I133" s="340"/>
      <c r="J133" s="340"/>
      <c r="K133" s="340"/>
      <c r="L133" s="340"/>
      <c r="M133" s="340"/>
      <c r="N133" s="340"/>
      <c r="O133" s="340"/>
      <c r="P133" s="248"/>
      <c r="Q133" s="248"/>
      <c r="R133" s="248"/>
    </row>
    <row r="134" spans="1:18" s="249" customFormat="1">
      <c r="A134" s="248"/>
      <c r="B134" s="248"/>
      <c r="C134" s="248"/>
      <c r="D134" s="248"/>
      <c r="E134" s="248"/>
      <c r="F134" s="341"/>
      <c r="G134" s="248"/>
      <c r="H134" s="248"/>
      <c r="I134" s="340"/>
      <c r="J134" s="340"/>
      <c r="K134" s="340"/>
      <c r="L134" s="340"/>
      <c r="M134" s="340"/>
      <c r="N134" s="340"/>
      <c r="O134" s="340"/>
      <c r="P134" s="248"/>
      <c r="Q134" s="248"/>
      <c r="R134" s="248"/>
    </row>
    <row r="135" spans="1:18" s="249" customFormat="1">
      <c r="A135" s="248"/>
      <c r="B135" s="248"/>
      <c r="C135" s="248"/>
      <c r="D135" s="248"/>
      <c r="E135" s="248"/>
      <c r="F135" s="341"/>
      <c r="G135" s="248"/>
      <c r="H135" s="248"/>
      <c r="I135" s="340"/>
      <c r="J135" s="340"/>
      <c r="K135" s="340"/>
      <c r="L135" s="340"/>
      <c r="M135" s="340"/>
      <c r="N135" s="340"/>
      <c r="O135" s="340"/>
      <c r="P135" s="248"/>
      <c r="Q135" s="248"/>
      <c r="R135" s="248"/>
    </row>
  </sheetData>
  <sheetProtection algorithmName="SHA-512" hashValue="frJn5wDFvRpQghheFVQmEczzeDeCqJT7b5c0b3KkbyLI3DdKk0V+ZsE1MwYXBL5Q8Q8hRZ5I6N1sTI1MPy4UNg==" saltValue="L1nhqmYQDwnVSF0RvP6eYA==" spinCount="100000" sheet="1" objects="1" scenarios="1"/>
  <mergeCells count="50">
    <mergeCell ref="A8:E8"/>
    <mergeCell ref="A1:E1"/>
    <mergeCell ref="G1:Q3"/>
    <mergeCell ref="A2:E2"/>
    <mergeCell ref="A6:E6"/>
    <mergeCell ref="A7:E7"/>
    <mergeCell ref="A9:E9"/>
    <mergeCell ref="A11:A14"/>
    <mergeCell ref="B11:E11"/>
    <mergeCell ref="F11:R11"/>
    <mergeCell ref="B12:B14"/>
    <mergeCell ref="C12:C14"/>
    <mergeCell ref="D12:D14"/>
    <mergeCell ref="E12:E14"/>
    <mergeCell ref="G13:G14"/>
    <mergeCell ref="H13:H14"/>
    <mergeCell ref="I13:N13"/>
    <mergeCell ref="S11:AH11"/>
    <mergeCell ref="AA12:AD12"/>
    <mergeCell ref="AE12:AH12"/>
    <mergeCell ref="AE13:AE14"/>
    <mergeCell ref="AF13:AF14"/>
    <mergeCell ref="V13:V14"/>
    <mergeCell ref="W13:W14"/>
    <mergeCell ref="X13:X14"/>
    <mergeCell ref="S12:V12"/>
    <mergeCell ref="W12:Z12"/>
    <mergeCell ref="S13:S14"/>
    <mergeCell ref="T13:T14"/>
    <mergeCell ref="U13:U14"/>
    <mergeCell ref="AG13:AG14"/>
    <mergeCell ref="AH13:AH14"/>
    <mergeCell ref="AB13:AB14"/>
    <mergeCell ref="A103:E103"/>
    <mergeCell ref="A105:E105"/>
    <mergeCell ref="Y13:Y14"/>
    <mergeCell ref="Z13:Z14"/>
    <mergeCell ref="AA13:AA14"/>
    <mergeCell ref="AC13:AC14"/>
    <mergeCell ref="AD13:AD14"/>
    <mergeCell ref="F12:F14"/>
    <mergeCell ref="G12:O12"/>
    <mergeCell ref="P12:P14"/>
    <mergeCell ref="Q12:Q14"/>
    <mergeCell ref="R12:R14"/>
    <mergeCell ref="AI11:AL12"/>
    <mergeCell ref="AI13:AI14"/>
    <mergeCell ref="AJ13:AJ14"/>
    <mergeCell ref="AK13:AK14"/>
    <mergeCell ref="AL13:AL14"/>
  </mergeCells>
  <dataValidations count="1">
    <dataValidation type="list" allowBlank="1" showInputMessage="1" showErrorMessage="1" sqref="E97:E101" xr:uid="{ACEEF29F-724E-49C7-9EB0-26146B2125DD}">
      <formula1>$A$204:$A$225</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1724C2A-8B2B-4360-9681-4F81120E3014}">
          <x14:formula1>
            <xm:f>'Desglose Nivel vinculación'!$B$39:$B$97</xm:f>
          </x14:formula1>
          <xm:sqref>G15:G101</xm:sqref>
        </x14:dataValidation>
        <x14:dataValidation type="list" allowBlank="1" showInputMessage="1" showErrorMessage="1" xr:uid="{09131FEC-E758-4BE1-ACF0-2144BC4FD6F0}">
          <x14:formula1>
            <xm:f>'Desglose Nivel vinculación'!$B$101:$B$128</xm:f>
          </x14:formula1>
          <xm:sqref>H15:H101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BC2D8-3C60-4DDA-A31D-3979D5ACDB99}">
  <dimension ref="A1:AK73"/>
  <sheetViews>
    <sheetView zoomScale="70" zoomScaleNormal="70" workbookViewId="0">
      <pane ySplit="14" topLeftCell="A27" activePane="bottomLeft" state="frozen"/>
      <selection pane="bottomLeft" activeCell="F29" sqref="F29"/>
    </sheetView>
  </sheetViews>
  <sheetFormatPr baseColWidth="10" defaultColWidth="10.90625" defaultRowHeight="14.5"/>
  <cols>
    <col min="1" max="1" width="11.453125" style="269" customWidth="1"/>
    <col min="2" max="5" width="7.453125" style="269" customWidth="1"/>
    <col min="6" max="6" width="37" style="269" customWidth="1"/>
    <col min="7" max="7" width="18.54296875" style="269" customWidth="1"/>
    <col min="8" max="8" width="23.54296875" style="269" customWidth="1"/>
    <col min="9" max="10" width="5.90625" style="361" customWidth="1"/>
    <col min="11" max="11" width="5.90625" style="463" customWidth="1"/>
    <col min="12" max="14" width="5.90625" style="361" customWidth="1"/>
    <col min="15" max="15" width="7.54296875" style="463" customWidth="1"/>
    <col min="16" max="16" width="25.08984375" style="269" customWidth="1"/>
    <col min="17" max="17" width="35.90625" style="269" customWidth="1"/>
    <col min="18" max="20" width="10.90625" style="269"/>
    <col min="21" max="21" width="22.54296875" style="472" customWidth="1"/>
    <col min="22" max="28" width="10.90625" style="269"/>
    <col min="29" max="29" width="29.08984375" style="269" customWidth="1"/>
    <col min="30" max="32" width="10.90625" style="269"/>
    <col min="33" max="33" width="30.90625" style="269" customWidth="1"/>
    <col min="34" max="36" width="10.90625" style="269"/>
    <col min="37" max="37" width="28.54296875" style="269" customWidth="1"/>
    <col min="38" max="16384" width="10.90625" style="269"/>
  </cols>
  <sheetData>
    <row r="1" spans="1:37" ht="15.5">
      <c r="A1" s="1329" t="s">
        <v>265</v>
      </c>
      <c r="B1" s="1329"/>
      <c r="C1" s="1329"/>
      <c r="D1" s="1329"/>
      <c r="E1" s="1329"/>
      <c r="G1" s="1330"/>
      <c r="H1" s="1330"/>
      <c r="I1" s="1330"/>
      <c r="J1" s="1330"/>
      <c r="K1" s="1330"/>
      <c r="L1" s="1330"/>
      <c r="M1" s="1330"/>
      <c r="N1" s="1330"/>
      <c r="O1" s="1330"/>
      <c r="P1" s="1330"/>
      <c r="Q1" s="248"/>
      <c r="R1" s="248"/>
      <c r="S1" s="248"/>
      <c r="T1" s="248"/>
      <c r="U1" s="469"/>
      <c r="V1" s="248"/>
      <c r="W1" s="248"/>
      <c r="X1" s="248"/>
      <c r="Y1" s="248"/>
      <c r="Z1" s="248"/>
      <c r="AA1" s="248"/>
      <c r="AB1" s="248"/>
      <c r="AC1" s="248"/>
      <c r="AD1" s="248"/>
      <c r="AE1" s="248"/>
    </row>
    <row r="2" spans="1:37">
      <c r="A2" s="1331" t="s">
        <v>266</v>
      </c>
      <c r="B2" s="1331"/>
      <c r="C2" s="1331"/>
      <c r="D2" s="1331"/>
      <c r="E2" s="1331"/>
      <c r="F2" s="396"/>
      <c r="G2" s="1330"/>
      <c r="H2" s="1330"/>
      <c r="I2" s="1330"/>
      <c r="J2" s="1330"/>
      <c r="K2" s="1330"/>
      <c r="L2" s="1330"/>
      <c r="M2" s="1330"/>
      <c r="N2" s="1330"/>
      <c r="O2" s="1330"/>
      <c r="P2" s="1330"/>
      <c r="Q2" s="248"/>
      <c r="R2" s="248"/>
      <c r="S2" s="248"/>
      <c r="T2" s="248"/>
      <c r="U2" s="469"/>
      <c r="V2" s="248"/>
      <c r="W2" s="248"/>
      <c r="X2" s="248"/>
      <c r="Y2" s="248"/>
      <c r="Z2" s="248"/>
      <c r="AA2" s="248"/>
      <c r="AB2" s="248"/>
      <c r="AC2" s="248"/>
      <c r="AD2" s="248"/>
      <c r="AE2" s="248"/>
    </row>
    <row r="3" spans="1:37">
      <c r="A3" s="248"/>
      <c r="B3" s="248"/>
      <c r="C3" s="248"/>
      <c r="D3" s="248"/>
      <c r="E3" s="248"/>
      <c r="F3" s="232"/>
      <c r="G3" s="1330"/>
      <c r="H3" s="1330"/>
      <c r="I3" s="1330"/>
      <c r="J3" s="1330"/>
      <c r="K3" s="1330"/>
      <c r="L3" s="1330"/>
      <c r="M3" s="1330"/>
      <c r="N3" s="1330"/>
      <c r="O3" s="1330"/>
      <c r="P3" s="1330"/>
      <c r="Q3" s="248"/>
      <c r="R3" s="248"/>
      <c r="S3" s="248"/>
      <c r="T3" s="248"/>
      <c r="U3" s="469"/>
      <c r="V3" s="248"/>
      <c r="W3" s="248"/>
      <c r="X3" s="248"/>
      <c r="Y3" s="248"/>
      <c r="Z3" s="248"/>
      <c r="AA3" s="248"/>
      <c r="AB3" s="248"/>
      <c r="AC3" s="248"/>
      <c r="AD3" s="248"/>
      <c r="AE3" s="248"/>
    </row>
    <row r="4" spans="1:37">
      <c r="A4" s="248"/>
      <c r="B4" s="248"/>
      <c r="C4" s="248"/>
      <c r="D4" s="248"/>
      <c r="E4" s="248"/>
      <c r="F4" s="232"/>
      <c r="G4" s="248"/>
      <c r="H4" s="248"/>
      <c r="I4" s="340"/>
      <c r="J4" s="340"/>
      <c r="K4" s="459"/>
      <c r="L4" s="340"/>
      <c r="M4" s="340"/>
      <c r="N4" s="340"/>
      <c r="O4" s="459"/>
      <c r="P4" s="248"/>
      <c r="Q4" s="248"/>
      <c r="R4" s="248"/>
      <c r="S4" s="248"/>
      <c r="T4" s="248"/>
      <c r="U4" s="469"/>
      <c r="V4" s="248"/>
      <c r="W4" s="248"/>
      <c r="X4" s="248"/>
      <c r="Y4" s="248"/>
      <c r="Z4" s="248"/>
      <c r="AA4" s="248"/>
      <c r="AB4" s="248"/>
      <c r="AC4" s="248"/>
      <c r="AD4" s="248"/>
      <c r="AE4" s="248"/>
    </row>
    <row r="5" spans="1:37">
      <c r="A5" s="248"/>
      <c r="B5" s="248"/>
      <c r="C5" s="248"/>
      <c r="D5" s="248"/>
      <c r="E5" s="248"/>
      <c r="F5" s="232"/>
      <c r="G5" s="248"/>
      <c r="H5" s="248"/>
      <c r="I5" s="340"/>
      <c r="J5" s="340"/>
      <c r="K5" s="459"/>
      <c r="L5" s="340"/>
      <c r="M5" s="340"/>
      <c r="N5" s="340"/>
      <c r="O5" s="459"/>
      <c r="P5" s="248"/>
      <c r="Q5" s="248"/>
      <c r="R5" s="248"/>
      <c r="S5" s="248"/>
      <c r="T5" s="248"/>
      <c r="U5" s="469"/>
      <c r="V5" s="248"/>
      <c r="W5" s="248"/>
      <c r="X5" s="248"/>
      <c r="Y5" s="248"/>
      <c r="Z5" s="248"/>
      <c r="AA5" s="248"/>
      <c r="AB5" s="248"/>
      <c r="AC5" s="248"/>
      <c r="AD5" s="248"/>
      <c r="AE5" s="248"/>
    </row>
    <row r="6" spans="1:37">
      <c r="A6" s="1328" t="s">
        <v>267</v>
      </c>
      <c r="B6" s="1328"/>
      <c r="C6" s="1328"/>
      <c r="D6" s="1328"/>
      <c r="E6" s="1328"/>
      <c r="F6" s="103">
        <v>2024</v>
      </c>
      <c r="G6" s="248"/>
      <c r="H6" s="248"/>
      <c r="I6" s="340"/>
      <c r="J6" s="340"/>
      <c r="K6" s="459"/>
      <c r="L6" s="340"/>
      <c r="M6" s="340"/>
      <c r="N6" s="340"/>
      <c r="O6" s="459"/>
      <c r="P6" s="248"/>
      <c r="Q6" s="248"/>
      <c r="R6" s="248"/>
      <c r="S6" s="248"/>
      <c r="T6" s="248"/>
      <c r="U6" s="469"/>
      <c r="V6" s="248"/>
      <c r="W6" s="248"/>
      <c r="X6" s="248"/>
      <c r="Y6" s="248"/>
      <c r="Z6" s="248"/>
      <c r="AA6" s="248"/>
      <c r="AB6" s="248"/>
      <c r="AC6" s="248"/>
      <c r="AD6" s="248"/>
      <c r="AE6" s="248"/>
    </row>
    <row r="7" spans="1:37">
      <c r="A7" s="1328" t="s">
        <v>268</v>
      </c>
      <c r="B7" s="1328"/>
      <c r="C7" s="1328"/>
      <c r="D7" s="1328"/>
      <c r="E7" s="1328"/>
      <c r="F7" s="222">
        <v>169</v>
      </c>
      <c r="G7" s="248"/>
      <c r="H7" s="248"/>
      <c r="I7" s="340"/>
      <c r="J7" s="340"/>
      <c r="K7" s="459"/>
      <c r="L7" s="340"/>
      <c r="M7" s="340"/>
      <c r="N7" s="340"/>
      <c r="O7" s="459"/>
      <c r="P7" s="248"/>
      <c r="Q7" s="248"/>
      <c r="R7" s="248"/>
      <c r="S7" s="248"/>
      <c r="T7" s="248"/>
      <c r="U7" s="469"/>
      <c r="V7" s="248"/>
      <c r="W7" s="248"/>
      <c r="X7" s="248"/>
      <c r="Y7" s="248"/>
      <c r="Z7" s="248"/>
      <c r="AA7" s="248"/>
      <c r="AB7" s="248"/>
      <c r="AC7" s="248"/>
      <c r="AD7" s="248"/>
      <c r="AE7" s="248"/>
    </row>
    <row r="8" spans="1:37">
      <c r="A8" s="1328" t="s">
        <v>269</v>
      </c>
      <c r="B8" s="1328"/>
      <c r="C8" s="1328"/>
      <c r="D8" s="1328"/>
      <c r="E8" s="1328"/>
      <c r="F8" s="103" t="s">
        <v>1897</v>
      </c>
      <c r="G8" s="248"/>
      <c r="H8" s="248"/>
      <c r="I8" s="340"/>
      <c r="J8" s="340"/>
      <c r="K8" s="459"/>
      <c r="L8" s="340"/>
      <c r="M8" s="340"/>
      <c r="N8" s="340"/>
      <c r="O8" s="459"/>
      <c r="P8" s="248"/>
      <c r="Q8" s="248"/>
      <c r="R8" s="248"/>
      <c r="S8" s="248"/>
      <c r="T8" s="248"/>
      <c r="U8" s="469"/>
      <c r="V8" s="248"/>
      <c r="W8" s="248"/>
      <c r="X8" s="248"/>
      <c r="Y8" s="248"/>
      <c r="Z8" s="248"/>
      <c r="AA8" s="248"/>
      <c r="AB8" s="248"/>
      <c r="AC8" s="248"/>
      <c r="AD8" s="248"/>
      <c r="AE8" s="248"/>
    </row>
    <row r="9" spans="1:37">
      <c r="A9" s="1328" t="s">
        <v>271</v>
      </c>
      <c r="B9" s="1328"/>
      <c r="C9" s="1328"/>
      <c r="D9" s="1328"/>
      <c r="E9" s="1328"/>
      <c r="F9" s="103" t="s">
        <v>1898</v>
      </c>
      <c r="G9" s="248"/>
      <c r="H9" s="248"/>
      <c r="I9" s="340"/>
      <c r="J9" s="340"/>
      <c r="K9" s="459"/>
      <c r="L9" s="340"/>
      <c r="M9" s="340"/>
      <c r="N9" s="340"/>
      <c r="O9" s="459"/>
      <c r="P9" s="248"/>
      <c r="Q9" s="248"/>
      <c r="R9" s="248"/>
      <c r="S9" s="248"/>
      <c r="T9" s="248"/>
      <c r="U9" s="469"/>
      <c r="V9" s="248"/>
      <c r="W9" s="248"/>
      <c r="X9" s="248"/>
      <c r="Y9" s="248"/>
      <c r="Z9" s="248"/>
      <c r="AA9" s="248"/>
      <c r="AB9" s="248"/>
      <c r="AC9" s="248"/>
      <c r="AD9" s="248"/>
      <c r="AE9" s="248"/>
    </row>
    <row r="10" spans="1:37">
      <c r="A10" s="248"/>
      <c r="B10" s="248"/>
      <c r="C10" s="248"/>
      <c r="D10" s="248"/>
      <c r="E10" s="248"/>
      <c r="F10" s="232"/>
      <c r="G10" s="248"/>
      <c r="H10" s="248"/>
      <c r="I10" s="340"/>
      <c r="J10" s="340"/>
      <c r="K10" s="459"/>
      <c r="L10" s="340"/>
      <c r="M10" s="340"/>
      <c r="N10" s="340"/>
      <c r="O10" s="459"/>
      <c r="P10" s="248"/>
      <c r="Q10" s="248"/>
      <c r="R10" s="248"/>
      <c r="S10" s="248"/>
      <c r="T10" s="248"/>
      <c r="U10" s="469"/>
      <c r="V10" s="248"/>
      <c r="W10" s="248"/>
      <c r="X10" s="248"/>
      <c r="Y10" s="248"/>
      <c r="Z10" s="248"/>
      <c r="AA10" s="248"/>
      <c r="AB10" s="248"/>
      <c r="AC10" s="248"/>
      <c r="AD10" s="248"/>
      <c r="AE10" s="248"/>
    </row>
    <row r="11" spans="1:37" ht="27" customHeight="1">
      <c r="A11" s="1247" t="s">
        <v>191</v>
      </c>
      <c r="B11" s="1250" t="s">
        <v>381</v>
      </c>
      <c r="C11" s="1251"/>
      <c r="D11" s="1251"/>
      <c r="E11" s="1252"/>
      <c r="F11" s="1253" t="s">
        <v>274</v>
      </c>
      <c r="G11" s="1254"/>
      <c r="H11" s="1254"/>
      <c r="I11" s="1254"/>
      <c r="J11" s="1254"/>
      <c r="K11" s="1254"/>
      <c r="L11" s="1254"/>
      <c r="M11" s="1254"/>
      <c r="N11" s="1254"/>
      <c r="O11" s="1254"/>
      <c r="P11" s="1254"/>
      <c r="Q11" s="1255"/>
      <c r="R11" s="1320" t="s">
        <v>275</v>
      </c>
      <c r="S11" s="1321"/>
      <c r="T11" s="1321"/>
      <c r="U11" s="1321"/>
      <c r="V11" s="1321"/>
      <c r="W11" s="1321"/>
      <c r="X11" s="1321"/>
      <c r="Y11" s="1321"/>
      <c r="Z11" s="1321"/>
      <c r="AA11" s="1321"/>
      <c r="AB11" s="1321"/>
      <c r="AC11" s="1321"/>
      <c r="AD11" s="1321"/>
      <c r="AE11" s="1321"/>
      <c r="AF11" s="1321"/>
      <c r="AG11" s="1322"/>
      <c r="AH11" s="1236" t="s">
        <v>276</v>
      </c>
      <c r="AI11" s="1237"/>
      <c r="AJ11" s="1237"/>
      <c r="AK11" s="1237"/>
    </row>
    <row r="12" spans="1:37">
      <c r="A12" s="1248"/>
      <c r="B12" s="1256" t="s">
        <v>383</v>
      </c>
      <c r="C12" s="1256" t="s">
        <v>384</v>
      </c>
      <c r="D12" s="1256" t="s">
        <v>385</v>
      </c>
      <c r="E12" s="1256" t="s">
        <v>386</v>
      </c>
      <c r="F12" s="1259" t="s">
        <v>281</v>
      </c>
      <c r="G12" s="1323" t="s">
        <v>282</v>
      </c>
      <c r="H12" s="1324"/>
      <c r="I12" s="1324"/>
      <c r="J12" s="1324"/>
      <c r="K12" s="1324"/>
      <c r="L12" s="1324"/>
      <c r="M12" s="1324"/>
      <c r="N12" s="1324"/>
      <c r="O12" s="1325"/>
      <c r="P12" s="1391" t="s">
        <v>1899</v>
      </c>
      <c r="Q12" s="1259" t="s">
        <v>388</v>
      </c>
      <c r="R12" s="1240" t="s">
        <v>286</v>
      </c>
      <c r="S12" s="1241"/>
      <c r="T12" s="1241"/>
      <c r="U12" s="1242"/>
      <c r="V12" s="1240" t="s">
        <v>287</v>
      </c>
      <c r="W12" s="1241"/>
      <c r="X12" s="1241"/>
      <c r="Y12" s="1242"/>
      <c r="Z12" s="1240" t="s">
        <v>288</v>
      </c>
      <c r="AA12" s="1241"/>
      <c r="AB12" s="1241"/>
      <c r="AC12" s="1242"/>
      <c r="AD12" s="1240" t="s">
        <v>289</v>
      </c>
      <c r="AE12" s="1241"/>
      <c r="AF12" s="1241"/>
      <c r="AG12" s="1242"/>
      <c r="AH12" s="1238"/>
      <c r="AI12" s="1239"/>
      <c r="AJ12" s="1239"/>
      <c r="AK12" s="1239"/>
    </row>
    <row r="13" spans="1:37" ht="18.899999999999999" customHeight="1">
      <c r="A13" s="1248"/>
      <c r="B13" s="1256"/>
      <c r="C13" s="1256"/>
      <c r="D13" s="1256"/>
      <c r="E13" s="1256"/>
      <c r="F13" s="1259"/>
      <c r="G13" s="1263" t="s">
        <v>391</v>
      </c>
      <c r="H13" s="1263" t="s">
        <v>392</v>
      </c>
      <c r="I13" s="1250" t="s">
        <v>393</v>
      </c>
      <c r="J13" s="1251"/>
      <c r="K13" s="1251"/>
      <c r="L13" s="1251"/>
      <c r="M13" s="1251"/>
      <c r="N13" s="1252"/>
      <c r="O13" s="344" t="s">
        <v>293</v>
      </c>
      <c r="P13" s="1391"/>
      <c r="Q13" s="1259"/>
      <c r="R13" s="1234" t="s">
        <v>294</v>
      </c>
      <c r="S13" s="1234" t="s">
        <v>295</v>
      </c>
      <c r="T13" s="1234" t="s">
        <v>296</v>
      </c>
      <c r="U13" s="1389" t="s">
        <v>297</v>
      </c>
      <c r="V13" s="1234" t="s">
        <v>294</v>
      </c>
      <c r="W13" s="1234" t="s">
        <v>295</v>
      </c>
      <c r="X13" s="1234" t="s">
        <v>296</v>
      </c>
      <c r="Y13" s="1234" t="s">
        <v>297</v>
      </c>
      <c r="Z13" s="1234" t="s">
        <v>294</v>
      </c>
      <c r="AA13" s="1234" t="s">
        <v>295</v>
      </c>
      <c r="AB13" s="1234" t="s">
        <v>296</v>
      </c>
      <c r="AC13" s="1234" t="s">
        <v>297</v>
      </c>
      <c r="AD13" s="1234" t="s">
        <v>294</v>
      </c>
      <c r="AE13" s="1234" t="s">
        <v>295</v>
      </c>
      <c r="AF13" s="1234" t="s">
        <v>296</v>
      </c>
      <c r="AG13" s="1234" t="s">
        <v>297</v>
      </c>
      <c r="AH13" s="1230" t="s">
        <v>298</v>
      </c>
      <c r="AI13" s="1232" t="s">
        <v>299</v>
      </c>
      <c r="AJ13" s="1232" t="s">
        <v>300</v>
      </c>
      <c r="AK13" s="1232" t="s">
        <v>297</v>
      </c>
    </row>
    <row r="14" spans="1:37">
      <c r="A14" s="1249"/>
      <c r="B14" s="1256"/>
      <c r="C14" s="1256"/>
      <c r="D14" s="1256"/>
      <c r="E14" s="1256"/>
      <c r="F14" s="1260"/>
      <c r="G14" s="1260"/>
      <c r="H14" s="1260"/>
      <c r="I14" s="345">
        <v>1</v>
      </c>
      <c r="J14" s="345">
        <v>2</v>
      </c>
      <c r="K14" s="345" t="s">
        <v>301</v>
      </c>
      <c r="L14" s="345">
        <v>3</v>
      </c>
      <c r="M14" s="345">
        <v>4</v>
      </c>
      <c r="N14" s="345" t="s">
        <v>302</v>
      </c>
      <c r="O14" s="345" t="s">
        <v>303</v>
      </c>
      <c r="P14" s="1392"/>
      <c r="Q14" s="1260"/>
      <c r="R14" s="1230"/>
      <c r="S14" s="1230"/>
      <c r="T14" s="1230"/>
      <c r="U14" s="1390"/>
      <c r="V14" s="1230"/>
      <c r="W14" s="1230"/>
      <c r="X14" s="1230"/>
      <c r="Y14" s="1230"/>
      <c r="Z14" s="1230"/>
      <c r="AA14" s="1230"/>
      <c r="AB14" s="1230"/>
      <c r="AC14" s="1230"/>
      <c r="AD14" s="1230"/>
      <c r="AE14" s="1230"/>
      <c r="AF14" s="1230"/>
      <c r="AG14" s="1230"/>
      <c r="AH14" s="1231"/>
      <c r="AI14" s="1233"/>
      <c r="AJ14" s="1233"/>
      <c r="AK14" s="1233"/>
    </row>
    <row r="15" spans="1:37" ht="39.9" customHeight="1" thickBot="1">
      <c r="A15" s="132">
        <v>1</v>
      </c>
      <c r="B15" s="133">
        <v>0</v>
      </c>
      <c r="C15" s="133">
        <v>0</v>
      </c>
      <c r="D15" s="133">
        <v>0</v>
      </c>
      <c r="E15" s="133">
        <v>0</v>
      </c>
      <c r="F15" s="238" t="s">
        <v>1900</v>
      </c>
      <c r="G15" s="255" t="s">
        <v>1901</v>
      </c>
      <c r="H15" s="207" t="s">
        <v>1902</v>
      </c>
      <c r="I15" s="208">
        <f>I16+I17+I18</f>
        <v>1</v>
      </c>
      <c r="J15" s="223">
        <f>J16+J17+J18</f>
        <v>2</v>
      </c>
      <c r="K15" s="274">
        <f>I15+J15</f>
        <v>3</v>
      </c>
      <c r="L15" s="223">
        <f>L16+L17+L18</f>
        <v>0</v>
      </c>
      <c r="M15" s="223">
        <f>M16+M17+M18</f>
        <v>0</v>
      </c>
      <c r="N15" s="275">
        <f>L15+M15</f>
        <v>0</v>
      </c>
      <c r="O15" s="274">
        <f>K15+N15</f>
        <v>3</v>
      </c>
      <c r="P15" s="114" t="s">
        <v>1903</v>
      </c>
      <c r="Q15" s="114" t="s">
        <v>402</v>
      </c>
      <c r="R15" s="526">
        <v>1</v>
      </c>
      <c r="S15" s="224">
        <f>IF(R15="","No hay ejecución",IF(AND(I15=0),"No hay Programación", R15/I15))</f>
        <v>1</v>
      </c>
      <c r="T15" s="114" t="str">
        <f>IF(S15="No hay ejecución","NA",IF(S15&gt;=90%,"De acuerdo con lo programado",IF(S15&gt;=51%,"Atraso Leve",IF(S15&lt;50%,"En riesgo en cumplimiento"))))</f>
        <v>De acuerdo con lo programado</v>
      </c>
      <c r="U15" s="528" t="s">
        <v>1904</v>
      </c>
      <c r="V15" s="264">
        <v>0</v>
      </c>
      <c r="W15" s="224">
        <f>IF(V15="","No hay ejecución",IF(AND(I15=0),"No hay Programación", V15/I15))</f>
        <v>0</v>
      </c>
      <c r="X15" s="114" t="str">
        <f>IF(W15="No hay ejecución","NA",IF(W15&gt;=90%,"De acuerdo con lo programado",IF(W15&gt;=51%,"Atraso Leve",IF(W15&lt;50%,"En riesgo en cumplimiento"))))</f>
        <v>En riesgo en cumplimiento</v>
      </c>
      <c r="Y15" s="114"/>
      <c r="Z15" s="264">
        <v>0</v>
      </c>
      <c r="AA15" s="224">
        <f>IF(Z15="","No hay ejecución",IF(AND(K15=0),"No hay Programación", Z15/K15))</f>
        <v>0</v>
      </c>
      <c r="AB15" s="114" t="str">
        <f>IF(AA15="No hay ejecución","NA",IF(AA15&gt;=90%,"De acuerdo con lo programado",IF(AA15&gt;=51%,"Atraso Leve",IF(AA15&lt;50%,"En riesgo en cumplimiento"))))</f>
        <v>En riesgo en cumplimiento</v>
      </c>
      <c r="AC15" s="114"/>
      <c r="AD15" s="264">
        <v>0</v>
      </c>
      <c r="AE15" s="224" t="str">
        <f>IF(AD15="","No hay ejecución",IF(AND(L15=0),"No hay Programación", AD15/L15))</f>
        <v>No hay Programación</v>
      </c>
      <c r="AF15" s="114" t="str">
        <f>IF(AE15="No hay ejecución","NA",IF(AE15&gt;=90%,"De acuerdo con lo programado",IF(AE15&gt;=51%,"Atraso Leve",IF(AE15&lt;50%,"En riesgo en cumplimiento"))))</f>
        <v>De acuerdo con lo programado</v>
      </c>
      <c r="AG15" s="114"/>
      <c r="AH15" s="526">
        <f>AD15+Z15+V15+R15</f>
        <v>1</v>
      </c>
      <c r="AI15" s="113" t="str">
        <f>IF(AH15="","No hay ejecución",IF(AND(N15=0),"No hay Programación", AH15/N15))</f>
        <v>No hay Programación</v>
      </c>
      <c r="AJ15" s="114" t="str">
        <f>IF(AI15="No hay ejecución","NA",IF(AI15&gt;=90%,"De acuerdo con lo programado",IF(AI15&gt;=51%,"Atraso Leve",IF(AI15&lt;50%,"En riesgo en cumplimiento"))))</f>
        <v>De acuerdo con lo programado</v>
      </c>
      <c r="AK15" s="114"/>
    </row>
    <row r="16" spans="1:37" ht="39.9" customHeight="1" thickTop="1" thickBot="1">
      <c r="A16" s="132">
        <f>A15+1</f>
        <v>2</v>
      </c>
      <c r="B16" s="133">
        <v>0</v>
      </c>
      <c r="C16" s="133">
        <v>0</v>
      </c>
      <c r="D16" s="133">
        <v>0</v>
      </c>
      <c r="E16" s="133">
        <v>0</v>
      </c>
      <c r="F16" s="476" t="s">
        <v>1905</v>
      </c>
      <c r="G16" s="477" t="s">
        <v>1906</v>
      </c>
      <c r="H16" s="478" t="s">
        <v>1907</v>
      </c>
      <c r="I16" s="273">
        <v>1</v>
      </c>
      <c r="J16" s="473">
        <v>0</v>
      </c>
      <c r="K16" s="274">
        <f t="shared" ref="K16:K32" si="0">I16+J16</f>
        <v>1</v>
      </c>
      <c r="L16" s="473">
        <v>0</v>
      </c>
      <c r="M16" s="473">
        <v>0</v>
      </c>
      <c r="N16" s="275">
        <f t="shared" ref="N16:N32" si="1">L16+M16</f>
        <v>0</v>
      </c>
      <c r="O16" s="274">
        <f t="shared" ref="O16:O32" si="2">K16+N16</f>
        <v>1</v>
      </c>
      <c r="P16" s="479" t="s">
        <v>1908</v>
      </c>
      <c r="Q16" s="479" t="s">
        <v>402</v>
      </c>
      <c r="R16" s="526">
        <v>1</v>
      </c>
      <c r="S16" s="224">
        <f t="shared" ref="S16:S32" si="3">IF(R16="","No hay ejecución",IF(AND(I16=0),"No hay Programación", R16/I16))</f>
        <v>1</v>
      </c>
      <c r="T16" s="114" t="str">
        <f t="shared" ref="T16:T48" si="4">IF(S16="No hay ejecución","NA",IF(S16&gt;=90%,"De acuerdo con lo programado",IF(S16&gt;=51%,"Atraso Leve",IF(S16&lt;50%,"En riesgo en cumplimiento"))))</f>
        <v>De acuerdo con lo programado</v>
      </c>
      <c r="U16" s="528" t="s">
        <v>1904</v>
      </c>
      <c r="V16" s="264">
        <v>0</v>
      </c>
      <c r="W16" s="224">
        <f t="shared" ref="W16:W54" si="5">IF(V16="","No hay ejecución",IF(AND(I16=0),"No hay Programación", V16/I16))</f>
        <v>0</v>
      </c>
      <c r="X16" s="114" t="str">
        <f t="shared" ref="X16:X54" si="6">IF(W16="No hay ejecución","NA",IF(W16&gt;=90%,"De acuerdo con lo programado",IF(W16&gt;=51%,"Atraso Leve",IF(W16&lt;50%,"En riesgo en cumplimiento"))))</f>
        <v>En riesgo en cumplimiento</v>
      </c>
      <c r="Y16" s="114"/>
      <c r="Z16" s="264">
        <v>0</v>
      </c>
      <c r="AA16" s="224">
        <f t="shared" ref="AA16:AA54" si="7">IF(Z16="","No hay ejecución",IF(AND(K16=0),"No hay Programación", Z16/K16))</f>
        <v>0</v>
      </c>
      <c r="AB16" s="114" t="str">
        <f t="shared" ref="AB16:AB54" si="8">IF(AA16="No hay ejecución","NA",IF(AA16&gt;=90%,"De acuerdo con lo programado",IF(AA16&gt;=51%,"Atraso Leve",IF(AA16&lt;50%,"En riesgo en cumplimiento"))))</f>
        <v>En riesgo en cumplimiento</v>
      </c>
      <c r="AC16" s="114"/>
      <c r="AD16" s="264">
        <v>0</v>
      </c>
      <c r="AE16" s="224" t="str">
        <f t="shared" ref="AE16:AE54" si="9">IF(AD16="","No hay ejecución",IF(AND(L16=0),"No hay Programación", AD16/L16))</f>
        <v>No hay Programación</v>
      </c>
      <c r="AF16" s="114" t="str">
        <f t="shared" ref="AF16:AF54" si="10">IF(AE16="No hay ejecución","NA",IF(AE16&gt;=90%,"De acuerdo con lo programado",IF(AE16&gt;=51%,"Atraso Leve",IF(AE16&lt;50%,"En riesgo en cumplimiento"))))</f>
        <v>De acuerdo con lo programado</v>
      </c>
      <c r="AG16" s="114"/>
      <c r="AH16" s="526">
        <f t="shared" ref="AH16:AH54" si="11">AD16+Z16+V16+R16</f>
        <v>1</v>
      </c>
      <c r="AI16" s="113" t="str">
        <f t="shared" ref="AI16:AI54" si="12">IF(AH16="","No hay ejecución",IF(AND(N16=0),"No hay Programación", AH16/N16))</f>
        <v>No hay Programación</v>
      </c>
      <c r="AJ16" s="114" t="str">
        <f t="shared" ref="AJ16:AJ54" si="13">IF(AI16="No hay ejecución","NA",IF(AI16&gt;=90%,"De acuerdo con lo programado",IF(AI16&gt;=51%,"Atraso Leve",IF(AI16&lt;50%,"En riesgo en cumplimiento"))))</f>
        <v>De acuerdo con lo programado</v>
      </c>
      <c r="AK16" s="114"/>
    </row>
    <row r="17" spans="1:37" ht="39.9" customHeight="1" thickTop="1" thickBot="1">
      <c r="A17" s="132">
        <f t="shared" ref="A17:A38" si="14">A16+1</f>
        <v>3</v>
      </c>
      <c r="B17" s="133">
        <v>0</v>
      </c>
      <c r="C17" s="133">
        <v>0</v>
      </c>
      <c r="D17" s="133">
        <v>0</v>
      </c>
      <c r="E17" s="133">
        <v>0</v>
      </c>
      <c r="F17" s="476" t="s">
        <v>1909</v>
      </c>
      <c r="G17" s="477" t="s">
        <v>1910</v>
      </c>
      <c r="H17" s="478" t="s">
        <v>1911</v>
      </c>
      <c r="I17" s="273">
        <v>0</v>
      </c>
      <c r="J17" s="473">
        <v>1</v>
      </c>
      <c r="K17" s="274">
        <f t="shared" si="0"/>
        <v>1</v>
      </c>
      <c r="L17" s="473">
        <v>0</v>
      </c>
      <c r="M17" s="473">
        <v>0</v>
      </c>
      <c r="N17" s="275">
        <f t="shared" si="1"/>
        <v>0</v>
      </c>
      <c r="O17" s="274">
        <f t="shared" si="2"/>
        <v>1</v>
      </c>
      <c r="P17" s="479" t="s">
        <v>1912</v>
      </c>
      <c r="Q17" s="479" t="s">
        <v>402</v>
      </c>
      <c r="R17" s="526">
        <v>0</v>
      </c>
      <c r="S17" s="224" t="str">
        <f t="shared" si="3"/>
        <v>No hay Programación</v>
      </c>
      <c r="T17" s="114" t="str">
        <f t="shared" si="4"/>
        <v>De acuerdo con lo programado</v>
      </c>
      <c r="U17" s="528" t="s">
        <v>1913</v>
      </c>
      <c r="V17" s="264">
        <v>0</v>
      </c>
      <c r="W17" s="224" t="str">
        <f t="shared" si="5"/>
        <v>No hay Programación</v>
      </c>
      <c r="X17" s="114" t="str">
        <f t="shared" si="6"/>
        <v>De acuerdo con lo programado</v>
      </c>
      <c r="Y17" s="114"/>
      <c r="Z17" s="264">
        <v>0</v>
      </c>
      <c r="AA17" s="224">
        <f t="shared" si="7"/>
        <v>0</v>
      </c>
      <c r="AB17" s="114" t="str">
        <f t="shared" si="8"/>
        <v>En riesgo en cumplimiento</v>
      </c>
      <c r="AC17" s="114"/>
      <c r="AD17" s="264">
        <v>0</v>
      </c>
      <c r="AE17" s="224" t="str">
        <f t="shared" si="9"/>
        <v>No hay Programación</v>
      </c>
      <c r="AF17" s="114" t="str">
        <f t="shared" si="10"/>
        <v>De acuerdo con lo programado</v>
      </c>
      <c r="AG17" s="114"/>
      <c r="AH17" s="526">
        <f t="shared" si="11"/>
        <v>0</v>
      </c>
      <c r="AI17" s="113" t="str">
        <f t="shared" si="12"/>
        <v>No hay Programación</v>
      </c>
      <c r="AJ17" s="114" t="str">
        <f t="shared" si="13"/>
        <v>De acuerdo con lo programado</v>
      </c>
      <c r="AK17" s="114"/>
    </row>
    <row r="18" spans="1:37" ht="39.9" customHeight="1" thickTop="1" thickBot="1">
      <c r="A18" s="132">
        <f t="shared" si="14"/>
        <v>4</v>
      </c>
      <c r="B18" s="133">
        <v>0</v>
      </c>
      <c r="C18" s="133">
        <v>0</v>
      </c>
      <c r="D18" s="133">
        <v>0</v>
      </c>
      <c r="E18" s="133">
        <v>0</v>
      </c>
      <c r="F18" s="476" t="s">
        <v>1914</v>
      </c>
      <c r="G18" s="477" t="s">
        <v>1915</v>
      </c>
      <c r="H18" s="478" t="s">
        <v>1916</v>
      </c>
      <c r="I18" s="273">
        <v>0</v>
      </c>
      <c r="J18" s="473">
        <v>1</v>
      </c>
      <c r="K18" s="274">
        <f t="shared" si="0"/>
        <v>1</v>
      </c>
      <c r="L18" s="473">
        <v>0</v>
      </c>
      <c r="M18" s="473">
        <v>0</v>
      </c>
      <c r="N18" s="275">
        <f t="shared" si="1"/>
        <v>0</v>
      </c>
      <c r="O18" s="274">
        <f t="shared" si="2"/>
        <v>1</v>
      </c>
      <c r="P18" s="479" t="s">
        <v>1917</v>
      </c>
      <c r="Q18" s="479" t="s">
        <v>402</v>
      </c>
      <c r="R18" s="526">
        <v>0</v>
      </c>
      <c r="S18" s="224" t="str">
        <f t="shared" si="3"/>
        <v>No hay Programación</v>
      </c>
      <c r="T18" s="114" t="str">
        <f t="shared" si="4"/>
        <v>De acuerdo con lo programado</v>
      </c>
      <c r="U18" s="528" t="s">
        <v>1913</v>
      </c>
      <c r="V18" s="264">
        <v>0</v>
      </c>
      <c r="W18" s="224" t="str">
        <f t="shared" si="5"/>
        <v>No hay Programación</v>
      </c>
      <c r="X18" s="114" t="str">
        <f t="shared" si="6"/>
        <v>De acuerdo con lo programado</v>
      </c>
      <c r="Y18" s="114"/>
      <c r="Z18" s="264">
        <v>0</v>
      </c>
      <c r="AA18" s="224">
        <f t="shared" si="7"/>
        <v>0</v>
      </c>
      <c r="AB18" s="114" t="str">
        <f t="shared" si="8"/>
        <v>En riesgo en cumplimiento</v>
      </c>
      <c r="AC18" s="114"/>
      <c r="AD18" s="264">
        <v>0</v>
      </c>
      <c r="AE18" s="224" t="str">
        <f t="shared" si="9"/>
        <v>No hay Programación</v>
      </c>
      <c r="AF18" s="114" t="str">
        <f t="shared" si="10"/>
        <v>De acuerdo con lo programado</v>
      </c>
      <c r="AG18" s="114"/>
      <c r="AH18" s="526">
        <f t="shared" si="11"/>
        <v>0</v>
      </c>
      <c r="AI18" s="113" t="str">
        <f t="shared" si="12"/>
        <v>No hay Programación</v>
      </c>
      <c r="AJ18" s="114" t="str">
        <f t="shared" si="13"/>
        <v>De acuerdo con lo programado</v>
      </c>
      <c r="AK18" s="114"/>
    </row>
    <row r="19" spans="1:37" ht="39.9" customHeight="1" thickTop="1" thickBot="1">
      <c r="A19" s="132">
        <f t="shared" si="14"/>
        <v>5</v>
      </c>
      <c r="B19" s="133">
        <v>0</v>
      </c>
      <c r="C19" s="133">
        <v>0</v>
      </c>
      <c r="D19" s="133">
        <v>0</v>
      </c>
      <c r="E19" s="133">
        <v>0</v>
      </c>
      <c r="F19" s="238" t="s">
        <v>1918</v>
      </c>
      <c r="G19" s="255" t="s">
        <v>1919</v>
      </c>
      <c r="H19" s="207" t="s">
        <v>1920</v>
      </c>
      <c r="I19" s="208">
        <v>0</v>
      </c>
      <c r="J19" s="223">
        <v>0</v>
      </c>
      <c r="K19" s="274">
        <f t="shared" si="0"/>
        <v>0</v>
      </c>
      <c r="L19" s="223">
        <v>0</v>
      </c>
      <c r="M19" s="223">
        <v>1</v>
      </c>
      <c r="N19" s="275">
        <f t="shared" si="1"/>
        <v>1</v>
      </c>
      <c r="O19" s="274">
        <f t="shared" si="2"/>
        <v>1</v>
      </c>
      <c r="P19" s="114" t="s">
        <v>1921</v>
      </c>
      <c r="Q19" s="251" t="s">
        <v>1922</v>
      </c>
      <c r="R19" s="526">
        <v>0</v>
      </c>
      <c r="S19" s="224" t="str">
        <f t="shared" si="3"/>
        <v>No hay Programación</v>
      </c>
      <c r="T19" s="114" t="str">
        <f t="shared" si="4"/>
        <v>De acuerdo con lo programado</v>
      </c>
      <c r="U19" s="528" t="s">
        <v>1913</v>
      </c>
      <c r="V19" s="264">
        <v>0</v>
      </c>
      <c r="W19" s="224" t="str">
        <f t="shared" si="5"/>
        <v>No hay Programación</v>
      </c>
      <c r="X19" s="114" t="str">
        <f t="shared" si="6"/>
        <v>De acuerdo con lo programado</v>
      </c>
      <c r="Y19" s="114"/>
      <c r="Z19" s="264">
        <v>0</v>
      </c>
      <c r="AA19" s="224" t="str">
        <f t="shared" si="7"/>
        <v>No hay Programación</v>
      </c>
      <c r="AB19" s="114" t="str">
        <f t="shared" si="8"/>
        <v>De acuerdo con lo programado</v>
      </c>
      <c r="AC19" s="114"/>
      <c r="AD19" s="264">
        <v>0</v>
      </c>
      <c r="AE19" s="224" t="str">
        <f t="shared" si="9"/>
        <v>No hay Programación</v>
      </c>
      <c r="AF19" s="114" t="str">
        <f t="shared" si="10"/>
        <v>De acuerdo con lo programado</v>
      </c>
      <c r="AG19" s="114"/>
      <c r="AH19" s="526">
        <f t="shared" si="11"/>
        <v>0</v>
      </c>
      <c r="AI19" s="113">
        <f t="shared" si="12"/>
        <v>0</v>
      </c>
      <c r="AJ19" s="114" t="str">
        <f t="shared" si="13"/>
        <v>En riesgo en cumplimiento</v>
      </c>
      <c r="AK19" s="114"/>
    </row>
    <row r="20" spans="1:37" ht="39.9" customHeight="1" thickTop="1" thickBot="1">
      <c r="A20" s="132">
        <f t="shared" si="14"/>
        <v>6</v>
      </c>
      <c r="B20" s="133">
        <v>0</v>
      </c>
      <c r="C20" s="133">
        <v>0</v>
      </c>
      <c r="D20" s="133">
        <v>0</v>
      </c>
      <c r="E20" s="133">
        <v>0</v>
      </c>
      <c r="F20" s="238" t="s">
        <v>1923</v>
      </c>
      <c r="G20" s="255" t="s">
        <v>1924</v>
      </c>
      <c r="H20" s="207" t="s">
        <v>1925</v>
      </c>
      <c r="I20" s="208">
        <v>3</v>
      </c>
      <c r="J20" s="223">
        <v>2</v>
      </c>
      <c r="K20" s="274">
        <f t="shared" si="0"/>
        <v>5</v>
      </c>
      <c r="L20" s="223">
        <v>1</v>
      </c>
      <c r="M20" s="223">
        <v>0</v>
      </c>
      <c r="N20" s="275">
        <f t="shared" si="1"/>
        <v>1</v>
      </c>
      <c r="O20" s="274">
        <f t="shared" si="2"/>
        <v>6</v>
      </c>
      <c r="P20" s="114" t="s">
        <v>1926</v>
      </c>
      <c r="Q20" s="114" t="s">
        <v>402</v>
      </c>
      <c r="R20" s="526">
        <v>3</v>
      </c>
      <c r="S20" s="224">
        <f t="shared" si="3"/>
        <v>1</v>
      </c>
      <c r="T20" s="114" t="str">
        <f t="shared" si="4"/>
        <v>De acuerdo con lo programado</v>
      </c>
      <c r="U20" s="528" t="s">
        <v>1927</v>
      </c>
      <c r="V20" s="264">
        <v>0</v>
      </c>
      <c r="W20" s="224">
        <f t="shared" si="5"/>
        <v>0</v>
      </c>
      <c r="X20" s="114" t="str">
        <f t="shared" si="6"/>
        <v>En riesgo en cumplimiento</v>
      </c>
      <c r="Y20" s="114"/>
      <c r="Z20" s="264">
        <v>0</v>
      </c>
      <c r="AA20" s="224">
        <f t="shared" si="7"/>
        <v>0</v>
      </c>
      <c r="AB20" s="114" t="str">
        <f t="shared" si="8"/>
        <v>En riesgo en cumplimiento</v>
      </c>
      <c r="AC20" s="114"/>
      <c r="AD20" s="264">
        <v>0</v>
      </c>
      <c r="AE20" s="224">
        <f t="shared" si="9"/>
        <v>0</v>
      </c>
      <c r="AF20" s="114" t="str">
        <f t="shared" si="10"/>
        <v>En riesgo en cumplimiento</v>
      </c>
      <c r="AG20" s="114"/>
      <c r="AH20" s="526">
        <f t="shared" si="11"/>
        <v>3</v>
      </c>
      <c r="AI20" s="113">
        <f t="shared" si="12"/>
        <v>3</v>
      </c>
      <c r="AJ20" s="114" t="str">
        <f t="shared" si="13"/>
        <v>De acuerdo con lo programado</v>
      </c>
      <c r="AK20" s="114"/>
    </row>
    <row r="21" spans="1:37" ht="39.9" customHeight="1" thickTop="1" thickBot="1">
      <c r="A21" s="132">
        <f t="shared" si="14"/>
        <v>7</v>
      </c>
      <c r="B21" s="133">
        <v>0</v>
      </c>
      <c r="C21" s="133">
        <v>0</v>
      </c>
      <c r="D21" s="133">
        <v>0</v>
      </c>
      <c r="E21" s="133">
        <v>0</v>
      </c>
      <c r="F21" s="238" t="s">
        <v>1928</v>
      </c>
      <c r="G21" s="255" t="s">
        <v>1929</v>
      </c>
      <c r="H21" s="207" t="s">
        <v>1930</v>
      </c>
      <c r="I21" s="208">
        <v>1</v>
      </c>
      <c r="J21" s="223">
        <v>1</v>
      </c>
      <c r="K21" s="274">
        <f t="shared" si="0"/>
        <v>2</v>
      </c>
      <c r="L21" s="223">
        <v>1</v>
      </c>
      <c r="M21" s="223">
        <v>1</v>
      </c>
      <c r="N21" s="275">
        <f t="shared" si="1"/>
        <v>2</v>
      </c>
      <c r="O21" s="274">
        <f t="shared" si="2"/>
        <v>4</v>
      </c>
      <c r="P21" s="114" t="s">
        <v>1931</v>
      </c>
      <c r="Q21" s="114" t="s">
        <v>402</v>
      </c>
      <c r="R21" s="526">
        <v>1</v>
      </c>
      <c r="S21" s="224">
        <f t="shared" si="3"/>
        <v>1</v>
      </c>
      <c r="T21" s="114" t="str">
        <f t="shared" si="4"/>
        <v>De acuerdo con lo programado</v>
      </c>
      <c r="U21" s="528" t="s">
        <v>1927</v>
      </c>
      <c r="V21" s="264">
        <v>0</v>
      </c>
      <c r="W21" s="224">
        <f t="shared" si="5"/>
        <v>0</v>
      </c>
      <c r="X21" s="114" t="str">
        <f t="shared" si="6"/>
        <v>En riesgo en cumplimiento</v>
      </c>
      <c r="Y21" s="114"/>
      <c r="Z21" s="264">
        <v>0</v>
      </c>
      <c r="AA21" s="224">
        <f t="shared" si="7"/>
        <v>0</v>
      </c>
      <c r="AB21" s="114" t="str">
        <f t="shared" si="8"/>
        <v>En riesgo en cumplimiento</v>
      </c>
      <c r="AC21" s="114"/>
      <c r="AD21" s="264">
        <v>0</v>
      </c>
      <c r="AE21" s="224">
        <f t="shared" si="9"/>
        <v>0</v>
      </c>
      <c r="AF21" s="114" t="str">
        <f t="shared" si="10"/>
        <v>En riesgo en cumplimiento</v>
      </c>
      <c r="AG21" s="114"/>
      <c r="AH21" s="526">
        <f t="shared" si="11"/>
        <v>1</v>
      </c>
      <c r="AI21" s="113">
        <f t="shared" si="12"/>
        <v>0.5</v>
      </c>
      <c r="AJ21" s="114" t="b">
        <f t="shared" si="13"/>
        <v>0</v>
      </c>
      <c r="AK21" s="114"/>
    </row>
    <row r="22" spans="1:37" ht="81.900000000000006" customHeight="1" thickTop="1" thickBot="1">
      <c r="A22" s="132">
        <f t="shared" si="14"/>
        <v>8</v>
      </c>
      <c r="B22" s="133">
        <v>0</v>
      </c>
      <c r="C22" s="133">
        <v>0</v>
      </c>
      <c r="D22" s="133">
        <v>0</v>
      </c>
      <c r="E22" s="133">
        <v>0</v>
      </c>
      <c r="F22" s="238" t="s">
        <v>1932</v>
      </c>
      <c r="G22" s="255" t="s">
        <v>1933</v>
      </c>
      <c r="H22" s="207" t="s">
        <v>1911</v>
      </c>
      <c r="I22" s="208">
        <v>225</v>
      </c>
      <c r="J22" s="223">
        <v>85</v>
      </c>
      <c r="K22" s="274">
        <f t="shared" si="0"/>
        <v>310</v>
      </c>
      <c r="L22" s="223">
        <v>85</v>
      </c>
      <c r="M22" s="223">
        <v>130</v>
      </c>
      <c r="N22" s="275">
        <f t="shared" si="1"/>
        <v>215</v>
      </c>
      <c r="O22" s="274">
        <f t="shared" si="2"/>
        <v>525</v>
      </c>
      <c r="P22" s="114" t="s">
        <v>1934</v>
      </c>
      <c r="Q22" s="114" t="s">
        <v>402</v>
      </c>
      <c r="R22" s="526">
        <v>130</v>
      </c>
      <c r="S22" s="224">
        <f t="shared" si="3"/>
        <v>0.57777777777777772</v>
      </c>
      <c r="T22" s="114" t="str">
        <f t="shared" si="4"/>
        <v>Atraso Leve</v>
      </c>
      <c r="U22" s="528" t="s">
        <v>1935</v>
      </c>
      <c r="V22" s="264">
        <v>0</v>
      </c>
      <c r="W22" s="224">
        <f t="shared" si="5"/>
        <v>0</v>
      </c>
      <c r="X22" s="114" t="str">
        <f t="shared" si="6"/>
        <v>En riesgo en cumplimiento</v>
      </c>
      <c r="Y22" s="114"/>
      <c r="Z22" s="264">
        <v>0</v>
      </c>
      <c r="AA22" s="224">
        <f t="shared" si="7"/>
        <v>0</v>
      </c>
      <c r="AB22" s="114" t="str">
        <f t="shared" si="8"/>
        <v>En riesgo en cumplimiento</v>
      </c>
      <c r="AC22" s="114"/>
      <c r="AD22" s="264">
        <v>0</v>
      </c>
      <c r="AE22" s="224">
        <f t="shared" si="9"/>
        <v>0</v>
      </c>
      <c r="AF22" s="114" t="str">
        <f t="shared" si="10"/>
        <v>En riesgo en cumplimiento</v>
      </c>
      <c r="AG22" s="114"/>
      <c r="AH22" s="526">
        <f t="shared" si="11"/>
        <v>130</v>
      </c>
      <c r="AI22" s="113">
        <f t="shared" si="12"/>
        <v>0.60465116279069764</v>
      </c>
      <c r="AJ22" s="114" t="str">
        <f t="shared" si="13"/>
        <v>Atraso Leve</v>
      </c>
      <c r="AK22" s="114"/>
    </row>
    <row r="23" spans="1:37" ht="81.900000000000006" customHeight="1" thickTop="1" thickBot="1">
      <c r="A23" s="132">
        <f t="shared" si="14"/>
        <v>9</v>
      </c>
      <c r="B23" s="133">
        <v>0</v>
      </c>
      <c r="C23" s="133">
        <v>0</v>
      </c>
      <c r="D23" s="133">
        <v>0</v>
      </c>
      <c r="E23" s="133">
        <v>0</v>
      </c>
      <c r="F23" s="238" t="s">
        <v>1936</v>
      </c>
      <c r="G23" s="255" t="s">
        <v>1937</v>
      </c>
      <c r="H23" s="207" t="s">
        <v>1911</v>
      </c>
      <c r="I23" s="208">
        <v>68</v>
      </c>
      <c r="J23" s="223">
        <v>68</v>
      </c>
      <c r="K23" s="274">
        <f t="shared" si="0"/>
        <v>136</v>
      </c>
      <c r="L23" s="223">
        <v>68</v>
      </c>
      <c r="M23" s="223">
        <v>69</v>
      </c>
      <c r="N23" s="275">
        <f t="shared" si="1"/>
        <v>137</v>
      </c>
      <c r="O23" s="274">
        <f t="shared" si="2"/>
        <v>273</v>
      </c>
      <c r="P23" s="114" t="s">
        <v>1938</v>
      </c>
      <c r="Q23" s="251" t="s">
        <v>1939</v>
      </c>
      <c r="R23" s="526">
        <v>58</v>
      </c>
      <c r="S23" s="224">
        <f t="shared" si="3"/>
        <v>0.8529411764705882</v>
      </c>
      <c r="T23" s="114" t="str">
        <f t="shared" si="4"/>
        <v>Atraso Leve</v>
      </c>
      <c r="U23" s="528" t="s">
        <v>1940</v>
      </c>
      <c r="V23" s="264">
        <v>0</v>
      </c>
      <c r="W23" s="224">
        <f t="shared" si="5"/>
        <v>0</v>
      </c>
      <c r="X23" s="114" t="str">
        <f t="shared" si="6"/>
        <v>En riesgo en cumplimiento</v>
      </c>
      <c r="Y23" s="114"/>
      <c r="Z23" s="264">
        <v>0</v>
      </c>
      <c r="AA23" s="224">
        <f t="shared" si="7"/>
        <v>0</v>
      </c>
      <c r="AB23" s="114" t="str">
        <f t="shared" si="8"/>
        <v>En riesgo en cumplimiento</v>
      </c>
      <c r="AC23" s="114"/>
      <c r="AD23" s="264">
        <v>0</v>
      </c>
      <c r="AE23" s="224">
        <f t="shared" si="9"/>
        <v>0</v>
      </c>
      <c r="AF23" s="114" t="str">
        <f t="shared" si="10"/>
        <v>En riesgo en cumplimiento</v>
      </c>
      <c r="AG23" s="114"/>
      <c r="AH23" s="526">
        <f t="shared" si="11"/>
        <v>58</v>
      </c>
      <c r="AI23" s="113">
        <f t="shared" si="12"/>
        <v>0.42335766423357662</v>
      </c>
      <c r="AJ23" s="114" t="str">
        <f t="shared" si="13"/>
        <v>En riesgo en cumplimiento</v>
      </c>
      <c r="AK23" s="114"/>
    </row>
    <row r="24" spans="1:37" ht="81.900000000000006" customHeight="1" thickTop="1" thickBot="1">
      <c r="A24" s="132">
        <f t="shared" si="14"/>
        <v>10</v>
      </c>
      <c r="B24" s="133">
        <v>0</v>
      </c>
      <c r="C24" s="133">
        <v>0</v>
      </c>
      <c r="D24" s="133">
        <v>0</v>
      </c>
      <c r="E24" s="133">
        <v>0</v>
      </c>
      <c r="F24" s="238" t="s">
        <v>1941</v>
      </c>
      <c r="G24" s="255" t="s">
        <v>1942</v>
      </c>
      <c r="H24" s="207" t="s">
        <v>1943</v>
      </c>
      <c r="I24" s="208">
        <v>68</v>
      </c>
      <c r="J24" s="223">
        <v>68</v>
      </c>
      <c r="K24" s="274">
        <f t="shared" si="0"/>
        <v>136</v>
      </c>
      <c r="L24" s="223">
        <v>68</v>
      </c>
      <c r="M24" s="223">
        <v>69</v>
      </c>
      <c r="N24" s="275">
        <f t="shared" si="1"/>
        <v>137</v>
      </c>
      <c r="O24" s="274">
        <f t="shared" si="2"/>
        <v>273</v>
      </c>
      <c r="P24" s="114" t="s">
        <v>1944</v>
      </c>
      <c r="Q24" s="251" t="s">
        <v>1945</v>
      </c>
      <c r="R24" s="526">
        <v>58</v>
      </c>
      <c r="S24" s="224">
        <f t="shared" si="3"/>
        <v>0.8529411764705882</v>
      </c>
      <c r="T24" s="114" t="str">
        <f t="shared" si="4"/>
        <v>Atraso Leve</v>
      </c>
      <c r="U24" s="528" t="s">
        <v>1940</v>
      </c>
      <c r="V24" s="264">
        <v>0</v>
      </c>
      <c r="W24" s="224">
        <f t="shared" si="5"/>
        <v>0</v>
      </c>
      <c r="X24" s="114" t="str">
        <f t="shared" si="6"/>
        <v>En riesgo en cumplimiento</v>
      </c>
      <c r="Y24" s="114"/>
      <c r="Z24" s="264">
        <v>0</v>
      </c>
      <c r="AA24" s="224">
        <f t="shared" si="7"/>
        <v>0</v>
      </c>
      <c r="AB24" s="114" t="str">
        <f t="shared" si="8"/>
        <v>En riesgo en cumplimiento</v>
      </c>
      <c r="AC24" s="114"/>
      <c r="AD24" s="264">
        <v>0</v>
      </c>
      <c r="AE24" s="224">
        <f t="shared" si="9"/>
        <v>0</v>
      </c>
      <c r="AF24" s="114" t="str">
        <f t="shared" si="10"/>
        <v>En riesgo en cumplimiento</v>
      </c>
      <c r="AG24" s="114"/>
      <c r="AH24" s="526">
        <f t="shared" si="11"/>
        <v>58</v>
      </c>
      <c r="AI24" s="113">
        <f t="shared" si="12"/>
        <v>0.42335766423357662</v>
      </c>
      <c r="AJ24" s="114" t="str">
        <f t="shared" si="13"/>
        <v>En riesgo en cumplimiento</v>
      </c>
      <c r="AK24" s="114"/>
    </row>
    <row r="25" spans="1:37" ht="81.900000000000006" customHeight="1" thickTop="1" thickBot="1">
      <c r="A25" s="132">
        <f t="shared" si="14"/>
        <v>11</v>
      </c>
      <c r="B25" s="133">
        <v>0</v>
      </c>
      <c r="C25" s="133">
        <v>0</v>
      </c>
      <c r="D25" s="133">
        <v>0</v>
      </c>
      <c r="E25" s="133">
        <v>0</v>
      </c>
      <c r="F25" s="238" t="s">
        <v>1946</v>
      </c>
      <c r="G25" s="255" t="s">
        <v>1947</v>
      </c>
      <c r="H25" s="207" t="s">
        <v>1943</v>
      </c>
      <c r="I25" s="208">
        <v>68</v>
      </c>
      <c r="J25" s="223">
        <v>68</v>
      </c>
      <c r="K25" s="274">
        <f t="shared" si="0"/>
        <v>136</v>
      </c>
      <c r="L25" s="223">
        <v>68</v>
      </c>
      <c r="M25" s="223">
        <v>69</v>
      </c>
      <c r="N25" s="275">
        <f t="shared" si="1"/>
        <v>137</v>
      </c>
      <c r="O25" s="274">
        <f t="shared" si="2"/>
        <v>273</v>
      </c>
      <c r="P25" s="114" t="s">
        <v>1944</v>
      </c>
      <c r="Q25" s="251" t="s">
        <v>1945</v>
      </c>
      <c r="R25" s="526">
        <v>58</v>
      </c>
      <c r="S25" s="224">
        <f t="shared" si="3"/>
        <v>0.8529411764705882</v>
      </c>
      <c r="T25" s="114" t="str">
        <f t="shared" si="4"/>
        <v>Atraso Leve</v>
      </c>
      <c r="U25" s="528" t="s">
        <v>1940</v>
      </c>
      <c r="V25" s="264">
        <v>0</v>
      </c>
      <c r="W25" s="224">
        <f t="shared" si="5"/>
        <v>0</v>
      </c>
      <c r="X25" s="114" t="str">
        <f t="shared" si="6"/>
        <v>En riesgo en cumplimiento</v>
      </c>
      <c r="Y25" s="114"/>
      <c r="Z25" s="264">
        <v>0</v>
      </c>
      <c r="AA25" s="224">
        <f t="shared" si="7"/>
        <v>0</v>
      </c>
      <c r="AB25" s="114" t="str">
        <f t="shared" si="8"/>
        <v>En riesgo en cumplimiento</v>
      </c>
      <c r="AC25" s="114"/>
      <c r="AD25" s="264">
        <v>0</v>
      </c>
      <c r="AE25" s="224">
        <f t="shared" si="9"/>
        <v>0</v>
      </c>
      <c r="AF25" s="114" t="str">
        <f t="shared" si="10"/>
        <v>En riesgo en cumplimiento</v>
      </c>
      <c r="AG25" s="114"/>
      <c r="AH25" s="526">
        <f t="shared" si="11"/>
        <v>58</v>
      </c>
      <c r="AI25" s="113">
        <f t="shared" si="12"/>
        <v>0.42335766423357662</v>
      </c>
      <c r="AJ25" s="114" t="str">
        <f t="shared" si="13"/>
        <v>En riesgo en cumplimiento</v>
      </c>
      <c r="AK25" s="114"/>
    </row>
    <row r="26" spans="1:37" ht="81.900000000000006" customHeight="1" thickTop="1" thickBot="1">
      <c r="A26" s="132">
        <f t="shared" si="14"/>
        <v>12</v>
      </c>
      <c r="B26" s="133">
        <v>0</v>
      </c>
      <c r="C26" s="133">
        <v>0</v>
      </c>
      <c r="D26" s="133">
        <v>0</v>
      </c>
      <c r="E26" s="133">
        <v>0</v>
      </c>
      <c r="F26" s="238" t="s">
        <v>1948</v>
      </c>
      <c r="G26" s="255" t="s">
        <v>1949</v>
      </c>
      <c r="H26" s="207" t="s">
        <v>1943</v>
      </c>
      <c r="I26" s="208">
        <v>68</v>
      </c>
      <c r="J26" s="223">
        <v>68</v>
      </c>
      <c r="K26" s="274">
        <f t="shared" si="0"/>
        <v>136</v>
      </c>
      <c r="L26" s="223">
        <v>68</v>
      </c>
      <c r="M26" s="223">
        <v>69</v>
      </c>
      <c r="N26" s="275">
        <f t="shared" si="1"/>
        <v>137</v>
      </c>
      <c r="O26" s="274">
        <f t="shared" si="2"/>
        <v>273</v>
      </c>
      <c r="P26" s="114" t="s">
        <v>1944</v>
      </c>
      <c r="Q26" s="251" t="s">
        <v>1945</v>
      </c>
      <c r="R26" s="526">
        <v>58</v>
      </c>
      <c r="S26" s="224">
        <f t="shared" si="3"/>
        <v>0.8529411764705882</v>
      </c>
      <c r="T26" s="114" t="str">
        <f t="shared" si="4"/>
        <v>Atraso Leve</v>
      </c>
      <c r="U26" s="528" t="s">
        <v>1940</v>
      </c>
      <c r="V26" s="264">
        <v>0</v>
      </c>
      <c r="W26" s="224">
        <f t="shared" si="5"/>
        <v>0</v>
      </c>
      <c r="X26" s="114" t="str">
        <f t="shared" si="6"/>
        <v>En riesgo en cumplimiento</v>
      </c>
      <c r="Y26" s="114"/>
      <c r="Z26" s="264">
        <v>0</v>
      </c>
      <c r="AA26" s="224">
        <f t="shared" si="7"/>
        <v>0</v>
      </c>
      <c r="AB26" s="114" t="str">
        <f t="shared" si="8"/>
        <v>En riesgo en cumplimiento</v>
      </c>
      <c r="AC26" s="114"/>
      <c r="AD26" s="264">
        <v>0</v>
      </c>
      <c r="AE26" s="224">
        <f t="shared" si="9"/>
        <v>0</v>
      </c>
      <c r="AF26" s="114" t="str">
        <f t="shared" si="10"/>
        <v>En riesgo en cumplimiento</v>
      </c>
      <c r="AG26" s="114"/>
      <c r="AH26" s="526">
        <f t="shared" si="11"/>
        <v>58</v>
      </c>
      <c r="AI26" s="113">
        <f t="shared" si="12"/>
        <v>0.42335766423357662</v>
      </c>
      <c r="AJ26" s="114" t="str">
        <f t="shared" si="13"/>
        <v>En riesgo en cumplimiento</v>
      </c>
      <c r="AK26" s="114"/>
    </row>
    <row r="27" spans="1:37" ht="81.900000000000006" customHeight="1" thickTop="1" thickBot="1">
      <c r="A27" s="132">
        <f t="shared" si="14"/>
        <v>13</v>
      </c>
      <c r="B27" s="133">
        <v>0</v>
      </c>
      <c r="C27" s="133">
        <v>0</v>
      </c>
      <c r="D27" s="133">
        <v>0</v>
      </c>
      <c r="E27" s="133">
        <v>0</v>
      </c>
      <c r="F27" s="238" t="s">
        <v>1950</v>
      </c>
      <c r="G27" s="255" t="s">
        <v>1951</v>
      </c>
      <c r="H27" s="207" t="s">
        <v>1943</v>
      </c>
      <c r="I27" s="208">
        <v>68</v>
      </c>
      <c r="J27" s="223">
        <v>68</v>
      </c>
      <c r="K27" s="274">
        <f t="shared" si="0"/>
        <v>136</v>
      </c>
      <c r="L27" s="223">
        <v>68</v>
      </c>
      <c r="M27" s="223">
        <v>69</v>
      </c>
      <c r="N27" s="275">
        <f t="shared" si="1"/>
        <v>137</v>
      </c>
      <c r="O27" s="274">
        <f t="shared" si="2"/>
        <v>273</v>
      </c>
      <c r="P27" s="114" t="s">
        <v>1944</v>
      </c>
      <c r="Q27" s="251" t="s">
        <v>1945</v>
      </c>
      <c r="R27" s="526">
        <v>58</v>
      </c>
      <c r="S27" s="224">
        <f t="shared" si="3"/>
        <v>0.8529411764705882</v>
      </c>
      <c r="T27" s="114" t="str">
        <f t="shared" si="4"/>
        <v>Atraso Leve</v>
      </c>
      <c r="U27" s="528" t="s">
        <v>1940</v>
      </c>
      <c r="V27" s="264">
        <v>0</v>
      </c>
      <c r="W27" s="224">
        <f t="shared" si="5"/>
        <v>0</v>
      </c>
      <c r="X27" s="114" t="str">
        <f t="shared" si="6"/>
        <v>En riesgo en cumplimiento</v>
      </c>
      <c r="Y27" s="114"/>
      <c r="Z27" s="264">
        <v>0</v>
      </c>
      <c r="AA27" s="224">
        <f t="shared" si="7"/>
        <v>0</v>
      </c>
      <c r="AB27" s="114" t="str">
        <f t="shared" si="8"/>
        <v>En riesgo en cumplimiento</v>
      </c>
      <c r="AC27" s="114"/>
      <c r="AD27" s="264">
        <v>0</v>
      </c>
      <c r="AE27" s="224">
        <f t="shared" si="9"/>
        <v>0</v>
      </c>
      <c r="AF27" s="114" t="str">
        <f t="shared" si="10"/>
        <v>En riesgo en cumplimiento</v>
      </c>
      <c r="AG27" s="114"/>
      <c r="AH27" s="526">
        <f t="shared" si="11"/>
        <v>58</v>
      </c>
      <c r="AI27" s="113">
        <f t="shared" si="12"/>
        <v>0.42335766423357662</v>
      </c>
      <c r="AJ27" s="114" t="str">
        <f t="shared" si="13"/>
        <v>En riesgo en cumplimiento</v>
      </c>
      <c r="AK27" s="114"/>
    </row>
    <row r="28" spans="1:37" ht="39.9" customHeight="1" thickTop="1" thickBot="1">
      <c r="A28" s="132">
        <f t="shared" si="14"/>
        <v>14</v>
      </c>
      <c r="B28" s="133">
        <v>0</v>
      </c>
      <c r="C28" s="133">
        <v>0</v>
      </c>
      <c r="D28" s="133">
        <v>0</v>
      </c>
      <c r="E28" s="133">
        <v>0</v>
      </c>
      <c r="F28" s="238" t="s">
        <v>1952</v>
      </c>
      <c r="G28" s="255" t="s">
        <v>1953</v>
      </c>
      <c r="H28" s="207" t="s">
        <v>1954</v>
      </c>
      <c r="I28" s="208">
        <v>0</v>
      </c>
      <c r="J28" s="223">
        <v>1</v>
      </c>
      <c r="K28" s="274">
        <f t="shared" si="0"/>
        <v>1</v>
      </c>
      <c r="L28" s="223">
        <v>0</v>
      </c>
      <c r="M28" s="223">
        <v>0</v>
      </c>
      <c r="N28" s="275">
        <f t="shared" si="1"/>
        <v>0</v>
      </c>
      <c r="O28" s="274">
        <f t="shared" si="2"/>
        <v>1</v>
      </c>
      <c r="P28" s="114" t="s">
        <v>1955</v>
      </c>
      <c r="Q28" s="114" t="s">
        <v>402</v>
      </c>
      <c r="R28" s="526">
        <v>0</v>
      </c>
      <c r="S28" s="224" t="str">
        <f t="shared" si="3"/>
        <v>No hay Programación</v>
      </c>
      <c r="T28" s="114" t="str">
        <f t="shared" si="4"/>
        <v>De acuerdo con lo programado</v>
      </c>
      <c r="U28" s="528" t="s">
        <v>1956</v>
      </c>
      <c r="V28" s="264">
        <v>0</v>
      </c>
      <c r="W28" s="224" t="str">
        <f t="shared" si="5"/>
        <v>No hay Programación</v>
      </c>
      <c r="X28" s="114" t="str">
        <f t="shared" si="6"/>
        <v>De acuerdo con lo programado</v>
      </c>
      <c r="Y28" s="114"/>
      <c r="Z28" s="264">
        <v>0</v>
      </c>
      <c r="AA28" s="224">
        <f t="shared" si="7"/>
        <v>0</v>
      </c>
      <c r="AB28" s="114" t="str">
        <f t="shared" si="8"/>
        <v>En riesgo en cumplimiento</v>
      </c>
      <c r="AC28" s="114"/>
      <c r="AD28" s="264">
        <v>0</v>
      </c>
      <c r="AE28" s="224" t="str">
        <f t="shared" si="9"/>
        <v>No hay Programación</v>
      </c>
      <c r="AF28" s="114" t="str">
        <f t="shared" si="10"/>
        <v>De acuerdo con lo programado</v>
      </c>
      <c r="AG28" s="114"/>
      <c r="AH28" s="526">
        <f t="shared" si="11"/>
        <v>0</v>
      </c>
      <c r="AI28" s="113" t="str">
        <f t="shared" si="12"/>
        <v>No hay Programación</v>
      </c>
      <c r="AJ28" s="114" t="str">
        <f t="shared" si="13"/>
        <v>De acuerdo con lo programado</v>
      </c>
      <c r="AK28" s="114"/>
    </row>
    <row r="29" spans="1:37" ht="39.9" customHeight="1" thickTop="1" thickBot="1">
      <c r="A29" s="132">
        <f t="shared" si="14"/>
        <v>15</v>
      </c>
      <c r="B29" s="133">
        <v>0</v>
      </c>
      <c r="C29" s="133">
        <v>0</v>
      </c>
      <c r="D29" s="133">
        <v>0</v>
      </c>
      <c r="E29" s="133">
        <v>0</v>
      </c>
      <c r="F29" s="238" t="s">
        <v>1957</v>
      </c>
      <c r="G29" s="255" t="s">
        <v>1958</v>
      </c>
      <c r="H29" s="207" t="s">
        <v>1959</v>
      </c>
      <c r="I29" s="208">
        <v>1</v>
      </c>
      <c r="J29" s="223">
        <v>0</v>
      </c>
      <c r="K29" s="274">
        <f t="shared" si="0"/>
        <v>1</v>
      </c>
      <c r="L29" s="223">
        <v>1</v>
      </c>
      <c r="M29" s="223">
        <v>0</v>
      </c>
      <c r="N29" s="275">
        <f t="shared" si="1"/>
        <v>1</v>
      </c>
      <c r="O29" s="274">
        <f t="shared" si="2"/>
        <v>2</v>
      </c>
      <c r="P29" s="114" t="s">
        <v>1955</v>
      </c>
      <c r="Q29" s="114" t="s">
        <v>402</v>
      </c>
      <c r="R29" s="526">
        <v>1</v>
      </c>
      <c r="S29" s="224">
        <f t="shared" si="3"/>
        <v>1</v>
      </c>
      <c r="T29" s="114" t="str">
        <f t="shared" si="4"/>
        <v>De acuerdo con lo programado</v>
      </c>
      <c r="U29" s="528" t="s">
        <v>1927</v>
      </c>
      <c r="V29" s="264">
        <v>0</v>
      </c>
      <c r="W29" s="224">
        <f t="shared" si="5"/>
        <v>0</v>
      </c>
      <c r="X29" s="114" t="str">
        <f t="shared" si="6"/>
        <v>En riesgo en cumplimiento</v>
      </c>
      <c r="Y29" s="114"/>
      <c r="Z29" s="264">
        <v>0</v>
      </c>
      <c r="AA29" s="224">
        <f t="shared" si="7"/>
        <v>0</v>
      </c>
      <c r="AB29" s="114" t="str">
        <f t="shared" si="8"/>
        <v>En riesgo en cumplimiento</v>
      </c>
      <c r="AC29" s="114"/>
      <c r="AD29" s="264">
        <v>0</v>
      </c>
      <c r="AE29" s="224">
        <f t="shared" si="9"/>
        <v>0</v>
      </c>
      <c r="AF29" s="114" t="str">
        <f t="shared" si="10"/>
        <v>En riesgo en cumplimiento</v>
      </c>
      <c r="AG29" s="114"/>
      <c r="AH29" s="526">
        <f t="shared" si="11"/>
        <v>1</v>
      </c>
      <c r="AI29" s="113">
        <f t="shared" si="12"/>
        <v>1</v>
      </c>
      <c r="AJ29" s="114" t="str">
        <f t="shared" si="13"/>
        <v>De acuerdo con lo programado</v>
      </c>
      <c r="AK29" s="114"/>
    </row>
    <row r="30" spans="1:37" ht="39.9" customHeight="1" thickTop="1" thickBot="1">
      <c r="A30" s="132">
        <f t="shared" si="14"/>
        <v>16</v>
      </c>
      <c r="B30" s="133">
        <v>0</v>
      </c>
      <c r="C30" s="133">
        <v>0</v>
      </c>
      <c r="D30" s="133">
        <v>0</v>
      </c>
      <c r="E30" s="133">
        <v>0</v>
      </c>
      <c r="F30" s="238" t="s">
        <v>1960</v>
      </c>
      <c r="G30" s="255" t="s">
        <v>1961</v>
      </c>
      <c r="H30" s="207" t="s">
        <v>1962</v>
      </c>
      <c r="I30" s="208">
        <v>0</v>
      </c>
      <c r="J30" s="223">
        <v>1</v>
      </c>
      <c r="K30" s="274">
        <f t="shared" si="0"/>
        <v>1</v>
      </c>
      <c r="L30" s="223">
        <v>0</v>
      </c>
      <c r="M30" s="223">
        <v>1</v>
      </c>
      <c r="N30" s="275">
        <f t="shared" si="1"/>
        <v>1</v>
      </c>
      <c r="O30" s="274">
        <f t="shared" si="2"/>
        <v>2</v>
      </c>
      <c r="P30" s="114" t="s">
        <v>1955</v>
      </c>
      <c r="Q30" s="114" t="s">
        <v>402</v>
      </c>
      <c r="R30" s="526">
        <v>10</v>
      </c>
      <c r="S30" s="224" t="str">
        <f t="shared" si="3"/>
        <v>No hay Programación</v>
      </c>
      <c r="T30" s="114" t="str">
        <f t="shared" si="4"/>
        <v>De acuerdo con lo programado</v>
      </c>
      <c r="U30" s="528" t="s">
        <v>1927</v>
      </c>
      <c r="V30" s="264">
        <v>0</v>
      </c>
      <c r="W30" s="224" t="str">
        <f t="shared" si="5"/>
        <v>No hay Programación</v>
      </c>
      <c r="X30" s="114" t="str">
        <f t="shared" si="6"/>
        <v>De acuerdo con lo programado</v>
      </c>
      <c r="Y30" s="114"/>
      <c r="Z30" s="264">
        <v>0</v>
      </c>
      <c r="AA30" s="224">
        <f t="shared" si="7"/>
        <v>0</v>
      </c>
      <c r="AB30" s="114" t="str">
        <f t="shared" si="8"/>
        <v>En riesgo en cumplimiento</v>
      </c>
      <c r="AC30" s="114"/>
      <c r="AD30" s="264">
        <v>0</v>
      </c>
      <c r="AE30" s="224" t="str">
        <f t="shared" si="9"/>
        <v>No hay Programación</v>
      </c>
      <c r="AF30" s="114" t="str">
        <f t="shared" si="10"/>
        <v>De acuerdo con lo programado</v>
      </c>
      <c r="AG30" s="114"/>
      <c r="AH30" s="526">
        <f t="shared" si="11"/>
        <v>10</v>
      </c>
      <c r="AI30" s="113">
        <f t="shared" si="12"/>
        <v>10</v>
      </c>
      <c r="AJ30" s="114" t="str">
        <f t="shared" si="13"/>
        <v>De acuerdo con lo programado</v>
      </c>
      <c r="AK30" s="114"/>
    </row>
    <row r="31" spans="1:37" ht="39.9" customHeight="1" thickTop="1" thickBot="1">
      <c r="A31" s="132">
        <f t="shared" si="14"/>
        <v>17</v>
      </c>
      <c r="B31" s="133">
        <v>0</v>
      </c>
      <c r="C31" s="133">
        <v>0</v>
      </c>
      <c r="D31" s="133">
        <v>0</v>
      </c>
      <c r="E31" s="133">
        <v>0</v>
      </c>
      <c r="F31" s="238" t="s">
        <v>1963</v>
      </c>
      <c r="G31" s="255" t="s">
        <v>1964</v>
      </c>
      <c r="H31" s="207" t="s">
        <v>1965</v>
      </c>
      <c r="I31" s="208">
        <v>1</v>
      </c>
      <c r="J31" s="223">
        <v>1</v>
      </c>
      <c r="K31" s="274">
        <f t="shared" si="0"/>
        <v>2</v>
      </c>
      <c r="L31" s="223">
        <v>1</v>
      </c>
      <c r="M31" s="223">
        <v>1</v>
      </c>
      <c r="N31" s="275">
        <f t="shared" si="1"/>
        <v>2</v>
      </c>
      <c r="O31" s="274">
        <f t="shared" si="2"/>
        <v>4</v>
      </c>
      <c r="P31" s="114" t="s">
        <v>1908</v>
      </c>
      <c r="Q31" s="114" t="s">
        <v>402</v>
      </c>
      <c r="R31" s="526">
        <v>1</v>
      </c>
      <c r="S31" s="224">
        <f t="shared" si="3"/>
        <v>1</v>
      </c>
      <c r="T31" s="114" t="str">
        <f t="shared" si="4"/>
        <v>De acuerdo con lo programado</v>
      </c>
      <c r="U31" s="528" t="s">
        <v>1927</v>
      </c>
      <c r="V31" s="264">
        <v>0</v>
      </c>
      <c r="W31" s="224">
        <f t="shared" si="5"/>
        <v>0</v>
      </c>
      <c r="X31" s="114" t="str">
        <f t="shared" si="6"/>
        <v>En riesgo en cumplimiento</v>
      </c>
      <c r="Y31" s="114"/>
      <c r="Z31" s="264">
        <v>0</v>
      </c>
      <c r="AA31" s="224">
        <f t="shared" si="7"/>
        <v>0</v>
      </c>
      <c r="AB31" s="114" t="str">
        <f t="shared" si="8"/>
        <v>En riesgo en cumplimiento</v>
      </c>
      <c r="AC31" s="114"/>
      <c r="AD31" s="264">
        <v>0</v>
      </c>
      <c r="AE31" s="224">
        <f t="shared" si="9"/>
        <v>0</v>
      </c>
      <c r="AF31" s="114" t="str">
        <f t="shared" si="10"/>
        <v>En riesgo en cumplimiento</v>
      </c>
      <c r="AG31" s="114"/>
      <c r="AH31" s="526">
        <f t="shared" si="11"/>
        <v>1</v>
      </c>
      <c r="AI31" s="113">
        <f t="shared" si="12"/>
        <v>0.5</v>
      </c>
      <c r="AJ31" s="114" t="b">
        <f t="shared" si="13"/>
        <v>0</v>
      </c>
      <c r="AK31" s="114"/>
    </row>
    <row r="32" spans="1:37" ht="39.9" customHeight="1" thickTop="1" thickBot="1">
      <c r="A32" s="132">
        <f t="shared" si="14"/>
        <v>18</v>
      </c>
      <c r="B32" s="133">
        <v>0</v>
      </c>
      <c r="C32" s="133">
        <v>0</v>
      </c>
      <c r="D32" s="133">
        <v>0</v>
      </c>
      <c r="E32" s="133">
        <v>0</v>
      </c>
      <c r="F32" s="238" t="s">
        <v>1966</v>
      </c>
      <c r="G32" s="255" t="s">
        <v>1967</v>
      </c>
      <c r="H32" s="207" t="s">
        <v>1968</v>
      </c>
      <c r="I32" s="208">
        <v>0</v>
      </c>
      <c r="J32" s="223">
        <v>1</v>
      </c>
      <c r="K32" s="274">
        <f t="shared" si="0"/>
        <v>1</v>
      </c>
      <c r="L32" s="223">
        <v>1</v>
      </c>
      <c r="M32" s="223">
        <v>1</v>
      </c>
      <c r="N32" s="275">
        <f t="shared" si="1"/>
        <v>2</v>
      </c>
      <c r="O32" s="274">
        <f t="shared" si="2"/>
        <v>3</v>
      </c>
      <c r="P32" s="114" t="s">
        <v>1969</v>
      </c>
      <c r="Q32" s="251" t="s">
        <v>1970</v>
      </c>
      <c r="R32" s="526">
        <v>0</v>
      </c>
      <c r="S32" s="224" t="str">
        <f t="shared" si="3"/>
        <v>No hay Programación</v>
      </c>
      <c r="T32" s="114" t="str">
        <f t="shared" si="4"/>
        <v>De acuerdo con lo programado</v>
      </c>
      <c r="U32" s="528" t="s">
        <v>1971</v>
      </c>
      <c r="V32" s="264">
        <v>0</v>
      </c>
      <c r="W32" s="224" t="str">
        <f t="shared" si="5"/>
        <v>No hay Programación</v>
      </c>
      <c r="X32" s="114" t="str">
        <f t="shared" si="6"/>
        <v>De acuerdo con lo programado</v>
      </c>
      <c r="Y32" s="114"/>
      <c r="Z32" s="264">
        <v>0</v>
      </c>
      <c r="AA32" s="224">
        <f t="shared" si="7"/>
        <v>0</v>
      </c>
      <c r="AB32" s="114" t="str">
        <f t="shared" si="8"/>
        <v>En riesgo en cumplimiento</v>
      </c>
      <c r="AC32" s="114"/>
      <c r="AD32" s="264">
        <v>0</v>
      </c>
      <c r="AE32" s="224">
        <f t="shared" si="9"/>
        <v>0</v>
      </c>
      <c r="AF32" s="114" t="str">
        <f t="shared" si="10"/>
        <v>En riesgo en cumplimiento</v>
      </c>
      <c r="AG32" s="114"/>
      <c r="AH32" s="526">
        <f t="shared" si="11"/>
        <v>0</v>
      </c>
      <c r="AI32" s="113">
        <f t="shared" si="12"/>
        <v>0</v>
      </c>
      <c r="AJ32" s="114" t="str">
        <f t="shared" si="13"/>
        <v>En riesgo en cumplimiento</v>
      </c>
      <c r="AK32" s="114"/>
    </row>
    <row r="33" spans="1:37" ht="39.9" customHeight="1" thickTop="1" thickBot="1">
      <c r="A33" s="188">
        <f t="shared" si="14"/>
        <v>19</v>
      </c>
      <c r="B33" s="184">
        <v>0</v>
      </c>
      <c r="C33" s="184">
        <v>0</v>
      </c>
      <c r="D33" s="184">
        <v>0</v>
      </c>
      <c r="E33" s="184">
        <v>0</v>
      </c>
      <c r="F33" s="383"/>
      <c r="G33" s="455"/>
      <c r="H33" s="186"/>
      <c r="I33" s="223">
        <v>0</v>
      </c>
      <c r="J33" s="223">
        <v>0</v>
      </c>
      <c r="K33" s="457">
        <f t="shared" ref="K33" si="15">I33+J33</f>
        <v>0</v>
      </c>
      <c r="L33" s="223">
        <v>0</v>
      </c>
      <c r="M33" s="223">
        <v>0</v>
      </c>
      <c r="N33" s="474">
        <f t="shared" ref="N33" si="16">L33+M33</f>
        <v>0</v>
      </c>
      <c r="O33" s="457">
        <f t="shared" ref="O33" si="17">K33+N33</f>
        <v>0</v>
      </c>
      <c r="P33" s="187"/>
      <c r="Q33" s="335"/>
      <c r="R33" s="526">
        <v>0</v>
      </c>
      <c r="S33" s="224" t="str">
        <f t="shared" ref="S33:S38" si="18">IF(R33="","No hay ejecución",IF(AND(I33=0),"No hay Programación", R33/I33))</f>
        <v>No hay Programación</v>
      </c>
      <c r="T33" s="114" t="str">
        <f t="shared" ref="T33:T38" si="19">IF(S33="No hay ejecución","NA",IF(S33&gt;=90%,"De acuerdo con lo programado",IF(S33&gt;=51%,"Atraso Leve",IF(S33&lt;50%,"En riesgo en cumplimiento"))))</f>
        <v>De acuerdo con lo programado</v>
      </c>
      <c r="U33" s="528" t="s">
        <v>1971</v>
      </c>
      <c r="V33" s="264">
        <v>0</v>
      </c>
      <c r="W33" s="224" t="str">
        <f t="shared" si="5"/>
        <v>No hay Programación</v>
      </c>
      <c r="X33" s="114" t="str">
        <f t="shared" si="6"/>
        <v>De acuerdo con lo programado</v>
      </c>
      <c r="Y33" s="114"/>
      <c r="Z33" s="264">
        <v>0</v>
      </c>
      <c r="AA33" s="224" t="str">
        <f t="shared" si="7"/>
        <v>No hay Programación</v>
      </c>
      <c r="AB33" s="114" t="str">
        <f t="shared" si="8"/>
        <v>De acuerdo con lo programado</v>
      </c>
      <c r="AC33" s="114"/>
      <c r="AD33" s="264">
        <v>0</v>
      </c>
      <c r="AE33" s="224" t="str">
        <f t="shared" si="9"/>
        <v>No hay Programación</v>
      </c>
      <c r="AF33" s="114" t="str">
        <f t="shared" si="10"/>
        <v>De acuerdo con lo programado</v>
      </c>
      <c r="AG33" s="114"/>
      <c r="AH33" s="526">
        <f t="shared" si="11"/>
        <v>0</v>
      </c>
      <c r="AI33" s="113" t="str">
        <f t="shared" si="12"/>
        <v>No hay Programación</v>
      </c>
      <c r="AJ33" s="114" t="str">
        <f t="shared" si="13"/>
        <v>De acuerdo con lo programado</v>
      </c>
      <c r="AK33" s="114"/>
    </row>
    <row r="34" spans="1:37" ht="39.9" customHeight="1" thickTop="1" thickBot="1">
      <c r="A34" s="188">
        <f t="shared" si="14"/>
        <v>20</v>
      </c>
      <c r="B34" s="184">
        <v>0</v>
      </c>
      <c r="C34" s="184">
        <v>0</v>
      </c>
      <c r="D34" s="184">
        <v>0</v>
      </c>
      <c r="E34" s="184">
        <v>0</v>
      </c>
      <c r="F34" s="383"/>
      <c r="G34" s="455"/>
      <c r="H34" s="186"/>
      <c r="I34" s="223">
        <v>0</v>
      </c>
      <c r="J34" s="223">
        <v>0</v>
      </c>
      <c r="K34" s="457">
        <f t="shared" ref="K34:K38" si="20">I34+J34</f>
        <v>0</v>
      </c>
      <c r="L34" s="223">
        <v>0</v>
      </c>
      <c r="M34" s="223">
        <v>0</v>
      </c>
      <c r="N34" s="474">
        <f t="shared" ref="N34:N38" si="21">L34+M34</f>
        <v>0</v>
      </c>
      <c r="O34" s="457">
        <f t="shared" ref="O34:O38" si="22">K34+N34</f>
        <v>0</v>
      </c>
      <c r="P34" s="187"/>
      <c r="Q34" s="335"/>
      <c r="R34" s="526">
        <v>0</v>
      </c>
      <c r="S34" s="224" t="str">
        <f t="shared" si="18"/>
        <v>No hay Programación</v>
      </c>
      <c r="T34" s="114" t="str">
        <f t="shared" si="19"/>
        <v>De acuerdo con lo programado</v>
      </c>
      <c r="U34" s="528" t="s">
        <v>1971</v>
      </c>
      <c r="V34" s="264">
        <v>0</v>
      </c>
      <c r="W34" s="224" t="str">
        <f t="shared" si="5"/>
        <v>No hay Programación</v>
      </c>
      <c r="X34" s="114" t="str">
        <f t="shared" si="6"/>
        <v>De acuerdo con lo programado</v>
      </c>
      <c r="Y34" s="114"/>
      <c r="Z34" s="264">
        <v>0</v>
      </c>
      <c r="AA34" s="224" t="str">
        <f t="shared" si="7"/>
        <v>No hay Programación</v>
      </c>
      <c r="AB34" s="114" t="str">
        <f t="shared" si="8"/>
        <v>De acuerdo con lo programado</v>
      </c>
      <c r="AC34" s="114"/>
      <c r="AD34" s="264">
        <v>0</v>
      </c>
      <c r="AE34" s="224" t="str">
        <f t="shared" si="9"/>
        <v>No hay Programación</v>
      </c>
      <c r="AF34" s="114" t="str">
        <f t="shared" si="10"/>
        <v>De acuerdo con lo programado</v>
      </c>
      <c r="AG34" s="114"/>
      <c r="AH34" s="526">
        <f t="shared" si="11"/>
        <v>0</v>
      </c>
      <c r="AI34" s="113" t="str">
        <f t="shared" si="12"/>
        <v>No hay Programación</v>
      </c>
      <c r="AJ34" s="114" t="str">
        <f t="shared" si="13"/>
        <v>De acuerdo con lo programado</v>
      </c>
      <c r="AK34" s="114"/>
    </row>
    <row r="35" spans="1:37" ht="39.9" customHeight="1" thickTop="1" thickBot="1">
      <c r="A35" s="188">
        <f t="shared" si="14"/>
        <v>21</v>
      </c>
      <c r="B35" s="184">
        <v>0</v>
      </c>
      <c r="C35" s="184">
        <v>0</v>
      </c>
      <c r="D35" s="184">
        <v>0</v>
      </c>
      <c r="E35" s="184">
        <v>0</v>
      </c>
      <c r="F35" s="383"/>
      <c r="G35" s="455"/>
      <c r="H35" s="186"/>
      <c r="I35" s="223">
        <v>0</v>
      </c>
      <c r="J35" s="223">
        <v>0</v>
      </c>
      <c r="K35" s="457">
        <f t="shared" si="20"/>
        <v>0</v>
      </c>
      <c r="L35" s="223">
        <v>0</v>
      </c>
      <c r="M35" s="223">
        <v>0</v>
      </c>
      <c r="N35" s="474">
        <f t="shared" si="21"/>
        <v>0</v>
      </c>
      <c r="O35" s="457">
        <f t="shared" si="22"/>
        <v>0</v>
      </c>
      <c r="P35" s="187"/>
      <c r="Q35" s="335"/>
      <c r="R35" s="526">
        <v>0</v>
      </c>
      <c r="S35" s="224" t="str">
        <f t="shared" si="18"/>
        <v>No hay Programación</v>
      </c>
      <c r="T35" s="114" t="str">
        <f t="shared" si="19"/>
        <v>De acuerdo con lo programado</v>
      </c>
      <c r="U35" s="528" t="s">
        <v>1971</v>
      </c>
      <c r="V35" s="264">
        <v>0</v>
      </c>
      <c r="W35" s="224" t="str">
        <f t="shared" si="5"/>
        <v>No hay Programación</v>
      </c>
      <c r="X35" s="114" t="str">
        <f t="shared" si="6"/>
        <v>De acuerdo con lo programado</v>
      </c>
      <c r="Y35" s="114"/>
      <c r="Z35" s="264">
        <v>0</v>
      </c>
      <c r="AA35" s="224" t="str">
        <f t="shared" si="7"/>
        <v>No hay Programación</v>
      </c>
      <c r="AB35" s="114" t="str">
        <f t="shared" si="8"/>
        <v>De acuerdo con lo programado</v>
      </c>
      <c r="AC35" s="114"/>
      <c r="AD35" s="264">
        <v>0</v>
      </c>
      <c r="AE35" s="224" t="str">
        <f t="shared" si="9"/>
        <v>No hay Programación</v>
      </c>
      <c r="AF35" s="114" t="str">
        <f t="shared" si="10"/>
        <v>De acuerdo con lo programado</v>
      </c>
      <c r="AG35" s="114"/>
      <c r="AH35" s="526">
        <f t="shared" si="11"/>
        <v>0</v>
      </c>
      <c r="AI35" s="113" t="str">
        <f t="shared" si="12"/>
        <v>No hay Programación</v>
      </c>
      <c r="AJ35" s="114" t="str">
        <f t="shared" si="13"/>
        <v>De acuerdo con lo programado</v>
      </c>
      <c r="AK35" s="114"/>
    </row>
    <row r="36" spans="1:37" ht="39.9" customHeight="1" thickTop="1" thickBot="1">
      <c r="A36" s="188">
        <f t="shared" si="14"/>
        <v>22</v>
      </c>
      <c r="B36" s="184">
        <v>0</v>
      </c>
      <c r="C36" s="184">
        <v>0</v>
      </c>
      <c r="D36" s="184">
        <v>0</v>
      </c>
      <c r="E36" s="184">
        <v>0</v>
      </c>
      <c r="F36" s="383"/>
      <c r="G36" s="455"/>
      <c r="H36" s="186"/>
      <c r="I36" s="223">
        <v>0</v>
      </c>
      <c r="J36" s="223">
        <v>0</v>
      </c>
      <c r="K36" s="457">
        <f t="shared" si="20"/>
        <v>0</v>
      </c>
      <c r="L36" s="223">
        <v>0</v>
      </c>
      <c r="M36" s="223">
        <v>0</v>
      </c>
      <c r="N36" s="474">
        <f t="shared" si="21"/>
        <v>0</v>
      </c>
      <c r="O36" s="457">
        <f t="shared" si="22"/>
        <v>0</v>
      </c>
      <c r="P36" s="187"/>
      <c r="Q36" s="335"/>
      <c r="R36" s="526">
        <v>0</v>
      </c>
      <c r="S36" s="224" t="str">
        <f t="shared" si="18"/>
        <v>No hay Programación</v>
      </c>
      <c r="T36" s="114" t="str">
        <f t="shared" si="19"/>
        <v>De acuerdo con lo programado</v>
      </c>
      <c r="U36" s="528" t="s">
        <v>1971</v>
      </c>
      <c r="V36" s="264">
        <v>0</v>
      </c>
      <c r="W36" s="224" t="str">
        <f t="shared" si="5"/>
        <v>No hay Programación</v>
      </c>
      <c r="X36" s="114" t="str">
        <f t="shared" si="6"/>
        <v>De acuerdo con lo programado</v>
      </c>
      <c r="Y36" s="114"/>
      <c r="Z36" s="264">
        <v>0</v>
      </c>
      <c r="AA36" s="224" t="str">
        <f t="shared" si="7"/>
        <v>No hay Programación</v>
      </c>
      <c r="AB36" s="114" t="str">
        <f t="shared" si="8"/>
        <v>De acuerdo con lo programado</v>
      </c>
      <c r="AC36" s="114"/>
      <c r="AD36" s="264">
        <v>0</v>
      </c>
      <c r="AE36" s="224" t="str">
        <f t="shared" si="9"/>
        <v>No hay Programación</v>
      </c>
      <c r="AF36" s="114" t="str">
        <f t="shared" si="10"/>
        <v>De acuerdo con lo programado</v>
      </c>
      <c r="AG36" s="114"/>
      <c r="AH36" s="526">
        <f t="shared" si="11"/>
        <v>0</v>
      </c>
      <c r="AI36" s="113" t="str">
        <f t="shared" si="12"/>
        <v>No hay Programación</v>
      </c>
      <c r="AJ36" s="114" t="str">
        <f t="shared" si="13"/>
        <v>De acuerdo con lo programado</v>
      </c>
      <c r="AK36" s="114"/>
    </row>
    <row r="37" spans="1:37" ht="39.9" customHeight="1" thickTop="1" thickBot="1">
      <c r="A37" s="188">
        <f t="shared" si="14"/>
        <v>23</v>
      </c>
      <c r="B37" s="184">
        <v>0</v>
      </c>
      <c r="C37" s="184">
        <v>0</v>
      </c>
      <c r="D37" s="184">
        <v>0</v>
      </c>
      <c r="E37" s="184">
        <v>0</v>
      </c>
      <c r="F37" s="383"/>
      <c r="G37" s="455"/>
      <c r="H37" s="186"/>
      <c r="I37" s="223">
        <v>0</v>
      </c>
      <c r="J37" s="223">
        <v>0</v>
      </c>
      <c r="K37" s="457">
        <f t="shared" si="20"/>
        <v>0</v>
      </c>
      <c r="L37" s="223">
        <v>0</v>
      </c>
      <c r="M37" s="223">
        <v>0</v>
      </c>
      <c r="N37" s="474">
        <f t="shared" si="21"/>
        <v>0</v>
      </c>
      <c r="O37" s="457">
        <f t="shared" si="22"/>
        <v>0</v>
      </c>
      <c r="P37" s="187"/>
      <c r="Q37" s="335"/>
      <c r="R37" s="526">
        <v>0</v>
      </c>
      <c r="S37" s="224" t="str">
        <f t="shared" si="18"/>
        <v>No hay Programación</v>
      </c>
      <c r="T37" s="114" t="str">
        <f t="shared" si="19"/>
        <v>De acuerdo con lo programado</v>
      </c>
      <c r="U37" s="528" t="s">
        <v>1971</v>
      </c>
      <c r="V37" s="264">
        <v>0</v>
      </c>
      <c r="W37" s="224" t="str">
        <f t="shared" si="5"/>
        <v>No hay Programación</v>
      </c>
      <c r="X37" s="114" t="str">
        <f t="shared" si="6"/>
        <v>De acuerdo con lo programado</v>
      </c>
      <c r="Y37" s="114"/>
      <c r="Z37" s="264">
        <v>0</v>
      </c>
      <c r="AA37" s="224" t="str">
        <f t="shared" si="7"/>
        <v>No hay Programación</v>
      </c>
      <c r="AB37" s="114" t="str">
        <f t="shared" si="8"/>
        <v>De acuerdo con lo programado</v>
      </c>
      <c r="AC37" s="114"/>
      <c r="AD37" s="264">
        <v>0</v>
      </c>
      <c r="AE37" s="224" t="str">
        <f t="shared" si="9"/>
        <v>No hay Programación</v>
      </c>
      <c r="AF37" s="114" t="str">
        <f t="shared" si="10"/>
        <v>De acuerdo con lo programado</v>
      </c>
      <c r="AG37" s="114"/>
      <c r="AH37" s="526">
        <f t="shared" si="11"/>
        <v>0</v>
      </c>
      <c r="AI37" s="113" t="str">
        <f t="shared" si="12"/>
        <v>No hay Programación</v>
      </c>
      <c r="AJ37" s="114" t="str">
        <f t="shared" si="13"/>
        <v>De acuerdo con lo programado</v>
      </c>
      <c r="AK37" s="114"/>
    </row>
    <row r="38" spans="1:37" ht="39.9" customHeight="1" thickTop="1" thickBot="1">
      <c r="A38" s="188">
        <f t="shared" si="14"/>
        <v>24</v>
      </c>
      <c r="B38" s="184">
        <v>0</v>
      </c>
      <c r="C38" s="184">
        <v>0</v>
      </c>
      <c r="D38" s="184">
        <v>0</v>
      </c>
      <c r="E38" s="184">
        <v>0</v>
      </c>
      <c r="F38" s="383"/>
      <c r="G38" s="455"/>
      <c r="H38" s="186"/>
      <c r="I38" s="223">
        <v>0</v>
      </c>
      <c r="J38" s="223">
        <v>0</v>
      </c>
      <c r="K38" s="457">
        <f t="shared" si="20"/>
        <v>0</v>
      </c>
      <c r="L38" s="223">
        <v>0</v>
      </c>
      <c r="M38" s="223">
        <v>0</v>
      </c>
      <c r="N38" s="474">
        <f t="shared" si="21"/>
        <v>0</v>
      </c>
      <c r="O38" s="457">
        <f t="shared" si="22"/>
        <v>0</v>
      </c>
      <c r="P38" s="187"/>
      <c r="Q38" s="335"/>
      <c r="R38" s="526">
        <v>0</v>
      </c>
      <c r="S38" s="224" t="str">
        <f t="shared" si="18"/>
        <v>No hay Programación</v>
      </c>
      <c r="T38" s="114" t="str">
        <f t="shared" si="19"/>
        <v>De acuerdo con lo programado</v>
      </c>
      <c r="U38" s="528" t="s">
        <v>1971</v>
      </c>
      <c r="V38" s="264">
        <v>0</v>
      </c>
      <c r="W38" s="224" t="str">
        <f t="shared" si="5"/>
        <v>No hay Programación</v>
      </c>
      <c r="X38" s="114" t="str">
        <f t="shared" si="6"/>
        <v>De acuerdo con lo programado</v>
      </c>
      <c r="Y38" s="114"/>
      <c r="Z38" s="264">
        <v>0</v>
      </c>
      <c r="AA38" s="224" t="str">
        <f t="shared" si="7"/>
        <v>No hay Programación</v>
      </c>
      <c r="AB38" s="114" t="str">
        <f t="shared" si="8"/>
        <v>De acuerdo con lo programado</v>
      </c>
      <c r="AC38" s="114"/>
      <c r="AD38" s="264">
        <v>0</v>
      </c>
      <c r="AE38" s="224" t="str">
        <f t="shared" si="9"/>
        <v>No hay Programación</v>
      </c>
      <c r="AF38" s="114" t="str">
        <f t="shared" si="10"/>
        <v>De acuerdo con lo programado</v>
      </c>
      <c r="AG38" s="114"/>
      <c r="AH38" s="526">
        <f t="shared" si="11"/>
        <v>0</v>
      </c>
      <c r="AI38" s="113" t="str">
        <f t="shared" si="12"/>
        <v>No hay Programación</v>
      </c>
      <c r="AJ38" s="114" t="str">
        <f t="shared" si="13"/>
        <v>De acuerdo con lo programado</v>
      </c>
      <c r="AK38" s="114"/>
    </row>
    <row r="39" spans="1:37" ht="39.9" customHeight="1" thickTop="1" thickBot="1">
      <c r="A39" s="250" t="s">
        <v>947</v>
      </c>
      <c r="B39" s="250"/>
      <c r="C39" s="250"/>
      <c r="D39" s="250"/>
      <c r="E39" s="250"/>
      <c r="F39" s="250"/>
      <c r="G39" s="250"/>
      <c r="H39" s="250"/>
      <c r="I39" s="250"/>
      <c r="J39" s="250"/>
      <c r="K39" s="250"/>
      <c r="L39" s="250"/>
      <c r="M39" s="250"/>
      <c r="N39" s="250"/>
      <c r="O39" s="250"/>
      <c r="P39" s="250"/>
      <c r="Q39" s="480"/>
      <c r="R39" s="365" t="s">
        <v>1927</v>
      </c>
      <c r="S39" s="250"/>
      <c r="T39" s="250"/>
      <c r="U39" s="470" t="s">
        <v>1927</v>
      </c>
      <c r="V39" s="365" t="s">
        <v>1927</v>
      </c>
      <c r="W39" s="365" t="s">
        <v>1927</v>
      </c>
      <c r="X39" s="365" t="s">
        <v>1927</v>
      </c>
      <c r="Y39" s="365" t="s">
        <v>1927</v>
      </c>
      <c r="Z39" s="365" t="s">
        <v>1927</v>
      </c>
      <c r="AA39" s="365" t="s">
        <v>1927</v>
      </c>
      <c r="AB39" s="365" t="s">
        <v>1927</v>
      </c>
      <c r="AC39" s="365" t="s">
        <v>1927</v>
      </c>
      <c r="AD39" s="365" t="s">
        <v>1927</v>
      </c>
      <c r="AE39" s="365" t="s">
        <v>1927</v>
      </c>
      <c r="AF39" s="365" t="s">
        <v>1927</v>
      </c>
      <c r="AG39" s="365" t="s">
        <v>1927</v>
      </c>
      <c r="AH39" s="365" t="s">
        <v>1927</v>
      </c>
      <c r="AI39" s="365" t="s">
        <v>1927</v>
      </c>
      <c r="AJ39" s="365" t="s">
        <v>1927</v>
      </c>
      <c r="AK39" s="187"/>
    </row>
    <row r="40" spans="1:37" ht="39.9" customHeight="1" thickTop="1" thickBot="1">
      <c r="A40" s="132">
        <f>A38+1</f>
        <v>25</v>
      </c>
      <c r="B40" s="133">
        <v>0</v>
      </c>
      <c r="C40" s="133">
        <v>0</v>
      </c>
      <c r="D40" s="133">
        <v>0</v>
      </c>
      <c r="E40" s="133">
        <v>0</v>
      </c>
      <c r="F40" s="238" t="s">
        <v>1972</v>
      </c>
      <c r="G40" s="255" t="s">
        <v>1973</v>
      </c>
      <c r="H40" s="207" t="s">
        <v>1943</v>
      </c>
      <c r="I40" s="271">
        <v>0</v>
      </c>
      <c r="J40" s="475">
        <v>0</v>
      </c>
      <c r="K40" s="274">
        <f>I40+J40</f>
        <v>0</v>
      </c>
      <c r="L40" s="475">
        <v>0</v>
      </c>
      <c r="M40" s="475">
        <v>0</v>
      </c>
      <c r="N40" s="274">
        <f>L40+M40</f>
        <v>0</v>
      </c>
      <c r="O40" s="274">
        <f>K40+N40</f>
        <v>0</v>
      </c>
      <c r="P40" s="114" t="s">
        <v>1974</v>
      </c>
      <c r="Q40" s="114" t="s">
        <v>402</v>
      </c>
      <c r="R40" s="526">
        <v>28</v>
      </c>
      <c r="S40" s="224" t="str">
        <f t="shared" ref="S40:S48" si="23">IF(R40="","No hay ejecución",IF(AND(I40=0),"No hay Programación", R40/I40))</f>
        <v>No hay Programación</v>
      </c>
      <c r="T40" s="114" t="str">
        <f t="shared" si="4"/>
        <v>De acuerdo con lo programado</v>
      </c>
      <c r="U40" s="528" t="s">
        <v>1927</v>
      </c>
      <c r="V40" s="264">
        <v>0</v>
      </c>
      <c r="W40" s="224" t="str">
        <f t="shared" si="5"/>
        <v>No hay Programación</v>
      </c>
      <c r="X40" s="114" t="str">
        <f t="shared" si="6"/>
        <v>De acuerdo con lo programado</v>
      </c>
      <c r="Y40" s="114"/>
      <c r="Z40" s="264">
        <v>0</v>
      </c>
      <c r="AA40" s="224" t="str">
        <f t="shared" si="7"/>
        <v>No hay Programación</v>
      </c>
      <c r="AB40" s="114" t="str">
        <f t="shared" si="8"/>
        <v>De acuerdo con lo programado</v>
      </c>
      <c r="AC40" s="114"/>
      <c r="AD40" s="264">
        <v>0</v>
      </c>
      <c r="AE40" s="224" t="str">
        <f t="shared" si="9"/>
        <v>No hay Programación</v>
      </c>
      <c r="AF40" s="114" t="str">
        <f t="shared" si="10"/>
        <v>De acuerdo con lo programado</v>
      </c>
      <c r="AG40" s="114"/>
      <c r="AH40" s="526">
        <f t="shared" si="11"/>
        <v>28</v>
      </c>
      <c r="AI40" s="113" t="str">
        <f t="shared" si="12"/>
        <v>No hay Programación</v>
      </c>
      <c r="AJ40" s="114" t="str">
        <f t="shared" si="13"/>
        <v>De acuerdo con lo programado</v>
      </c>
      <c r="AK40" s="114"/>
    </row>
    <row r="41" spans="1:37" ht="39.9" customHeight="1" thickTop="1" thickBot="1">
      <c r="A41" s="132">
        <f>A40+1</f>
        <v>26</v>
      </c>
      <c r="B41" s="133">
        <v>0</v>
      </c>
      <c r="C41" s="133">
        <v>0</v>
      </c>
      <c r="D41" s="133">
        <v>0</v>
      </c>
      <c r="E41" s="133">
        <v>0</v>
      </c>
      <c r="F41" s="238" t="s">
        <v>1975</v>
      </c>
      <c r="G41" s="255" t="s">
        <v>1976</v>
      </c>
      <c r="H41" s="207" t="s">
        <v>1977</v>
      </c>
      <c r="I41" s="271">
        <v>0</v>
      </c>
      <c r="J41" s="475">
        <v>0</v>
      </c>
      <c r="K41" s="274">
        <f t="shared" ref="K41:K46" si="24">I41+J41</f>
        <v>0</v>
      </c>
      <c r="L41" s="475">
        <v>0</v>
      </c>
      <c r="M41" s="475">
        <v>0</v>
      </c>
      <c r="N41" s="274">
        <f t="shared" ref="N41:N46" si="25">L41+M41</f>
        <v>0</v>
      </c>
      <c r="O41" s="274">
        <f t="shared" ref="O41:O46" si="26">K41+N41</f>
        <v>0</v>
      </c>
      <c r="P41" s="114" t="s">
        <v>1978</v>
      </c>
      <c r="Q41" s="114" t="s">
        <v>402</v>
      </c>
      <c r="R41" s="526">
        <v>86</v>
      </c>
      <c r="S41" s="224" t="str">
        <f t="shared" si="23"/>
        <v>No hay Programación</v>
      </c>
      <c r="T41" s="114" t="str">
        <f t="shared" si="4"/>
        <v>De acuerdo con lo programado</v>
      </c>
      <c r="U41" s="528" t="s">
        <v>1927</v>
      </c>
      <c r="V41" s="264">
        <v>0</v>
      </c>
      <c r="W41" s="224" t="str">
        <f t="shared" si="5"/>
        <v>No hay Programación</v>
      </c>
      <c r="X41" s="114" t="str">
        <f t="shared" si="6"/>
        <v>De acuerdo con lo programado</v>
      </c>
      <c r="Y41" s="114"/>
      <c r="Z41" s="264">
        <v>0</v>
      </c>
      <c r="AA41" s="224" t="str">
        <f t="shared" si="7"/>
        <v>No hay Programación</v>
      </c>
      <c r="AB41" s="114" t="str">
        <f t="shared" si="8"/>
        <v>De acuerdo con lo programado</v>
      </c>
      <c r="AC41" s="114"/>
      <c r="AD41" s="264">
        <v>0</v>
      </c>
      <c r="AE41" s="224" t="str">
        <f t="shared" si="9"/>
        <v>No hay Programación</v>
      </c>
      <c r="AF41" s="114" t="str">
        <f t="shared" si="10"/>
        <v>De acuerdo con lo programado</v>
      </c>
      <c r="AG41" s="114"/>
      <c r="AH41" s="526">
        <f t="shared" si="11"/>
        <v>86</v>
      </c>
      <c r="AI41" s="113" t="str">
        <f t="shared" si="12"/>
        <v>No hay Programación</v>
      </c>
      <c r="AJ41" s="114" t="str">
        <f t="shared" si="13"/>
        <v>De acuerdo con lo programado</v>
      </c>
      <c r="AK41" s="114"/>
    </row>
    <row r="42" spans="1:37" ht="39.9" customHeight="1" thickTop="1" thickBot="1">
      <c r="A42" s="132">
        <f t="shared" ref="A42:A54" si="27">A41+1</f>
        <v>27</v>
      </c>
      <c r="B42" s="133">
        <v>0</v>
      </c>
      <c r="C42" s="133">
        <v>0</v>
      </c>
      <c r="D42" s="133">
        <v>0</v>
      </c>
      <c r="E42" s="133">
        <v>0</v>
      </c>
      <c r="F42" s="238" t="s">
        <v>1979</v>
      </c>
      <c r="G42" s="255" t="s">
        <v>1980</v>
      </c>
      <c r="H42" s="207" t="s">
        <v>1981</v>
      </c>
      <c r="I42" s="271">
        <v>0</v>
      </c>
      <c r="J42" s="475">
        <v>0</v>
      </c>
      <c r="K42" s="274">
        <f t="shared" si="24"/>
        <v>0</v>
      </c>
      <c r="L42" s="475">
        <v>0</v>
      </c>
      <c r="M42" s="475">
        <v>0</v>
      </c>
      <c r="N42" s="274">
        <f t="shared" si="25"/>
        <v>0</v>
      </c>
      <c r="O42" s="274">
        <f t="shared" si="26"/>
        <v>0</v>
      </c>
      <c r="P42" s="114" t="s">
        <v>1974</v>
      </c>
      <c r="Q42" s="114" t="s">
        <v>402</v>
      </c>
      <c r="R42" s="526">
        <v>130</v>
      </c>
      <c r="S42" s="224" t="str">
        <f t="shared" si="23"/>
        <v>No hay Programación</v>
      </c>
      <c r="T42" s="114" t="str">
        <f t="shared" si="4"/>
        <v>De acuerdo con lo programado</v>
      </c>
      <c r="U42" s="528" t="s">
        <v>1927</v>
      </c>
      <c r="V42" s="264">
        <v>0</v>
      </c>
      <c r="W42" s="224" t="str">
        <f t="shared" si="5"/>
        <v>No hay Programación</v>
      </c>
      <c r="X42" s="114" t="str">
        <f t="shared" si="6"/>
        <v>De acuerdo con lo programado</v>
      </c>
      <c r="Y42" s="114"/>
      <c r="Z42" s="264">
        <v>0</v>
      </c>
      <c r="AA42" s="224" t="str">
        <f t="shared" si="7"/>
        <v>No hay Programación</v>
      </c>
      <c r="AB42" s="114" t="str">
        <f t="shared" si="8"/>
        <v>De acuerdo con lo programado</v>
      </c>
      <c r="AC42" s="114"/>
      <c r="AD42" s="264">
        <v>0</v>
      </c>
      <c r="AE42" s="224" t="str">
        <f t="shared" si="9"/>
        <v>No hay Programación</v>
      </c>
      <c r="AF42" s="114" t="str">
        <f t="shared" si="10"/>
        <v>De acuerdo con lo programado</v>
      </c>
      <c r="AG42" s="114"/>
      <c r="AH42" s="526">
        <f t="shared" si="11"/>
        <v>130</v>
      </c>
      <c r="AI42" s="113" t="str">
        <f t="shared" si="12"/>
        <v>No hay Programación</v>
      </c>
      <c r="AJ42" s="114" t="str">
        <f t="shared" si="13"/>
        <v>De acuerdo con lo programado</v>
      </c>
      <c r="AK42" s="114"/>
    </row>
    <row r="43" spans="1:37" ht="39.9" customHeight="1" thickTop="1" thickBot="1">
      <c r="A43" s="132">
        <f t="shared" si="27"/>
        <v>28</v>
      </c>
      <c r="B43" s="133">
        <v>0</v>
      </c>
      <c r="C43" s="133">
        <v>0</v>
      </c>
      <c r="D43" s="133">
        <v>0</v>
      </c>
      <c r="E43" s="133">
        <v>0</v>
      </c>
      <c r="F43" s="238" t="s">
        <v>1982</v>
      </c>
      <c r="G43" s="255" t="s">
        <v>1983</v>
      </c>
      <c r="H43" s="207" t="s">
        <v>1984</v>
      </c>
      <c r="I43" s="271">
        <v>0</v>
      </c>
      <c r="J43" s="475">
        <v>0</v>
      </c>
      <c r="K43" s="274">
        <f t="shared" si="24"/>
        <v>0</v>
      </c>
      <c r="L43" s="475">
        <v>0</v>
      </c>
      <c r="M43" s="475">
        <v>0</v>
      </c>
      <c r="N43" s="274">
        <f t="shared" si="25"/>
        <v>0</v>
      </c>
      <c r="O43" s="274">
        <f t="shared" si="26"/>
        <v>0</v>
      </c>
      <c r="P43" s="114" t="s">
        <v>1974</v>
      </c>
      <c r="Q43" s="114" t="s">
        <v>402</v>
      </c>
      <c r="R43" s="526">
        <v>0</v>
      </c>
      <c r="S43" s="224" t="str">
        <f t="shared" si="23"/>
        <v>No hay Programación</v>
      </c>
      <c r="T43" s="114" t="str">
        <f t="shared" si="4"/>
        <v>De acuerdo con lo programado</v>
      </c>
      <c r="U43" s="528" t="s">
        <v>1927</v>
      </c>
      <c r="V43" s="264">
        <v>0</v>
      </c>
      <c r="W43" s="224" t="str">
        <f t="shared" si="5"/>
        <v>No hay Programación</v>
      </c>
      <c r="X43" s="114" t="str">
        <f t="shared" si="6"/>
        <v>De acuerdo con lo programado</v>
      </c>
      <c r="Y43" s="114"/>
      <c r="Z43" s="264">
        <v>0</v>
      </c>
      <c r="AA43" s="224" t="str">
        <f t="shared" si="7"/>
        <v>No hay Programación</v>
      </c>
      <c r="AB43" s="114" t="str">
        <f t="shared" si="8"/>
        <v>De acuerdo con lo programado</v>
      </c>
      <c r="AC43" s="114"/>
      <c r="AD43" s="264">
        <v>0</v>
      </c>
      <c r="AE43" s="224" t="str">
        <f t="shared" si="9"/>
        <v>No hay Programación</v>
      </c>
      <c r="AF43" s="114" t="str">
        <f t="shared" si="10"/>
        <v>De acuerdo con lo programado</v>
      </c>
      <c r="AG43" s="114"/>
      <c r="AH43" s="526">
        <f t="shared" si="11"/>
        <v>0</v>
      </c>
      <c r="AI43" s="113" t="str">
        <f t="shared" si="12"/>
        <v>No hay Programación</v>
      </c>
      <c r="AJ43" s="114" t="str">
        <f t="shared" si="13"/>
        <v>De acuerdo con lo programado</v>
      </c>
      <c r="AK43" s="114"/>
    </row>
    <row r="44" spans="1:37" ht="39.9" customHeight="1" thickTop="1" thickBot="1">
      <c r="A44" s="132">
        <f t="shared" si="27"/>
        <v>29</v>
      </c>
      <c r="B44" s="133">
        <v>0</v>
      </c>
      <c r="C44" s="133">
        <v>0</v>
      </c>
      <c r="D44" s="133">
        <v>0</v>
      </c>
      <c r="E44" s="133">
        <v>0</v>
      </c>
      <c r="F44" s="238" t="s">
        <v>1985</v>
      </c>
      <c r="G44" s="255" t="s">
        <v>1986</v>
      </c>
      <c r="H44" s="207" t="s">
        <v>1987</v>
      </c>
      <c r="I44" s="271">
        <v>0</v>
      </c>
      <c r="J44" s="475">
        <v>0</v>
      </c>
      <c r="K44" s="274">
        <f t="shared" si="24"/>
        <v>0</v>
      </c>
      <c r="L44" s="475">
        <v>0</v>
      </c>
      <c r="M44" s="475">
        <v>0</v>
      </c>
      <c r="N44" s="274">
        <f t="shared" si="25"/>
        <v>0</v>
      </c>
      <c r="O44" s="274">
        <f t="shared" si="26"/>
        <v>0</v>
      </c>
      <c r="P44" s="114" t="s">
        <v>1955</v>
      </c>
      <c r="Q44" s="114" t="s">
        <v>402</v>
      </c>
      <c r="R44" s="526">
        <v>0</v>
      </c>
      <c r="S44" s="224" t="str">
        <f t="shared" si="23"/>
        <v>No hay Programación</v>
      </c>
      <c r="T44" s="114" t="str">
        <f t="shared" si="4"/>
        <v>De acuerdo con lo programado</v>
      </c>
      <c r="U44" s="528" t="s">
        <v>1927</v>
      </c>
      <c r="V44" s="264">
        <v>0</v>
      </c>
      <c r="W44" s="224" t="str">
        <f t="shared" si="5"/>
        <v>No hay Programación</v>
      </c>
      <c r="X44" s="114" t="str">
        <f t="shared" si="6"/>
        <v>De acuerdo con lo programado</v>
      </c>
      <c r="Y44" s="114"/>
      <c r="Z44" s="264">
        <v>0</v>
      </c>
      <c r="AA44" s="224" t="str">
        <f t="shared" si="7"/>
        <v>No hay Programación</v>
      </c>
      <c r="AB44" s="114" t="str">
        <f t="shared" si="8"/>
        <v>De acuerdo con lo programado</v>
      </c>
      <c r="AC44" s="114"/>
      <c r="AD44" s="264">
        <v>0</v>
      </c>
      <c r="AE44" s="224" t="str">
        <f t="shared" si="9"/>
        <v>No hay Programación</v>
      </c>
      <c r="AF44" s="114" t="str">
        <f t="shared" si="10"/>
        <v>De acuerdo con lo programado</v>
      </c>
      <c r="AG44" s="114"/>
      <c r="AH44" s="526">
        <f t="shared" si="11"/>
        <v>0</v>
      </c>
      <c r="AI44" s="113" t="str">
        <f t="shared" si="12"/>
        <v>No hay Programación</v>
      </c>
      <c r="AJ44" s="114" t="str">
        <f t="shared" si="13"/>
        <v>De acuerdo con lo programado</v>
      </c>
      <c r="AK44" s="114"/>
    </row>
    <row r="45" spans="1:37" ht="39.9" customHeight="1" thickTop="1" thickBot="1">
      <c r="A45" s="132">
        <f t="shared" si="27"/>
        <v>30</v>
      </c>
      <c r="B45" s="133">
        <v>0</v>
      </c>
      <c r="C45" s="133">
        <v>0</v>
      </c>
      <c r="D45" s="133">
        <v>0</v>
      </c>
      <c r="E45" s="133">
        <v>0</v>
      </c>
      <c r="F45" s="238" t="s">
        <v>1988</v>
      </c>
      <c r="G45" s="255" t="s">
        <v>1989</v>
      </c>
      <c r="H45" s="207" t="s">
        <v>1990</v>
      </c>
      <c r="I45" s="271">
        <v>0</v>
      </c>
      <c r="J45" s="475">
        <v>0</v>
      </c>
      <c r="K45" s="274">
        <f t="shared" si="24"/>
        <v>0</v>
      </c>
      <c r="L45" s="475">
        <v>0</v>
      </c>
      <c r="M45" s="475">
        <v>0</v>
      </c>
      <c r="N45" s="274">
        <f t="shared" si="25"/>
        <v>0</v>
      </c>
      <c r="O45" s="274">
        <f t="shared" si="26"/>
        <v>0</v>
      </c>
      <c r="P45" s="114" t="s">
        <v>1955</v>
      </c>
      <c r="Q45" s="114" t="s">
        <v>402</v>
      </c>
      <c r="R45" s="526">
        <v>0</v>
      </c>
      <c r="S45" s="224" t="str">
        <f t="shared" si="23"/>
        <v>No hay Programación</v>
      </c>
      <c r="T45" s="114" t="str">
        <f t="shared" si="4"/>
        <v>De acuerdo con lo programado</v>
      </c>
      <c r="U45" s="528" t="s">
        <v>1927</v>
      </c>
      <c r="V45" s="264">
        <v>0</v>
      </c>
      <c r="W45" s="224" t="str">
        <f t="shared" si="5"/>
        <v>No hay Programación</v>
      </c>
      <c r="X45" s="114" t="str">
        <f t="shared" si="6"/>
        <v>De acuerdo con lo programado</v>
      </c>
      <c r="Y45" s="114"/>
      <c r="Z45" s="264">
        <v>0</v>
      </c>
      <c r="AA45" s="224" t="str">
        <f t="shared" si="7"/>
        <v>No hay Programación</v>
      </c>
      <c r="AB45" s="114" t="str">
        <f t="shared" si="8"/>
        <v>De acuerdo con lo programado</v>
      </c>
      <c r="AC45" s="114"/>
      <c r="AD45" s="264">
        <v>0</v>
      </c>
      <c r="AE45" s="224" t="str">
        <f t="shared" si="9"/>
        <v>No hay Programación</v>
      </c>
      <c r="AF45" s="114" t="str">
        <f t="shared" si="10"/>
        <v>De acuerdo con lo programado</v>
      </c>
      <c r="AG45" s="114"/>
      <c r="AH45" s="526">
        <f t="shared" si="11"/>
        <v>0</v>
      </c>
      <c r="AI45" s="113" t="str">
        <f t="shared" si="12"/>
        <v>No hay Programación</v>
      </c>
      <c r="AJ45" s="114" t="str">
        <f t="shared" si="13"/>
        <v>De acuerdo con lo programado</v>
      </c>
      <c r="AK45" s="114"/>
    </row>
    <row r="46" spans="1:37" ht="39.9" customHeight="1" thickTop="1" thickBot="1">
      <c r="A46" s="132">
        <f t="shared" si="27"/>
        <v>31</v>
      </c>
      <c r="B46" s="133">
        <v>0</v>
      </c>
      <c r="C46" s="133">
        <v>0</v>
      </c>
      <c r="D46" s="133">
        <v>0</v>
      </c>
      <c r="E46" s="133">
        <v>0</v>
      </c>
      <c r="F46" s="238" t="s">
        <v>1991</v>
      </c>
      <c r="G46" s="255" t="s">
        <v>1992</v>
      </c>
      <c r="H46" s="207" t="s">
        <v>1962</v>
      </c>
      <c r="I46" s="271">
        <v>0</v>
      </c>
      <c r="J46" s="475">
        <v>0</v>
      </c>
      <c r="K46" s="274">
        <f t="shared" si="24"/>
        <v>0</v>
      </c>
      <c r="L46" s="475">
        <v>0</v>
      </c>
      <c r="M46" s="475">
        <v>0</v>
      </c>
      <c r="N46" s="274">
        <f t="shared" si="25"/>
        <v>0</v>
      </c>
      <c r="O46" s="274">
        <f t="shared" si="26"/>
        <v>0</v>
      </c>
      <c r="P46" s="114" t="s">
        <v>1955</v>
      </c>
      <c r="Q46" s="114" t="s">
        <v>402</v>
      </c>
      <c r="R46" s="526">
        <v>10</v>
      </c>
      <c r="S46" s="224" t="str">
        <f t="shared" si="23"/>
        <v>No hay Programación</v>
      </c>
      <c r="T46" s="114" t="str">
        <f t="shared" si="4"/>
        <v>De acuerdo con lo programado</v>
      </c>
      <c r="U46" s="528" t="s">
        <v>1927</v>
      </c>
      <c r="V46" s="264">
        <v>0</v>
      </c>
      <c r="W46" s="224" t="str">
        <f t="shared" si="5"/>
        <v>No hay Programación</v>
      </c>
      <c r="X46" s="114" t="str">
        <f t="shared" si="6"/>
        <v>De acuerdo con lo programado</v>
      </c>
      <c r="Y46" s="114"/>
      <c r="Z46" s="264">
        <v>0</v>
      </c>
      <c r="AA46" s="224" t="str">
        <f t="shared" si="7"/>
        <v>No hay Programación</v>
      </c>
      <c r="AB46" s="114" t="str">
        <f t="shared" si="8"/>
        <v>De acuerdo con lo programado</v>
      </c>
      <c r="AC46" s="114"/>
      <c r="AD46" s="264">
        <v>0</v>
      </c>
      <c r="AE46" s="224" t="str">
        <f t="shared" si="9"/>
        <v>No hay Programación</v>
      </c>
      <c r="AF46" s="114" t="str">
        <f t="shared" si="10"/>
        <v>De acuerdo con lo programado</v>
      </c>
      <c r="AG46" s="114"/>
      <c r="AH46" s="526">
        <f t="shared" si="11"/>
        <v>10</v>
      </c>
      <c r="AI46" s="113" t="str">
        <f t="shared" si="12"/>
        <v>No hay Programación</v>
      </c>
      <c r="AJ46" s="114" t="str">
        <f t="shared" si="13"/>
        <v>De acuerdo con lo programado</v>
      </c>
      <c r="AK46" s="114"/>
    </row>
    <row r="47" spans="1:37" ht="39.9" customHeight="1" thickTop="1" thickBot="1">
      <c r="A47" s="132">
        <f t="shared" si="27"/>
        <v>32</v>
      </c>
      <c r="B47" s="133">
        <v>0</v>
      </c>
      <c r="C47" s="133">
        <v>0</v>
      </c>
      <c r="D47" s="133">
        <v>0</v>
      </c>
      <c r="E47" s="133">
        <v>0</v>
      </c>
      <c r="F47" s="238" t="s">
        <v>1993</v>
      </c>
      <c r="G47" s="255" t="s">
        <v>150</v>
      </c>
      <c r="H47" s="207" t="s">
        <v>217</v>
      </c>
      <c r="I47" s="271">
        <v>0</v>
      </c>
      <c r="J47" s="475">
        <v>0</v>
      </c>
      <c r="K47" s="274">
        <f t="shared" ref="K47:K48" si="28">I47+J47</f>
        <v>0</v>
      </c>
      <c r="L47" s="475">
        <v>0</v>
      </c>
      <c r="M47" s="475">
        <v>0</v>
      </c>
      <c r="N47" s="274">
        <f t="shared" ref="N47:N48" si="29">L47+M47</f>
        <v>0</v>
      </c>
      <c r="O47" s="274">
        <f t="shared" ref="O47:O48" si="30">K47+N47</f>
        <v>0</v>
      </c>
      <c r="P47" s="114" t="s">
        <v>1978</v>
      </c>
      <c r="Q47" s="114" t="s">
        <v>402</v>
      </c>
      <c r="R47" s="526">
        <v>945</v>
      </c>
      <c r="S47" s="224" t="str">
        <f t="shared" si="23"/>
        <v>No hay Programación</v>
      </c>
      <c r="T47" s="114" t="str">
        <f t="shared" si="4"/>
        <v>De acuerdo con lo programado</v>
      </c>
      <c r="U47" s="528" t="s">
        <v>1927</v>
      </c>
      <c r="V47" s="264">
        <v>0</v>
      </c>
      <c r="W47" s="224" t="str">
        <f t="shared" si="5"/>
        <v>No hay Programación</v>
      </c>
      <c r="X47" s="114" t="str">
        <f t="shared" si="6"/>
        <v>De acuerdo con lo programado</v>
      </c>
      <c r="Y47" s="114"/>
      <c r="Z47" s="264">
        <v>0</v>
      </c>
      <c r="AA47" s="224" t="str">
        <f t="shared" si="7"/>
        <v>No hay Programación</v>
      </c>
      <c r="AB47" s="114" t="str">
        <f t="shared" si="8"/>
        <v>De acuerdo con lo programado</v>
      </c>
      <c r="AC47" s="114"/>
      <c r="AD47" s="264">
        <v>0</v>
      </c>
      <c r="AE47" s="224" t="str">
        <f t="shared" si="9"/>
        <v>No hay Programación</v>
      </c>
      <c r="AF47" s="114" t="str">
        <f t="shared" si="10"/>
        <v>De acuerdo con lo programado</v>
      </c>
      <c r="AG47" s="114"/>
      <c r="AH47" s="526">
        <f t="shared" si="11"/>
        <v>945</v>
      </c>
      <c r="AI47" s="113" t="str">
        <f t="shared" si="12"/>
        <v>No hay Programación</v>
      </c>
      <c r="AJ47" s="114" t="str">
        <f t="shared" si="13"/>
        <v>De acuerdo con lo programado</v>
      </c>
      <c r="AK47" s="114"/>
    </row>
    <row r="48" spans="1:37" ht="39.9" customHeight="1" thickTop="1" thickBot="1">
      <c r="A48" s="132">
        <f t="shared" si="27"/>
        <v>33</v>
      </c>
      <c r="B48" s="133">
        <v>0</v>
      </c>
      <c r="C48" s="133">
        <v>0</v>
      </c>
      <c r="D48" s="133">
        <v>0</v>
      </c>
      <c r="E48" s="133">
        <v>0</v>
      </c>
      <c r="F48" s="238" t="s">
        <v>1994</v>
      </c>
      <c r="G48" s="255" t="s">
        <v>150</v>
      </c>
      <c r="H48" s="207" t="s">
        <v>217</v>
      </c>
      <c r="I48" s="271">
        <v>0</v>
      </c>
      <c r="J48" s="475">
        <v>0</v>
      </c>
      <c r="K48" s="274">
        <f t="shared" si="28"/>
        <v>0</v>
      </c>
      <c r="L48" s="475">
        <v>0</v>
      </c>
      <c r="M48" s="475">
        <v>0</v>
      </c>
      <c r="N48" s="274">
        <f t="shared" si="29"/>
        <v>0</v>
      </c>
      <c r="O48" s="274">
        <f t="shared" si="30"/>
        <v>0</v>
      </c>
      <c r="P48" s="114" t="s">
        <v>1978</v>
      </c>
      <c r="Q48" s="114" t="s">
        <v>402</v>
      </c>
      <c r="R48" s="526">
        <v>51</v>
      </c>
      <c r="S48" s="224" t="str">
        <f t="shared" si="23"/>
        <v>No hay Programación</v>
      </c>
      <c r="T48" s="114" t="str">
        <f t="shared" si="4"/>
        <v>De acuerdo con lo programado</v>
      </c>
      <c r="U48" s="528" t="s">
        <v>1927</v>
      </c>
      <c r="V48" s="264">
        <v>0</v>
      </c>
      <c r="W48" s="224" t="str">
        <f t="shared" si="5"/>
        <v>No hay Programación</v>
      </c>
      <c r="X48" s="114" t="str">
        <f t="shared" si="6"/>
        <v>De acuerdo con lo programado</v>
      </c>
      <c r="Y48" s="114"/>
      <c r="Z48" s="264">
        <v>0</v>
      </c>
      <c r="AA48" s="224" t="str">
        <f t="shared" si="7"/>
        <v>No hay Programación</v>
      </c>
      <c r="AB48" s="114" t="str">
        <f t="shared" si="8"/>
        <v>De acuerdo con lo programado</v>
      </c>
      <c r="AC48" s="114"/>
      <c r="AD48" s="264">
        <v>0</v>
      </c>
      <c r="AE48" s="224" t="str">
        <f t="shared" si="9"/>
        <v>No hay Programación</v>
      </c>
      <c r="AF48" s="114" t="str">
        <f t="shared" si="10"/>
        <v>De acuerdo con lo programado</v>
      </c>
      <c r="AG48" s="114"/>
      <c r="AH48" s="526">
        <f t="shared" si="11"/>
        <v>51</v>
      </c>
      <c r="AI48" s="113" t="str">
        <f t="shared" si="12"/>
        <v>No hay Programación</v>
      </c>
      <c r="AJ48" s="114" t="str">
        <f t="shared" si="13"/>
        <v>De acuerdo con lo programado</v>
      </c>
      <c r="AK48" s="114"/>
    </row>
    <row r="49" spans="1:37" ht="39.9" customHeight="1" thickTop="1" thickBot="1">
      <c r="A49" s="188">
        <f t="shared" si="27"/>
        <v>34</v>
      </c>
      <c r="B49" s="184"/>
      <c r="C49" s="184"/>
      <c r="D49" s="184"/>
      <c r="E49" s="184"/>
      <c r="F49" s="383"/>
      <c r="G49" s="455"/>
      <c r="H49" s="186"/>
      <c r="I49" s="475">
        <v>0</v>
      </c>
      <c r="J49" s="475">
        <v>0</v>
      </c>
      <c r="K49" s="274">
        <f t="shared" ref="K49:K54" si="31">I49+J49</f>
        <v>0</v>
      </c>
      <c r="L49" s="475">
        <v>0</v>
      </c>
      <c r="M49" s="475">
        <v>0</v>
      </c>
      <c r="N49" s="274">
        <f t="shared" ref="N49:N54" si="32">L49+M49</f>
        <v>0</v>
      </c>
      <c r="O49" s="274">
        <f t="shared" ref="O49:O54" si="33">K49+N49</f>
        <v>0</v>
      </c>
      <c r="P49" s="187"/>
      <c r="Q49" s="187"/>
      <c r="R49" s="526">
        <v>0</v>
      </c>
      <c r="S49" s="224" t="str">
        <f t="shared" ref="S49:S54" si="34">IF(R49="","No hay ejecución",IF(AND(I49=0),"No hay Programación", R49/I49))</f>
        <v>No hay Programación</v>
      </c>
      <c r="T49" s="114" t="str">
        <f t="shared" ref="T49:T54" si="35">IF(S49="No hay ejecución","NA",IF(S49&gt;=90%,"De acuerdo con lo programado",IF(S49&gt;=51%,"Atraso Leve",IF(S49&lt;50%,"En riesgo en cumplimiento"))))</f>
        <v>De acuerdo con lo programado</v>
      </c>
      <c r="U49" s="528" t="s">
        <v>1927</v>
      </c>
      <c r="V49" s="264">
        <v>0</v>
      </c>
      <c r="W49" s="224" t="str">
        <f t="shared" si="5"/>
        <v>No hay Programación</v>
      </c>
      <c r="X49" s="114" t="str">
        <f t="shared" si="6"/>
        <v>De acuerdo con lo programado</v>
      </c>
      <c r="Y49" s="114"/>
      <c r="Z49" s="264">
        <v>0</v>
      </c>
      <c r="AA49" s="224" t="str">
        <f t="shared" si="7"/>
        <v>No hay Programación</v>
      </c>
      <c r="AB49" s="114" t="str">
        <f t="shared" si="8"/>
        <v>De acuerdo con lo programado</v>
      </c>
      <c r="AC49" s="114"/>
      <c r="AD49" s="264">
        <v>0</v>
      </c>
      <c r="AE49" s="224" t="str">
        <f t="shared" si="9"/>
        <v>No hay Programación</v>
      </c>
      <c r="AF49" s="114" t="str">
        <f t="shared" si="10"/>
        <v>De acuerdo con lo programado</v>
      </c>
      <c r="AG49" s="114"/>
      <c r="AH49" s="526">
        <f t="shared" si="11"/>
        <v>0</v>
      </c>
      <c r="AI49" s="113" t="str">
        <f t="shared" si="12"/>
        <v>No hay Programación</v>
      </c>
      <c r="AJ49" s="114" t="str">
        <f t="shared" si="13"/>
        <v>De acuerdo con lo programado</v>
      </c>
      <c r="AK49" s="114"/>
    </row>
    <row r="50" spans="1:37" ht="39.9" customHeight="1" thickTop="1" thickBot="1">
      <c r="A50" s="188">
        <f t="shared" si="27"/>
        <v>35</v>
      </c>
      <c r="B50" s="184"/>
      <c r="C50" s="184"/>
      <c r="D50" s="184"/>
      <c r="E50" s="184"/>
      <c r="F50" s="383"/>
      <c r="G50" s="455"/>
      <c r="H50" s="186"/>
      <c r="I50" s="475">
        <v>0</v>
      </c>
      <c r="J50" s="475">
        <v>0</v>
      </c>
      <c r="K50" s="274">
        <f t="shared" si="31"/>
        <v>0</v>
      </c>
      <c r="L50" s="475">
        <v>0</v>
      </c>
      <c r="M50" s="475">
        <v>0</v>
      </c>
      <c r="N50" s="274">
        <f t="shared" si="32"/>
        <v>0</v>
      </c>
      <c r="O50" s="274">
        <f t="shared" si="33"/>
        <v>0</v>
      </c>
      <c r="P50" s="187"/>
      <c r="Q50" s="187"/>
      <c r="R50" s="526">
        <v>0</v>
      </c>
      <c r="S50" s="224" t="str">
        <f t="shared" si="34"/>
        <v>No hay Programación</v>
      </c>
      <c r="T50" s="114" t="str">
        <f t="shared" si="35"/>
        <v>De acuerdo con lo programado</v>
      </c>
      <c r="U50" s="528" t="s">
        <v>1927</v>
      </c>
      <c r="V50" s="264">
        <v>0</v>
      </c>
      <c r="W50" s="224" t="str">
        <f t="shared" si="5"/>
        <v>No hay Programación</v>
      </c>
      <c r="X50" s="114" t="str">
        <f t="shared" si="6"/>
        <v>De acuerdo con lo programado</v>
      </c>
      <c r="Y50" s="114"/>
      <c r="Z50" s="264">
        <v>0</v>
      </c>
      <c r="AA50" s="224" t="str">
        <f t="shared" si="7"/>
        <v>No hay Programación</v>
      </c>
      <c r="AB50" s="114" t="str">
        <f t="shared" si="8"/>
        <v>De acuerdo con lo programado</v>
      </c>
      <c r="AC50" s="114"/>
      <c r="AD50" s="264">
        <v>0</v>
      </c>
      <c r="AE50" s="224" t="str">
        <f t="shared" si="9"/>
        <v>No hay Programación</v>
      </c>
      <c r="AF50" s="114" t="str">
        <f t="shared" si="10"/>
        <v>De acuerdo con lo programado</v>
      </c>
      <c r="AG50" s="114"/>
      <c r="AH50" s="526">
        <f t="shared" si="11"/>
        <v>0</v>
      </c>
      <c r="AI50" s="113" t="str">
        <f t="shared" si="12"/>
        <v>No hay Programación</v>
      </c>
      <c r="AJ50" s="114" t="str">
        <f t="shared" si="13"/>
        <v>De acuerdo con lo programado</v>
      </c>
      <c r="AK50" s="114"/>
    </row>
    <row r="51" spans="1:37" ht="39.9" customHeight="1" thickTop="1" thickBot="1">
      <c r="A51" s="188">
        <f t="shared" si="27"/>
        <v>36</v>
      </c>
      <c r="B51" s="184"/>
      <c r="C51" s="184"/>
      <c r="D51" s="184"/>
      <c r="E51" s="184"/>
      <c r="F51" s="383"/>
      <c r="G51" s="455"/>
      <c r="H51" s="186"/>
      <c r="I51" s="475">
        <v>0</v>
      </c>
      <c r="J51" s="475">
        <v>0</v>
      </c>
      <c r="K51" s="274">
        <f t="shared" si="31"/>
        <v>0</v>
      </c>
      <c r="L51" s="475">
        <v>0</v>
      </c>
      <c r="M51" s="475">
        <v>0</v>
      </c>
      <c r="N51" s="274">
        <f t="shared" si="32"/>
        <v>0</v>
      </c>
      <c r="O51" s="274">
        <f t="shared" si="33"/>
        <v>0</v>
      </c>
      <c r="P51" s="187"/>
      <c r="Q51" s="187"/>
      <c r="R51" s="526">
        <v>0</v>
      </c>
      <c r="S51" s="224" t="str">
        <f t="shared" si="34"/>
        <v>No hay Programación</v>
      </c>
      <c r="T51" s="114" t="str">
        <f t="shared" si="35"/>
        <v>De acuerdo con lo programado</v>
      </c>
      <c r="U51" s="528" t="s">
        <v>1927</v>
      </c>
      <c r="V51" s="264">
        <v>0</v>
      </c>
      <c r="W51" s="224" t="str">
        <f t="shared" si="5"/>
        <v>No hay Programación</v>
      </c>
      <c r="X51" s="114" t="str">
        <f t="shared" si="6"/>
        <v>De acuerdo con lo programado</v>
      </c>
      <c r="Y51" s="114"/>
      <c r="Z51" s="264">
        <v>0</v>
      </c>
      <c r="AA51" s="224" t="str">
        <f t="shared" si="7"/>
        <v>No hay Programación</v>
      </c>
      <c r="AB51" s="114" t="str">
        <f t="shared" si="8"/>
        <v>De acuerdo con lo programado</v>
      </c>
      <c r="AC51" s="114"/>
      <c r="AD51" s="264">
        <v>0</v>
      </c>
      <c r="AE51" s="224" t="str">
        <f t="shared" si="9"/>
        <v>No hay Programación</v>
      </c>
      <c r="AF51" s="114" t="str">
        <f t="shared" si="10"/>
        <v>De acuerdo con lo programado</v>
      </c>
      <c r="AG51" s="114"/>
      <c r="AH51" s="526">
        <f t="shared" si="11"/>
        <v>0</v>
      </c>
      <c r="AI51" s="113" t="str">
        <f t="shared" si="12"/>
        <v>No hay Programación</v>
      </c>
      <c r="AJ51" s="114" t="str">
        <f t="shared" si="13"/>
        <v>De acuerdo con lo programado</v>
      </c>
      <c r="AK51" s="114"/>
    </row>
    <row r="52" spans="1:37" ht="39.9" customHeight="1" thickTop="1" thickBot="1">
      <c r="A52" s="188">
        <f t="shared" si="27"/>
        <v>37</v>
      </c>
      <c r="B52" s="184"/>
      <c r="C52" s="184"/>
      <c r="D52" s="184"/>
      <c r="E52" s="184"/>
      <c r="F52" s="383"/>
      <c r="G52" s="455"/>
      <c r="H52" s="186"/>
      <c r="I52" s="475">
        <v>0</v>
      </c>
      <c r="J52" s="475">
        <v>0</v>
      </c>
      <c r="K52" s="274">
        <f t="shared" si="31"/>
        <v>0</v>
      </c>
      <c r="L52" s="475">
        <v>0</v>
      </c>
      <c r="M52" s="475">
        <v>0</v>
      </c>
      <c r="N52" s="274">
        <f t="shared" si="32"/>
        <v>0</v>
      </c>
      <c r="O52" s="274">
        <f t="shared" si="33"/>
        <v>0</v>
      </c>
      <c r="P52" s="187"/>
      <c r="Q52" s="187"/>
      <c r="R52" s="526">
        <v>0</v>
      </c>
      <c r="S52" s="224" t="str">
        <f t="shared" si="34"/>
        <v>No hay Programación</v>
      </c>
      <c r="T52" s="114" t="str">
        <f t="shared" si="35"/>
        <v>De acuerdo con lo programado</v>
      </c>
      <c r="U52" s="528" t="s">
        <v>1927</v>
      </c>
      <c r="V52" s="264">
        <v>0</v>
      </c>
      <c r="W52" s="224" t="str">
        <f t="shared" si="5"/>
        <v>No hay Programación</v>
      </c>
      <c r="X52" s="114" t="str">
        <f t="shared" si="6"/>
        <v>De acuerdo con lo programado</v>
      </c>
      <c r="Y52" s="114"/>
      <c r="Z52" s="264">
        <v>0</v>
      </c>
      <c r="AA52" s="224" t="str">
        <f t="shared" si="7"/>
        <v>No hay Programación</v>
      </c>
      <c r="AB52" s="114" t="str">
        <f t="shared" si="8"/>
        <v>De acuerdo con lo programado</v>
      </c>
      <c r="AC52" s="114"/>
      <c r="AD52" s="264">
        <v>0</v>
      </c>
      <c r="AE52" s="224" t="str">
        <f t="shared" si="9"/>
        <v>No hay Programación</v>
      </c>
      <c r="AF52" s="114" t="str">
        <f t="shared" si="10"/>
        <v>De acuerdo con lo programado</v>
      </c>
      <c r="AG52" s="114"/>
      <c r="AH52" s="526">
        <f t="shared" si="11"/>
        <v>0</v>
      </c>
      <c r="AI52" s="113" t="str">
        <f t="shared" si="12"/>
        <v>No hay Programación</v>
      </c>
      <c r="AJ52" s="114" t="str">
        <f t="shared" si="13"/>
        <v>De acuerdo con lo programado</v>
      </c>
      <c r="AK52" s="114"/>
    </row>
    <row r="53" spans="1:37" ht="39.9" customHeight="1" thickTop="1" thickBot="1">
      <c r="A53" s="188">
        <f t="shared" si="27"/>
        <v>38</v>
      </c>
      <c r="B53" s="184"/>
      <c r="C53" s="184"/>
      <c r="D53" s="184"/>
      <c r="E53" s="184"/>
      <c r="F53" s="383"/>
      <c r="G53" s="455"/>
      <c r="H53" s="186"/>
      <c r="I53" s="475">
        <v>0</v>
      </c>
      <c r="J53" s="475">
        <v>0</v>
      </c>
      <c r="K53" s="274">
        <f t="shared" si="31"/>
        <v>0</v>
      </c>
      <c r="L53" s="475">
        <v>0</v>
      </c>
      <c r="M53" s="475">
        <v>0</v>
      </c>
      <c r="N53" s="274">
        <f t="shared" si="32"/>
        <v>0</v>
      </c>
      <c r="O53" s="274">
        <f t="shared" si="33"/>
        <v>0</v>
      </c>
      <c r="P53" s="187"/>
      <c r="Q53" s="187"/>
      <c r="R53" s="526">
        <v>0</v>
      </c>
      <c r="S53" s="224" t="str">
        <f t="shared" si="34"/>
        <v>No hay Programación</v>
      </c>
      <c r="T53" s="114" t="str">
        <f t="shared" si="35"/>
        <v>De acuerdo con lo programado</v>
      </c>
      <c r="U53" s="528" t="s">
        <v>1927</v>
      </c>
      <c r="V53" s="264">
        <v>0</v>
      </c>
      <c r="W53" s="224" t="str">
        <f t="shared" si="5"/>
        <v>No hay Programación</v>
      </c>
      <c r="X53" s="114" t="str">
        <f t="shared" si="6"/>
        <v>De acuerdo con lo programado</v>
      </c>
      <c r="Y53" s="114"/>
      <c r="Z53" s="264">
        <v>0</v>
      </c>
      <c r="AA53" s="224" t="str">
        <f t="shared" si="7"/>
        <v>No hay Programación</v>
      </c>
      <c r="AB53" s="114" t="str">
        <f t="shared" si="8"/>
        <v>De acuerdo con lo programado</v>
      </c>
      <c r="AC53" s="114"/>
      <c r="AD53" s="264">
        <v>0</v>
      </c>
      <c r="AE53" s="224" t="str">
        <f t="shared" si="9"/>
        <v>No hay Programación</v>
      </c>
      <c r="AF53" s="114" t="str">
        <f t="shared" si="10"/>
        <v>De acuerdo con lo programado</v>
      </c>
      <c r="AG53" s="114"/>
      <c r="AH53" s="526">
        <f t="shared" si="11"/>
        <v>0</v>
      </c>
      <c r="AI53" s="113" t="str">
        <f t="shared" si="12"/>
        <v>No hay Programación</v>
      </c>
      <c r="AJ53" s="114" t="str">
        <f t="shared" si="13"/>
        <v>De acuerdo con lo programado</v>
      </c>
      <c r="AK53" s="114"/>
    </row>
    <row r="54" spans="1:37" ht="39.9" customHeight="1" thickTop="1" thickBot="1">
      <c r="A54" s="188">
        <f t="shared" si="27"/>
        <v>39</v>
      </c>
      <c r="B54" s="184"/>
      <c r="C54" s="184"/>
      <c r="D54" s="184"/>
      <c r="E54" s="184"/>
      <c r="F54" s="383"/>
      <c r="G54" s="455"/>
      <c r="H54" s="186"/>
      <c r="I54" s="475">
        <v>0</v>
      </c>
      <c r="J54" s="475">
        <v>0</v>
      </c>
      <c r="K54" s="274">
        <f t="shared" si="31"/>
        <v>0</v>
      </c>
      <c r="L54" s="475">
        <v>0</v>
      </c>
      <c r="M54" s="475">
        <v>0</v>
      </c>
      <c r="N54" s="274">
        <f t="shared" si="32"/>
        <v>0</v>
      </c>
      <c r="O54" s="274">
        <f t="shared" si="33"/>
        <v>0</v>
      </c>
      <c r="P54" s="187"/>
      <c r="Q54" s="187"/>
      <c r="R54" s="526">
        <v>0</v>
      </c>
      <c r="S54" s="224" t="str">
        <f t="shared" si="34"/>
        <v>No hay Programación</v>
      </c>
      <c r="T54" s="114" t="str">
        <f t="shared" si="35"/>
        <v>De acuerdo con lo programado</v>
      </c>
      <c r="U54" s="528" t="s">
        <v>1927</v>
      </c>
      <c r="V54" s="264">
        <v>0</v>
      </c>
      <c r="W54" s="224" t="str">
        <f t="shared" si="5"/>
        <v>No hay Programación</v>
      </c>
      <c r="X54" s="114" t="str">
        <f t="shared" si="6"/>
        <v>De acuerdo con lo programado</v>
      </c>
      <c r="Y54" s="114"/>
      <c r="Z54" s="264">
        <v>0</v>
      </c>
      <c r="AA54" s="224" t="str">
        <f t="shared" si="7"/>
        <v>No hay Programación</v>
      </c>
      <c r="AB54" s="114" t="str">
        <f t="shared" si="8"/>
        <v>De acuerdo con lo programado</v>
      </c>
      <c r="AC54" s="114"/>
      <c r="AD54" s="264">
        <v>0</v>
      </c>
      <c r="AE54" s="224" t="str">
        <f t="shared" si="9"/>
        <v>No hay Programación</v>
      </c>
      <c r="AF54" s="114" t="str">
        <f t="shared" si="10"/>
        <v>De acuerdo con lo programado</v>
      </c>
      <c r="AG54" s="114"/>
      <c r="AH54" s="526">
        <f t="shared" si="11"/>
        <v>0</v>
      </c>
      <c r="AI54" s="113" t="str">
        <f t="shared" si="12"/>
        <v>No hay Programación</v>
      </c>
      <c r="AJ54" s="114" t="str">
        <f t="shared" si="13"/>
        <v>De acuerdo con lo programado</v>
      </c>
      <c r="AK54" s="114"/>
    </row>
    <row r="55" spans="1:37" ht="15.5" thickTop="1" thickBot="1">
      <c r="A55" s="401"/>
      <c r="B55" s="401"/>
      <c r="C55" s="401"/>
      <c r="D55" s="401"/>
      <c r="E55" s="401"/>
      <c r="F55" s="370"/>
      <c r="G55" s="348"/>
      <c r="H55" s="348"/>
      <c r="I55" s="349"/>
      <c r="J55" s="349"/>
      <c r="K55" s="458"/>
      <c r="L55" s="349"/>
      <c r="M55" s="349"/>
      <c r="N55" s="349"/>
      <c r="O55" s="458"/>
      <c r="P55" s="349"/>
      <c r="Q55" s="349"/>
      <c r="R55" s="248"/>
      <c r="S55" s="248"/>
      <c r="T55" s="248"/>
      <c r="U55" s="469"/>
      <c r="V55" s="248"/>
      <c r="W55" s="248"/>
      <c r="X55" s="248"/>
      <c r="Y55" s="248"/>
      <c r="Z55" s="248"/>
      <c r="AA55" s="248"/>
      <c r="AB55" s="248"/>
      <c r="AC55" s="115"/>
      <c r="AD55" s="248"/>
      <c r="AE55" s="248"/>
    </row>
    <row r="56" spans="1:37" ht="15.5" thickTop="1" thickBot="1">
      <c r="A56" s="1265" t="s">
        <v>363</v>
      </c>
      <c r="B56" s="1266"/>
      <c r="C56" s="1266"/>
      <c r="D56" s="1266"/>
      <c r="E56" s="1266"/>
      <c r="F56" s="190"/>
      <c r="G56" s="351"/>
      <c r="H56" s="351"/>
      <c r="I56" s="349"/>
      <c r="J56" s="349"/>
      <c r="K56" s="458"/>
      <c r="L56" s="349"/>
      <c r="M56" s="349"/>
      <c r="N56" s="349"/>
      <c r="O56" s="458"/>
      <c r="P56" s="349"/>
      <c r="Q56" s="349"/>
      <c r="R56" s="248"/>
      <c r="S56" s="248"/>
      <c r="T56" s="248"/>
      <c r="U56" s="469"/>
      <c r="V56" s="248"/>
      <c r="W56" s="248"/>
      <c r="X56" s="248"/>
      <c r="Y56" s="248"/>
      <c r="Z56" s="248"/>
      <c r="AA56" s="248"/>
      <c r="AB56" s="248"/>
      <c r="AC56" s="248"/>
      <c r="AD56" s="248"/>
      <c r="AE56" s="248"/>
    </row>
    <row r="57" spans="1:37" ht="15.5" thickTop="1" thickBot="1">
      <c r="A57" s="403"/>
      <c r="B57" s="403"/>
      <c r="C57" s="403"/>
      <c r="D57" s="403"/>
      <c r="E57" s="403"/>
      <c r="F57" s="373"/>
      <c r="G57" s="351"/>
      <c r="H57" s="351"/>
      <c r="I57" s="349"/>
      <c r="J57" s="349"/>
      <c r="K57" s="458"/>
      <c r="L57" s="349"/>
      <c r="M57" s="349"/>
      <c r="N57" s="349"/>
      <c r="O57" s="458"/>
      <c r="P57" s="349"/>
      <c r="Q57" s="349"/>
      <c r="R57" s="248"/>
      <c r="S57" s="248"/>
      <c r="T57" s="248"/>
      <c r="U57" s="469"/>
      <c r="V57" s="248"/>
      <c r="W57" s="248"/>
      <c r="X57" s="248"/>
      <c r="Y57" s="248"/>
      <c r="Z57" s="248"/>
      <c r="AA57" s="248"/>
      <c r="AB57" s="248"/>
      <c r="AC57" s="248"/>
      <c r="AD57" s="248"/>
      <c r="AE57" s="248"/>
    </row>
    <row r="58" spans="1:37" ht="15.5" thickTop="1" thickBot="1">
      <c r="A58" s="1267" t="s">
        <v>365</v>
      </c>
      <c r="B58" s="1268"/>
      <c r="C58" s="1268"/>
      <c r="D58" s="1268"/>
      <c r="E58" s="1268"/>
      <c r="F58" s="190"/>
      <c r="G58" s="351"/>
      <c r="H58" s="351"/>
      <c r="I58" s="349"/>
      <c r="J58" s="349"/>
      <c r="K58" s="458"/>
      <c r="L58" s="349"/>
      <c r="M58" s="349"/>
      <c r="N58" s="349"/>
      <c r="O58" s="458"/>
      <c r="P58" s="349"/>
      <c r="Q58" s="349"/>
      <c r="R58" s="248"/>
      <c r="S58" s="248"/>
      <c r="T58" s="248"/>
      <c r="U58" s="469"/>
      <c r="V58" s="248"/>
      <c r="W58" s="248"/>
      <c r="X58" s="248"/>
      <c r="Y58" s="248"/>
      <c r="Z58" s="248"/>
      <c r="AA58" s="248"/>
      <c r="AB58" s="248"/>
      <c r="AC58" s="248"/>
      <c r="AD58" s="248"/>
      <c r="AE58" s="248"/>
    </row>
    <row r="59" spans="1:37" ht="15.5" thickTop="1" thickBot="1">
      <c r="A59" s="354"/>
      <c r="B59" s="354"/>
      <c r="C59" s="354"/>
      <c r="D59" s="354"/>
      <c r="E59" s="354"/>
      <c r="F59" s="359"/>
      <c r="G59" s="351"/>
      <c r="H59" s="351"/>
      <c r="I59" s="349"/>
      <c r="J59" s="349"/>
      <c r="K59" s="458"/>
      <c r="L59" s="349"/>
      <c r="M59" s="349"/>
      <c r="N59" s="349"/>
      <c r="O59" s="458"/>
      <c r="P59" s="349"/>
      <c r="Q59" s="349"/>
      <c r="R59" s="248"/>
      <c r="S59" s="248"/>
      <c r="T59" s="248"/>
      <c r="U59" s="469"/>
      <c r="V59" s="248"/>
      <c r="W59" s="248"/>
      <c r="X59" s="248"/>
      <c r="Y59" s="248"/>
      <c r="Z59" s="248"/>
      <c r="AA59" s="248"/>
      <c r="AB59" s="248"/>
      <c r="AC59" s="248"/>
      <c r="AD59" s="248"/>
      <c r="AE59" s="248"/>
    </row>
    <row r="60" spans="1:37" ht="15.5" thickTop="1" thickBot="1">
      <c r="A60" s="404" t="s">
        <v>366</v>
      </c>
      <c r="B60" s="401"/>
      <c r="C60" s="405"/>
      <c r="D60" s="401"/>
      <c r="E60" s="401"/>
      <c r="F60" s="370"/>
      <c r="G60" s="351"/>
      <c r="H60" s="351"/>
      <c r="I60" s="349"/>
      <c r="J60" s="349"/>
      <c r="K60" s="458"/>
      <c r="L60" s="349"/>
      <c r="M60" s="349"/>
      <c r="N60" s="349"/>
      <c r="O60" s="458"/>
      <c r="P60" s="349"/>
      <c r="Q60" s="349"/>
      <c r="R60" s="248"/>
      <c r="S60" s="248"/>
      <c r="T60" s="248"/>
      <c r="U60" s="469"/>
      <c r="V60" s="248"/>
      <c r="W60" s="248"/>
      <c r="X60" s="248"/>
      <c r="Y60" s="248"/>
      <c r="Z60" s="248"/>
      <c r="AA60" s="248"/>
      <c r="AB60" s="248"/>
      <c r="AC60" s="248"/>
      <c r="AD60" s="248"/>
      <c r="AE60" s="248"/>
    </row>
    <row r="61" spans="1:37" ht="15.5" thickTop="1" thickBot="1">
      <c r="A61" s="406">
        <v>1</v>
      </c>
      <c r="B61" s="401" t="s">
        <v>367</v>
      </c>
      <c r="C61" s="405"/>
      <c r="D61" s="401"/>
      <c r="E61" s="401"/>
      <c r="F61" s="370"/>
      <c r="G61" s="351"/>
      <c r="H61" s="351"/>
      <c r="I61" s="349"/>
      <c r="J61" s="349"/>
      <c r="K61" s="458"/>
      <c r="L61" s="349"/>
      <c r="M61" s="349"/>
      <c r="N61" s="349"/>
      <c r="O61" s="458"/>
      <c r="P61" s="349"/>
      <c r="Q61" s="349"/>
      <c r="R61" s="248"/>
      <c r="S61" s="248"/>
      <c r="T61" s="248"/>
      <c r="U61" s="469"/>
      <c r="V61" s="248"/>
      <c r="W61" s="248"/>
      <c r="X61" s="248"/>
      <c r="Y61" s="248"/>
      <c r="Z61" s="248"/>
      <c r="AA61" s="248"/>
      <c r="AB61" s="248"/>
      <c r="AC61" s="248"/>
      <c r="AD61" s="248"/>
      <c r="AE61" s="248"/>
    </row>
    <row r="62" spans="1:37" ht="15.5" thickTop="1" thickBot="1">
      <c r="A62" s="406">
        <v>2</v>
      </c>
      <c r="B62" s="401" t="s">
        <v>997</v>
      </c>
      <c r="C62" s="405"/>
      <c r="D62" s="401"/>
      <c r="E62" s="401"/>
      <c r="F62" s="370"/>
      <c r="G62" s="351"/>
      <c r="H62" s="351"/>
      <c r="I62" s="349"/>
      <c r="J62" s="349"/>
      <c r="K62" s="458"/>
      <c r="L62" s="349"/>
      <c r="M62" s="349"/>
      <c r="N62" s="349"/>
      <c r="O62" s="458"/>
      <c r="P62" s="349"/>
      <c r="Q62" s="349"/>
      <c r="R62" s="248"/>
      <c r="S62" s="248"/>
      <c r="T62" s="248"/>
      <c r="U62" s="469"/>
      <c r="V62" s="248"/>
      <c r="W62" s="248"/>
      <c r="X62" s="248"/>
      <c r="Y62" s="248"/>
      <c r="Z62" s="248"/>
      <c r="AA62" s="248"/>
      <c r="AB62" s="248"/>
      <c r="AC62" s="248"/>
      <c r="AD62" s="248"/>
      <c r="AE62" s="248"/>
    </row>
    <row r="63" spans="1:37" ht="15.5" thickTop="1" thickBot="1">
      <c r="A63" s="406">
        <v>3</v>
      </c>
      <c r="B63" s="401" t="s">
        <v>369</v>
      </c>
      <c r="C63" s="407"/>
      <c r="D63" s="401"/>
      <c r="E63" s="401"/>
      <c r="F63" s="370"/>
      <c r="G63" s="249"/>
      <c r="H63" s="249"/>
      <c r="I63" s="349"/>
      <c r="J63" s="349"/>
      <c r="K63" s="458"/>
      <c r="L63" s="349"/>
      <c r="M63" s="349"/>
      <c r="N63" s="349"/>
      <c r="O63" s="458"/>
      <c r="P63" s="349"/>
      <c r="Q63" s="349"/>
      <c r="R63" s="248"/>
      <c r="S63" s="248"/>
      <c r="T63" s="248"/>
      <c r="U63" s="469"/>
      <c r="V63" s="248"/>
      <c r="W63" s="248"/>
      <c r="X63" s="248"/>
      <c r="Y63" s="248"/>
      <c r="Z63" s="248"/>
      <c r="AA63" s="248"/>
      <c r="AB63" s="248"/>
      <c r="AC63" s="248"/>
      <c r="AD63" s="248"/>
      <c r="AE63" s="248"/>
    </row>
    <row r="64" spans="1:37" ht="15.5" thickTop="1" thickBot="1">
      <c r="A64" s="406">
        <v>4</v>
      </c>
      <c r="B64" s="401" t="s">
        <v>370</v>
      </c>
      <c r="C64" s="407"/>
      <c r="D64" s="401"/>
      <c r="E64" s="401"/>
      <c r="F64" s="370"/>
      <c r="G64" s="348"/>
      <c r="H64" s="348"/>
      <c r="I64" s="349"/>
      <c r="J64" s="349"/>
      <c r="K64" s="458"/>
      <c r="L64" s="349"/>
      <c r="M64" s="349"/>
      <c r="N64" s="349"/>
      <c r="O64" s="458"/>
      <c r="P64" s="349"/>
      <c r="Q64" s="349"/>
      <c r="R64" s="248"/>
      <c r="S64" s="248"/>
      <c r="T64" s="248"/>
      <c r="U64" s="469"/>
      <c r="V64" s="248"/>
      <c r="W64" s="248"/>
      <c r="X64" s="248"/>
      <c r="Y64" s="248"/>
      <c r="Z64" s="248"/>
      <c r="AA64" s="248"/>
      <c r="AB64" s="248"/>
      <c r="AC64" s="248"/>
      <c r="AD64" s="248"/>
      <c r="AE64" s="248"/>
    </row>
    <row r="65" spans="1:31" ht="15.5" thickTop="1" thickBot="1">
      <c r="A65" s="406">
        <v>5</v>
      </c>
      <c r="B65" s="401" t="s">
        <v>998</v>
      </c>
      <c r="C65" s="407"/>
      <c r="D65" s="401"/>
      <c r="E65" s="401"/>
      <c r="F65" s="370"/>
      <c r="G65" s="348"/>
      <c r="H65" s="348"/>
      <c r="I65" s="349"/>
      <c r="J65" s="349"/>
      <c r="K65" s="458"/>
      <c r="L65" s="349"/>
      <c r="M65" s="349"/>
      <c r="N65" s="349"/>
      <c r="O65" s="458"/>
      <c r="P65" s="349"/>
      <c r="Q65" s="349"/>
      <c r="R65" s="248"/>
      <c r="S65" s="248"/>
      <c r="T65" s="248"/>
      <c r="U65" s="469"/>
      <c r="V65" s="248"/>
      <c r="W65" s="248"/>
      <c r="X65" s="248"/>
      <c r="Y65" s="248"/>
      <c r="Z65" s="248"/>
      <c r="AA65" s="248"/>
      <c r="AB65" s="248"/>
      <c r="AC65" s="248"/>
      <c r="AD65" s="248"/>
      <c r="AE65" s="248"/>
    </row>
    <row r="66" spans="1:31" ht="15" thickTop="1">
      <c r="A66" s="406">
        <v>6</v>
      </c>
      <c r="B66" s="249" t="s">
        <v>372</v>
      </c>
      <c r="C66" s="407"/>
      <c r="D66" s="401"/>
      <c r="E66" s="401"/>
      <c r="F66" s="370"/>
      <c r="G66" s="351"/>
      <c r="H66" s="351"/>
      <c r="I66" s="359"/>
      <c r="J66" s="359"/>
      <c r="K66" s="354"/>
      <c r="L66" s="359"/>
      <c r="M66" s="359"/>
      <c r="N66" s="359"/>
      <c r="O66" s="354"/>
      <c r="P66" s="359"/>
      <c r="Q66" s="359"/>
      <c r="R66" s="248"/>
      <c r="S66" s="248"/>
      <c r="T66" s="248"/>
      <c r="U66" s="469"/>
      <c r="V66" s="248"/>
      <c r="W66" s="248"/>
      <c r="X66" s="248"/>
      <c r="Y66" s="248"/>
      <c r="Z66" s="248"/>
      <c r="AA66" s="248"/>
      <c r="AB66" s="248"/>
      <c r="AC66" s="248"/>
      <c r="AD66" s="248"/>
      <c r="AE66" s="248"/>
    </row>
    <row r="67" spans="1:31">
      <c r="A67" s="406">
        <v>7</v>
      </c>
      <c r="B67" s="401" t="s">
        <v>373</v>
      </c>
      <c r="C67" s="248"/>
      <c r="D67" s="401"/>
      <c r="E67" s="401"/>
      <c r="F67" s="370"/>
      <c r="G67" s="351"/>
      <c r="H67" s="351"/>
      <c r="I67" s="359"/>
      <c r="J67" s="359"/>
      <c r="K67" s="354"/>
      <c r="L67" s="359"/>
      <c r="M67" s="359"/>
      <c r="N67" s="359"/>
      <c r="O67" s="354"/>
      <c r="P67" s="359"/>
      <c r="Q67" s="359"/>
      <c r="R67" s="248"/>
      <c r="S67" s="248"/>
      <c r="T67" s="248"/>
      <c r="U67" s="469"/>
      <c r="V67" s="248"/>
      <c r="W67" s="248"/>
      <c r="X67" s="248"/>
      <c r="Y67" s="248"/>
      <c r="Z67" s="248"/>
      <c r="AA67" s="248"/>
      <c r="AB67" s="248"/>
      <c r="AC67" s="248"/>
      <c r="AD67" s="248"/>
      <c r="AE67" s="248"/>
    </row>
    <row r="68" spans="1:31">
      <c r="A68" s="406">
        <v>8</v>
      </c>
      <c r="B68" s="409" t="s">
        <v>374</v>
      </c>
      <c r="C68" s="401"/>
      <c r="D68" s="249"/>
      <c r="E68" s="249"/>
      <c r="F68" s="370"/>
      <c r="G68" s="351"/>
      <c r="H68" s="351"/>
      <c r="I68" s="359"/>
      <c r="J68" s="359"/>
      <c r="K68" s="354"/>
      <c r="L68" s="359"/>
      <c r="M68" s="359"/>
      <c r="N68" s="359"/>
      <c r="O68" s="354"/>
      <c r="P68" s="359"/>
      <c r="Q68" s="359"/>
      <c r="R68" s="249"/>
      <c r="S68" s="249"/>
      <c r="T68" s="249"/>
      <c r="U68" s="471"/>
      <c r="V68" s="249"/>
      <c r="W68" s="249"/>
      <c r="X68" s="249"/>
      <c r="Y68" s="249"/>
      <c r="Z68" s="249"/>
      <c r="AA68" s="249"/>
      <c r="AB68" s="249"/>
      <c r="AC68" s="249"/>
      <c r="AD68" s="249"/>
      <c r="AE68" s="249"/>
    </row>
    <row r="69" spans="1:31">
      <c r="A69" s="406">
        <v>9</v>
      </c>
      <c r="B69" s="409" t="s">
        <v>375</v>
      </c>
      <c r="C69" s="401"/>
      <c r="D69" s="401"/>
      <c r="E69" s="401"/>
      <c r="F69" s="370"/>
      <c r="G69" s="351"/>
      <c r="H69" s="351"/>
      <c r="I69" s="359"/>
      <c r="J69" s="359"/>
      <c r="K69" s="354"/>
      <c r="L69" s="359"/>
      <c r="M69" s="359"/>
      <c r="N69" s="359"/>
      <c r="O69" s="354"/>
      <c r="P69" s="359"/>
      <c r="Q69" s="359"/>
      <c r="R69" s="248"/>
      <c r="S69" s="248"/>
      <c r="T69" s="248"/>
      <c r="U69" s="469"/>
      <c r="V69" s="248"/>
      <c r="W69" s="248"/>
      <c r="X69" s="248"/>
      <c r="Y69" s="248"/>
      <c r="Z69" s="248"/>
      <c r="AA69" s="248"/>
      <c r="AB69" s="248"/>
      <c r="AC69" s="248"/>
      <c r="AD69" s="248"/>
      <c r="AE69" s="248"/>
    </row>
    <row r="70" spans="1:31">
      <c r="A70" s="406">
        <v>10</v>
      </c>
      <c r="B70" s="409" t="s">
        <v>376</v>
      </c>
      <c r="C70" s="401"/>
      <c r="D70" s="401"/>
      <c r="E70" s="401"/>
      <c r="F70" s="370"/>
      <c r="G70" s="351"/>
      <c r="H70" s="351"/>
      <c r="I70" s="359"/>
      <c r="J70" s="359"/>
      <c r="K70" s="354"/>
      <c r="L70" s="359"/>
      <c r="M70" s="359"/>
      <c r="N70" s="359"/>
      <c r="O70" s="354"/>
      <c r="P70" s="359"/>
      <c r="Q70" s="359"/>
      <c r="R70" s="248"/>
      <c r="S70" s="248"/>
      <c r="T70" s="248"/>
      <c r="U70" s="469"/>
      <c r="V70" s="248"/>
      <c r="W70" s="248"/>
      <c r="X70" s="248"/>
      <c r="Y70" s="248"/>
      <c r="Z70" s="248"/>
      <c r="AA70" s="248"/>
      <c r="AB70" s="248"/>
      <c r="AC70" s="248"/>
      <c r="AD70" s="248"/>
      <c r="AE70" s="248"/>
    </row>
    <row r="71" spans="1:31">
      <c r="A71" s="406">
        <v>10</v>
      </c>
      <c r="B71" s="409" t="s">
        <v>377</v>
      </c>
      <c r="C71" s="401"/>
      <c r="D71" s="401"/>
      <c r="E71" s="401"/>
      <c r="F71" s="370"/>
      <c r="G71" s="351"/>
      <c r="H71" s="351"/>
      <c r="I71" s="359"/>
      <c r="J71" s="359"/>
      <c r="K71" s="354"/>
      <c r="L71" s="359"/>
      <c r="M71" s="359"/>
      <c r="N71" s="359"/>
      <c r="O71" s="354"/>
      <c r="P71" s="359"/>
      <c r="Q71" s="359"/>
      <c r="R71" s="248"/>
      <c r="S71" s="248"/>
      <c r="T71" s="248"/>
      <c r="U71" s="469"/>
      <c r="V71" s="248"/>
      <c r="W71" s="248"/>
      <c r="X71" s="248"/>
      <c r="Y71" s="248"/>
      <c r="Z71" s="248"/>
      <c r="AA71" s="248"/>
      <c r="AB71" s="248"/>
      <c r="AC71" s="248"/>
      <c r="AD71" s="248"/>
      <c r="AE71" s="248"/>
    </row>
    <row r="72" spans="1:31">
      <c r="A72" s="406">
        <v>11</v>
      </c>
      <c r="B72" s="401" t="s">
        <v>378</v>
      </c>
      <c r="C72" s="401"/>
      <c r="D72" s="401"/>
      <c r="E72" s="401"/>
      <c r="F72" s="370"/>
      <c r="G72" s="351"/>
      <c r="H72" s="351"/>
      <c r="I72" s="359"/>
      <c r="J72" s="359"/>
      <c r="K72" s="354"/>
      <c r="L72" s="359"/>
      <c r="M72" s="359"/>
      <c r="N72" s="359"/>
      <c r="O72" s="354"/>
      <c r="P72" s="359"/>
      <c r="Q72" s="359"/>
      <c r="R72" s="248"/>
      <c r="S72" s="248"/>
      <c r="T72" s="248"/>
      <c r="U72" s="469"/>
      <c r="V72" s="248"/>
      <c r="W72" s="248"/>
      <c r="X72" s="248"/>
      <c r="Y72" s="248"/>
      <c r="Z72" s="248"/>
      <c r="AA72" s="248"/>
      <c r="AB72" s="248"/>
      <c r="AC72" s="248"/>
      <c r="AD72" s="248"/>
      <c r="AE72" s="248"/>
    </row>
    <row r="73" spans="1:31">
      <c r="A73" s="406">
        <v>12</v>
      </c>
      <c r="B73" s="409" t="s">
        <v>379</v>
      </c>
      <c r="C73" s="401"/>
      <c r="D73" s="401"/>
      <c r="E73" s="401"/>
      <c r="F73" s="370"/>
      <c r="G73" s="351"/>
      <c r="H73" s="351"/>
      <c r="I73" s="359"/>
      <c r="J73" s="359"/>
      <c r="K73" s="354"/>
      <c r="L73" s="359"/>
      <c r="M73" s="359"/>
      <c r="N73" s="359"/>
      <c r="O73" s="354"/>
      <c r="P73" s="359"/>
      <c r="Q73" s="359"/>
      <c r="R73" s="248"/>
      <c r="S73" s="248"/>
      <c r="T73" s="248"/>
      <c r="U73" s="469"/>
      <c r="V73" s="248"/>
      <c r="W73" s="248"/>
      <c r="X73" s="248"/>
      <c r="Y73" s="248"/>
      <c r="Z73" s="248"/>
      <c r="AA73" s="248"/>
      <c r="AB73" s="248"/>
      <c r="AC73" s="248"/>
      <c r="AD73" s="248"/>
      <c r="AE73" s="248"/>
    </row>
  </sheetData>
  <mergeCells count="49">
    <mergeCell ref="A8:E8"/>
    <mergeCell ref="A1:E1"/>
    <mergeCell ref="G1:P3"/>
    <mergeCell ref="A2:E2"/>
    <mergeCell ref="A6:E6"/>
    <mergeCell ref="A7:E7"/>
    <mergeCell ref="H13:H14"/>
    <mergeCell ref="I13:N13"/>
    <mergeCell ref="R13:R14"/>
    <mergeCell ref="A9:E9"/>
    <mergeCell ref="A11:A14"/>
    <mergeCell ref="B11:E11"/>
    <mergeCell ref="F11:Q11"/>
    <mergeCell ref="B12:B14"/>
    <mergeCell ref="C12:C14"/>
    <mergeCell ref="D12:D14"/>
    <mergeCell ref="E12:E14"/>
    <mergeCell ref="A58:E58"/>
    <mergeCell ref="R11:AG11"/>
    <mergeCell ref="AH11:AK12"/>
    <mergeCell ref="Z12:AC12"/>
    <mergeCell ref="AD12:AG12"/>
    <mergeCell ref="AD13:AD14"/>
    <mergeCell ref="AE13:AE14"/>
    <mergeCell ref="AF13:AF14"/>
    <mergeCell ref="AG13:AG14"/>
    <mergeCell ref="Y13:Y14"/>
    <mergeCell ref="Z13:Z14"/>
    <mergeCell ref="AA13:AA14"/>
    <mergeCell ref="AB13:AB14"/>
    <mergeCell ref="AC13:AC14"/>
    <mergeCell ref="S13:S14"/>
    <mergeCell ref="T13:T14"/>
    <mergeCell ref="AH13:AH14"/>
    <mergeCell ref="AI13:AI14"/>
    <mergeCell ref="AJ13:AJ14"/>
    <mergeCell ref="AK13:AK14"/>
    <mergeCell ref="A56:E56"/>
    <mergeCell ref="U13:U14"/>
    <mergeCell ref="V13:V14"/>
    <mergeCell ref="W13:W14"/>
    <mergeCell ref="X13:X14"/>
    <mergeCell ref="F12:F14"/>
    <mergeCell ref="G12:O12"/>
    <mergeCell ref="P12:P14"/>
    <mergeCell ref="Q12:Q14"/>
    <mergeCell ref="R12:U12"/>
    <mergeCell ref="V12:Y12"/>
    <mergeCell ref="G13:G14"/>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51D65B8-8E6D-46A9-92E2-79D731221835}">
          <x14:formula1>
            <xm:f>'Desglose Nivel vinculación'!$B$39:$B$97</xm:f>
          </x14:formula1>
          <xm:sqref>G15:G54</xm:sqref>
        </x14:dataValidation>
        <x14:dataValidation type="list" allowBlank="1" showInputMessage="1" showErrorMessage="1" xr:uid="{BF51DBA2-1668-4AC5-88E9-E3FDE14FA049}">
          <x14:formula1>
            <xm:f>'Desglose Nivel vinculación'!$B$101:$B$128</xm:f>
          </x14:formula1>
          <xm:sqref>H15:H54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D9C1-794D-4CB8-A17B-83859BE5EDF1}">
  <dimension ref="A1:AL99"/>
  <sheetViews>
    <sheetView topLeftCell="A28" zoomScale="70" zoomScaleNormal="70" workbookViewId="0">
      <selection activeCell="F28" sqref="F28"/>
    </sheetView>
  </sheetViews>
  <sheetFormatPr baseColWidth="10" defaultColWidth="11.453125" defaultRowHeight="9.5"/>
  <cols>
    <col min="1" max="1" width="6.08984375" style="198" customWidth="1"/>
    <col min="2" max="5" width="6.54296875" style="198" customWidth="1"/>
    <col min="6" max="6" width="37.453125" style="123" customWidth="1"/>
    <col min="7" max="7" width="26.90625" style="198" customWidth="1"/>
    <col min="8" max="8" width="16" style="198" customWidth="1"/>
    <col min="9" max="9" width="4.08984375" style="198" customWidth="1"/>
    <col min="10" max="10" width="4.453125" style="198" customWidth="1"/>
    <col min="11" max="11" width="5.54296875" style="198" bestFit="1" customWidth="1"/>
    <col min="12" max="13" width="4.08984375" style="198" customWidth="1"/>
    <col min="14" max="14" width="6.90625" style="198" customWidth="1"/>
    <col min="15" max="15" width="7" style="198" bestFit="1" customWidth="1"/>
    <col min="16" max="16" width="13" style="198" customWidth="1"/>
    <col min="17" max="17" width="29.08984375" style="215" customWidth="1"/>
    <col min="18" max="18" width="31.90625" style="215" customWidth="1"/>
    <col min="19" max="20" width="11.453125" style="183" customWidth="1"/>
    <col min="21" max="21" width="13.08984375" style="183" customWidth="1"/>
    <col min="22" max="22" width="26.90625" style="183" customWidth="1"/>
    <col min="23" max="26" width="11.453125" style="183" customWidth="1"/>
    <col min="27" max="27" width="23.453125" style="183" customWidth="1"/>
    <col min="28" max="31" width="11.453125" style="183" customWidth="1"/>
    <col min="32" max="16384" width="11.453125" style="183"/>
  </cols>
  <sheetData>
    <row r="1" spans="1:38" ht="15.5">
      <c r="A1" s="1403" t="s">
        <v>265</v>
      </c>
      <c r="B1" s="1403"/>
      <c r="C1" s="1403"/>
      <c r="D1" s="1403"/>
      <c r="E1" s="1403"/>
      <c r="F1" s="200"/>
      <c r="G1" s="1369"/>
      <c r="H1" s="1369"/>
      <c r="I1" s="1369"/>
      <c r="J1" s="1369"/>
      <c r="K1" s="1369"/>
      <c r="L1" s="1369"/>
      <c r="M1" s="1369"/>
      <c r="N1" s="1369"/>
      <c r="O1" s="1369"/>
      <c r="P1" s="1369"/>
      <c r="Q1" s="1369"/>
    </row>
    <row r="2" spans="1:38" ht="12" customHeight="1">
      <c r="A2" s="1404" t="s">
        <v>266</v>
      </c>
      <c r="B2" s="1404"/>
      <c r="C2" s="1404"/>
      <c r="D2" s="1404"/>
      <c r="E2" s="1404"/>
      <c r="F2" s="201"/>
      <c r="G2" s="1369"/>
      <c r="H2" s="1369"/>
      <c r="I2" s="1369"/>
      <c r="J2" s="1369"/>
      <c r="K2" s="1369"/>
      <c r="L2" s="1369"/>
      <c r="M2" s="1369"/>
      <c r="N2" s="1369"/>
      <c r="O2" s="1369"/>
      <c r="P2" s="1369"/>
      <c r="Q2" s="1369"/>
    </row>
    <row r="3" spans="1:38" ht="9.9" customHeight="1">
      <c r="G3" s="1369"/>
      <c r="H3" s="1369"/>
      <c r="I3" s="1369"/>
      <c r="J3" s="1369"/>
      <c r="K3" s="1369"/>
      <c r="L3" s="1369"/>
      <c r="M3" s="1369"/>
      <c r="N3" s="1369"/>
      <c r="O3" s="1369"/>
      <c r="P3" s="1369"/>
      <c r="Q3" s="1369"/>
    </row>
    <row r="6" spans="1:38" ht="10.5">
      <c r="A6" s="1367" t="s">
        <v>267</v>
      </c>
      <c r="B6" s="1367"/>
      <c r="C6" s="1367"/>
      <c r="D6" s="1367"/>
      <c r="E6" s="1367"/>
      <c r="F6" s="103">
        <v>2024</v>
      </c>
    </row>
    <row r="7" spans="1:38" ht="10.5">
      <c r="A7" s="1367" t="s">
        <v>268</v>
      </c>
      <c r="B7" s="1367"/>
      <c r="C7" s="1367"/>
      <c r="D7" s="1367"/>
      <c r="E7" s="1367"/>
      <c r="F7" s="222">
        <v>169</v>
      </c>
    </row>
    <row r="8" spans="1:38" ht="10.5">
      <c r="A8" s="1367" t="s">
        <v>269</v>
      </c>
      <c r="B8" s="1367"/>
      <c r="C8" s="1367"/>
      <c r="D8" s="1367"/>
      <c r="E8" s="1367"/>
      <c r="F8" s="222" t="s">
        <v>1146</v>
      </c>
    </row>
    <row r="9" spans="1:38" ht="10.5">
      <c r="A9" s="1367" t="s">
        <v>271</v>
      </c>
      <c r="B9" s="1367"/>
      <c r="C9" s="1367"/>
      <c r="D9" s="1367"/>
      <c r="E9" s="1367"/>
      <c r="F9" s="222" t="s">
        <v>1995</v>
      </c>
    </row>
    <row r="10" spans="1:38" ht="19.5" customHeight="1"/>
    <row r="11" spans="1:38" ht="27" customHeight="1">
      <c r="A11" s="1371" t="s">
        <v>191</v>
      </c>
      <c r="B11" s="1301" t="s">
        <v>381</v>
      </c>
      <c r="C11" s="1302"/>
      <c r="D11" s="1302"/>
      <c r="E11" s="1303"/>
      <c r="F11" s="1317" t="s">
        <v>274</v>
      </c>
      <c r="G11" s="1318"/>
      <c r="H11" s="1318"/>
      <c r="I11" s="1318"/>
      <c r="J11" s="1318"/>
      <c r="K11" s="1318"/>
      <c r="L11" s="1318"/>
      <c r="M11" s="1318"/>
      <c r="N11" s="1318"/>
      <c r="O11" s="1318"/>
      <c r="P11" s="1318"/>
      <c r="Q11" s="1318"/>
      <c r="R11" s="1319"/>
      <c r="S11" s="1393" t="s">
        <v>275</v>
      </c>
      <c r="T11" s="1394"/>
      <c r="U11" s="1394"/>
      <c r="V11" s="1394"/>
      <c r="W11" s="1394"/>
      <c r="X11" s="1394"/>
      <c r="Y11" s="1394"/>
      <c r="Z11" s="1394"/>
      <c r="AA11" s="1394"/>
      <c r="AB11" s="1394"/>
      <c r="AC11" s="1394"/>
      <c r="AD11" s="1394"/>
      <c r="AE11" s="1394"/>
      <c r="AF11" s="1394"/>
      <c r="AG11" s="1394"/>
      <c r="AH11" s="1395"/>
      <c r="AI11" s="1383" t="s">
        <v>276</v>
      </c>
      <c r="AJ11" s="1384"/>
      <c r="AK11" s="1384"/>
      <c r="AL11" s="1384"/>
    </row>
    <row r="12" spans="1:38" ht="19.5" customHeight="1">
      <c r="A12" s="1372"/>
      <c r="B12" s="1376" t="s">
        <v>383</v>
      </c>
      <c r="C12" s="1376" t="s">
        <v>384</v>
      </c>
      <c r="D12" s="1376" t="s">
        <v>385</v>
      </c>
      <c r="E12" s="1376" t="s">
        <v>386</v>
      </c>
      <c r="F12" s="1283" t="s">
        <v>281</v>
      </c>
      <c r="G12" s="1288" t="s">
        <v>282</v>
      </c>
      <c r="H12" s="1289"/>
      <c r="I12" s="1289"/>
      <c r="J12" s="1289"/>
      <c r="K12" s="1289"/>
      <c r="L12" s="1289"/>
      <c r="M12" s="1289"/>
      <c r="N12" s="1289"/>
      <c r="O12" s="1290"/>
      <c r="P12" s="1291" t="s">
        <v>283</v>
      </c>
      <c r="Q12" s="1401" t="s">
        <v>387</v>
      </c>
      <c r="R12" s="1401" t="s">
        <v>388</v>
      </c>
      <c r="S12" s="1377" t="s">
        <v>286</v>
      </c>
      <c r="T12" s="1378"/>
      <c r="U12" s="1378"/>
      <c r="V12" s="1379"/>
      <c r="W12" s="1377" t="s">
        <v>287</v>
      </c>
      <c r="X12" s="1378"/>
      <c r="Y12" s="1378"/>
      <c r="Z12" s="1379"/>
      <c r="AA12" s="1377" t="s">
        <v>288</v>
      </c>
      <c r="AB12" s="1378"/>
      <c r="AC12" s="1378"/>
      <c r="AD12" s="1379"/>
      <c r="AE12" s="1377" t="s">
        <v>289</v>
      </c>
      <c r="AF12" s="1378"/>
      <c r="AG12" s="1378"/>
      <c r="AH12" s="1379"/>
      <c r="AI12" s="1385"/>
      <c r="AJ12" s="1386"/>
      <c r="AK12" s="1386"/>
      <c r="AL12" s="1386"/>
    </row>
    <row r="13" spans="1:38" ht="26.4" customHeight="1">
      <c r="A13" s="1372"/>
      <c r="B13" s="1376"/>
      <c r="C13" s="1376"/>
      <c r="D13" s="1376"/>
      <c r="E13" s="1376"/>
      <c r="F13" s="1283"/>
      <c r="G13" s="1300" t="s">
        <v>391</v>
      </c>
      <c r="H13" s="1300" t="s">
        <v>392</v>
      </c>
      <c r="I13" s="1301" t="s">
        <v>393</v>
      </c>
      <c r="J13" s="1302"/>
      <c r="K13" s="1302"/>
      <c r="L13" s="1302"/>
      <c r="M13" s="1302"/>
      <c r="N13" s="1303"/>
      <c r="O13" s="104" t="s">
        <v>293</v>
      </c>
      <c r="P13" s="1291"/>
      <c r="Q13" s="1401"/>
      <c r="R13" s="1401"/>
      <c r="S13" s="1380" t="s">
        <v>294</v>
      </c>
      <c r="T13" s="1380" t="s">
        <v>295</v>
      </c>
      <c r="U13" s="1380" t="s">
        <v>296</v>
      </c>
      <c r="V13" s="1380" t="s">
        <v>297</v>
      </c>
      <c r="W13" s="1380" t="s">
        <v>294</v>
      </c>
      <c r="X13" s="1380" t="s">
        <v>295</v>
      </c>
      <c r="Y13" s="1380" t="s">
        <v>296</v>
      </c>
      <c r="Z13" s="1380" t="s">
        <v>297</v>
      </c>
      <c r="AA13" s="1380" t="s">
        <v>294</v>
      </c>
      <c r="AB13" s="1380" t="s">
        <v>295</v>
      </c>
      <c r="AC13" s="1380" t="s">
        <v>296</v>
      </c>
      <c r="AD13" s="1380" t="s">
        <v>297</v>
      </c>
      <c r="AE13" s="1380" t="s">
        <v>294</v>
      </c>
      <c r="AF13" s="1380" t="s">
        <v>295</v>
      </c>
      <c r="AG13" s="1380" t="s">
        <v>296</v>
      </c>
      <c r="AH13" s="1380" t="s">
        <v>297</v>
      </c>
      <c r="AI13" s="1381" t="s">
        <v>298</v>
      </c>
      <c r="AJ13" s="1382" t="s">
        <v>299</v>
      </c>
      <c r="AK13" s="1382" t="s">
        <v>300</v>
      </c>
      <c r="AL13" s="1382" t="s">
        <v>297</v>
      </c>
    </row>
    <row r="14" spans="1:38" ht="19.5" customHeight="1">
      <c r="A14" s="1373"/>
      <c r="B14" s="1376"/>
      <c r="C14" s="1376"/>
      <c r="D14" s="1376"/>
      <c r="E14" s="1376"/>
      <c r="F14" s="1284"/>
      <c r="G14" s="1284"/>
      <c r="H14" s="1284"/>
      <c r="I14" s="105">
        <v>1</v>
      </c>
      <c r="J14" s="105">
        <v>2</v>
      </c>
      <c r="K14" s="105" t="s">
        <v>301</v>
      </c>
      <c r="L14" s="105">
        <v>3</v>
      </c>
      <c r="M14" s="105">
        <v>4</v>
      </c>
      <c r="N14" s="105" t="s">
        <v>302</v>
      </c>
      <c r="O14" s="105" t="s">
        <v>303</v>
      </c>
      <c r="P14" s="1292"/>
      <c r="Q14" s="1402"/>
      <c r="R14" s="1402"/>
      <c r="S14" s="1381"/>
      <c r="T14" s="1381"/>
      <c r="U14" s="1381"/>
      <c r="V14" s="1381"/>
      <c r="W14" s="1381"/>
      <c r="X14" s="1381"/>
      <c r="Y14" s="1381"/>
      <c r="Z14" s="1381"/>
      <c r="AA14" s="1381"/>
      <c r="AB14" s="1381"/>
      <c r="AC14" s="1381"/>
      <c r="AD14" s="1381"/>
      <c r="AE14" s="1381"/>
      <c r="AF14" s="1381"/>
      <c r="AG14" s="1381"/>
      <c r="AH14" s="1381"/>
      <c r="AI14" s="1387"/>
      <c r="AJ14" s="1374"/>
      <c r="AK14" s="1374"/>
      <c r="AL14" s="1374"/>
    </row>
    <row r="15" spans="1:38" ht="131.15" customHeight="1" thickBot="1">
      <c r="A15" s="188">
        <v>1</v>
      </c>
      <c r="B15" s="184">
        <v>0</v>
      </c>
      <c r="C15" s="184">
        <v>0</v>
      </c>
      <c r="D15" s="184">
        <v>0</v>
      </c>
      <c r="E15" s="184">
        <v>0</v>
      </c>
      <c r="F15" s="194" t="s">
        <v>1996</v>
      </c>
      <c r="G15" s="186" t="s">
        <v>1997</v>
      </c>
      <c r="H15" s="148" t="s">
        <v>1998</v>
      </c>
      <c r="I15" s="231">
        <v>76</v>
      </c>
      <c r="J15" s="231">
        <v>82</v>
      </c>
      <c r="K15" s="189">
        <f>I15+J15</f>
        <v>158</v>
      </c>
      <c r="L15" s="231">
        <v>82</v>
      </c>
      <c r="M15" s="231">
        <v>83</v>
      </c>
      <c r="N15" s="108">
        <f>L15+M15</f>
        <v>165</v>
      </c>
      <c r="O15" s="108">
        <f>K15+N15</f>
        <v>323</v>
      </c>
      <c r="P15" s="109"/>
      <c r="Q15" s="221" t="s">
        <v>1999</v>
      </c>
      <c r="R15" s="221" t="s">
        <v>2000</v>
      </c>
      <c r="S15" s="112"/>
      <c r="T15" s="224" t="str">
        <f>IF(S15="","No hay ejecución",IF(AND(I15=0),"No hay Programación", S15/I15))</f>
        <v>No hay ejecución</v>
      </c>
      <c r="U15" s="114" t="str">
        <f>IF(T15="No hay ejecución","NA",IF(T15&gt;=90%,"De acuerdo a lo programado",IF(T15&gt;=70%,"Atraso Leve",IF(T15&lt;70%,"En Riesgo de no Cumplimiento"))))</f>
        <v>NA</v>
      </c>
      <c r="V15" s="187"/>
      <c r="W15" s="112"/>
      <c r="X15" s="224" t="str">
        <f>IF(W15="","No hay ejecución",IF(AND(J15=0),"No hay Programación", W15/J15))</f>
        <v>No hay ejecución</v>
      </c>
      <c r="Y15" s="114" t="str">
        <f t="shared" ref="Y15" si="0">IF(X15="No hay ejecución","NA",IF(X15&gt;=90%,"De acuerdo a lo programado",IF(X15&gt;=70%,"Atraso Leve",IF(X15&lt;70%,"En Riesgo de no Cumplimiento"))))</f>
        <v>NA</v>
      </c>
      <c r="Z15" s="187"/>
      <c r="AA15" s="112"/>
      <c r="AB15" s="224" t="str">
        <f>IF(AA15="","No hay ejecución",IF(AND(L15=0),"No hay Programación", AA15/L15))</f>
        <v>No hay ejecución</v>
      </c>
      <c r="AC15" s="114" t="str">
        <f>IF(AB15="No hay ejecución","NA",IF(AB15&gt;=90%,"De acuerdo a lo programado",IF(AB15&gt;=70%,"Atraso Leve",IF(AB15&lt;70%,"En Riesgo de no Cumplimiento"))))</f>
        <v>NA</v>
      </c>
      <c r="AD15" s="187"/>
      <c r="AE15" s="112"/>
      <c r="AF15" s="224" t="str">
        <f>IF(AE15="","No hay ejecución",IF(AND(M15=0),"No hay Programación", AE15/M15))</f>
        <v>No hay ejecución</v>
      </c>
      <c r="AG15" s="114" t="str">
        <f>IF(AF15="No hay ejecución","NA",IF(AF15&gt;=90%,"De acuerdo a lo programado",IF(AF15&gt;=70%,"Atraso Leve",IF(AF15&lt;70%,"En Riesgo de no Cumplimiento"))))</f>
        <v>NA</v>
      </c>
      <c r="AH15" s="187"/>
      <c r="AI15" s="112">
        <f>AE15+AA15+W15+S15</f>
        <v>0</v>
      </c>
      <c r="AJ15" s="113">
        <f>IF(AI15="","No hay ejecución",IF(AND(O15=0),"No hay Programación", AI15/O15))</f>
        <v>0</v>
      </c>
      <c r="AK15" s="114" t="str">
        <f>IF(AJ15="No hay ejecución","NA",IF(AJ15&gt;=90%,"De acuerdo a lo programado",IF(AJ15&gt;=70%,"Atraso Leve",IF(AJ15&lt;70%,"En Riesgo de no Cumplimiento"))))</f>
        <v>En Riesgo de no Cumplimiento</v>
      </c>
      <c r="AL15" s="187"/>
    </row>
    <row r="16" spans="1:38" ht="188.4" customHeight="1" thickTop="1" thickBot="1">
      <c r="A16" s="188">
        <f>A15+1</f>
        <v>2</v>
      </c>
      <c r="B16" s="184">
        <v>0</v>
      </c>
      <c r="C16" s="184">
        <v>0</v>
      </c>
      <c r="D16" s="184">
        <v>0</v>
      </c>
      <c r="E16" s="184">
        <v>0</v>
      </c>
      <c r="F16" s="194" t="s">
        <v>2001</v>
      </c>
      <c r="G16" s="186" t="s">
        <v>2002</v>
      </c>
      <c r="H16" s="148" t="s">
        <v>2003</v>
      </c>
      <c r="I16" s="231">
        <v>742</v>
      </c>
      <c r="J16" s="231">
        <v>743</v>
      </c>
      <c r="K16" s="189">
        <f t="shared" ref="K16:K41" si="1">I16+J16</f>
        <v>1485</v>
      </c>
      <c r="L16" s="231">
        <v>743</v>
      </c>
      <c r="M16" s="231">
        <v>742</v>
      </c>
      <c r="N16" s="108">
        <f t="shared" ref="N16:N41" si="2">L16+M16</f>
        <v>1485</v>
      </c>
      <c r="O16" s="108">
        <f t="shared" ref="O16:O41" si="3">K16+N16</f>
        <v>2970</v>
      </c>
      <c r="P16" s="109"/>
      <c r="Q16" s="221" t="s">
        <v>2004</v>
      </c>
      <c r="R16" s="221" t="s">
        <v>2005</v>
      </c>
      <c r="S16" s="112"/>
      <c r="T16" s="224" t="str">
        <f t="shared" ref="T16:T41" si="4">IF(S16="","No hay ejecución",IF(AND(I16=0),"No hay Programación", S16/I16))</f>
        <v>No hay ejecución</v>
      </c>
      <c r="U16" s="114" t="str">
        <f t="shared" ref="U16:U65" si="5">IF(T16="No hay ejecución","NA",IF(T16&gt;=90%,"De acuerdo a lo programado",IF(T16&gt;=70%,"Atraso Leve",IF(T16&lt;70%,"En Riesgo de no Cumplimiento"))))</f>
        <v>NA</v>
      </c>
      <c r="V16" s="187"/>
      <c r="W16" s="112"/>
      <c r="X16" s="224" t="str">
        <f t="shared" ref="X16:X41" si="6">IF(W16="","No hay ejecución",IF(AND(J16=0),"No hay Programación", W16/J16))</f>
        <v>No hay ejecución</v>
      </c>
      <c r="Y16" s="114" t="str">
        <f t="shared" ref="Y16:Y41" si="7">IF(X16="No hay ejecución","NA",IF(X16&gt;=90%,"De acuerdo a lo programado",IF(X16&gt;=70%,"Atraso Leve",IF(X16&lt;70%,"En Riesgo de no Cumplimiento"))))</f>
        <v>NA</v>
      </c>
      <c r="Z16" s="187"/>
      <c r="AA16" s="112"/>
      <c r="AB16" s="224" t="str">
        <f t="shared" ref="AB16:AB41" si="8">IF(AA16="","No hay ejecución",IF(AND(L16=0),"No hay Programación", AA16/L16))</f>
        <v>No hay ejecución</v>
      </c>
      <c r="AC16" s="114" t="str">
        <f t="shared" ref="AC16:AC65" si="9">IF(AB16="No hay ejecución","NA",IF(AB16&gt;=90%,"De acuerdo a lo programado",IF(AB16&gt;=70%,"Atraso Leve",IF(AB16&lt;70%,"En Riesgo de no Cumplimiento"))))</f>
        <v>NA</v>
      </c>
      <c r="AD16" s="187"/>
      <c r="AE16" s="112"/>
      <c r="AF16" s="224" t="str">
        <f t="shared" ref="AF16:AF41" si="10">IF(AE16="","No hay ejecución",IF(AND(M16=0),"No hay Programación", AE16/M16))</f>
        <v>No hay ejecución</v>
      </c>
      <c r="AG16" s="114" t="str">
        <f t="shared" ref="AG16:AG65" si="11">IF(AF16="No hay ejecución","NA",IF(AF16&gt;=90%,"De acuerdo a lo programado",IF(AF16&gt;=70%,"Atraso Leve",IF(AF16&lt;70%,"En Riesgo de no Cumplimiento"))))</f>
        <v>NA</v>
      </c>
      <c r="AH16" s="187"/>
      <c r="AI16" s="112">
        <f t="shared" ref="AI16:AI41" si="12">AE16+AA16+W16+S16</f>
        <v>0</v>
      </c>
      <c r="AJ16" s="113">
        <f t="shared" ref="AJ16:AJ41" si="13">IF(AI16="","No hay ejecución",IF(AND(O16=0),"No hay Programación", AI16/O16))</f>
        <v>0</v>
      </c>
      <c r="AK16" s="114" t="str">
        <f t="shared" ref="AK16:AK65" si="14">IF(AJ16="No hay ejecución","NA",IF(AJ16&gt;=90%,"De acuerdo a lo programado",IF(AJ16&gt;=70%,"Atraso Leve",IF(AJ16&lt;70%,"En Riesgo de no Cumplimiento"))))</f>
        <v>En Riesgo de no Cumplimiento</v>
      </c>
      <c r="AL16" s="187"/>
    </row>
    <row r="17" spans="1:38" ht="131.15" customHeight="1" thickTop="1" thickBot="1">
      <c r="A17" s="188">
        <f t="shared" ref="A17:A41" si="15">A16+1</f>
        <v>3</v>
      </c>
      <c r="B17" s="184">
        <v>0</v>
      </c>
      <c r="C17" s="184">
        <v>0</v>
      </c>
      <c r="D17" s="184">
        <v>0</v>
      </c>
      <c r="E17" s="184">
        <v>0</v>
      </c>
      <c r="F17" s="194" t="s">
        <v>2006</v>
      </c>
      <c r="G17" s="186" t="s">
        <v>2007</v>
      </c>
      <c r="H17" s="148" t="s">
        <v>2008</v>
      </c>
      <c r="I17" s="231">
        <v>9</v>
      </c>
      <c r="J17" s="231">
        <v>13</v>
      </c>
      <c r="K17" s="189">
        <f t="shared" si="1"/>
        <v>22</v>
      </c>
      <c r="L17" s="231">
        <v>10</v>
      </c>
      <c r="M17" s="231">
        <v>9</v>
      </c>
      <c r="N17" s="108">
        <f t="shared" si="2"/>
        <v>19</v>
      </c>
      <c r="O17" s="108">
        <f t="shared" si="3"/>
        <v>41</v>
      </c>
      <c r="P17" s="109"/>
      <c r="Q17" s="221" t="s">
        <v>2009</v>
      </c>
      <c r="R17" s="221" t="s">
        <v>2000</v>
      </c>
      <c r="S17" s="112"/>
      <c r="T17" s="224" t="str">
        <f t="shared" si="4"/>
        <v>No hay ejecución</v>
      </c>
      <c r="U17" s="114" t="str">
        <f t="shared" si="5"/>
        <v>NA</v>
      </c>
      <c r="V17" s="187"/>
      <c r="W17" s="112"/>
      <c r="X17" s="224" t="str">
        <f t="shared" si="6"/>
        <v>No hay ejecución</v>
      </c>
      <c r="Y17" s="114" t="str">
        <f t="shared" si="7"/>
        <v>NA</v>
      </c>
      <c r="Z17" s="187"/>
      <c r="AA17" s="112"/>
      <c r="AB17" s="224" t="str">
        <f t="shared" si="8"/>
        <v>No hay ejecución</v>
      </c>
      <c r="AC17" s="114" t="str">
        <f t="shared" si="9"/>
        <v>NA</v>
      </c>
      <c r="AD17" s="187"/>
      <c r="AE17" s="112"/>
      <c r="AF17" s="224" t="str">
        <f t="shared" si="10"/>
        <v>No hay ejecución</v>
      </c>
      <c r="AG17" s="114" t="str">
        <f t="shared" si="11"/>
        <v>NA</v>
      </c>
      <c r="AH17" s="187"/>
      <c r="AI17" s="112">
        <f t="shared" si="12"/>
        <v>0</v>
      </c>
      <c r="AJ17" s="113">
        <f t="shared" si="13"/>
        <v>0</v>
      </c>
      <c r="AK17" s="114" t="str">
        <f t="shared" si="14"/>
        <v>En Riesgo de no Cumplimiento</v>
      </c>
      <c r="AL17" s="187"/>
    </row>
    <row r="18" spans="1:38" ht="131.15" customHeight="1" thickTop="1" thickBot="1">
      <c r="A18" s="188">
        <f t="shared" si="15"/>
        <v>4</v>
      </c>
      <c r="B18" s="184">
        <v>0</v>
      </c>
      <c r="C18" s="184">
        <v>0</v>
      </c>
      <c r="D18" s="184">
        <v>0</v>
      </c>
      <c r="E18" s="184">
        <v>0</v>
      </c>
      <c r="F18" s="194" t="s">
        <v>2010</v>
      </c>
      <c r="G18" s="186" t="s">
        <v>1497</v>
      </c>
      <c r="H18" s="148" t="s">
        <v>1998</v>
      </c>
      <c r="I18" s="231">
        <v>34</v>
      </c>
      <c r="J18" s="231">
        <v>36</v>
      </c>
      <c r="K18" s="189">
        <f t="shared" si="1"/>
        <v>70</v>
      </c>
      <c r="L18" s="231">
        <v>28</v>
      </c>
      <c r="M18" s="231">
        <v>26</v>
      </c>
      <c r="N18" s="108">
        <f t="shared" si="2"/>
        <v>54</v>
      </c>
      <c r="O18" s="108">
        <f t="shared" si="3"/>
        <v>124</v>
      </c>
      <c r="P18" s="109"/>
      <c r="Q18" s="221" t="s">
        <v>2011</v>
      </c>
      <c r="R18" s="221" t="s">
        <v>2005</v>
      </c>
      <c r="S18" s="112"/>
      <c r="T18" s="224" t="str">
        <f t="shared" si="4"/>
        <v>No hay ejecución</v>
      </c>
      <c r="U18" s="114" t="str">
        <f t="shared" si="5"/>
        <v>NA</v>
      </c>
      <c r="V18" s="187"/>
      <c r="W18" s="112"/>
      <c r="X18" s="224" t="str">
        <f t="shared" si="6"/>
        <v>No hay ejecución</v>
      </c>
      <c r="Y18" s="114" t="str">
        <f t="shared" si="7"/>
        <v>NA</v>
      </c>
      <c r="Z18" s="187"/>
      <c r="AA18" s="112"/>
      <c r="AB18" s="224" t="str">
        <f t="shared" si="8"/>
        <v>No hay ejecución</v>
      </c>
      <c r="AC18" s="114" t="str">
        <f t="shared" si="9"/>
        <v>NA</v>
      </c>
      <c r="AD18" s="187"/>
      <c r="AE18" s="112"/>
      <c r="AF18" s="224" t="str">
        <f t="shared" si="10"/>
        <v>No hay ejecución</v>
      </c>
      <c r="AG18" s="114" t="str">
        <f t="shared" si="11"/>
        <v>NA</v>
      </c>
      <c r="AH18" s="187"/>
      <c r="AI18" s="112">
        <f t="shared" si="12"/>
        <v>0</v>
      </c>
      <c r="AJ18" s="113">
        <f t="shared" si="13"/>
        <v>0</v>
      </c>
      <c r="AK18" s="114" t="str">
        <f t="shared" si="14"/>
        <v>En Riesgo de no Cumplimiento</v>
      </c>
      <c r="AL18" s="187"/>
    </row>
    <row r="19" spans="1:38" ht="131.15" customHeight="1" thickTop="1" thickBot="1">
      <c r="A19" s="188">
        <f t="shared" si="15"/>
        <v>5</v>
      </c>
      <c r="B19" s="184">
        <v>0</v>
      </c>
      <c r="C19" s="184">
        <v>0</v>
      </c>
      <c r="D19" s="184">
        <v>0</v>
      </c>
      <c r="E19" s="184">
        <v>0</v>
      </c>
      <c r="F19" s="194" t="s">
        <v>2012</v>
      </c>
      <c r="G19" s="186" t="s">
        <v>2013</v>
      </c>
      <c r="H19" s="148" t="s">
        <v>1998</v>
      </c>
      <c r="I19" s="231">
        <v>4</v>
      </c>
      <c r="J19" s="231">
        <v>3</v>
      </c>
      <c r="K19" s="189">
        <f t="shared" si="1"/>
        <v>7</v>
      </c>
      <c r="L19" s="231">
        <v>6</v>
      </c>
      <c r="M19" s="231">
        <v>3</v>
      </c>
      <c r="N19" s="108">
        <f t="shared" si="2"/>
        <v>9</v>
      </c>
      <c r="O19" s="108">
        <f t="shared" si="3"/>
        <v>16</v>
      </c>
      <c r="P19" s="109"/>
      <c r="Q19" s="221" t="s">
        <v>2014</v>
      </c>
      <c r="R19" s="221" t="s">
        <v>2005</v>
      </c>
      <c r="S19" s="112"/>
      <c r="T19" s="224" t="str">
        <f t="shared" si="4"/>
        <v>No hay ejecución</v>
      </c>
      <c r="U19" s="114" t="str">
        <f t="shared" si="5"/>
        <v>NA</v>
      </c>
      <c r="V19" s="187"/>
      <c r="W19" s="112"/>
      <c r="X19" s="224" t="str">
        <f t="shared" si="6"/>
        <v>No hay ejecución</v>
      </c>
      <c r="Y19" s="114" t="str">
        <f t="shared" si="7"/>
        <v>NA</v>
      </c>
      <c r="Z19" s="187"/>
      <c r="AA19" s="112"/>
      <c r="AB19" s="224" t="str">
        <f t="shared" si="8"/>
        <v>No hay ejecución</v>
      </c>
      <c r="AC19" s="114" t="str">
        <f t="shared" si="9"/>
        <v>NA</v>
      </c>
      <c r="AD19" s="187"/>
      <c r="AE19" s="112"/>
      <c r="AF19" s="224" t="str">
        <f t="shared" si="10"/>
        <v>No hay ejecución</v>
      </c>
      <c r="AG19" s="114" t="str">
        <f t="shared" si="11"/>
        <v>NA</v>
      </c>
      <c r="AH19" s="187"/>
      <c r="AI19" s="112">
        <f t="shared" si="12"/>
        <v>0</v>
      </c>
      <c r="AJ19" s="113">
        <f t="shared" si="13"/>
        <v>0</v>
      </c>
      <c r="AK19" s="114" t="str">
        <f t="shared" si="14"/>
        <v>En Riesgo de no Cumplimiento</v>
      </c>
      <c r="AL19" s="187"/>
    </row>
    <row r="20" spans="1:38" ht="131.15" customHeight="1" thickTop="1" thickBot="1">
      <c r="A20" s="188">
        <f t="shared" si="15"/>
        <v>6</v>
      </c>
      <c r="B20" s="184">
        <v>0</v>
      </c>
      <c r="C20" s="184">
        <v>0</v>
      </c>
      <c r="D20" s="184">
        <v>0</v>
      </c>
      <c r="E20" s="184">
        <v>0</v>
      </c>
      <c r="F20" s="194" t="s">
        <v>2015</v>
      </c>
      <c r="G20" s="186" t="s">
        <v>2016</v>
      </c>
      <c r="H20" s="148" t="s">
        <v>2017</v>
      </c>
      <c r="I20" s="231">
        <v>6</v>
      </c>
      <c r="J20" s="231">
        <v>3</v>
      </c>
      <c r="K20" s="189">
        <f t="shared" si="1"/>
        <v>9</v>
      </c>
      <c r="L20" s="231">
        <v>1</v>
      </c>
      <c r="M20" s="231">
        <v>2</v>
      </c>
      <c r="N20" s="108">
        <f t="shared" si="2"/>
        <v>3</v>
      </c>
      <c r="O20" s="108">
        <f t="shared" si="3"/>
        <v>12</v>
      </c>
      <c r="P20" s="109"/>
      <c r="Q20" s="221" t="s">
        <v>2018</v>
      </c>
      <c r="R20" s="221" t="s">
        <v>2000</v>
      </c>
      <c r="S20" s="112"/>
      <c r="T20" s="224" t="str">
        <f t="shared" si="4"/>
        <v>No hay ejecución</v>
      </c>
      <c r="U20" s="114" t="str">
        <f t="shared" si="5"/>
        <v>NA</v>
      </c>
      <c r="V20" s="187"/>
      <c r="W20" s="112"/>
      <c r="X20" s="224" t="str">
        <f t="shared" si="6"/>
        <v>No hay ejecución</v>
      </c>
      <c r="Y20" s="114" t="str">
        <f t="shared" si="7"/>
        <v>NA</v>
      </c>
      <c r="Z20" s="187"/>
      <c r="AA20" s="112"/>
      <c r="AB20" s="224" t="str">
        <f t="shared" si="8"/>
        <v>No hay ejecución</v>
      </c>
      <c r="AC20" s="114" t="str">
        <f t="shared" si="9"/>
        <v>NA</v>
      </c>
      <c r="AD20" s="187"/>
      <c r="AE20" s="112"/>
      <c r="AF20" s="224" t="str">
        <f t="shared" si="10"/>
        <v>No hay ejecución</v>
      </c>
      <c r="AG20" s="114" t="str">
        <f t="shared" si="11"/>
        <v>NA</v>
      </c>
      <c r="AH20" s="187"/>
      <c r="AI20" s="112">
        <f t="shared" si="12"/>
        <v>0</v>
      </c>
      <c r="AJ20" s="113">
        <f t="shared" si="13"/>
        <v>0</v>
      </c>
      <c r="AK20" s="114" t="str">
        <f t="shared" si="14"/>
        <v>En Riesgo de no Cumplimiento</v>
      </c>
      <c r="AL20" s="187"/>
    </row>
    <row r="21" spans="1:38" ht="131.15" customHeight="1" thickTop="1" thickBot="1">
      <c r="A21" s="188">
        <f t="shared" si="15"/>
        <v>7</v>
      </c>
      <c r="B21" s="184">
        <v>0</v>
      </c>
      <c r="C21" s="184">
        <v>0</v>
      </c>
      <c r="D21" s="184">
        <v>0</v>
      </c>
      <c r="E21" s="184">
        <v>0</v>
      </c>
      <c r="F21" s="194" t="s">
        <v>2019</v>
      </c>
      <c r="G21" s="186" t="s">
        <v>2020</v>
      </c>
      <c r="H21" s="148" t="s">
        <v>2017</v>
      </c>
      <c r="I21" s="231">
        <v>0</v>
      </c>
      <c r="J21" s="231">
        <v>1</v>
      </c>
      <c r="K21" s="189">
        <f t="shared" si="1"/>
        <v>1</v>
      </c>
      <c r="L21" s="231">
        <v>0</v>
      </c>
      <c r="M21" s="231">
        <v>0</v>
      </c>
      <c r="N21" s="108">
        <f t="shared" si="2"/>
        <v>0</v>
      </c>
      <c r="O21" s="108">
        <f t="shared" si="3"/>
        <v>1</v>
      </c>
      <c r="P21" s="109"/>
      <c r="Q21" s="221" t="s">
        <v>2021</v>
      </c>
      <c r="R21" s="221" t="s">
        <v>2000</v>
      </c>
      <c r="S21" s="112"/>
      <c r="T21" s="224" t="str">
        <f t="shared" si="4"/>
        <v>No hay ejecución</v>
      </c>
      <c r="U21" s="114" t="str">
        <f t="shared" si="5"/>
        <v>NA</v>
      </c>
      <c r="V21" s="187"/>
      <c r="W21" s="112"/>
      <c r="X21" s="224" t="str">
        <f t="shared" si="6"/>
        <v>No hay ejecución</v>
      </c>
      <c r="Y21" s="114" t="str">
        <f t="shared" si="7"/>
        <v>NA</v>
      </c>
      <c r="Z21" s="187"/>
      <c r="AA21" s="112"/>
      <c r="AB21" s="224" t="str">
        <f t="shared" si="8"/>
        <v>No hay ejecución</v>
      </c>
      <c r="AC21" s="114" t="str">
        <f t="shared" si="9"/>
        <v>NA</v>
      </c>
      <c r="AD21" s="187"/>
      <c r="AE21" s="112"/>
      <c r="AF21" s="224" t="str">
        <f t="shared" si="10"/>
        <v>No hay ejecución</v>
      </c>
      <c r="AG21" s="114" t="str">
        <f t="shared" si="11"/>
        <v>NA</v>
      </c>
      <c r="AH21" s="187"/>
      <c r="AI21" s="112">
        <f t="shared" si="12"/>
        <v>0</v>
      </c>
      <c r="AJ21" s="113">
        <f t="shared" si="13"/>
        <v>0</v>
      </c>
      <c r="AK21" s="114" t="str">
        <f t="shared" si="14"/>
        <v>En Riesgo de no Cumplimiento</v>
      </c>
      <c r="AL21" s="187"/>
    </row>
    <row r="22" spans="1:38" ht="131.15" customHeight="1" thickTop="1" thickBot="1">
      <c r="A22" s="188">
        <f t="shared" si="15"/>
        <v>8</v>
      </c>
      <c r="B22" s="184">
        <v>0</v>
      </c>
      <c r="C22" s="184">
        <v>0</v>
      </c>
      <c r="D22" s="184">
        <v>0</v>
      </c>
      <c r="E22" s="184">
        <v>0</v>
      </c>
      <c r="F22" s="194" t="s">
        <v>2022</v>
      </c>
      <c r="G22" s="186" t="s">
        <v>2023</v>
      </c>
      <c r="H22" s="148" t="s">
        <v>2017</v>
      </c>
      <c r="I22" s="231">
        <v>3</v>
      </c>
      <c r="J22" s="231">
        <v>1</v>
      </c>
      <c r="K22" s="189">
        <f t="shared" si="1"/>
        <v>4</v>
      </c>
      <c r="L22" s="231">
        <v>0</v>
      </c>
      <c r="M22" s="231">
        <v>0</v>
      </c>
      <c r="N22" s="108">
        <f t="shared" si="2"/>
        <v>0</v>
      </c>
      <c r="O22" s="108">
        <f t="shared" si="3"/>
        <v>4</v>
      </c>
      <c r="P22" s="109"/>
      <c r="Q22" s="221" t="s">
        <v>2024</v>
      </c>
      <c r="R22" s="221" t="s">
        <v>2000</v>
      </c>
      <c r="S22" s="112"/>
      <c r="T22" s="224" t="str">
        <f t="shared" si="4"/>
        <v>No hay ejecución</v>
      </c>
      <c r="U22" s="114" t="str">
        <f t="shared" si="5"/>
        <v>NA</v>
      </c>
      <c r="V22" s="187"/>
      <c r="W22" s="112"/>
      <c r="X22" s="224" t="str">
        <f t="shared" si="6"/>
        <v>No hay ejecución</v>
      </c>
      <c r="Y22" s="114" t="str">
        <f t="shared" si="7"/>
        <v>NA</v>
      </c>
      <c r="Z22" s="187"/>
      <c r="AA22" s="112"/>
      <c r="AB22" s="224" t="str">
        <f t="shared" si="8"/>
        <v>No hay ejecución</v>
      </c>
      <c r="AC22" s="114" t="str">
        <f t="shared" si="9"/>
        <v>NA</v>
      </c>
      <c r="AD22" s="187"/>
      <c r="AE22" s="112"/>
      <c r="AF22" s="224" t="str">
        <f t="shared" si="10"/>
        <v>No hay ejecución</v>
      </c>
      <c r="AG22" s="114" t="str">
        <f t="shared" si="11"/>
        <v>NA</v>
      </c>
      <c r="AH22" s="187"/>
      <c r="AI22" s="112">
        <f t="shared" si="12"/>
        <v>0</v>
      </c>
      <c r="AJ22" s="113">
        <f t="shared" si="13"/>
        <v>0</v>
      </c>
      <c r="AK22" s="114" t="str">
        <f t="shared" si="14"/>
        <v>En Riesgo de no Cumplimiento</v>
      </c>
      <c r="AL22" s="187"/>
    </row>
    <row r="23" spans="1:38" ht="131.15" customHeight="1" thickTop="1" thickBot="1">
      <c r="A23" s="188">
        <f t="shared" si="15"/>
        <v>9</v>
      </c>
      <c r="B23" s="184">
        <v>0</v>
      </c>
      <c r="C23" s="184">
        <v>0</v>
      </c>
      <c r="D23" s="184">
        <v>0</v>
      </c>
      <c r="E23" s="184">
        <v>0</v>
      </c>
      <c r="F23" s="194" t="s">
        <v>2025</v>
      </c>
      <c r="G23" s="186" t="s">
        <v>2026</v>
      </c>
      <c r="H23" s="148" t="s">
        <v>2017</v>
      </c>
      <c r="I23" s="231">
        <v>3</v>
      </c>
      <c r="J23" s="231">
        <v>2</v>
      </c>
      <c r="K23" s="189">
        <f t="shared" si="1"/>
        <v>5</v>
      </c>
      <c r="L23" s="231">
        <v>4</v>
      </c>
      <c r="M23" s="231">
        <v>2</v>
      </c>
      <c r="N23" s="108">
        <f t="shared" si="2"/>
        <v>6</v>
      </c>
      <c r="O23" s="108">
        <f t="shared" si="3"/>
        <v>11</v>
      </c>
      <c r="P23" s="109"/>
      <c r="Q23" s="221" t="s">
        <v>2027</v>
      </c>
      <c r="R23" s="221" t="s">
        <v>2000</v>
      </c>
      <c r="S23" s="112"/>
      <c r="T23" s="224" t="str">
        <f t="shared" si="4"/>
        <v>No hay ejecución</v>
      </c>
      <c r="U23" s="114" t="str">
        <f t="shared" si="5"/>
        <v>NA</v>
      </c>
      <c r="V23" s="187"/>
      <c r="W23" s="112"/>
      <c r="X23" s="224" t="str">
        <f t="shared" si="6"/>
        <v>No hay ejecución</v>
      </c>
      <c r="Y23" s="114" t="str">
        <f t="shared" si="7"/>
        <v>NA</v>
      </c>
      <c r="Z23" s="187"/>
      <c r="AA23" s="112"/>
      <c r="AB23" s="224" t="str">
        <f t="shared" si="8"/>
        <v>No hay ejecución</v>
      </c>
      <c r="AC23" s="114" t="str">
        <f t="shared" si="9"/>
        <v>NA</v>
      </c>
      <c r="AD23" s="187"/>
      <c r="AE23" s="112"/>
      <c r="AF23" s="224" t="str">
        <f t="shared" si="10"/>
        <v>No hay ejecución</v>
      </c>
      <c r="AG23" s="114" t="str">
        <f t="shared" si="11"/>
        <v>NA</v>
      </c>
      <c r="AH23" s="187"/>
      <c r="AI23" s="112">
        <f t="shared" si="12"/>
        <v>0</v>
      </c>
      <c r="AJ23" s="113">
        <f t="shared" si="13"/>
        <v>0</v>
      </c>
      <c r="AK23" s="114" t="str">
        <f t="shared" si="14"/>
        <v>En Riesgo de no Cumplimiento</v>
      </c>
      <c r="AL23" s="187"/>
    </row>
    <row r="24" spans="1:38" ht="131.15" customHeight="1" thickTop="1" thickBot="1">
      <c r="A24" s="188">
        <f t="shared" si="15"/>
        <v>10</v>
      </c>
      <c r="B24" s="184">
        <v>0</v>
      </c>
      <c r="C24" s="184">
        <v>0</v>
      </c>
      <c r="D24" s="184">
        <v>0</v>
      </c>
      <c r="E24" s="184">
        <v>0</v>
      </c>
      <c r="F24" s="194" t="s">
        <v>2028</v>
      </c>
      <c r="G24" s="186" t="s">
        <v>2029</v>
      </c>
      <c r="H24" s="148" t="s">
        <v>2017</v>
      </c>
      <c r="I24" s="231">
        <v>7</v>
      </c>
      <c r="J24" s="231">
        <v>5</v>
      </c>
      <c r="K24" s="189">
        <f t="shared" si="1"/>
        <v>12</v>
      </c>
      <c r="L24" s="231">
        <v>0</v>
      </c>
      <c r="M24" s="231">
        <v>1</v>
      </c>
      <c r="N24" s="108">
        <f t="shared" si="2"/>
        <v>1</v>
      </c>
      <c r="O24" s="108">
        <f t="shared" si="3"/>
        <v>13</v>
      </c>
      <c r="P24" s="109"/>
      <c r="Q24" s="221" t="s">
        <v>2030</v>
      </c>
      <c r="R24" s="221" t="s">
        <v>2000</v>
      </c>
      <c r="S24" s="112"/>
      <c r="T24" s="224" t="str">
        <f t="shared" si="4"/>
        <v>No hay ejecución</v>
      </c>
      <c r="U24" s="114" t="str">
        <f t="shared" si="5"/>
        <v>NA</v>
      </c>
      <c r="V24" s="187"/>
      <c r="W24" s="112"/>
      <c r="X24" s="224" t="str">
        <f t="shared" si="6"/>
        <v>No hay ejecución</v>
      </c>
      <c r="Y24" s="114" t="str">
        <f t="shared" si="7"/>
        <v>NA</v>
      </c>
      <c r="Z24" s="187"/>
      <c r="AA24" s="112"/>
      <c r="AB24" s="224" t="str">
        <f t="shared" si="8"/>
        <v>No hay ejecución</v>
      </c>
      <c r="AC24" s="114" t="str">
        <f t="shared" si="9"/>
        <v>NA</v>
      </c>
      <c r="AD24" s="187"/>
      <c r="AE24" s="112"/>
      <c r="AF24" s="224" t="str">
        <f t="shared" si="10"/>
        <v>No hay ejecución</v>
      </c>
      <c r="AG24" s="114" t="str">
        <f t="shared" si="11"/>
        <v>NA</v>
      </c>
      <c r="AH24" s="187"/>
      <c r="AI24" s="112">
        <f t="shared" si="12"/>
        <v>0</v>
      </c>
      <c r="AJ24" s="113">
        <f t="shared" si="13"/>
        <v>0</v>
      </c>
      <c r="AK24" s="114" t="str">
        <f t="shared" si="14"/>
        <v>En Riesgo de no Cumplimiento</v>
      </c>
      <c r="AL24" s="187"/>
    </row>
    <row r="25" spans="1:38" ht="131.15" customHeight="1" thickTop="1" thickBot="1">
      <c r="A25" s="188">
        <f t="shared" si="15"/>
        <v>11</v>
      </c>
      <c r="B25" s="184">
        <v>0</v>
      </c>
      <c r="C25" s="184">
        <v>0</v>
      </c>
      <c r="D25" s="184">
        <v>0</v>
      </c>
      <c r="E25" s="184">
        <v>0</v>
      </c>
      <c r="F25" s="194" t="s">
        <v>2031</v>
      </c>
      <c r="G25" s="186" t="s">
        <v>2032</v>
      </c>
      <c r="H25" s="148" t="s">
        <v>2017</v>
      </c>
      <c r="I25" s="231">
        <v>3</v>
      </c>
      <c r="J25" s="231">
        <v>11</v>
      </c>
      <c r="K25" s="189">
        <f t="shared" si="1"/>
        <v>14</v>
      </c>
      <c r="L25" s="231">
        <v>2</v>
      </c>
      <c r="M25" s="231">
        <v>1</v>
      </c>
      <c r="N25" s="108">
        <f t="shared" si="2"/>
        <v>3</v>
      </c>
      <c r="O25" s="108">
        <f t="shared" si="3"/>
        <v>17</v>
      </c>
      <c r="P25" s="109"/>
      <c r="Q25" s="221" t="s">
        <v>2030</v>
      </c>
      <c r="R25" s="221" t="s">
        <v>2000</v>
      </c>
      <c r="S25" s="112"/>
      <c r="T25" s="224" t="str">
        <f t="shared" si="4"/>
        <v>No hay ejecución</v>
      </c>
      <c r="U25" s="114" t="str">
        <f t="shared" si="5"/>
        <v>NA</v>
      </c>
      <c r="V25" s="187"/>
      <c r="W25" s="112"/>
      <c r="X25" s="224" t="str">
        <f t="shared" si="6"/>
        <v>No hay ejecución</v>
      </c>
      <c r="Y25" s="114" t="str">
        <f t="shared" si="7"/>
        <v>NA</v>
      </c>
      <c r="Z25" s="187"/>
      <c r="AA25" s="112"/>
      <c r="AB25" s="224" t="str">
        <f t="shared" si="8"/>
        <v>No hay ejecución</v>
      </c>
      <c r="AC25" s="114" t="str">
        <f t="shared" si="9"/>
        <v>NA</v>
      </c>
      <c r="AD25" s="187"/>
      <c r="AE25" s="112"/>
      <c r="AF25" s="224" t="str">
        <f t="shared" si="10"/>
        <v>No hay ejecución</v>
      </c>
      <c r="AG25" s="114" t="str">
        <f t="shared" si="11"/>
        <v>NA</v>
      </c>
      <c r="AH25" s="187"/>
      <c r="AI25" s="112">
        <f t="shared" si="12"/>
        <v>0</v>
      </c>
      <c r="AJ25" s="113">
        <f t="shared" si="13"/>
        <v>0</v>
      </c>
      <c r="AK25" s="114" t="str">
        <f t="shared" si="14"/>
        <v>En Riesgo de no Cumplimiento</v>
      </c>
      <c r="AL25" s="187"/>
    </row>
    <row r="26" spans="1:38" ht="131.15" customHeight="1" thickTop="1" thickBot="1">
      <c r="A26" s="188">
        <f t="shared" si="15"/>
        <v>12</v>
      </c>
      <c r="B26" s="184">
        <v>0</v>
      </c>
      <c r="C26" s="184">
        <v>0</v>
      </c>
      <c r="D26" s="184">
        <v>0</v>
      </c>
      <c r="E26" s="184">
        <v>0</v>
      </c>
      <c r="F26" s="194" t="s">
        <v>2033</v>
      </c>
      <c r="G26" s="186" t="s">
        <v>2034</v>
      </c>
      <c r="H26" s="148" t="s">
        <v>2035</v>
      </c>
      <c r="I26" s="231">
        <v>4</v>
      </c>
      <c r="J26" s="231">
        <v>3</v>
      </c>
      <c r="K26" s="189">
        <f t="shared" si="1"/>
        <v>7</v>
      </c>
      <c r="L26" s="231">
        <v>1</v>
      </c>
      <c r="M26" s="231">
        <v>0</v>
      </c>
      <c r="N26" s="108">
        <f t="shared" si="2"/>
        <v>1</v>
      </c>
      <c r="O26" s="108">
        <f t="shared" si="3"/>
        <v>8</v>
      </c>
      <c r="P26" s="109"/>
      <c r="Q26" s="221" t="s">
        <v>2036</v>
      </c>
      <c r="R26" s="221" t="s">
        <v>2000</v>
      </c>
      <c r="S26" s="112"/>
      <c r="T26" s="224" t="str">
        <f t="shared" si="4"/>
        <v>No hay ejecución</v>
      </c>
      <c r="U26" s="114" t="str">
        <f t="shared" si="5"/>
        <v>NA</v>
      </c>
      <c r="V26" s="187"/>
      <c r="W26" s="112"/>
      <c r="X26" s="224" t="str">
        <f t="shared" si="6"/>
        <v>No hay ejecución</v>
      </c>
      <c r="Y26" s="114" t="str">
        <f t="shared" si="7"/>
        <v>NA</v>
      </c>
      <c r="Z26" s="187"/>
      <c r="AA26" s="112"/>
      <c r="AB26" s="224" t="str">
        <f t="shared" si="8"/>
        <v>No hay ejecución</v>
      </c>
      <c r="AC26" s="114" t="str">
        <f t="shared" si="9"/>
        <v>NA</v>
      </c>
      <c r="AD26" s="187"/>
      <c r="AE26" s="112"/>
      <c r="AF26" s="224" t="str">
        <f t="shared" si="10"/>
        <v>No hay ejecución</v>
      </c>
      <c r="AG26" s="114" t="str">
        <f t="shared" si="11"/>
        <v>NA</v>
      </c>
      <c r="AH26" s="187"/>
      <c r="AI26" s="112">
        <f t="shared" si="12"/>
        <v>0</v>
      </c>
      <c r="AJ26" s="113">
        <f t="shared" si="13"/>
        <v>0</v>
      </c>
      <c r="AK26" s="114" t="str">
        <f t="shared" si="14"/>
        <v>En Riesgo de no Cumplimiento</v>
      </c>
      <c r="AL26" s="187"/>
    </row>
    <row r="27" spans="1:38" ht="131.15" customHeight="1" thickTop="1" thickBot="1">
      <c r="A27" s="188">
        <f t="shared" si="15"/>
        <v>13</v>
      </c>
      <c r="B27" s="184">
        <v>0</v>
      </c>
      <c r="C27" s="184">
        <v>0</v>
      </c>
      <c r="D27" s="184">
        <v>0</v>
      </c>
      <c r="E27" s="184">
        <v>0</v>
      </c>
      <c r="F27" s="194" t="s">
        <v>2037</v>
      </c>
      <c r="G27" s="186" t="s">
        <v>2038</v>
      </c>
      <c r="H27" s="148" t="s">
        <v>2017</v>
      </c>
      <c r="I27" s="231">
        <v>94</v>
      </c>
      <c r="J27" s="231">
        <v>93</v>
      </c>
      <c r="K27" s="189">
        <f t="shared" si="1"/>
        <v>187</v>
      </c>
      <c r="L27" s="231">
        <v>89</v>
      </c>
      <c r="M27" s="231">
        <v>89</v>
      </c>
      <c r="N27" s="108">
        <f t="shared" si="2"/>
        <v>178</v>
      </c>
      <c r="O27" s="108">
        <f t="shared" si="3"/>
        <v>365</v>
      </c>
      <c r="P27" s="109"/>
      <c r="Q27" s="221" t="s">
        <v>2039</v>
      </c>
      <c r="R27" s="221" t="s">
        <v>2000</v>
      </c>
      <c r="S27" s="112"/>
      <c r="T27" s="224" t="str">
        <f t="shared" si="4"/>
        <v>No hay ejecución</v>
      </c>
      <c r="U27" s="114" t="str">
        <f t="shared" si="5"/>
        <v>NA</v>
      </c>
      <c r="V27" s="187"/>
      <c r="W27" s="112"/>
      <c r="X27" s="224" t="str">
        <f t="shared" si="6"/>
        <v>No hay ejecución</v>
      </c>
      <c r="Y27" s="114" t="str">
        <f t="shared" si="7"/>
        <v>NA</v>
      </c>
      <c r="Z27" s="187"/>
      <c r="AA27" s="112"/>
      <c r="AB27" s="224" t="str">
        <f t="shared" si="8"/>
        <v>No hay ejecución</v>
      </c>
      <c r="AC27" s="114" t="str">
        <f t="shared" si="9"/>
        <v>NA</v>
      </c>
      <c r="AD27" s="187"/>
      <c r="AE27" s="112"/>
      <c r="AF27" s="224" t="str">
        <f t="shared" si="10"/>
        <v>No hay ejecución</v>
      </c>
      <c r="AG27" s="114" t="str">
        <f t="shared" si="11"/>
        <v>NA</v>
      </c>
      <c r="AH27" s="187"/>
      <c r="AI27" s="112">
        <f t="shared" si="12"/>
        <v>0</v>
      </c>
      <c r="AJ27" s="113">
        <f t="shared" si="13"/>
        <v>0</v>
      </c>
      <c r="AK27" s="114" t="str">
        <f t="shared" si="14"/>
        <v>En Riesgo de no Cumplimiento</v>
      </c>
      <c r="AL27" s="187"/>
    </row>
    <row r="28" spans="1:38" ht="131.15" customHeight="1" thickTop="1" thickBot="1">
      <c r="A28" s="188">
        <f t="shared" si="15"/>
        <v>14</v>
      </c>
      <c r="B28" s="184">
        <v>0</v>
      </c>
      <c r="C28" s="184">
        <v>0</v>
      </c>
      <c r="D28" s="184">
        <v>0</v>
      </c>
      <c r="E28" s="184">
        <v>0</v>
      </c>
      <c r="F28" s="194" t="s">
        <v>2040</v>
      </c>
      <c r="G28" s="186" t="s">
        <v>2041</v>
      </c>
      <c r="H28" s="148" t="s">
        <v>2017</v>
      </c>
      <c r="I28" s="231">
        <v>14</v>
      </c>
      <c r="J28" s="231">
        <v>16</v>
      </c>
      <c r="K28" s="189">
        <f t="shared" si="1"/>
        <v>30</v>
      </c>
      <c r="L28" s="231">
        <v>5</v>
      </c>
      <c r="M28" s="231">
        <v>6</v>
      </c>
      <c r="N28" s="108">
        <f t="shared" si="2"/>
        <v>11</v>
      </c>
      <c r="O28" s="108">
        <f t="shared" si="3"/>
        <v>41</v>
      </c>
      <c r="P28" s="109"/>
      <c r="Q28" s="221" t="s">
        <v>2042</v>
      </c>
      <c r="R28" s="221" t="s">
        <v>2005</v>
      </c>
      <c r="S28" s="112"/>
      <c r="T28" s="224" t="str">
        <f t="shared" si="4"/>
        <v>No hay ejecución</v>
      </c>
      <c r="U28" s="114" t="str">
        <f t="shared" si="5"/>
        <v>NA</v>
      </c>
      <c r="V28" s="187"/>
      <c r="W28" s="112"/>
      <c r="X28" s="224" t="str">
        <f t="shared" si="6"/>
        <v>No hay ejecución</v>
      </c>
      <c r="Y28" s="114" t="str">
        <f t="shared" si="7"/>
        <v>NA</v>
      </c>
      <c r="Z28" s="187"/>
      <c r="AA28" s="112"/>
      <c r="AB28" s="224" t="str">
        <f t="shared" si="8"/>
        <v>No hay ejecución</v>
      </c>
      <c r="AC28" s="114" t="str">
        <f t="shared" si="9"/>
        <v>NA</v>
      </c>
      <c r="AD28" s="187"/>
      <c r="AE28" s="112"/>
      <c r="AF28" s="224" t="str">
        <f t="shared" si="10"/>
        <v>No hay ejecución</v>
      </c>
      <c r="AG28" s="114" t="str">
        <f t="shared" si="11"/>
        <v>NA</v>
      </c>
      <c r="AH28" s="187"/>
      <c r="AI28" s="112">
        <f t="shared" si="12"/>
        <v>0</v>
      </c>
      <c r="AJ28" s="113">
        <f t="shared" si="13"/>
        <v>0</v>
      </c>
      <c r="AK28" s="114" t="str">
        <f t="shared" si="14"/>
        <v>En Riesgo de no Cumplimiento</v>
      </c>
      <c r="AL28" s="187"/>
    </row>
    <row r="29" spans="1:38" ht="131.15" customHeight="1" thickTop="1" thickBot="1">
      <c r="A29" s="188">
        <f t="shared" si="15"/>
        <v>15</v>
      </c>
      <c r="B29" s="184">
        <v>0</v>
      </c>
      <c r="C29" s="184">
        <v>0</v>
      </c>
      <c r="D29" s="184">
        <v>0</v>
      </c>
      <c r="E29" s="184">
        <v>0</v>
      </c>
      <c r="F29" s="194" t="s">
        <v>2043</v>
      </c>
      <c r="G29" s="186" t="s">
        <v>2044</v>
      </c>
      <c r="H29" s="148" t="s">
        <v>2017</v>
      </c>
      <c r="I29" s="231">
        <v>6</v>
      </c>
      <c r="J29" s="231">
        <v>9</v>
      </c>
      <c r="K29" s="189">
        <f t="shared" si="1"/>
        <v>15</v>
      </c>
      <c r="L29" s="231">
        <v>6</v>
      </c>
      <c r="M29" s="231">
        <v>8</v>
      </c>
      <c r="N29" s="108">
        <f t="shared" si="2"/>
        <v>14</v>
      </c>
      <c r="O29" s="108">
        <f t="shared" si="3"/>
        <v>29</v>
      </c>
      <c r="P29" s="109"/>
      <c r="Q29" s="221" t="s">
        <v>2045</v>
      </c>
      <c r="R29" s="221" t="s">
        <v>2005</v>
      </c>
      <c r="S29" s="112"/>
      <c r="T29" s="224" t="str">
        <f t="shared" si="4"/>
        <v>No hay ejecución</v>
      </c>
      <c r="U29" s="114" t="str">
        <f t="shared" si="5"/>
        <v>NA</v>
      </c>
      <c r="V29" s="187"/>
      <c r="W29" s="112"/>
      <c r="X29" s="224" t="str">
        <f t="shared" si="6"/>
        <v>No hay ejecución</v>
      </c>
      <c r="Y29" s="114" t="str">
        <f t="shared" si="7"/>
        <v>NA</v>
      </c>
      <c r="Z29" s="187"/>
      <c r="AA29" s="112"/>
      <c r="AB29" s="224" t="str">
        <f t="shared" si="8"/>
        <v>No hay ejecución</v>
      </c>
      <c r="AC29" s="114" t="str">
        <f t="shared" si="9"/>
        <v>NA</v>
      </c>
      <c r="AD29" s="187"/>
      <c r="AE29" s="112"/>
      <c r="AF29" s="224" t="str">
        <f t="shared" si="10"/>
        <v>No hay ejecución</v>
      </c>
      <c r="AG29" s="114" t="str">
        <f t="shared" si="11"/>
        <v>NA</v>
      </c>
      <c r="AH29" s="187"/>
      <c r="AI29" s="112">
        <f t="shared" si="12"/>
        <v>0</v>
      </c>
      <c r="AJ29" s="113">
        <f t="shared" si="13"/>
        <v>0</v>
      </c>
      <c r="AK29" s="114" t="str">
        <f t="shared" si="14"/>
        <v>En Riesgo de no Cumplimiento</v>
      </c>
      <c r="AL29" s="187"/>
    </row>
    <row r="30" spans="1:38" ht="131.15" customHeight="1" thickTop="1" thickBot="1">
      <c r="A30" s="188">
        <f t="shared" si="15"/>
        <v>16</v>
      </c>
      <c r="B30" s="184">
        <v>0</v>
      </c>
      <c r="C30" s="184">
        <v>0</v>
      </c>
      <c r="D30" s="184">
        <v>0</v>
      </c>
      <c r="E30" s="184">
        <v>0</v>
      </c>
      <c r="F30" s="194" t="s">
        <v>2046</v>
      </c>
      <c r="G30" s="186" t="s">
        <v>2047</v>
      </c>
      <c r="H30" s="148" t="s">
        <v>1998</v>
      </c>
      <c r="I30" s="231">
        <v>84</v>
      </c>
      <c r="J30" s="231">
        <v>89</v>
      </c>
      <c r="K30" s="189">
        <f t="shared" si="1"/>
        <v>173</v>
      </c>
      <c r="L30" s="231">
        <v>88</v>
      </c>
      <c r="M30" s="231">
        <v>88</v>
      </c>
      <c r="N30" s="108">
        <f t="shared" si="2"/>
        <v>176</v>
      </c>
      <c r="O30" s="108">
        <f t="shared" si="3"/>
        <v>349</v>
      </c>
      <c r="P30" s="109"/>
      <c r="Q30" s="221" t="s">
        <v>2048</v>
      </c>
      <c r="R30" s="221" t="s">
        <v>2005</v>
      </c>
      <c r="S30" s="112"/>
      <c r="T30" s="224" t="str">
        <f t="shared" si="4"/>
        <v>No hay ejecución</v>
      </c>
      <c r="U30" s="114" t="str">
        <f t="shared" si="5"/>
        <v>NA</v>
      </c>
      <c r="V30" s="187"/>
      <c r="W30" s="112"/>
      <c r="X30" s="224" t="str">
        <f t="shared" si="6"/>
        <v>No hay ejecución</v>
      </c>
      <c r="Y30" s="114" t="str">
        <f t="shared" si="7"/>
        <v>NA</v>
      </c>
      <c r="Z30" s="187"/>
      <c r="AA30" s="112"/>
      <c r="AB30" s="224" t="str">
        <f t="shared" si="8"/>
        <v>No hay ejecución</v>
      </c>
      <c r="AC30" s="114" t="str">
        <f t="shared" si="9"/>
        <v>NA</v>
      </c>
      <c r="AD30" s="187"/>
      <c r="AE30" s="112"/>
      <c r="AF30" s="224" t="str">
        <f t="shared" si="10"/>
        <v>No hay ejecución</v>
      </c>
      <c r="AG30" s="114" t="str">
        <f t="shared" si="11"/>
        <v>NA</v>
      </c>
      <c r="AH30" s="187"/>
      <c r="AI30" s="112">
        <f t="shared" si="12"/>
        <v>0</v>
      </c>
      <c r="AJ30" s="113">
        <f t="shared" si="13"/>
        <v>0</v>
      </c>
      <c r="AK30" s="114" t="str">
        <f t="shared" si="14"/>
        <v>En Riesgo de no Cumplimiento</v>
      </c>
      <c r="AL30" s="187"/>
    </row>
    <row r="31" spans="1:38" ht="131.15" customHeight="1" thickTop="1" thickBot="1">
      <c r="A31" s="188">
        <f t="shared" si="15"/>
        <v>17</v>
      </c>
      <c r="B31" s="184">
        <v>0</v>
      </c>
      <c r="C31" s="184">
        <v>0</v>
      </c>
      <c r="D31" s="184">
        <v>0</v>
      </c>
      <c r="E31" s="184">
        <v>0</v>
      </c>
      <c r="F31" s="194" t="s">
        <v>2049</v>
      </c>
      <c r="G31" s="186" t="s">
        <v>2050</v>
      </c>
      <c r="H31" s="148" t="s">
        <v>1998</v>
      </c>
      <c r="I31" s="231">
        <v>357</v>
      </c>
      <c r="J31" s="231">
        <v>343</v>
      </c>
      <c r="K31" s="189">
        <f t="shared" si="1"/>
        <v>700</v>
      </c>
      <c r="L31" s="231">
        <v>335</v>
      </c>
      <c r="M31" s="231">
        <v>331</v>
      </c>
      <c r="N31" s="108">
        <f t="shared" si="2"/>
        <v>666</v>
      </c>
      <c r="O31" s="108">
        <f t="shared" si="3"/>
        <v>1366</v>
      </c>
      <c r="P31" s="109"/>
      <c r="Q31" s="221" t="s">
        <v>2051</v>
      </c>
      <c r="R31" s="225" t="s">
        <v>2000</v>
      </c>
      <c r="S31" s="112"/>
      <c r="T31" s="224" t="str">
        <f t="shared" si="4"/>
        <v>No hay ejecución</v>
      </c>
      <c r="U31" s="114" t="str">
        <f t="shared" si="5"/>
        <v>NA</v>
      </c>
      <c r="V31" s="187"/>
      <c r="W31" s="112"/>
      <c r="X31" s="224" t="str">
        <f t="shared" si="6"/>
        <v>No hay ejecución</v>
      </c>
      <c r="Y31" s="114" t="str">
        <f t="shared" si="7"/>
        <v>NA</v>
      </c>
      <c r="Z31" s="187"/>
      <c r="AA31" s="112"/>
      <c r="AB31" s="224" t="str">
        <f t="shared" si="8"/>
        <v>No hay ejecución</v>
      </c>
      <c r="AC31" s="114" t="str">
        <f t="shared" si="9"/>
        <v>NA</v>
      </c>
      <c r="AD31" s="187"/>
      <c r="AE31" s="112"/>
      <c r="AF31" s="224" t="str">
        <f t="shared" si="10"/>
        <v>No hay ejecución</v>
      </c>
      <c r="AG31" s="114" t="str">
        <f t="shared" si="11"/>
        <v>NA</v>
      </c>
      <c r="AH31" s="187"/>
      <c r="AI31" s="112">
        <f t="shared" si="12"/>
        <v>0</v>
      </c>
      <c r="AJ31" s="113">
        <f t="shared" si="13"/>
        <v>0</v>
      </c>
      <c r="AK31" s="114" t="str">
        <f t="shared" si="14"/>
        <v>En Riesgo de no Cumplimiento</v>
      </c>
      <c r="AL31" s="187"/>
    </row>
    <row r="32" spans="1:38" ht="131.15" customHeight="1" thickTop="1" thickBot="1">
      <c r="A32" s="188">
        <f t="shared" si="15"/>
        <v>18</v>
      </c>
      <c r="B32" s="184">
        <v>0</v>
      </c>
      <c r="C32" s="184">
        <v>0</v>
      </c>
      <c r="D32" s="184">
        <v>0</v>
      </c>
      <c r="E32" s="184">
        <v>0</v>
      </c>
      <c r="F32" s="194" t="s">
        <v>2052</v>
      </c>
      <c r="G32" s="186" t="s">
        <v>2053</v>
      </c>
      <c r="H32" s="148" t="s">
        <v>2054</v>
      </c>
      <c r="I32" s="231">
        <v>3</v>
      </c>
      <c r="J32" s="231">
        <v>14</v>
      </c>
      <c r="K32" s="189">
        <f t="shared" si="1"/>
        <v>17</v>
      </c>
      <c r="L32" s="231">
        <v>3</v>
      </c>
      <c r="M32" s="231">
        <v>2</v>
      </c>
      <c r="N32" s="108">
        <f t="shared" si="2"/>
        <v>5</v>
      </c>
      <c r="O32" s="108">
        <f t="shared" si="3"/>
        <v>22</v>
      </c>
      <c r="P32" s="109"/>
      <c r="Q32" s="221" t="s">
        <v>2055</v>
      </c>
      <c r="R32" s="225" t="s">
        <v>2000</v>
      </c>
      <c r="S32" s="112"/>
      <c r="T32" s="224" t="str">
        <f t="shared" si="4"/>
        <v>No hay ejecución</v>
      </c>
      <c r="U32" s="114" t="str">
        <f t="shared" si="5"/>
        <v>NA</v>
      </c>
      <c r="V32" s="187"/>
      <c r="W32" s="112"/>
      <c r="X32" s="224" t="str">
        <f t="shared" si="6"/>
        <v>No hay ejecución</v>
      </c>
      <c r="Y32" s="114" t="str">
        <f t="shared" si="7"/>
        <v>NA</v>
      </c>
      <c r="Z32" s="187"/>
      <c r="AA32" s="112"/>
      <c r="AB32" s="224" t="str">
        <f t="shared" si="8"/>
        <v>No hay ejecución</v>
      </c>
      <c r="AC32" s="114" t="str">
        <f t="shared" si="9"/>
        <v>NA</v>
      </c>
      <c r="AD32" s="187"/>
      <c r="AE32" s="112"/>
      <c r="AF32" s="224" t="str">
        <f t="shared" si="10"/>
        <v>No hay ejecución</v>
      </c>
      <c r="AG32" s="114" t="str">
        <f t="shared" si="11"/>
        <v>NA</v>
      </c>
      <c r="AH32" s="187"/>
      <c r="AI32" s="112">
        <f t="shared" si="12"/>
        <v>0</v>
      </c>
      <c r="AJ32" s="113">
        <f t="shared" si="13"/>
        <v>0</v>
      </c>
      <c r="AK32" s="114" t="str">
        <f t="shared" si="14"/>
        <v>En Riesgo de no Cumplimiento</v>
      </c>
      <c r="AL32" s="187"/>
    </row>
    <row r="33" spans="1:38" ht="131.15" customHeight="1" thickTop="1" thickBot="1">
      <c r="A33" s="188">
        <f t="shared" si="15"/>
        <v>19</v>
      </c>
      <c r="B33" s="184">
        <v>0</v>
      </c>
      <c r="C33" s="184">
        <v>0</v>
      </c>
      <c r="D33" s="184">
        <v>0</v>
      </c>
      <c r="E33" s="184">
        <v>0</v>
      </c>
      <c r="F33" s="194" t="s">
        <v>2056</v>
      </c>
      <c r="G33" s="186" t="s">
        <v>2057</v>
      </c>
      <c r="H33" s="148" t="s">
        <v>2058</v>
      </c>
      <c r="I33" s="231">
        <v>2</v>
      </c>
      <c r="J33" s="231">
        <v>2</v>
      </c>
      <c r="K33" s="189">
        <f t="shared" si="1"/>
        <v>4</v>
      </c>
      <c r="L33" s="231">
        <v>0</v>
      </c>
      <c r="M33" s="231">
        <v>0</v>
      </c>
      <c r="N33" s="108">
        <f t="shared" si="2"/>
        <v>0</v>
      </c>
      <c r="O33" s="108">
        <f t="shared" si="3"/>
        <v>4</v>
      </c>
      <c r="P33" s="109"/>
      <c r="Q33" s="221" t="s">
        <v>2059</v>
      </c>
      <c r="R33" s="225" t="s">
        <v>2000</v>
      </c>
      <c r="S33" s="112"/>
      <c r="T33" s="224" t="str">
        <f t="shared" si="4"/>
        <v>No hay ejecución</v>
      </c>
      <c r="U33" s="114" t="str">
        <f t="shared" si="5"/>
        <v>NA</v>
      </c>
      <c r="V33" s="187"/>
      <c r="W33" s="112"/>
      <c r="X33" s="224" t="str">
        <f t="shared" si="6"/>
        <v>No hay ejecución</v>
      </c>
      <c r="Y33" s="114" t="str">
        <f t="shared" si="7"/>
        <v>NA</v>
      </c>
      <c r="Z33" s="187"/>
      <c r="AA33" s="112"/>
      <c r="AB33" s="224" t="str">
        <f t="shared" si="8"/>
        <v>No hay ejecución</v>
      </c>
      <c r="AC33" s="114" t="str">
        <f t="shared" si="9"/>
        <v>NA</v>
      </c>
      <c r="AD33" s="187"/>
      <c r="AE33" s="112"/>
      <c r="AF33" s="224" t="str">
        <f t="shared" si="10"/>
        <v>No hay ejecución</v>
      </c>
      <c r="AG33" s="114" t="str">
        <f t="shared" si="11"/>
        <v>NA</v>
      </c>
      <c r="AH33" s="187"/>
      <c r="AI33" s="112">
        <f t="shared" si="12"/>
        <v>0</v>
      </c>
      <c r="AJ33" s="113">
        <f t="shared" si="13"/>
        <v>0</v>
      </c>
      <c r="AK33" s="114" t="str">
        <f t="shared" si="14"/>
        <v>En Riesgo de no Cumplimiento</v>
      </c>
      <c r="AL33" s="187"/>
    </row>
    <row r="34" spans="1:38" ht="131.15" customHeight="1" thickTop="1" thickBot="1">
      <c r="A34" s="188">
        <f t="shared" si="15"/>
        <v>20</v>
      </c>
      <c r="B34" s="184">
        <v>0</v>
      </c>
      <c r="C34" s="184">
        <v>0</v>
      </c>
      <c r="D34" s="184">
        <v>0</v>
      </c>
      <c r="E34" s="184">
        <v>0</v>
      </c>
      <c r="F34" s="194" t="s">
        <v>2060</v>
      </c>
      <c r="G34" s="186" t="s">
        <v>2061</v>
      </c>
      <c r="H34" s="148" t="s">
        <v>1998</v>
      </c>
      <c r="I34" s="231">
        <v>20</v>
      </c>
      <c r="J34" s="231">
        <v>16</v>
      </c>
      <c r="K34" s="189">
        <f t="shared" si="1"/>
        <v>36</v>
      </c>
      <c r="L34" s="231">
        <v>16</v>
      </c>
      <c r="M34" s="231">
        <v>16</v>
      </c>
      <c r="N34" s="108">
        <f t="shared" si="2"/>
        <v>32</v>
      </c>
      <c r="O34" s="108">
        <f t="shared" si="3"/>
        <v>68</v>
      </c>
      <c r="P34" s="109"/>
      <c r="Q34" s="221" t="s">
        <v>2062</v>
      </c>
      <c r="R34" s="225" t="s">
        <v>2005</v>
      </c>
      <c r="S34" s="112"/>
      <c r="T34" s="224" t="str">
        <f t="shared" si="4"/>
        <v>No hay ejecución</v>
      </c>
      <c r="U34" s="114" t="str">
        <f t="shared" si="5"/>
        <v>NA</v>
      </c>
      <c r="V34" s="187"/>
      <c r="W34" s="112"/>
      <c r="X34" s="224" t="str">
        <f t="shared" si="6"/>
        <v>No hay ejecución</v>
      </c>
      <c r="Y34" s="114" t="str">
        <f t="shared" si="7"/>
        <v>NA</v>
      </c>
      <c r="Z34" s="187"/>
      <c r="AA34" s="112"/>
      <c r="AB34" s="224" t="str">
        <f t="shared" si="8"/>
        <v>No hay ejecución</v>
      </c>
      <c r="AC34" s="114" t="str">
        <f t="shared" si="9"/>
        <v>NA</v>
      </c>
      <c r="AD34" s="187"/>
      <c r="AE34" s="112"/>
      <c r="AF34" s="224" t="str">
        <f t="shared" si="10"/>
        <v>No hay ejecución</v>
      </c>
      <c r="AG34" s="114" t="str">
        <f t="shared" si="11"/>
        <v>NA</v>
      </c>
      <c r="AH34" s="187"/>
      <c r="AI34" s="112">
        <f t="shared" si="12"/>
        <v>0</v>
      </c>
      <c r="AJ34" s="113">
        <f t="shared" si="13"/>
        <v>0</v>
      </c>
      <c r="AK34" s="114" t="str">
        <f t="shared" si="14"/>
        <v>En Riesgo de no Cumplimiento</v>
      </c>
      <c r="AL34" s="187"/>
    </row>
    <row r="35" spans="1:38" ht="131.15" customHeight="1" thickTop="1" thickBot="1">
      <c r="A35" s="188">
        <f t="shared" si="15"/>
        <v>21</v>
      </c>
      <c r="B35" s="184">
        <v>0</v>
      </c>
      <c r="C35" s="184">
        <v>0</v>
      </c>
      <c r="D35" s="184">
        <v>0</v>
      </c>
      <c r="E35" s="184">
        <v>0</v>
      </c>
      <c r="F35" s="194" t="s">
        <v>2063</v>
      </c>
      <c r="G35" s="186" t="s">
        <v>2064</v>
      </c>
      <c r="H35" s="148" t="s">
        <v>1998</v>
      </c>
      <c r="I35" s="231">
        <v>0</v>
      </c>
      <c r="J35" s="231">
        <v>2</v>
      </c>
      <c r="K35" s="189">
        <f t="shared" si="1"/>
        <v>2</v>
      </c>
      <c r="L35" s="231">
        <v>1</v>
      </c>
      <c r="M35" s="231">
        <v>2</v>
      </c>
      <c r="N35" s="108">
        <f t="shared" si="2"/>
        <v>3</v>
      </c>
      <c r="O35" s="108">
        <f t="shared" si="3"/>
        <v>5</v>
      </c>
      <c r="P35" s="109"/>
      <c r="Q35" s="221" t="s">
        <v>2065</v>
      </c>
      <c r="R35" s="225" t="s">
        <v>2005</v>
      </c>
      <c r="S35" s="112"/>
      <c r="T35" s="224" t="str">
        <f t="shared" si="4"/>
        <v>No hay ejecución</v>
      </c>
      <c r="U35" s="114" t="str">
        <f t="shared" si="5"/>
        <v>NA</v>
      </c>
      <c r="V35" s="187"/>
      <c r="W35" s="112"/>
      <c r="X35" s="224" t="str">
        <f t="shared" si="6"/>
        <v>No hay ejecución</v>
      </c>
      <c r="Y35" s="114" t="str">
        <f t="shared" si="7"/>
        <v>NA</v>
      </c>
      <c r="Z35" s="187"/>
      <c r="AA35" s="112"/>
      <c r="AB35" s="224" t="str">
        <f t="shared" si="8"/>
        <v>No hay ejecución</v>
      </c>
      <c r="AC35" s="114" t="str">
        <f t="shared" si="9"/>
        <v>NA</v>
      </c>
      <c r="AD35" s="187"/>
      <c r="AE35" s="112"/>
      <c r="AF35" s="224" t="str">
        <f t="shared" si="10"/>
        <v>No hay ejecución</v>
      </c>
      <c r="AG35" s="114" t="str">
        <f t="shared" si="11"/>
        <v>NA</v>
      </c>
      <c r="AH35" s="187"/>
      <c r="AI35" s="112">
        <f t="shared" si="12"/>
        <v>0</v>
      </c>
      <c r="AJ35" s="113">
        <f t="shared" si="13"/>
        <v>0</v>
      </c>
      <c r="AK35" s="114" t="str">
        <f t="shared" si="14"/>
        <v>En Riesgo de no Cumplimiento</v>
      </c>
      <c r="AL35" s="187"/>
    </row>
    <row r="36" spans="1:38" ht="131.15" customHeight="1" thickTop="1" thickBot="1">
      <c r="A36" s="188">
        <f t="shared" si="15"/>
        <v>22</v>
      </c>
      <c r="B36" s="184">
        <v>0</v>
      </c>
      <c r="C36" s="184">
        <v>0</v>
      </c>
      <c r="D36" s="184">
        <v>0</v>
      </c>
      <c r="E36" s="184">
        <v>0</v>
      </c>
      <c r="F36" s="194" t="s">
        <v>2066</v>
      </c>
      <c r="G36" s="186" t="s">
        <v>2067</v>
      </c>
      <c r="H36" s="148" t="s">
        <v>1998</v>
      </c>
      <c r="I36" s="231">
        <v>7</v>
      </c>
      <c r="J36" s="231">
        <v>7</v>
      </c>
      <c r="K36" s="189">
        <f t="shared" si="1"/>
        <v>14</v>
      </c>
      <c r="L36" s="231">
        <v>6</v>
      </c>
      <c r="M36" s="231">
        <v>8</v>
      </c>
      <c r="N36" s="108">
        <f t="shared" si="2"/>
        <v>14</v>
      </c>
      <c r="O36" s="108">
        <f t="shared" si="3"/>
        <v>28</v>
      </c>
      <c r="P36" s="109"/>
      <c r="Q36" s="221" t="s">
        <v>2068</v>
      </c>
      <c r="R36" s="225" t="s">
        <v>2005</v>
      </c>
      <c r="S36" s="112"/>
      <c r="T36" s="224" t="str">
        <f t="shared" si="4"/>
        <v>No hay ejecución</v>
      </c>
      <c r="U36" s="114" t="str">
        <f t="shared" si="5"/>
        <v>NA</v>
      </c>
      <c r="V36" s="187"/>
      <c r="W36" s="112"/>
      <c r="X36" s="224" t="str">
        <f t="shared" si="6"/>
        <v>No hay ejecución</v>
      </c>
      <c r="Y36" s="114" t="str">
        <f t="shared" si="7"/>
        <v>NA</v>
      </c>
      <c r="Z36" s="187"/>
      <c r="AA36" s="112"/>
      <c r="AB36" s="224" t="str">
        <f t="shared" si="8"/>
        <v>No hay ejecución</v>
      </c>
      <c r="AC36" s="114" t="str">
        <f t="shared" si="9"/>
        <v>NA</v>
      </c>
      <c r="AD36" s="187"/>
      <c r="AE36" s="112"/>
      <c r="AF36" s="224" t="str">
        <f t="shared" si="10"/>
        <v>No hay ejecución</v>
      </c>
      <c r="AG36" s="114" t="str">
        <f t="shared" si="11"/>
        <v>NA</v>
      </c>
      <c r="AH36" s="187"/>
      <c r="AI36" s="112">
        <f t="shared" si="12"/>
        <v>0</v>
      </c>
      <c r="AJ36" s="113">
        <f t="shared" si="13"/>
        <v>0</v>
      </c>
      <c r="AK36" s="114" t="str">
        <f t="shared" si="14"/>
        <v>En Riesgo de no Cumplimiento</v>
      </c>
      <c r="AL36" s="187"/>
    </row>
    <row r="37" spans="1:38" ht="131.15" customHeight="1" thickTop="1" thickBot="1">
      <c r="A37" s="188">
        <f t="shared" si="15"/>
        <v>23</v>
      </c>
      <c r="B37" s="184">
        <v>0</v>
      </c>
      <c r="C37" s="184">
        <v>0</v>
      </c>
      <c r="D37" s="184">
        <v>0</v>
      </c>
      <c r="E37" s="184">
        <v>0</v>
      </c>
      <c r="F37" s="194" t="s">
        <v>2069</v>
      </c>
      <c r="G37" s="186" t="s">
        <v>2070</v>
      </c>
      <c r="H37" s="148" t="s">
        <v>209</v>
      </c>
      <c r="I37" s="231">
        <v>5</v>
      </c>
      <c r="J37" s="231">
        <v>5</v>
      </c>
      <c r="K37" s="189">
        <f t="shared" si="1"/>
        <v>10</v>
      </c>
      <c r="L37" s="231">
        <v>5</v>
      </c>
      <c r="M37" s="231">
        <v>5</v>
      </c>
      <c r="N37" s="108">
        <f t="shared" si="2"/>
        <v>10</v>
      </c>
      <c r="O37" s="108">
        <f t="shared" si="3"/>
        <v>20</v>
      </c>
      <c r="P37" s="109"/>
      <c r="Q37" s="221" t="s">
        <v>2071</v>
      </c>
      <c r="R37" s="225" t="s">
        <v>2005</v>
      </c>
      <c r="S37" s="112"/>
      <c r="T37" s="224" t="str">
        <f t="shared" si="4"/>
        <v>No hay ejecución</v>
      </c>
      <c r="U37" s="114" t="str">
        <f t="shared" si="5"/>
        <v>NA</v>
      </c>
      <c r="V37" s="187"/>
      <c r="W37" s="112"/>
      <c r="X37" s="224" t="str">
        <f t="shared" si="6"/>
        <v>No hay ejecución</v>
      </c>
      <c r="Y37" s="114" t="str">
        <f t="shared" si="7"/>
        <v>NA</v>
      </c>
      <c r="Z37" s="187"/>
      <c r="AA37" s="112"/>
      <c r="AB37" s="224" t="str">
        <f t="shared" si="8"/>
        <v>No hay ejecución</v>
      </c>
      <c r="AC37" s="114" t="str">
        <f t="shared" si="9"/>
        <v>NA</v>
      </c>
      <c r="AD37" s="187"/>
      <c r="AE37" s="112"/>
      <c r="AF37" s="224" t="str">
        <f t="shared" si="10"/>
        <v>No hay ejecución</v>
      </c>
      <c r="AG37" s="114" t="str">
        <f t="shared" si="11"/>
        <v>NA</v>
      </c>
      <c r="AH37" s="187"/>
      <c r="AI37" s="112">
        <f t="shared" si="12"/>
        <v>0</v>
      </c>
      <c r="AJ37" s="113">
        <f t="shared" si="13"/>
        <v>0</v>
      </c>
      <c r="AK37" s="114" t="str">
        <f t="shared" si="14"/>
        <v>En Riesgo de no Cumplimiento</v>
      </c>
      <c r="AL37" s="187"/>
    </row>
    <row r="38" spans="1:38" ht="131.15" customHeight="1" thickTop="1" thickBot="1">
      <c r="A38" s="188">
        <f t="shared" si="15"/>
        <v>24</v>
      </c>
      <c r="B38" s="184">
        <v>0</v>
      </c>
      <c r="C38" s="184">
        <v>0</v>
      </c>
      <c r="D38" s="184">
        <v>0</v>
      </c>
      <c r="E38" s="184">
        <v>0</v>
      </c>
      <c r="F38" s="194" t="s">
        <v>2072</v>
      </c>
      <c r="G38" s="186" t="s">
        <v>2073</v>
      </c>
      <c r="H38" s="148" t="s">
        <v>2074</v>
      </c>
      <c r="I38" s="231">
        <v>24</v>
      </c>
      <c r="J38" s="231">
        <v>24</v>
      </c>
      <c r="K38" s="189">
        <f t="shared" si="1"/>
        <v>48</v>
      </c>
      <c r="L38" s="231">
        <v>24</v>
      </c>
      <c r="M38" s="231">
        <v>24</v>
      </c>
      <c r="N38" s="108">
        <f t="shared" si="2"/>
        <v>48</v>
      </c>
      <c r="O38" s="108">
        <f t="shared" si="3"/>
        <v>96</v>
      </c>
      <c r="P38" s="109"/>
      <c r="Q38" s="221" t="s">
        <v>2075</v>
      </c>
      <c r="R38" s="225" t="s">
        <v>2005</v>
      </c>
      <c r="S38" s="112"/>
      <c r="T38" s="224" t="str">
        <f t="shared" si="4"/>
        <v>No hay ejecución</v>
      </c>
      <c r="U38" s="114" t="str">
        <f t="shared" si="5"/>
        <v>NA</v>
      </c>
      <c r="V38" s="187"/>
      <c r="W38" s="112"/>
      <c r="X38" s="224" t="str">
        <f t="shared" si="6"/>
        <v>No hay ejecución</v>
      </c>
      <c r="Y38" s="114" t="str">
        <f t="shared" si="7"/>
        <v>NA</v>
      </c>
      <c r="Z38" s="187"/>
      <c r="AA38" s="112"/>
      <c r="AB38" s="224" t="str">
        <f t="shared" si="8"/>
        <v>No hay ejecución</v>
      </c>
      <c r="AC38" s="114" t="str">
        <f t="shared" si="9"/>
        <v>NA</v>
      </c>
      <c r="AD38" s="187"/>
      <c r="AE38" s="112"/>
      <c r="AF38" s="224" t="str">
        <f t="shared" si="10"/>
        <v>No hay ejecución</v>
      </c>
      <c r="AG38" s="114" t="str">
        <f t="shared" si="11"/>
        <v>NA</v>
      </c>
      <c r="AH38" s="187"/>
      <c r="AI38" s="112">
        <f t="shared" si="12"/>
        <v>0</v>
      </c>
      <c r="AJ38" s="113">
        <f t="shared" si="13"/>
        <v>0</v>
      </c>
      <c r="AK38" s="114" t="str">
        <f t="shared" si="14"/>
        <v>En Riesgo de no Cumplimiento</v>
      </c>
      <c r="AL38" s="187"/>
    </row>
    <row r="39" spans="1:38" ht="131.15" customHeight="1" thickTop="1" thickBot="1">
      <c r="A39" s="188">
        <f t="shared" si="15"/>
        <v>25</v>
      </c>
      <c r="B39" s="184">
        <v>0</v>
      </c>
      <c r="C39" s="184">
        <v>0</v>
      </c>
      <c r="D39" s="184">
        <v>0</v>
      </c>
      <c r="E39" s="184">
        <v>0</v>
      </c>
      <c r="F39" s="194" t="s">
        <v>2076</v>
      </c>
      <c r="G39" s="186" t="s">
        <v>2077</v>
      </c>
      <c r="H39" s="148" t="s">
        <v>2074</v>
      </c>
      <c r="I39" s="231">
        <v>40</v>
      </c>
      <c r="J39" s="231">
        <v>47</v>
      </c>
      <c r="K39" s="189">
        <f t="shared" si="1"/>
        <v>87</v>
      </c>
      <c r="L39" s="231">
        <v>47</v>
      </c>
      <c r="M39" s="231">
        <v>40</v>
      </c>
      <c r="N39" s="108">
        <f t="shared" si="2"/>
        <v>87</v>
      </c>
      <c r="O39" s="108">
        <f t="shared" si="3"/>
        <v>174</v>
      </c>
      <c r="P39" s="109"/>
      <c r="Q39" s="221" t="s">
        <v>2078</v>
      </c>
      <c r="R39" s="225" t="s">
        <v>2005</v>
      </c>
      <c r="S39" s="112"/>
      <c r="T39" s="224" t="str">
        <f t="shared" si="4"/>
        <v>No hay ejecución</v>
      </c>
      <c r="U39" s="114" t="str">
        <f t="shared" si="5"/>
        <v>NA</v>
      </c>
      <c r="V39" s="187"/>
      <c r="W39" s="112"/>
      <c r="X39" s="224" t="str">
        <f t="shared" si="6"/>
        <v>No hay ejecución</v>
      </c>
      <c r="Y39" s="114" t="str">
        <f t="shared" si="7"/>
        <v>NA</v>
      </c>
      <c r="Z39" s="187"/>
      <c r="AA39" s="112"/>
      <c r="AB39" s="224" t="str">
        <f t="shared" si="8"/>
        <v>No hay ejecución</v>
      </c>
      <c r="AC39" s="114" t="str">
        <f t="shared" si="9"/>
        <v>NA</v>
      </c>
      <c r="AD39" s="187"/>
      <c r="AE39" s="112"/>
      <c r="AF39" s="224" t="str">
        <f t="shared" si="10"/>
        <v>No hay ejecución</v>
      </c>
      <c r="AG39" s="114" t="str">
        <f t="shared" si="11"/>
        <v>NA</v>
      </c>
      <c r="AH39" s="187"/>
      <c r="AI39" s="112">
        <f t="shared" si="12"/>
        <v>0</v>
      </c>
      <c r="AJ39" s="113">
        <f t="shared" si="13"/>
        <v>0</v>
      </c>
      <c r="AK39" s="114" t="str">
        <f t="shared" si="14"/>
        <v>En Riesgo de no Cumplimiento</v>
      </c>
      <c r="AL39" s="187"/>
    </row>
    <row r="40" spans="1:38" ht="131.15" customHeight="1" thickTop="1" thickBot="1">
      <c r="A40" s="188">
        <f t="shared" si="15"/>
        <v>26</v>
      </c>
      <c r="B40" s="184">
        <v>0</v>
      </c>
      <c r="C40" s="184">
        <v>0</v>
      </c>
      <c r="D40" s="184">
        <v>0</v>
      </c>
      <c r="E40" s="184">
        <v>0</v>
      </c>
      <c r="F40" s="194" t="s">
        <v>2079</v>
      </c>
      <c r="G40" s="186" t="s">
        <v>2080</v>
      </c>
      <c r="H40" s="148" t="s">
        <v>2081</v>
      </c>
      <c r="I40" s="231">
        <v>0</v>
      </c>
      <c r="J40" s="231">
        <v>1</v>
      </c>
      <c r="K40" s="189">
        <f t="shared" si="1"/>
        <v>1</v>
      </c>
      <c r="L40" s="231">
        <v>0</v>
      </c>
      <c r="M40" s="231">
        <v>0</v>
      </c>
      <c r="N40" s="108">
        <f t="shared" si="2"/>
        <v>0</v>
      </c>
      <c r="O40" s="108">
        <f t="shared" si="3"/>
        <v>1</v>
      </c>
      <c r="P40" s="109"/>
      <c r="Q40" s="221" t="s">
        <v>2082</v>
      </c>
      <c r="R40" s="225" t="s">
        <v>2005</v>
      </c>
      <c r="S40" s="112"/>
      <c r="T40" s="224" t="str">
        <f t="shared" si="4"/>
        <v>No hay ejecución</v>
      </c>
      <c r="U40" s="114" t="str">
        <f t="shared" si="5"/>
        <v>NA</v>
      </c>
      <c r="V40" s="187"/>
      <c r="W40" s="112"/>
      <c r="X40" s="224" t="str">
        <f t="shared" si="6"/>
        <v>No hay ejecución</v>
      </c>
      <c r="Y40" s="114" t="str">
        <f t="shared" si="7"/>
        <v>NA</v>
      </c>
      <c r="Z40" s="187"/>
      <c r="AA40" s="112"/>
      <c r="AB40" s="224" t="str">
        <f t="shared" si="8"/>
        <v>No hay ejecución</v>
      </c>
      <c r="AC40" s="114" t="str">
        <f t="shared" si="9"/>
        <v>NA</v>
      </c>
      <c r="AD40" s="187"/>
      <c r="AE40" s="112"/>
      <c r="AF40" s="224" t="str">
        <f t="shared" si="10"/>
        <v>No hay ejecución</v>
      </c>
      <c r="AG40" s="114" t="str">
        <f t="shared" si="11"/>
        <v>NA</v>
      </c>
      <c r="AH40" s="187"/>
      <c r="AI40" s="112">
        <f t="shared" si="12"/>
        <v>0</v>
      </c>
      <c r="AJ40" s="113">
        <f t="shared" si="13"/>
        <v>0</v>
      </c>
      <c r="AK40" s="114" t="str">
        <f t="shared" si="14"/>
        <v>En Riesgo de no Cumplimiento</v>
      </c>
      <c r="AL40" s="187"/>
    </row>
    <row r="41" spans="1:38" ht="131.15" customHeight="1" thickTop="1" thickBot="1">
      <c r="A41" s="188">
        <f t="shared" si="15"/>
        <v>27</v>
      </c>
      <c r="B41" s="184">
        <v>0</v>
      </c>
      <c r="C41" s="184">
        <v>0</v>
      </c>
      <c r="D41" s="184">
        <v>0</v>
      </c>
      <c r="E41" s="184">
        <v>0</v>
      </c>
      <c r="F41" s="194" t="s">
        <v>2083</v>
      </c>
      <c r="G41" s="186" t="s">
        <v>2084</v>
      </c>
      <c r="H41" s="148" t="s">
        <v>2085</v>
      </c>
      <c r="I41" s="231">
        <v>0</v>
      </c>
      <c r="J41" s="231">
        <v>1</v>
      </c>
      <c r="K41" s="189">
        <f t="shared" si="1"/>
        <v>1</v>
      </c>
      <c r="L41" s="231">
        <v>0</v>
      </c>
      <c r="M41" s="231">
        <v>0</v>
      </c>
      <c r="N41" s="108">
        <f t="shared" si="2"/>
        <v>0</v>
      </c>
      <c r="O41" s="108">
        <f t="shared" si="3"/>
        <v>1</v>
      </c>
      <c r="P41" s="109"/>
      <c r="Q41" s="221" t="s">
        <v>2082</v>
      </c>
      <c r="R41" s="225" t="s">
        <v>2005</v>
      </c>
      <c r="S41" s="112"/>
      <c r="T41" s="224" t="str">
        <f t="shared" si="4"/>
        <v>No hay ejecución</v>
      </c>
      <c r="U41" s="114" t="str">
        <f t="shared" si="5"/>
        <v>NA</v>
      </c>
      <c r="V41" s="187"/>
      <c r="W41" s="112"/>
      <c r="X41" s="224" t="str">
        <f t="shared" si="6"/>
        <v>No hay ejecución</v>
      </c>
      <c r="Y41" s="114" t="str">
        <f t="shared" si="7"/>
        <v>NA</v>
      </c>
      <c r="Z41" s="187"/>
      <c r="AA41" s="112"/>
      <c r="AB41" s="224" t="str">
        <f t="shared" si="8"/>
        <v>No hay ejecución</v>
      </c>
      <c r="AC41" s="114" t="str">
        <f t="shared" si="9"/>
        <v>NA</v>
      </c>
      <c r="AD41" s="187"/>
      <c r="AE41" s="112"/>
      <c r="AF41" s="224" t="str">
        <f t="shared" si="10"/>
        <v>No hay ejecución</v>
      </c>
      <c r="AG41" s="114" t="str">
        <f t="shared" si="11"/>
        <v>NA</v>
      </c>
      <c r="AH41" s="187"/>
      <c r="AI41" s="112">
        <f t="shared" si="12"/>
        <v>0</v>
      </c>
      <c r="AJ41" s="113">
        <f t="shared" si="13"/>
        <v>0</v>
      </c>
      <c r="AK41" s="114" t="str">
        <f t="shared" si="14"/>
        <v>En Riesgo de no Cumplimiento</v>
      </c>
      <c r="AL41" s="187"/>
    </row>
    <row r="42" spans="1:38" ht="30" customHeight="1" thickTop="1">
      <c r="A42" s="1400" t="s">
        <v>947</v>
      </c>
      <c r="B42" s="1400"/>
      <c r="C42" s="1400"/>
      <c r="D42" s="1400"/>
      <c r="E42" s="1400"/>
      <c r="F42" s="1400"/>
      <c r="G42" s="1400"/>
      <c r="H42" s="1400"/>
      <c r="I42" s="1400"/>
      <c r="J42" s="1400"/>
      <c r="K42" s="1400"/>
      <c r="L42" s="1400"/>
      <c r="M42" s="1400"/>
      <c r="N42" s="1400"/>
      <c r="O42" s="1400"/>
      <c r="P42" s="1400"/>
      <c r="Q42" s="1400"/>
      <c r="R42" s="1400"/>
      <c r="S42" s="1400"/>
      <c r="T42" s="1400"/>
      <c r="U42" s="1400"/>
      <c r="V42" s="1400"/>
      <c r="W42" s="1400"/>
      <c r="X42" s="1400"/>
      <c r="Y42" s="1400"/>
      <c r="Z42" s="1400"/>
      <c r="AA42" s="1400"/>
      <c r="AB42" s="1400"/>
      <c r="AC42" s="1400"/>
      <c r="AD42" s="1400"/>
      <c r="AE42" s="1400"/>
      <c r="AF42" s="1400"/>
      <c r="AG42" s="1400"/>
      <c r="AH42" s="1400"/>
      <c r="AI42" s="1400"/>
      <c r="AJ42" s="1400"/>
      <c r="AK42" s="1400"/>
      <c r="AL42" s="1400"/>
    </row>
    <row r="43" spans="1:38" ht="63" customHeight="1" thickBot="1">
      <c r="A43" s="188">
        <v>28</v>
      </c>
      <c r="B43" s="184">
        <v>0</v>
      </c>
      <c r="C43" s="195">
        <v>0</v>
      </c>
      <c r="D43" s="195">
        <v>0</v>
      </c>
      <c r="E43" s="195">
        <v>0</v>
      </c>
      <c r="F43" s="194" t="s">
        <v>2086</v>
      </c>
      <c r="G43" s="186" t="s">
        <v>2087</v>
      </c>
      <c r="H43" s="148" t="s">
        <v>1998</v>
      </c>
      <c r="I43" s="185">
        <v>0</v>
      </c>
      <c r="J43" s="185">
        <v>0</v>
      </c>
      <c r="K43" s="108">
        <f>I43+J43</f>
        <v>0</v>
      </c>
      <c r="L43" s="185">
        <v>0</v>
      </c>
      <c r="M43" s="185">
        <v>0</v>
      </c>
      <c r="N43" s="108">
        <f>L43+M43</f>
        <v>0</v>
      </c>
      <c r="O43" s="108">
        <f>K43+N43</f>
        <v>0</v>
      </c>
      <c r="P43" s="109"/>
      <c r="Q43" s="221" t="s">
        <v>2088</v>
      </c>
      <c r="R43" s="221"/>
      <c r="S43" s="112"/>
      <c r="T43" s="224" t="str">
        <f t="shared" ref="T43" si="16">IF(S43="","No hay ejecución",IF(AND(I43=0),"No hay Programación", S43/I43))</f>
        <v>No hay ejecución</v>
      </c>
      <c r="U43" s="114" t="str">
        <f t="shared" si="5"/>
        <v>NA</v>
      </c>
      <c r="V43" s="187"/>
      <c r="W43" s="112"/>
      <c r="X43" s="224" t="str">
        <f t="shared" ref="X43" si="17">IF(W43="","No hay ejecución",IF(AND(J43=0),"No hay Programación", W43/J43))</f>
        <v>No hay ejecución</v>
      </c>
      <c r="Y43" s="114" t="str">
        <f t="shared" ref="Y43" si="18">IF(X43="No hay ejecución","NA",IF(X43&gt;=90%,"De acuerdo a lo programado",IF(X43&gt;=70%,"Atraso Leve",IF(X43&lt;70%,"En Riesgo de no Cumplimiento"))))</f>
        <v>NA</v>
      </c>
      <c r="Z43" s="187"/>
      <c r="AA43" s="112"/>
      <c r="AB43" s="224" t="str">
        <f t="shared" ref="AB43" si="19">IF(AA43="","No hay ejecución",IF(AND(L43=0),"No hay Programación", AA43/L43))</f>
        <v>No hay ejecución</v>
      </c>
      <c r="AC43" s="114" t="str">
        <f t="shared" si="9"/>
        <v>NA</v>
      </c>
      <c r="AD43" s="187"/>
      <c r="AE43" s="112"/>
      <c r="AF43" s="224" t="str">
        <f t="shared" ref="AF43" si="20">IF(AE43="","No hay ejecución",IF(AND(M43=0),"No hay Programación", AE43/M43))</f>
        <v>No hay ejecución</v>
      </c>
      <c r="AG43" s="114" t="str">
        <f t="shared" si="11"/>
        <v>NA</v>
      </c>
      <c r="AH43" s="187"/>
      <c r="AI43" s="112">
        <f t="shared" ref="AI43" si="21">AE43+AA43+W43+S43</f>
        <v>0</v>
      </c>
      <c r="AJ43" s="113" t="str">
        <f t="shared" ref="AJ43" si="22">IF(AI43="","No hay ejecución",IF(AND(O43=0),"No hay Programación", AI43/O43))</f>
        <v>No hay Programación</v>
      </c>
      <c r="AK43" s="114" t="str">
        <f t="shared" si="14"/>
        <v>De acuerdo a lo programado</v>
      </c>
      <c r="AL43" s="187"/>
    </row>
    <row r="44" spans="1:38" ht="63" customHeight="1" thickTop="1" thickBot="1">
      <c r="A44" s="188">
        <v>29</v>
      </c>
      <c r="B44" s="184">
        <v>0</v>
      </c>
      <c r="C44" s="195">
        <v>0</v>
      </c>
      <c r="D44" s="195">
        <v>0</v>
      </c>
      <c r="E44" s="195">
        <v>0</v>
      </c>
      <c r="F44" s="194" t="s">
        <v>2089</v>
      </c>
      <c r="G44" s="186" t="s">
        <v>2090</v>
      </c>
      <c r="H44" s="148" t="s">
        <v>1998</v>
      </c>
      <c r="I44" s="185">
        <v>0</v>
      </c>
      <c r="J44" s="185">
        <v>0</v>
      </c>
      <c r="K44" s="108">
        <f>I44+J44</f>
        <v>0</v>
      </c>
      <c r="L44" s="185">
        <v>0</v>
      </c>
      <c r="M44" s="185">
        <v>0</v>
      </c>
      <c r="N44" s="108">
        <f t="shared" ref="N44" si="23">L44+M44</f>
        <v>0</v>
      </c>
      <c r="O44" s="108">
        <f t="shared" ref="O44" si="24">K44+N44</f>
        <v>0</v>
      </c>
      <c r="P44" s="109"/>
      <c r="Q44" s="221" t="s">
        <v>2091</v>
      </c>
      <c r="R44" s="221"/>
      <c r="S44" s="112"/>
      <c r="T44" s="224" t="str">
        <f t="shared" ref="T44:T65" si="25">IF(S44="","No hay ejecución",IF(AND(I44=0),"No hay Programación", S44/I44))</f>
        <v>No hay ejecución</v>
      </c>
      <c r="U44" s="114" t="str">
        <f t="shared" si="5"/>
        <v>NA</v>
      </c>
      <c r="V44" s="187"/>
      <c r="W44" s="112"/>
      <c r="X44" s="224" t="str">
        <f t="shared" ref="X44:X65" si="26">IF(W44="","No hay ejecución",IF(AND(J44=0),"No hay Programación", W44/J44))</f>
        <v>No hay ejecución</v>
      </c>
      <c r="Y44" s="114" t="str">
        <f t="shared" ref="Y44:Y65" si="27">IF(X44="No hay ejecución","NA",IF(X44&gt;=90%,"De acuerdo a lo programado",IF(X44&gt;=70%,"Atraso Leve",IF(X44&lt;70%,"En Riesgo de no Cumplimiento"))))</f>
        <v>NA</v>
      </c>
      <c r="Z44" s="187"/>
      <c r="AA44" s="112"/>
      <c r="AB44" s="224" t="str">
        <f t="shared" ref="AB44:AB65" si="28">IF(AA44="","No hay ejecución",IF(AND(L44=0),"No hay Programación", AA44/L44))</f>
        <v>No hay ejecución</v>
      </c>
      <c r="AC44" s="114" t="str">
        <f t="shared" si="9"/>
        <v>NA</v>
      </c>
      <c r="AD44" s="187"/>
      <c r="AE44" s="112"/>
      <c r="AF44" s="224" t="str">
        <f t="shared" ref="AF44:AF65" si="29">IF(AE44="","No hay ejecución",IF(AND(M44=0),"No hay Programación", AE44/M44))</f>
        <v>No hay ejecución</v>
      </c>
      <c r="AG44" s="114" t="str">
        <f t="shared" si="11"/>
        <v>NA</v>
      </c>
      <c r="AH44" s="187"/>
      <c r="AI44" s="112">
        <f t="shared" ref="AI44:AI65" si="30">AE44+AA44+W44+S44</f>
        <v>0</v>
      </c>
      <c r="AJ44" s="113" t="str">
        <f t="shared" ref="AJ44:AJ65" si="31">IF(AI44="","No hay ejecución",IF(AND(O44=0),"No hay Programación", AI44/O44))</f>
        <v>No hay Programación</v>
      </c>
      <c r="AK44" s="114" t="str">
        <f t="shared" si="14"/>
        <v>De acuerdo a lo programado</v>
      </c>
      <c r="AL44" s="187"/>
    </row>
    <row r="45" spans="1:38" ht="63" customHeight="1" thickTop="1" thickBot="1">
      <c r="A45" s="188">
        <v>30</v>
      </c>
      <c r="B45" s="184">
        <v>0</v>
      </c>
      <c r="C45" s="195">
        <v>0</v>
      </c>
      <c r="D45" s="195">
        <v>0</v>
      </c>
      <c r="E45" s="195">
        <v>0</v>
      </c>
      <c r="F45" s="194" t="s">
        <v>2089</v>
      </c>
      <c r="G45" s="186" t="s">
        <v>2092</v>
      </c>
      <c r="H45" s="148" t="s">
        <v>1998</v>
      </c>
      <c r="I45" s="185">
        <v>0</v>
      </c>
      <c r="J45" s="185">
        <v>0</v>
      </c>
      <c r="K45" s="108"/>
      <c r="L45" s="185">
        <v>0</v>
      </c>
      <c r="M45" s="185">
        <v>0</v>
      </c>
      <c r="N45" s="108"/>
      <c r="O45" s="108"/>
      <c r="P45" s="109"/>
      <c r="Q45" s="221" t="s">
        <v>2093</v>
      </c>
      <c r="R45" s="221"/>
      <c r="S45" s="112"/>
      <c r="T45" s="224" t="str">
        <f t="shared" si="25"/>
        <v>No hay ejecución</v>
      </c>
      <c r="U45" s="114" t="str">
        <f t="shared" si="5"/>
        <v>NA</v>
      </c>
      <c r="V45" s="187"/>
      <c r="W45" s="112"/>
      <c r="X45" s="224" t="str">
        <f t="shared" si="26"/>
        <v>No hay ejecución</v>
      </c>
      <c r="Y45" s="114" t="str">
        <f t="shared" si="27"/>
        <v>NA</v>
      </c>
      <c r="Z45" s="187"/>
      <c r="AA45" s="112"/>
      <c r="AB45" s="224" t="str">
        <f t="shared" si="28"/>
        <v>No hay ejecución</v>
      </c>
      <c r="AC45" s="114" t="str">
        <f t="shared" si="9"/>
        <v>NA</v>
      </c>
      <c r="AD45" s="187"/>
      <c r="AE45" s="112"/>
      <c r="AF45" s="224" t="str">
        <f t="shared" si="29"/>
        <v>No hay ejecución</v>
      </c>
      <c r="AG45" s="114" t="str">
        <f t="shared" si="11"/>
        <v>NA</v>
      </c>
      <c r="AH45" s="187"/>
      <c r="AI45" s="112">
        <f t="shared" si="30"/>
        <v>0</v>
      </c>
      <c r="AJ45" s="113" t="str">
        <f t="shared" si="31"/>
        <v>No hay Programación</v>
      </c>
      <c r="AK45" s="114" t="str">
        <f t="shared" si="14"/>
        <v>De acuerdo a lo programado</v>
      </c>
      <c r="AL45" s="187"/>
    </row>
    <row r="46" spans="1:38" ht="63" customHeight="1" thickTop="1" thickBot="1">
      <c r="A46" s="188">
        <v>31</v>
      </c>
      <c r="B46" s="184">
        <v>0</v>
      </c>
      <c r="C46" s="195">
        <v>0</v>
      </c>
      <c r="D46" s="195">
        <v>0</v>
      </c>
      <c r="E46" s="195">
        <v>0</v>
      </c>
      <c r="F46" s="194" t="s">
        <v>2089</v>
      </c>
      <c r="G46" s="186" t="s">
        <v>2087</v>
      </c>
      <c r="H46" s="148" t="s">
        <v>1998</v>
      </c>
      <c r="I46" s="185">
        <v>0</v>
      </c>
      <c r="J46" s="185">
        <v>0</v>
      </c>
      <c r="K46" s="108"/>
      <c r="L46" s="185">
        <v>0</v>
      </c>
      <c r="M46" s="185">
        <v>0</v>
      </c>
      <c r="N46" s="108"/>
      <c r="O46" s="108"/>
      <c r="P46" s="109"/>
      <c r="Q46" s="221" t="s">
        <v>2088</v>
      </c>
      <c r="R46" s="221"/>
      <c r="S46" s="112"/>
      <c r="T46" s="224" t="str">
        <f t="shared" si="25"/>
        <v>No hay ejecución</v>
      </c>
      <c r="U46" s="114" t="str">
        <f t="shared" si="5"/>
        <v>NA</v>
      </c>
      <c r="V46" s="187"/>
      <c r="W46" s="112"/>
      <c r="X46" s="224" t="str">
        <f t="shared" si="26"/>
        <v>No hay ejecución</v>
      </c>
      <c r="Y46" s="114" t="str">
        <f t="shared" si="27"/>
        <v>NA</v>
      </c>
      <c r="Z46" s="187"/>
      <c r="AA46" s="112"/>
      <c r="AB46" s="224" t="str">
        <f t="shared" si="28"/>
        <v>No hay ejecución</v>
      </c>
      <c r="AC46" s="114" t="str">
        <f t="shared" si="9"/>
        <v>NA</v>
      </c>
      <c r="AD46" s="187"/>
      <c r="AE46" s="112"/>
      <c r="AF46" s="224" t="str">
        <f t="shared" si="29"/>
        <v>No hay ejecución</v>
      </c>
      <c r="AG46" s="114" t="str">
        <f t="shared" si="11"/>
        <v>NA</v>
      </c>
      <c r="AH46" s="187"/>
      <c r="AI46" s="112">
        <f t="shared" si="30"/>
        <v>0</v>
      </c>
      <c r="AJ46" s="113" t="str">
        <f t="shared" si="31"/>
        <v>No hay Programación</v>
      </c>
      <c r="AK46" s="114" t="str">
        <f t="shared" si="14"/>
        <v>De acuerdo a lo programado</v>
      </c>
      <c r="AL46" s="187"/>
    </row>
    <row r="47" spans="1:38" ht="63" customHeight="1" thickTop="1" thickBot="1">
      <c r="A47" s="188">
        <v>32</v>
      </c>
      <c r="B47" s="184">
        <v>0</v>
      </c>
      <c r="C47" s="195">
        <v>0</v>
      </c>
      <c r="D47" s="195">
        <v>0</v>
      </c>
      <c r="E47" s="195">
        <v>0</v>
      </c>
      <c r="F47" s="194" t="s">
        <v>2094</v>
      </c>
      <c r="G47" s="186" t="s">
        <v>2095</v>
      </c>
      <c r="H47" s="148" t="s">
        <v>1998</v>
      </c>
      <c r="I47" s="185">
        <v>0</v>
      </c>
      <c r="J47" s="185">
        <v>0</v>
      </c>
      <c r="K47" s="108"/>
      <c r="L47" s="185">
        <v>0</v>
      </c>
      <c r="M47" s="185">
        <v>0</v>
      </c>
      <c r="N47" s="108"/>
      <c r="O47" s="108"/>
      <c r="P47" s="109"/>
      <c r="Q47" s="221" t="s">
        <v>2091</v>
      </c>
      <c r="R47" s="221"/>
      <c r="S47" s="112"/>
      <c r="T47" s="224" t="str">
        <f t="shared" si="25"/>
        <v>No hay ejecución</v>
      </c>
      <c r="U47" s="114" t="str">
        <f t="shared" si="5"/>
        <v>NA</v>
      </c>
      <c r="V47" s="187"/>
      <c r="W47" s="112"/>
      <c r="X47" s="224" t="str">
        <f t="shared" si="26"/>
        <v>No hay ejecución</v>
      </c>
      <c r="Y47" s="114" t="str">
        <f t="shared" si="27"/>
        <v>NA</v>
      </c>
      <c r="Z47" s="187"/>
      <c r="AA47" s="112"/>
      <c r="AB47" s="224" t="str">
        <f t="shared" si="28"/>
        <v>No hay ejecución</v>
      </c>
      <c r="AC47" s="114" t="str">
        <f t="shared" si="9"/>
        <v>NA</v>
      </c>
      <c r="AD47" s="187"/>
      <c r="AE47" s="112"/>
      <c r="AF47" s="224" t="str">
        <f t="shared" si="29"/>
        <v>No hay ejecución</v>
      </c>
      <c r="AG47" s="114" t="str">
        <f t="shared" si="11"/>
        <v>NA</v>
      </c>
      <c r="AH47" s="187"/>
      <c r="AI47" s="112">
        <f t="shared" si="30"/>
        <v>0</v>
      </c>
      <c r="AJ47" s="113" t="str">
        <f t="shared" si="31"/>
        <v>No hay Programación</v>
      </c>
      <c r="AK47" s="114" t="str">
        <f t="shared" si="14"/>
        <v>De acuerdo a lo programado</v>
      </c>
      <c r="AL47" s="187"/>
    </row>
    <row r="48" spans="1:38" ht="63" customHeight="1" thickTop="1" thickBot="1">
      <c r="A48" s="188">
        <v>33</v>
      </c>
      <c r="B48" s="184">
        <v>0</v>
      </c>
      <c r="C48" s="195">
        <v>0</v>
      </c>
      <c r="D48" s="195">
        <v>0</v>
      </c>
      <c r="E48" s="195">
        <v>0</v>
      </c>
      <c r="F48" s="194" t="s">
        <v>2096</v>
      </c>
      <c r="G48" s="186" t="s">
        <v>2097</v>
      </c>
      <c r="H48" s="148" t="s">
        <v>209</v>
      </c>
      <c r="I48" s="185">
        <v>0</v>
      </c>
      <c r="J48" s="185">
        <v>0</v>
      </c>
      <c r="K48" s="108"/>
      <c r="L48" s="185">
        <v>0</v>
      </c>
      <c r="M48" s="185">
        <v>0</v>
      </c>
      <c r="N48" s="108"/>
      <c r="O48" s="108"/>
      <c r="P48" s="109"/>
      <c r="Q48" s="221" t="s">
        <v>2093</v>
      </c>
      <c r="R48" s="221"/>
      <c r="S48" s="112"/>
      <c r="T48" s="224" t="str">
        <f t="shared" si="25"/>
        <v>No hay ejecución</v>
      </c>
      <c r="U48" s="114" t="str">
        <f t="shared" si="5"/>
        <v>NA</v>
      </c>
      <c r="V48" s="187"/>
      <c r="W48" s="112"/>
      <c r="X48" s="224" t="str">
        <f t="shared" si="26"/>
        <v>No hay ejecución</v>
      </c>
      <c r="Y48" s="114" t="str">
        <f t="shared" si="27"/>
        <v>NA</v>
      </c>
      <c r="Z48" s="187"/>
      <c r="AA48" s="112"/>
      <c r="AB48" s="224" t="str">
        <f t="shared" si="28"/>
        <v>No hay ejecución</v>
      </c>
      <c r="AC48" s="114" t="str">
        <f t="shared" si="9"/>
        <v>NA</v>
      </c>
      <c r="AD48" s="187"/>
      <c r="AE48" s="112"/>
      <c r="AF48" s="224" t="str">
        <f t="shared" si="29"/>
        <v>No hay ejecución</v>
      </c>
      <c r="AG48" s="114" t="str">
        <f t="shared" si="11"/>
        <v>NA</v>
      </c>
      <c r="AH48" s="187"/>
      <c r="AI48" s="112">
        <f t="shared" si="30"/>
        <v>0</v>
      </c>
      <c r="AJ48" s="113" t="str">
        <f t="shared" si="31"/>
        <v>No hay Programación</v>
      </c>
      <c r="AK48" s="114" t="str">
        <f t="shared" si="14"/>
        <v>De acuerdo a lo programado</v>
      </c>
      <c r="AL48" s="187"/>
    </row>
    <row r="49" spans="1:38" ht="63" customHeight="1" thickTop="1" thickBot="1">
      <c r="A49" s="188">
        <v>34</v>
      </c>
      <c r="B49" s="184">
        <v>0</v>
      </c>
      <c r="C49" s="195">
        <v>0</v>
      </c>
      <c r="D49" s="195">
        <v>0</v>
      </c>
      <c r="E49" s="195">
        <v>0</v>
      </c>
      <c r="F49" s="194" t="s">
        <v>2098</v>
      </c>
      <c r="G49" s="186" t="s">
        <v>2087</v>
      </c>
      <c r="H49" s="148" t="s">
        <v>1998</v>
      </c>
      <c r="I49" s="185">
        <v>0</v>
      </c>
      <c r="J49" s="185">
        <v>0</v>
      </c>
      <c r="K49" s="108"/>
      <c r="L49" s="185">
        <v>0</v>
      </c>
      <c r="M49" s="185">
        <v>0</v>
      </c>
      <c r="N49" s="108"/>
      <c r="O49" s="108"/>
      <c r="P49" s="109"/>
      <c r="Q49" s="221" t="s">
        <v>2088</v>
      </c>
      <c r="R49" s="221"/>
      <c r="S49" s="112"/>
      <c r="T49" s="224" t="str">
        <f t="shared" si="25"/>
        <v>No hay ejecución</v>
      </c>
      <c r="U49" s="114" t="str">
        <f t="shared" si="5"/>
        <v>NA</v>
      </c>
      <c r="V49" s="187"/>
      <c r="W49" s="112"/>
      <c r="X49" s="224" t="str">
        <f t="shared" si="26"/>
        <v>No hay ejecución</v>
      </c>
      <c r="Y49" s="114" t="str">
        <f t="shared" si="27"/>
        <v>NA</v>
      </c>
      <c r="Z49" s="187"/>
      <c r="AA49" s="112"/>
      <c r="AB49" s="224" t="str">
        <f t="shared" si="28"/>
        <v>No hay ejecución</v>
      </c>
      <c r="AC49" s="114" t="str">
        <f t="shared" si="9"/>
        <v>NA</v>
      </c>
      <c r="AD49" s="187"/>
      <c r="AE49" s="112"/>
      <c r="AF49" s="224" t="str">
        <f t="shared" si="29"/>
        <v>No hay ejecución</v>
      </c>
      <c r="AG49" s="114" t="str">
        <f t="shared" si="11"/>
        <v>NA</v>
      </c>
      <c r="AH49" s="187"/>
      <c r="AI49" s="112">
        <f t="shared" si="30"/>
        <v>0</v>
      </c>
      <c r="AJ49" s="113" t="str">
        <f t="shared" si="31"/>
        <v>No hay Programación</v>
      </c>
      <c r="AK49" s="114" t="str">
        <f t="shared" si="14"/>
        <v>De acuerdo a lo programado</v>
      </c>
      <c r="AL49" s="187"/>
    </row>
    <row r="50" spans="1:38" ht="63" customHeight="1" thickTop="1" thickBot="1">
      <c r="A50" s="188">
        <v>35</v>
      </c>
      <c r="B50" s="184">
        <v>0</v>
      </c>
      <c r="C50" s="195">
        <v>0</v>
      </c>
      <c r="D50" s="195">
        <v>0</v>
      </c>
      <c r="E50" s="195">
        <v>0</v>
      </c>
      <c r="F50" s="194" t="s">
        <v>2099</v>
      </c>
      <c r="G50" s="186" t="s">
        <v>2087</v>
      </c>
      <c r="H50" s="148" t="s">
        <v>1998</v>
      </c>
      <c r="I50" s="185">
        <v>0</v>
      </c>
      <c r="J50" s="185">
        <v>0</v>
      </c>
      <c r="K50" s="108"/>
      <c r="L50" s="185">
        <v>0</v>
      </c>
      <c r="M50" s="185">
        <v>0</v>
      </c>
      <c r="N50" s="108"/>
      <c r="O50" s="108"/>
      <c r="P50" s="109"/>
      <c r="Q50" s="221" t="s">
        <v>2100</v>
      </c>
      <c r="R50" s="221"/>
      <c r="S50" s="112"/>
      <c r="T50" s="224" t="str">
        <f t="shared" si="25"/>
        <v>No hay ejecución</v>
      </c>
      <c r="U50" s="114" t="str">
        <f t="shared" si="5"/>
        <v>NA</v>
      </c>
      <c r="V50" s="187"/>
      <c r="W50" s="112"/>
      <c r="X50" s="224" t="str">
        <f t="shared" si="26"/>
        <v>No hay ejecución</v>
      </c>
      <c r="Y50" s="114" t="str">
        <f t="shared" si="27"/>
        <v>NA</v>
      </c>
      <c r="Z50" s="187"/>
      <c r="AA50" s="112"/>
      <c r="AB50" s="224" t="str">
        <f t="shared" si="28"/>
        <v>No hay ejecución</v>
      </c>
      <c r="AC50" s="114" t="str">
        <f t="shared" si="9"/>
        <v>NA</v>
      </c>
      <c r="AD50" s="187"/>
      <c r="AE50" s="112"/>
      <c r="AF50" s="224" t="str">
        <f t="shared" si="29"/>
        <v>No hay ejecución</v>
      </c>
      <c r="AG50" s="114" t="str">
        <f t="shared" si="11"/>
        <v>NA</v>
      </c>
      <c r="AH50" s="187"/>
      <c r="AI50" s="112">
        <f t="shared" si="30"/>
        <v>0</v>
      </c>
      <c r="AJ50" s="113" t="str">
        <f t="shared" si="31"/>
        <v>No hay Programación</v>
      </c>
      <c r="AK50" s="114" t="str">
        <f t="shared" si="14"/>
        <v>De acuerdo a lo programado</v>
      </c>
      <c r="AL50" s="187"/>
    </row>
    <row r="51" spans="1:38" ht="63" customHeight="1" thickTop="1" thickBot="1">
      <c r="A51" s="188">
        <v>36</v>
      </c>
      <c r="B51" s="184">
        <v>0</v>
      </c>
      <c r="C51" s="195">
        <v>0</v>
      </c>
      <c r="D51" s="195">
        <v>0</v>
      </c>
      <c r="E51" s="195">
        <v>0</v>
      </c>
      <c r="F51" s="194" t="s">
        <v>2101</v>
      </c>
      <c r="G51" s="186" t="s">
        <v>182</v>
      </c>
      <c r="H51" s="148" t="s">
        <v>1998</v>
      </c>
      <c r="I51" s="185">
        <v>0</v>
      </c>
      <c r="J51" s="185">
        <v>0</v>
      </c>
      <c r="K51" s="108"/>
      <c r="L51" s="185">
        <v>0</v>
      </c>
      <c r="M51" s="185">
        <v>0</v>
      </c>
      <c r="N51" s="108"/>
      <c r="O51" s="108"/>
      <c r="P51" s="109"/>
      <c r="Q51" s="221" t="s">
        <v>2102</v>
      </c>
      <c r="R51" s="221"/>
      <c r="S51" s="112"/>
      <c r="T51" s="224" t="str">
        <f t="shared" si="25"/>
        <v>No hay ejecución</v>
      </c>
      <c r="U51" s="114" t="str">
        <f t="shared" si="5"/>
        <v>NA</v>
      </c>
      <c r="V51" s="187"/>
      <c r="W51" s="112"/>
      <c r="X51" s="224" t="str">
        <f t="shared" si="26"/>
        <v>No hay ejecución</v>
      </c>
      <c r="Y51" s="114" t="str">
        <f t="shared" si="27"/>
        <v>NA</v>
      </c>
      <c r="Z51" s="187"/>
      <c r="AA51" s="112"/>
      <c r="AB51" s="224" t="str">
        <f t="shared" si="28"/>
        <v>No hay ejecución</v>
      </c>
      <c r="AC51" s="114" t="str">
        <f t="shared" si="9"/>
        <v>NA</v>
      </c>
      <c r="AD51" s="187"/>
      <c r="AE51" s="112"/>
      <c r="AF51" s="224" t="str">
        <f t="shared" si="29"/>
        <v>No hay ejecución</v>
      </c>
      <c r="AG51" s="114" t="str">
        <f t="shared" si="11"/>
        <v>NA</v>
      </c>
      <c r="AH51" s="187"/>
      <c r="AI51" s="112">
        <f t="shared" si="30"/>
        <v>0</v>
      </c>
      <c r="AJ51" s="113" t="str">
        <f t="shared" si="31"/>
        <v>No hay Programación</v>
      </c>
      <c r="AK51" s="114" t="str">
        <f t="shared" si="14"/>
        <v>De acuerdo a lo programado</v>
      </c>
      <c r="AL51" s="187"/>
    </row>
    <row r="52" spans="1:38" ht="63" customHeight="1" thickTop="1" thickBot="1">
      <c r="A52" s="188">
        <v>37</v>
      </c>
      <c r="B52" s="184">
        <v>0</v>
      </c>
      <c r="C52" s="195">
        <v>0</v>
      </c>
      <c r="D52" s="195">
        <v>0</v>
      </c>
      <c r="E52" s="195">
        <v>0</v>
      </c>
      <c r="F52" s="194" t="s">
        <v>2103</v>
      </c>
      <c r="G52" s="186" t="s">
        <v>2104</v>
      </c>
      <c r="H52" s="148" t="s">
        <v>1998</v>
      </c>
      <c r="I52" s="185">
        <v>0</v>
      </c>
      <c r="J52" s="185">
        <v>0</v>
      </c>
      <c r="K52" s="108"/>
      <c r="L52" s="185">
        <v>0</v>
      </c>
      <c r="M52" s="185">
        <v>0</v>
      </c>
      <c r="N52" s="108"/>
      <c r="O52" s="108"/>
      <c r="P52" s="109"/>
      <c r="Q52" s="221" t="s">
        <v>2105</v>
      </c>
      <c r="R52" s="221"/>
      <c r="S52" s="112"/>
      <c r="T52" s="224" t="str">
        <f t="shared" si="25"/>
        <v>No hay ejecución</v>
      </c>
      <c r="U52" s="114" t="str">
        <f t="shared" si="5"/>
        <v>NA</v>
      </c>
      <c r="V52" s="187"/>
      <c r="W52" s="112"/>
      <c r="X52" s="224" t="str">
        <f t="shared" si="26"/>
        <v>No hay ejecución</v>
      </c>
      <c r="Y52" s="114" t="str">
        <f t="shared" si="27"/>
        <v>NA</v>
      </c>
      <c r="Z52" s="187"/>
      <c r="AA52" s="112"/>
      <c r="AB52" s="224" t="str">
        <f t="shared" si="28"/>
        <v>No hay ejecución</v>
      </c>
      <c r="AC52" s="114" t="str">
        <f t="shared" si="9"/>
        <v>NA</v>
      </c>
      <c r="AD52" s="187"/>
      <c r="AE52" s="112"/>
      <c r="AF52" s="224" t="str">
        <f t="shared" si="29"/>
        <v>No hay ejecución</v>
      </c>
      <c r="AG52" s="114" t="str">
        <f t="shared" si="11"/>
        <v>NA</v>
      </c>
      <c r="AH52" s="187"/>
      <c r="AI52" s="112">
        <f t="shared" si="30"/>
        <v>0</v>
      </c>
      <c r="AJ52" s="113" t="str">
        <f t="shared" si="31"/>
        <v>No hay Programación</v>
      </c>
      <c r="AK52" s="114" t="str">
        <f t="shared" si="14"/>
        <v>De acuerdo a lo programado</v>
      </c>
      <c r="AL52" s="187"/>
    </row>
    <row r="53" spans="1:38" ht="63" customHeight="1" thickTop="1" thickBot="1">
      <c r="A53" s="188">
        <v>38</v>
      </c>
      <c r="B53" s="184">
        <v>0</v>
      </c>
      <c r="C53" s="195">
        <v>0</v>
      </c>
      <c r="D53" s="195">
        <v>0</v>
      </c>
      <c r="E53" s="195">
        <v>0</v>
      </c>
      <c r="F53" s="194" t="s">
        <v>2106</v>
      </c>
      <c r="G53" s="186" t="s">
        <v>2107</v>
      </c>
      <c r="H53" s="148" t="s">
        <v>1998</v>
      </c>
      <c r="I53" s="185">
        <v>0</v>
      </c>
      <c r="J53" s="185">
        <v>0</v>
      </c>
      <c r="K53" s="108"/>
      <c r="L53" s="185">
        <v>0</v>
      </c>
      <c r="M53" s="185">
        <v>0</v>
      </c>
      <c r="N53" s="108"/>
      <c r="O53" s="108"/>
      <c r="P53" s="109"/>
      <c r="Q53" s="221" t="s">
        <v>2108</v>
      </c>
      <c r="R53" s="221"/>
      <c r="S53" s="112"/>
      <c r="T53" s="224" t="str">
        <f t="shared" si="25"/>
        <v>No hay ejecución</v>
      </c>
      <c r="U53" s="114" t="str">
        <f t="shared" si="5"/>
        <v>NA</v>
      </c>
      <c r="V53" s="187"/>
      <c r="W53" s="112"/>
      <c r="X53" s="224" t="str">
        <f t="shared" si="26"/>
        <v>No hay ejecución</v>
      </c>
      <c r="Y53" s="114" t="str">
        <f t="shared" si="27"/>
        <v>NA</v>
      </c>
      <c r="Z53" s="187"/>
      <c r="AA53" s="112"/>
      <c r="AB53" s="224" t="str">
        <f t="shared" si="28"/>
        <v>No hay ejecución</v>
      </c>
      <c r="AC53" s="114" t="str">
        <f t="shared" si="9"/>
        <v>NA</v>
      </c>
      <c r="AD53" s="187"/>
      <c r="AE53" s="112"/>
      <c r="AF53" s="224" t="str">
        <f t="shared" si="29"/>
        <v>No hay ejecución</v>
      </c>
      <c r="AG53" s="114" t="str">
        <f t="shared" si="11"/>
        <v>NA</v>
      </c>
      <c r="AH53" s="187"/>
      <c r="AI53" s="112">
        <f t="shared" si="30"/>
        <v>0</v>
      </c>
      <c r="AJ53" s="113" t="str">
        <f t="shared" si="31"/>
        <v>No hay Programación</v>
      </c>
      <c r="AK53" s="114" t="str">
        <f t="shared" si="14"/>
        <v>De acuerdo a lo programado</v>
      </c>
      <c r="AL53" s="187"/>
    </row>
    <row r="54" spans="1:38" ht="63" customHeight="1" thickTop="1" thickBot="1">
      <c r="A54" s="188">
        <v>39</v>
      </c>
      <c r="B54" s="184">
        <v>0</v>
      </c>
      <c r="C54" s="195">
        <v>0</v>
      </c>
      <c r="D54" s="195">
        <v>0</v>
      </c>
      <c r="E54" s="195">
        <v>0</v>
      </c>
      <c r="F54" s="194" t="s">
        <v>2109</v>
      </c>
      <c r="G54" s="186" t="s">
        <v>2110</v>
      </c>
      <c r="H54" s="148" t="s">
        <v>1998</v>
      </c>
      <c r="I54" s="185">
        <v>0</v>
      </c>
      <c r="J54" s="185">
        <v>0</v>
      </c>
      <c r="K54" s="108"/>
      <c r="L54" s="185">
        <v>0</v>
      </c>
      <c r="M54" s="185">
        <v>0</v>
      </c>
      <c r="N54" s="108"/>
      <c r="O54" s="108"/>
      <c r="P54" s="109"/>
      <c r="Q54" s="221" t="s">
        <v>2111</v>
      </c>
      <c r="R54" s="221"/>
      <c r="S54" s="112"/>
      <c r="T54" s="224" t="str">
        <f t="shared" si="25"/>
        <v>No hay ejecución</v>
      </c>
      <c r="U54" s="114" t="str">
        <f t="shared" si="5"/>
        <v>NA</v>
      </c>
      <c r="V54" s="187"/>
      <c r="W54" s="112"/>
      <c r="X54" s="224" t="str">
        <f t="shared" si="26"/>
        <v>No hay ejecución</v>
      </c>
      <c r="Y54" s="114" t="str">
        <f t="shared" si="27"/>
        <v>NA</v>
      </c>
      <c r="Z54" s="187"/>
      <c r="AA54" s="112"/>
      <c r="AB54" s="224" t="str">
        <f t="shared" si="28"/>
        <v>No hay ejecución</v>
      </c>
      <c r="AC54" s="114" t="str">
        <f t="shared" si="9"/>
        <v>NA</v>
      </c>
      <c r="AD54" s="187"/>
      <c r="AE54" s="112"/>
      <c r="AF54" s="224" t="str">
        <f t="shared" si="29"/>
        <v>No hay ejecución</v>
      </c>
      <c r="AG54" s="114" t="str">
        <f t="shared" si="11"/>
        <v>NA</v>
      </c>
      <c r="AH54" s="187"/>
      <c r="AI54" s="112">
        <f t="shared" si="30"/>
        <v>0</v>
      </c>
      <c r="AJ54" s="113" t="str">
        <f t="shared" si="31"/>
        <v>No hay Programación</v>
      </c>
      <c r="AK54" s="114" t="str">
        <f t="shared" si="14"/>
        <v>De acuerdo a lo programado</v>
      </c>
      <c r="AL54" s="187"/>
    </row>
    <row r="55" spans="1:38" ht="63" customHeight="1" thickTop="1" thickBot="1">
      <c r="A55" s="188">
        <v>40</v>
      </c>
      <c r="B55" s="184">
        <v>0</v>
      </c>
      <c r="C55" s="195">
        <v>0</v>
      </c>
      <c r="D55" s="195">
        <v>0</v>
      </c>
      <c r="E55" s="195">
        <v>0</v>
      </c>
      <c r="F55" s="194" t="s">
        <v>2112</v>
      </c>
      <c r="G55" s="186" t="s">
        <v>2113</v>
      </c>
      <c r="H55" s="148" t="s">
        <v>1998</v>
      </c>
      <c r="I55" s="185">
        <v>0</v>
      </c>
      <c r="J55" s="185">
        <v>0</v>
      </c>
      <c r="K55" s="108"/>
      <c r="L55" s="185">
        <v>0</v>
      </c>
      <c r="M55" s="185">
        <v>0</v>
      </c>
      <c r="N55" s="108"/>
      <c r="O55" s="108"/>
      <c r="P55" s="109"/>
      <c r="Q55" s="221" t="s">
        <v>2105</v>
      </c>
      <c r="R55" s="221"/>
      <c r="S55" s="112"/>
      <c r="T55" s="224" t="str">
        <f t="shared" si="25"/>
        <v>No hay ejecución</v>
      </c>
      <c r="U55" s="114" t="str">
        <f t="shared" si="5"/>
        <v>NA</v>
      </c>
      <c r="V55" s="187"/>
      <c r="W55" s="112"/>
      <c r="X55" s="224" t="str">
        <f t="shared" si="26"/>
        <v>No hay ejecución</v>
      </c>
      <c r="Y55" s="114" t="str">
        <f t="shared" si="27"/>
        <v>NA</v>
      </c>
      <c r="Z55" s="187"/>
      <c r="AA55" s="112"/>
      <c r="AB55" s="224" t="str">
        <f t="shared" si="28"/>
        <v>No hay ejecución</v>
      </c>
      <c r="AC55" s="114" t="str">
        <f t="shared" si="9"/>
        <v>NA</v>
      </c>
      <c r="AD55" s="187"/>
      <c r="AE55" s="112"/>
      <c r="AF55" s="224" t="str">
        <f t="shared" si="29"/>
        <v>No hay ejecución</v>
      </c>
      <c r="AG55" s="114" t="str">
        <f t="shared" si="11"/>
        <v>NA</v>
      </c>
      <c r="AH55" s="187"/>
      <c r="AI55" s="112">
        <f t="shared" si="30"/>
        <v>0</v>
      </c>
      <c r="AJ55" s="113" t="str">
        <f t="shared" si="31"/>
        <v>No hay Programación</v>
      </c>
      <c r="AK55" s="114" t="str">
        <f t="shared" si="14"/>
        <v>De acuerdo a lo programado</v>
      </c>
      <c r="AL55" s="187"/>
    </row>
    <row r="56" spans="1:38" ht="63" customHeight="1" thickTop="1" thickBot="1">
      <c r="A56" s="188">
        <v>41</v>
      </c>
      <c r="B56" s="184">
        <v>0</v>
      </c>
      <c r="C56" s="195">
        <v>0</v>
      </c>
      <c r="D56" s="195">
        <v>0</v>
      </c>
      <c r="E56" s="195">
        <v>0</v>
      </c>
      <c r="F56" s="194" t="s">
        <v>2114</v>
      </c>
      <c r="G56" s="186" t="s">
        <v>2115</v>
      </c>
      <c r="H56" s="148" t="s">
        <v>1998</v>
      </c>
      <c r="I56" s="185">
        <v>0</v>
      </c>
      <c r="J56" s="185">
        <v>0</v>
      </c>
      <c r="K56" s="108"/>
      <c r="L56" s="185">
        <v>0</v>
      </c>
      <c r="M56" s="185">
        <v>0</v>
      </c>
      <c r="N56" s="108"/>
      <c r="O56" s="108"/>
      <c r="P56" s="109"/>
      <c r="Q56" s="221" t="s">
        <v>2108</v>
      </c>
      <c r="R56" s="221"/>
      <c r="S56" s="112"/>
      <c r="T56" s="224" t="str">
        <f t="shared" si="25"/>
        <v>No hay ejecución</v>
      </c>
      <c r="U56" s="114" t="str">
        <f t="shared" si="5"/>
        <v>NA</v>
      </c>
      <c r="V56" s="187"/>
      <c r="W56" s="112"/>
      <c r="X56" s="224" t="str">
        <f t="shared" si="26"/>
        <v>No hay ejecución</v>
      </c>
      <c r="Y56" s="114" t="str">
        <f t="shared" si="27"/>
        <v>NA</v>
      </c>
      <c r="Z56" s="187"/>
      <c r="AA56" s="112"/>
      <c r="AB56" s="224" t="str">
        <f t="shared" si="28"/>
        <v>No hay ejecución</v>
      </c>
      <c r="AC56" s="114" t="str">
        <f t="shared" si="9"/>
        <v>NA</v>
      </c>
      <c r="AD56" s="187"/>
      <c r="AE56" s="112"/>
      <c r="AF56" s="224" t="str">
        <f t="shared" si="29"/>
        <v>No hay ejecución</v>
      </c>
      <c r="AG56" s="114" t="str">
        <f t="shared" si="11"/>
        <v>NA</v>
      </c>
      <c r="AH56" s="187"/>
      <c r="AI56" s="112">
        <f t="shared" si="30"/>
        <v>0</v>
      </c>
      <c r="AJ56" s="113" t="str">
        <f t="shared" si="31"/>
        <v>No hay Programación</v>
      </c>
      <c r="AK56" s="114" t="str">
        <f t="shared" si="14"/>
        <v>De acuerdo a lo programado</v>
      </c>
      <c r="AL56" s="187"/>
    </row>
    <row r="57" spans="1:38" ht="63" customHeight="1" thickTop="1" thickBot="1">
      <c r="A57" s="188">
        <v>42</v>
      </c>
      <c r="B57" s="184">
        <v>0</v>
      </c>
      <c r="C57" s="195">
        <v>0</v>
      </c>
      <c r="D57" s="195">
        <v>0</v>
      </c>
      <c r="E57" s="195">
        <v>0</v>
      </c>
      <c r="F57" s="194" t="s">
        <v>2116</v>
      </c>
      <c r="G57" s="186" t="s">
        <v>2117</v>
      </c>
      <c r="H57" s="148" t="s">
        <v>1998</v>
      </c>
      <c r="I57" s="185">
        <v>0</v>
      </c>
      <c r="J57" s="185">
        <v>0</v>
      </c>
      <c r="K57" s="108"/>
      <c r="L57" s="185">
        <v>0</v>
      </c>
      <c r="M57" s="185">
        <v>0</v>
      </c>
      <c r="N57" s="108"/>
      <c r="O57" s="108"/>
      <c r="P57" s="109"/>
      <c r="Q57" s="221" t="s">
        <v>2118</v>
      </c>
      <c r="R57" s="221"/>
      <c r="S57" s="112"/>
      <c r="T57" s="224" t="str">
        <f t="shared" si="25"/>
        <v>No hay ejecución</v>
      </c>
      <c r="U57" s="114" t="str">
        <f t="shared" si="5"/>
        <v>NA</v>
      </c>
      <c r="V57" s="187"/>
      <c r="W57" s="112"/>
      <c r="X57" s="224" t="str">
        <f t="shared" si="26"/>
        <v>No hay ejecución</v>
      </c>
      <c r="Y57" s="114" t="str">
        <f t="shared" si="27"/>
        <v>NA</v>
      </c>
      <c r="Z57" s="187"/>
      <c r="AA57" s="112"/>
      <c r="AB57" s="224" t="str">
        <f t="shared" si="28"/>
        <v>No hay ejecución</v>
      </c>
      <c r="AC57" s="114" t="str">
        <f t="shared" si="9"/>
        <v>NA</v>
      </c>
      <c r="AD57" s="187"/>
      <c r="AE57" s="112"/>
      <c r="AF57" s="224" t="str">
        <f t="shared" si="29"/>
        <v>No hay ejecución</v>
      </c>
      <c r="AG57" s="114" t="str">
        <f t="shared" si="11"/>
        <v>NA</v>
      </c>
      <c r="AH57" s="187"/>
      <c r="AI57" s="112">
        <f t="shared" si="30"/>
        <v>0</v>
      </c>
      <c r="AJ57" s="113" t="str">
        <f t="shared" si="31"/>
        <v>No hay Programación</v>
      </c>
      <c r="AK57" s="114" t="str">
        <f t="shared" si="14"/>
        <v>De acuerdo a lo programado</v>
      </c>
      <c r="AL57" s="187"/>
    </row>
    <row r="58" spans="1:38" ht="63" customHeight="1" thickTop="1" thickBot="1">
      <c r="A58" s="188">
        <v>43</v>
      </c>
      <c r="B58" s="184">
        <v>0</v>
      </c>
      <c r="C58" s="195">
        <v>0</v>
      </c>
      <c r="D58" s="195">
        <v>0</v>
      </c>
      <c r="E58" s="195">
        <v>0</v>
      </c>
      <c r="F58" s="194" t="s">
        <v>2116</v>
      </c>
      <c r="G58" s="186" t="s">
        <v>2119</v>
      </c>
      <c r="H58" s="148" t="s">
        <v>1998</v>
      </c>
      <c r="I58" s="185">
        <v>0</v>
      </c>
      <c r="J58" s="185">
        <v>0</v>
      </c>
      <c r="K58" s="108"/>
      <c r="L58" s="185">
        <v>0</v>
      </c>
      <c r="M58" s="185">
        <v>0</v>
      </c>
      <c r="N58" s="108"/>
      <c r="O58" s="108"/>
      <c r="P58" s="109"/>
      <c r="Q58" s="221" t="s">
        <v>2120</v>
      </c>
      <c r="R58" s="221"/>
      <c r="S58" s="112"/>
      <c r="T58" s="224" t="str">
        <f t="shared" si="25"/>
        <v>No hay ejecución</v>
      </c>
      <c r="U58" s="114" t="str">
        <f t="shared" si="5"/>
        <v>NA</v>
      </c>
      <c r="V58" s="187"/>
      <c r="W58" s="112"/>
      <c r="X58" s="224" t="str">
        <f t="shared" si="26"/>
        <v>No hay ejecución</v>
      </c>
      <c r="Y58" s="114" t="str">
        <f t="shared" si="27"/>
        <v>NA</v>
      </c>
      <c r="Z58" s="187"/>
      <c r="AA58" s="112"/>
      <c r="AB58" s="224" t="str">
        <f t="shared" si="28"/>
        <v>No hay ejecución</v>
      </c>
      <c r="AC58" s="114" t="str">
        <f t="shared" si="9"/>
        <v>NA</v>
      </c>
      <c r="AD58" s="187"/>
      <c r="AE58" s="112"/>
      <c r="AF58" s="224" t="str">
        <f t="shared" si="29"/>
        <v>No hay ejecución</v>
      </c>
      <c r="AG58" s="114" t="str">
        <f t="shared" si="11"/>
        <v>NA</v>
      </c>
      <c r="AH58" s="187"/>
      <c r="AI58" s="112">
        <f t="shared" si="30"/>
        <v>0</v>
      </c>
      <c r="AJ58" s="113" t="str">
        <f t="shared" si="31"/>
        <v>No hay Programación</v>
      </c>
      <c r="AK58" s="114" t="str">
        <f t="shared" si="14"/>
        <v>De acuerdo a lo programado</v>
      </c>
      <c r="AL58" s="187"/>
    </row>
    <row r="59" spans="1:38" ht="63" customHeight="1" thickTop="1" thickBot="1">
      <c r="A59" s="188">
        <v>44</v>
      </c>
      <c r="B59" s="184">
        <v>0</v>
      </c>
      <c r="C59" s="195">
        <v>0</v>
      </c>
      <c r="D59" s="195">
        <v>0</v>
      </c>
      <c r="E59" s="195">
        <v>0</v>
      </c>
      <c r="F59" s="194" t="s">
        <v>2121</v>
      </c>
      <c r="G59" s="186" t="s">
        <v>2122</v>
      </c>
      <c r="H59" s="148" t="s">
        <v>1998</v>
      </c>
      <c r="I59" s="185">
        <v>0</v>
      </c>
      <c r="J59" s="185">
        <v>0</v>
      </c>
      <c r="K59" s="108"/>
      <c r="L59" s="185">
        <v>0</v>
      </c>
      <c r="M59" s="185">
        <v>0</v>
      </c>
      <c r="N59" s="108"/>
      <c r="O59" s="108"/>
      <c r="P59" s="109"/>
      <c r="Q59" s="221" t="s">
        <v>2123</v>
      </c>
      <c r="R59" s="221"/>
      <c r="S59" s="112"/>
      <c r="T59" s="224" t="str">
        <f t="shared" si="25"/>
        <v>No hay ejecución</v>
      </c>
      <c r="U59" s="114" t="str">
        <f t="shared" si="5"/>
        <v>NA</v>
      </c>
      <c r="V59" s="187"/>
      <c r="W59" s="112"/>
      <c r="X59" s="224" t="str">
        <f t="shared" si="26"/>
        <v>No hay ejecución</v>
      </c>
      <c r="Y59" s="114" t="str">
        <f t="shared" si="27"/>
        <v>NA</v>
      </c>
      <c r="Z59" s="187"/>
      <c r="AA59" s="112"/>
      <c r="AB59" s="224" t="str">
        <f t="shared" si="28"/>
        <v>No hay ejecución</v>
      </c>
      <c r="AC59" s="114" t="str">
        <f t="shared" si="9"/>
        <v>NA</v>
      </c>
      <c r="AD59" s="187"/>
      <c r="AE59" s="112"/>
      <c r="AF59" s="224" t="str">
        <f t="shared" si="29"/>
        <v>No hay ejecución</v>
      </c>
      <c r="AG59" s="114" t="str">
        <f t="shared" si="11"/>
        <v>NA</v>
      </c>
      <c r="AH59" s="187"/>
      <c r="AI59" s="112">
        <f t="shared" si="30"/>
        <v>0</v>
      </c>
      <c r="AJ59" s="113" t="str">
        <f t="shared" si="31"/>
        <v>No hay Programación</v>
      </c>
      <c r="AK59" s="114" t="str">
        <f t="shared" si="14"/>
        <v>De acuerdo a lo programado</v>
      </c>
      <c r="AL59" s="187"/>
    </row>
    <row r="60" spans="1:38" ht="63" customHeight="1" thickTop="1" thickBot="1">
      <c r="A60" s="188">
        <v>45</v>
      </c>
      <c r="B60" s="184">
        <v>0</v>
      </c>
      <c r="C60" s="195">
        <v>0</v>
      </c>
      <c r="D60" s="195">
        <v>0</v>
      </c>
      <c r="E60" s="195">
        <v>0</v>
      </c>
      <c r="F60" s="194" t="s">
        <v>2124</v>
      </c>
      <c r="G60" s="186" t="s">
        <v>2095</v>
      </c>
      <c r="H60" s="148" t="s">
        <v>1998</v>
      </c>
      <c r="I60" s="185">
        <v>0</v>
      </c>
      <c r="J60" s="185">
        <v>0</v>
      </c>
      <c r="K60" s="108"/>
      <c r="L60" s="185">
        <v>0</v>
      </c>
      <c r="M60" s="185">
        <v>0</v>
      </c>
      <c r="N60" s="108"/>
      <c r="O60" s="108"/>
      <c r="P60" s="109"/>
      <c r="Q60" s="221" t="s">
        <v>2125</v>
      </c>
      <c r="R60" s="221"/>
      <c r="S60" s="112"/>
      <c r="T60" s="224" t="str">
        <f t="shared" si="25"/>
        <v>No hay ejecución</v>
      </c>
      <c r="U60" s="114" t="str">
        <f t="shared" si="5"/>
        <v>NA</v>
      </c>
      <c r="V60" s="187"/>
      <c r="W60" s="112"/>
      <c r="X60" s="224" t="str">
        <f t="shared" si="26"/>
        <v>No hay ejecución</v>
      </c>
      <c r="Y60" s="114" t="str">
        <f t="shared" si="27"/>
        <v>NA</v>
      </c>
      <c r="Z60" s="187"/>
      <c r="AA60" s="112"/>
      <c r="AB60" s="224" t="str">
        <f t="shared" si="28"/>
        <v>No hay ejecución</v>
      </c>
      <c r="AC60" s="114" t="str">
        <f t="shared" si="9"/>
        <v>NA</v>
      </c>
      <c r="AD60" s="187"/>
      <c r="AE60" s="112"/>
      <c r="AF60" s="224" t="str">
        <f t="shared" si="29"/>
        <v>No hay ejecución</v>
      </c>
      <c r="AG60" s="114" t="str">
        <f t="shared" si="11"/>
        <v>NA</v>
      </c>
      <c r="AH60" s="187"/>
      <c r="AI60" s="112">
        <f t="shared" si="30"/>
        <v>0</v>
      </c>
      <c r="AJ60" s="113" t="str">
        <f t="shared" si="31"/>
        <v>No hay Programación</v>
      </c>
      <c r="AK60" s="114" t="str">
        <f t="shared" si="14"/>
        <v>De acuerdo a lo programado</v>
      </c>
      <c r="AL60" s="187"/>
    </row>
    <row r="61" spans="1:38" ht="63" customHeight="1" thickTop="1" thickBot="1">
      <c r="A61" s="188">
        <v>46</v>
      </c>
      <c r="B61" s="184">
        <v>0</v>
      </c>
      <c r="C61" s="195">
        <v>0</v>
      </c>
      <c r="D61" s="195">
        <v>0</v>
      </c>
      <c r="E61" s="195">
        <v>0</v>
      </c>
      <c r="F61" s="194" t="s">
        <v>2126</v>
      </c>
      <c r="G61" s="186" t="s">
        <v>2095</v>
      </c>
      <c r="H61" s="148" t="s">
        <v>2127</v>
      </c>
      <c r="I61" s="185">
        <v>0</v>
      </c>
      <c r="J61" s="185">
        <v>0</v>
      </c>
      <c r="K61" s="108"/>
      <c r="L61" s="185">
        <v>0</v>
      </c>
      <c r="M61" s="185">
        <v>0</v>
      </c>
      <c r="N61" s="108"/>
      <c r="O61" s="108"/>
      <c r="P61" s="109"/>
      <c r="Q61" s="221" t="s">
        <v>2128</v>
      </c>
      <c r="R61" s="221"/>
      <c r="S61" s="112"/>
      <c r="T61" s="224" t="str">
        <f t="shared" si="25"/>
        <v>No hay ejecución</v>
      </c>
      <c r="U61" s="114" t="str">
        <f t="shared" si="5"/>
        <v>NA</v>
      </c>
      <c r="V61" s="187"/>
      <c r="W61" s="112"/>
      <c r="X61" s="224" t="str">
        <f t="shared" si="26"/>
        <v>No hay ejecución</v>
      </c>
      <c r="Y61" s="114" t="str">
        <f t="shared" si="27"/>
        <v>NA</v>
      </c>
      <c r="Z61" s="187"/>
      <c r="AA61" s="112"/>
      <c r="AB61" s="224" t="str">
        <f t="shared" si="28"/>
        <v>No hay ejecución</v>
      </c>
      <c r="AC61" s="114" t="str">
        <f t="shared" si="9"/>
        <v>NA</v>
      </c>
      <c r="AD61" s="187"/>
      <c r="AE61" s="112"/>
      <c r="AF61" s="224" t="str">
        <f t="shared" si="29"/>
        <v>No hay ejecución</v>
      </c>
      <c r="AG61" s="114" t="str">
        <f t="shared" si="11"/>
        <v>NA</v>
      </c>
      <c r="AH61" s="187"/>
      <c r="AI61" s="112">
        <f t="shared" si="30"/>
        <v>0</v>
      </c>
      <c r="AJ61" s="113" t="str">
        <f t="shared" si="31"/>
        <v>No hay Programación</v>
      </c>
      <c r="AK61" s="114" t="str">
        <f t="shared" si="14"/>
        <v>De acuerdo a lo programado</v>
      </c>
      <c r="AL61" s="187"/>
    </row>
    <row r="62" spans="1:38" ht="63" customHeight="1" thickTop="1" thickBot="1">
      <c r="A62" s="188">
        <v>47</v>
      </c>
      <c r="B62" s="184">
        <v>0</v>
      </c>
      <c r="C62" s="195">
        <v>0</v>
      </c>
      <c r="D62" s="195">
        <v>0</v>
      </c>
      <c r="E62" s="195">
        <v>0</v>
      </c>
      <c r="F62" s="194" t="s">
        <v>2129</v>
      </c>
      <c r="G62" s="186" t="s">
        <v>2130</v>
      </c>
      <c r="H62" s="148" t="s">
        <v>1998</v>
      </c>
      <c r="I62" s="185">
        <v>0</v>
      </c>
      <c r="J62" s="185">
        <v>0</v>
      </c>
      <c r="K62" s="108"/>
      <c r="L62" s="185">
        <v>0</v>
      </c>
      <c r="M62" s="185">
        <v>0</v>
      </c>
      <c r="N62" s="108"/>
      <c r="O62" s="108"/>
      <c r="P62" s="109"/>
      <c r="Q62" s="221" t="s">
        <v>2128</v>
      </c>
      <c r="R62" s="221"/>
      <c r="S62" s="112"/>
      <c r="T62" s="224" t="str">
        <f t="shared" si="25"/>
        <v>No hay ejecución</v>
      </c>
      <c r="U62" s="114" t="str">
        <f t="shared" si="5"/>
        <v>NA</v>
      </c>
      <c r="V62" s="187"/>
      <c r="W62" s="112"/>
      <c r="X62" s="224" t="str">
        <f t="shared" si="26"/>
        <v>No hay ejecución</v>
      </c>
      <c r="Y62" s="114" t="str">
        <f t="shared" si="27"/>
        <v>NA</v>
      </c>
      <c r="Z62" s="187"/>
      <c r="AA62" s="112"/>
      <c r="AB62" s="224" t="str">
        <f t="shared" si="28"/>
        <v>No hay ejecución</v>
      </c>
      <c r="AC62" s="114" t="str">
        <f t="shared" si="9"/>
        <v>NA</v>
      </c>
      <c r="AD62" s="187"/>
      <c r="AE62" s="112"/>
      <c r="AF62" s="224" t="str">
        <f t="shared" si="29"/>
        <v>No hay ejecución</v>
      </c>
      <c r="AG62" s="114" t="str">
        <f t="shared" si="11"/>
        <v>NA</v>
      </c>
      <c r="AH62" s="187"/>
      <c r="AI62" s="112">
        <f t="shared" si="30"/>
        <v>0</v>
      </c>
      <c r="AJ62" s="113" t="str">
        <f t="shared" si="31"/>
        <v>No hay Programación</v>
      </c>
      <c r="AK62" s="114" t="str">
        <f t="shared" si="14"/>
        <v>De acuerdo a lo programado</v>
      </c>
      <c r="AL62" s="187"/>
    </row>
    <row r="63" spans="1:38" ht="63" customHeight="1" thickTop="1" thickBot="1">
      <c r="A63" s="188">
        <v>48</v>
      </c>
      <c r="B63" s="184">
        <v>0</v>
      </c>
      <c r="C63" s="195">
        <v>0</v>
      </c>
      <c r="D63" s="195">
        <v>0</v>
      </c>
      <c r="E63" s="195">
        <v>0</v>
      </c>
      <c r="F63" s="194" t="s">
        <v>2131</v>
      </c>
      <c r="G63" s="186" t="s">
        <v>2132</v>
      </c>
      <c r="H63" s="148" t="s">
        <v>209</v>
      </c>
      <c r="I63" s="185">
        <v>0</v>
      </c>
      <c r="J63" s="185">
        <v>0</v>
      </c>
      <c r="K63" s="108"/>
      <c r="L63" s="185">
        <v>0</v>
      </c>
      <c r="M63" s="185">
        <v>0</v>
      </c>
      <c r="N63" s="108"/>
      <c r="O63" s="108"/>
      <c r="P63" s="109"/>
      <c r="Q63" s="221" t="s">
        <v>2133</v>
      </c>
      <c r="R63" s="221"/>
      <c r="S63" s="112"/>
      <c r="T63" s="224" t="str">
        <f t="shared" si="25"/>
        <v>No hay ejecución</v>
      </c>
      <c r="U63" s="114" t="str">
        <f t="shared" si="5"/>
        <v>NA</v>
      </c>
      <c r="V63" s="187"/>
      <c r="W63" s="112"/>
      <c r="X63" s="224" t="str">
        <f t="shared" si="26"/>
        <v>No hay ejecución</v>
      </c>
      <c r="Y63" s="114" t="str">
        <f t="shared" si="27"/>
        <v>NA</v>
      </c>
      <c r="Z63" s="187"/>
      <c r="AA63" s="112"/>
      <c r="AB63" s="224" t="str">
        <f t="shared" si="28"/>
        <v>No hay ejecución</v>
      </c>
      <c r="AC63" s="114" t="str">
        <f t="shared" si="9"/>
        <v>NA</v>
      </c>
      <c r="AD63" s="187"/>
      <c r="AE63" s="112"/>
      <c r="AF63" s="224" t="str">
        <f t="shared" si="29"/>
        <v>No hay ejecución</v>
      </c>
      <c r="AG63" s="114" t="str">
        <f t="shared" si="11"/>
        <v>NA</v>
      </c>
      <c r="AH63" s="187"/>
      <c r="AI63" s="112">
        <f t="shared" si="30"/>
        <v>0</v>
      </c>
      <c r="AJ63" s="113" t="str">
        <f t="shared" si="31"/>
        <v>No hay Programación</v>
      </c>
      <c r="AK63" s="114" t="str">
        <f t="shared" si="14"/>
        <v>De acuerdo a lo programado</v>
      </c>
      <c r="AL63" s="187"/>
    </row>
    <row r="64" spans="1:38" ht="63" customHeight="1" thickTop="1" thickBot="1">
      <c r="A64" s="188">
        <v>49</v>
      </c>
      <c r="B64" s="184">
        <v>0</v>
      </c>
      <c r="C64" s="195">
        <v>0</v>
      </c>
      <c r="D64" s="195">
        <v>0</v>
      </c>
      <c r="E64" s="195">
        <v>0</v>
      </c>
      <c r="F64" s="194" t="s">
        <v>2134</v>
      </c>
      <c r="G64" s="186" t="s">
        <v>2135</v>
      </c>
      <c r="H64" s="148" t="s">
        <v>2135</v>
      </c>
      <c r="I64" s="185">
        <v>0</v>
      </c>
      <c r="J64" s="185">
        <v>0</v>
      </c>
      <c r="K64" s="108"/>
      <c r="L64" s="185">
        <v>0</v>
      </c>
      <c r="M64" s="185">
        <v>0</v>
      </c>
      <c r="N64" s="108"/>
      <c r="O64" s="108"/>
      <c r="P64" s="109"/>
      <c r="Q64" s="221" t="s">
        <v>2108</v>
      </c>
      <c r="R64" s="221"/>
      <c r="S64" s="112"/>
      <c r="T64" s="224" t="str">
        <f t="shared" si="25"/>
        <v>No hay ejecución</v>
      </c>
      <c r="U64" s="114" t="str">
        <f t="shared" si="5"/>
        <v>NA</v>
      </c>
      <c r="V64" s="187"/>
      <c r="W64" s="112"/>
      <c r="X64" s="224" t="str">
        <f t="shared" si="26"/>
        <v>No hay ejecución</v>
      </c>
      <c r="Y64" s="114" t="str">
        <f t="shared" si="27"/>
        <v>NA</v>
      </c>
      <c r="Z64" s="187"/>
      <c r="AA64" s="112"/>
      <c r="AB64" s="224" t="str">
        <f t="shared" si="28"/>
        <v>No hay ejecución</v>
      </c>
      <c r="AC64" s="114" t="str">
        <f t="shared" si="9"/>
        <v>NA</v>
      </c>
      <c r="AD64" s="187"/>
      <c r="AE64" s="112"/>
      <c r="AF64" s="224" t="str">
        <f t="shared" si="29"/>
        <v>No hay ejecución</v>
      </c>
      <c r="AG64" s="114" t="str">
        <f t="shared" si="11"/>
        <v>NA</v>
      </c>
      <c r="AH64" s="187"/>
      <c r="AI64" s="112">
        <f t="shared" si="30"/>
        <v>0</v>
      </c>
      <c r="AJ64" s="113" t="str">
        <f t="shared" si="31"/>
        <v>No hay Programación</v>
      </c>
      <c r="AK64" s="114" t="str">
        <f t="shared" si="14"/>
        <v>De acuerdo a lo programado</v>
      </c>
      <c r="AL64" s="187"/>
    </row>
    <row r="65" spans="1:38" ht="63" customHeight="1" thickTop="1" thickBot="1">
      <c r="A65" s="188">
        <v>50</v>
      </c>
      <c r="B65" s="184">
        <v>0</v>
      </c>
      <c r="C65" s="195">
        <v>0</v>
      </c>
      <c r="D65" s="195">
        <v>0</v>
      </c>
      <c r="E65" s="195">
        <v>0</v>
      </c>
      <c r="F65" s="194" t="s">
        <v>2134</v>
      </c>
      <c r="G65" s="186" t="s">
        <v>2135</v>
      </c>
      <c r="H65" s="148" t="s">
        <v>2135</v>
      </c>
      <c r="I65" s="185">
        <v>0</v>
      </c>
      <c r="J65" s="185">
        <v>0</v>
      </c>
      <c r="K65" s="108"/>
      <c r="L65" s="185">
        <v>0</v>
      </c>
      <c r="M65" s="185">
        <v>0</v>
      </c>
      <c r="N65" s="108"/>
      <c r="O65" s="108"/>
      <c r="P65" s="109"/>
      <c r="Q65" s="221" t="s">
        <v>2136</v>
      </c>
      <c r="R65" s="221"/>
      <c r="S65" s="112"/>
      <c r="T65" s="224" t="str">
        <f t="shared" si="25"/>
        <v>No hay ejecución</v>
      </c>
      <c r="U65" s="114" t="str">
        <f t="shared" si="5"/>
        <v>NA</v>
      </c>
      <c r="V65" s="187"/>
      <c r="W65" s="112"/>
      <c r="X65" s="224" t="str">
        <f t="shared" si="26"/>
        <v>No hay ejecución</v>
      </c>
      <c r="Y65" s="114" t="str">
        <f t="shared" si="27"/>
        <v>NA</v>
      </c>
      <c r="Z65" s="187"/>
      <c r="AA65" s="112"/>
      <c r="AB65" s="224" t="str">
        <f t="shared" si="28"/>
        <v>No hay ejecución</v>
      </c>
      <c r="AC65" s="114" t="str">
        <f t="shared" si="9"/>
        <v>NA</v>
      </c>
      <c r="AD65" s="187"/>
      <c r="AE65" s="112"/>
      <c r="AF65" s="224" t="str">
        <f t="shared" si="29"/>
        <v>No hay ejecución</v>
      </c>
      <c r="AG65" s="114" t="str">
        <f t="shared" si="11"/>
        <v>NA</v>
      </c>
      <c r="AH65" s="187"/>
      <c r="AI65" s="112">
        <f t="shared" si="30"/>
        <v>0</v>
      </c>
      <c r="AJ65" s="113" t="str">
        <f t="shared" si="31"/>
        <v>No hay Programación</v>
      </c>
      <c r="AK65" s="114" t="str">
        <f t="shared" si="14"/>
        <v>De acuerdo a lo programado</v>
      </c>
      <c r="AL65" s="187"/>
    </row>
    <row r="66" spans="1:38" ht="10.5" thickTop="1" thickBot="1">
      <c r="A66" s="226"/>
      <c r="B66" s="226"/>
      <c r="C66" s="226"/>
      <c r="D66" s="226"/>
      <c r="E66" s="226"/>
      <c r="F66" s="202"/>
      <c r="G66" s="117"/>
      <c r="H66" s="117"/>
      <c r="I66" s="118"/>
      <c r="J66" s="118"/>
      <c r="K66" s="118"/>
      <c r="L66" s="118"/>
      <c r="M66" s="118"/>
      <c r="N66" s="118"/>
      <c r="O66" s="118"/>
      <c r="P66" s="118"/>
      <c r="Q66" s="122"/>
      <c r="R66" s="122"/>
      <c r="AD66" s="115"/>
    </row>
    <row r="67" spans="1:38" ht="10.5" customHeight="1" thickTop="1" thickBot="1">
      <c r="A67" s="1396" t="s">
        <v>363</v>
      </c>
      <c r="B67" s="1397"/>
      <c r="C67" s="1397"/>
      <c r="D67" s="1397"/>
      <c r="E67" s="1397"/>
      <c r="F67" s="190"/>
      <c r="G67" s="119"/>
      <c r="H67" s="119"/>
      <c r="I67" s="118"/>
      <c r="J67" s="118"/>
      <c r="K67" s="118"/>
      <c r="L67" s="118"/>
      <c r="M67" s="118"/>
      <c r="N67" s="118"/>
      <c r="O67" s="118"/>
      <c r="P67" s="118"/>
      <c r="Q67" s="122"/>
      <c r="R67" s="122"/>
    </row>
    <row r="68" spans="1:38" ht="10.5" thickTop="1" thickBot="1">
      <c r="A68" s="199"/>
      <c r="B68" s="199"/>
      <c r="C68" s="199"/>
      <c r="D68" s="199"/>
      <c r="E68" s="199"/>
      <c r="F68" s="203"/>
      <c r="G68" s="119"/>
      <c r="H68" s="119"/>
      <c r="I68" s="118"/>
      <c r="J68" s="118"/>
      <c r="K68" s="118"/>
      <c r="L68" s="118"/>
      <c r="M68" s="118"/>
      <c r="N68" s="118"/>
      <c r="O68" s="118"/>
      <c r="P68" s="118"/>
      <c r="Q68" s="122"/>
      <c r="R68" s="122"/>
    </row>
    <row r="69" spans="1:38" ht="12" customHeight="1" thickTop="1" thickBot="1">
      <c r="A69" s="1398" t="s">
        <v>365</v>
      </c>
      <c r="B69" s="1399"/>
      <c r="C69" s="1399"/>
      <c r="D69" s="1399"/>
      <c r="E69" s="1399"/>
      <c r="F69" s="190"/>
      <c r="G69" s="119"/>
      <c r="H69" s="119"/>
      <c r="I69" s="118"/>
      <c r="J69" s="118"/>
      <c r="K69" s="118"/>
      <c r="L69" s="118"/>
      <c r="M69" s="118"/>
      <c r="N69" s="118"/>
      <c r="O69" s="118"/>
      <c r="P69" s="118"/>
      <c r="Q69" s="122"/>
      <c r="R69" s="122"/>
    </row>
    <row r="70" spans="1:38" ht="10.5" thickTop="1" thickBot="1">
      <c r="A70" s="120"/>
      <c r="B70" s="120"/>
      <c r="C70" s="120"/>
      <c r="D70" s="120"/>
      <c r="E70" s="120"/>
      <c r="F70" s="121"/>
      <c r="G70" s="119"/>
      <c r="H70" s="119"/>
      <c r="I70" s="118"/>
      <c r="J70" s="118"/>
      <c r="K70" s="118"/>
      <c r="L70" s="118"/>
      <c r="M70" s="118"/>
      <c r="N70" s="118"/>
      <c r="O70" s="118"/>
      <c r="P70" s="118"/>
      <c r="Q70" s="122"/>
      <c r="R70" s="122"/>
    </row>
    <row r="71" spans="1:38" ht="10.5" thickTop="1" thickBot="1">
      <c r="A71" s="227" t="s">
        <v>366</v>
      </c>
      <c r="B71" s="226"/>
      <c r="C71" s="228"/>
      <c r="D71" s="226"/>
      <c r="E71" s="226"/>
      <c r="F71" s="202"/>
      <c r="G71" s="119"/>
      <c r="H71" s="119"/>
      <c r="I71" s="118"/>
      <c r="J71" s="118"/>
      <c r="K71" s="118"/>
      <c r="L71" s="118"/>
      <c r="M71" s="118"/>
      <c r="N71" s="118"/>
      <c r="O71" s="118"/>
      <c r="P71" s="118"/>
      <c r="Q71" s="122"/>
      <c r="R71" s="122"/>
    </row>
    <row r="72" spans="1:38" ht="12.9" customHeight="1" thickTop="1" thickBot="1">
      <c r="A72" s="220">
        <v>1</v>
      </c>
      <c r="B72" s="226" t="s">
        <v>367</v>
      </c>
      <c r="C72" s="228"/>
      <c r="D72" s="226"/>
      <c r="E72" s="226"/>
      <c r="F72" s="202"/>
      <c r="G72" s="119"/>
      <c r="H72" s="119"/>
      <c r="I72" s="118"/>
      <c r="J72" s="118"/>
      <c r="K72" s="118"/>
      <c r="L72" s="118"/>
      <c r="M72" s="118"/>
      <c r="N72" s="118"/>
      <c r="O72" s="118"/>
      <c r="P72" s="118"/>
      <c r="Q72" s="122"/>
      <c r="R72" s="122"/>
    </row>
    <row r="73" spans="1:38" ht="12.9" customHeight="1" thickTop="1" thickBot="1">
      <c r="A73" s="220">
        <v>2</v>
      </c>
      <c r="B73" s="226" t="s">
        <v>997</v>
      </c>
      <c r="C73" s="228"/>
      <c r="D73" s="226"/>
      <c r="E73" s="226"/>
      <c r="F73" s="202"/>
      <c r="G73" s="119"/>
      <c r="H73" s="119"/>
      <c r="I73" s="118"/>
      <c r="J73" s="118"/>
      <c r="K73" s="118"/>
      <c r="L73" s="118"/>
      <c r="M73" s="118"/>
      <c r="N73" s="118"/>
      <c r="O73" s="118"/>
      <c r="P73" s="118"/>
      <c r="Q73" s="122"/>
      <c r="R73" s="122"/>
    </row>
    <row r="74" spans="1:38" ht="12.9" customHeight="1" thickTop="1" thickBot="1">
      <c r="A74" s="220">
        <v>3</v>
      </c>
      <c r="B74" s="226" t="s">
        <v>369</v>
      </c>
      <c r="C74" s="229"/>
      <c r="D74" s="226"/>
      <c r="E74" s="226"/>
      <c r="F74" s="202"/>
      <c r="G74" s="218"/>
      <c r="H74" s="218"/>
      <c r="I74" s="118"/>
      <c r="J74" s="118"/>
      <c r="K74" s="118"/>
      <c r="L74" s="118"/>
      <c r="M74" s="118"/>
      <c r="N74" s="118"/>
      <c r="O74" s="118"/>
      <c r="P74" s="118"/>
      <c r="Q74" s="122"/>
      <c r="R74" s="122"/>
    </row>
    <row r="75" spans="1:38" ht="12.9" customHeight="1" thickTop="1" thickBot="1">
      <c r="A75" s="220">
        <v>4</v>
      </c>
      <c r="B75" s="226" t="s">
        <v>370</v>
      </c>
      <c r="C75" s="229"/>
      <c r="D75" s="226"/>
      <c r="E75" s="226"/>
      <c r="F75" s="202"/>
      <c r="G75" s="117"/>
      <c r="H75" s="117"/>
      <c r="I75" s="118"/>
      <c r="J75" s="118"/>
      <c r="K75" s="118"/>
      <c r="L75" s="118"/>
      <c r="M75" s="118"/>
      <c r="N75" s="118"/>
      <c r="O75" s="118"/>
      <c r="P75" s="118"/>
      <c r="Q75" s="122"/>
      <c r="R75" s="122"/>
    </row>
    <row r="76" spans="1:38" ht="12.9" customHeight="1" thickTop="1" thickBot="1">
      <c r="A76" s="220">
        <v>5</v>
      </c>
      <c r="B76" s="226" t="s">
        <v>998</v>
      </c>
      <c r="C76" s="229"/>
      <c r="D76" s="226"/>
      <c r="E76" s="226"/>
      <c r="F76" s="202"/>
      <c r="G76" s="117"/>
      <c r="H76" s="117"/>
      <c r="I76" s="118"/>
      <c r="J76" s="118"/>
      <c r="K76" s="118"/>
      <c r="L76" s="118"/>
      <c r="M76" s="118"/>
      <c r="N76" s="118"/>
      <c r="O76" s="118"/>
      <c r="P76" s="118"/>
      <c r="Q76" s="122"/>
      <c r="R76" s="122"/>
    </row>
    <row r="77" spans="1:38" ht="12.9" customHeight="1" thickTop="1">
      <c r="A77" s="220">
        <v>6</v>
      </c>
      <c r="B77" s="218" t="s">
        <v>372</v>
      </c>
      <c r="C77" s="229"/>
      <c r="D77" s="226"/>
      <c r="E77" s="226"/>
      <c r="F77" s="202"/>
      <c r="G77" s="119"/>
      <c r="H77" s="119"/>
      <c r="I77" s="121"/>
      <c r="J77" s="121"/>
      <c r="K77" s="121"/>
      <c r="L77" s="121"/>
      <c r="M77" s="121"/>
      <c r="N77" s="121"/>
      <c r="O77" s="121"/>
      <c r="P77" s="121"/>
      <c r="Q77" s="124"/>
      <c r="R77" s="124"/>
    </row>
    <row r="78" spans="1:38" ht="12.9" customHeight="1">
      <c r="A78" s="220">
        <v>7</v>
      </c>
      <c r="B78" s="226" t="s">
        <v>373</v>
      </c>
      <c r="D78" s="226"/>
      <c r="E78" s="226"/>
      <c r="F78" s="202"/>
      <c r="G78" s="119"/>
      <c r="H78" s="119"/>
      <c r="I78" s="121"/>
      <c r="J78" s="121"/>
      <c r="K78" s="121"/>
      <c r="L78" s="121"/>
      <c r="M78" s="121"/>
      <c r="N78" s="121"/>
      <c r="O78" s="121"/>
      <c r="P78" s="121"/>
      <c r="Q78" s="124"/>
      <c r="R78" s="124"/>
    </row>
    <row r="79" spans="1:38" s="191" customFormat="1" ht="12.9" customHeight="1">
      <c r="A79" s="220">
        <v>8</v>
      </c>
      <c r="B79" s="230" t="s">
        <v>374</v>
      </c>
      <c r="C79" s="226"/>
      <c r="D79" s="218"/>
      <c r="E79" s="218"/>
      <c r="F79" s="202"/>
      <c r="G79" s="119"/>
      <c r="H79" s="119"/>
      <c r="I79" s="121"/>
      <c r="J79" s="121"/>
      <c r="K79" s="121"/>
      <c r="L79" s="121"/>
      <c r="M79" s="121"/>
      <c r="N79" s="121"/>
      <c r="O79" s="121"/>
      <c r="P79" s="121"/>
      <c r="Q79" s="124"/>
      <c r="R79" s="124"/>
    </row>
    <row r="80" spans="1:38" ht="12.9" customHeight="1">
      <c r="A80" s="220">
        <v>9</v>
      </c>
      <c r="B80" s="230" t="s">
        <v>375</v>
      </c>
      <c r="C80" s="226"/>
      <c r="D80" s="226"/>
      <c r="E80" s="226"/>
      <c r="F80" s="202"/>
      <c r="G80" s="119"/>
      <c r="H80" s="119"/>
      <c r="I80" s="121"/>
      <c r="J80" s="121"/>
      <c r="K80" s="121"/>
      <c r="L80" s="121"/>
      <c r="M80" s="121"/>
      <c r="N80" s="121"/>
      <c r="O80" s="121"/>
      <c r="P80" s="121"/>
      <c r="Q80" s="124"/>
      <c r="R80" s="124"/>
    </row>
    <row r="81" spans="1:18" ht="12.9" hidden="1" customHeight="1">
      <c r="A81" s="220">
        <v>10</v>
      </c>
      <c r="B81" s="230" t="s">
        <v>376</v>
      </c>
      <c r="C81" s="226"/>
      <c r="D81" s="226"/>
      <c r="E81" s="226"/>
      <c r="F81" s="202"/>
      <c r="G81" s="119"/>
      <c r="H81" s="119"/>
      <c r="I81" s="121"/>
      <c r="J81" s="121"/>
      <c r="K81" s="121"/>
      <c r="L81" s="121"/>
      <c r="M81" s="121"/>
      <c r="N81" s="121"/>
      <c r="O81" s="121"/>
      <c r="P81" s="121"/>
      <c r="Q81" s="124"/>
      <c r="R81" s="124"/>
    </row>
    <row r="82" spans="1:18" ht="12.9" customHeight="1">
      <c r="A82" s="220">
        <v>10</v>
      </c>
      <c r="B82" s="230" t="s">
        <v>377</v>
      </c>
      <c r="C82" s="226"/>
      <c r="D82" s="226"/>
      <c r="E82" s="226"/>
      <c r="F82" s="202"/>
      <c r="G82" s="119"/>
      <c r="H82" s="119"/>
      <c r="I82" s="121"/>
      <c r="J82" s="121"/>
      <c r="K82" s="121"/>
      <c r="L82" s="121"/>
      <c r="M82" s="121"/>
      <c r="N82" s="121"/>
      <c r="O82" s="121"/>
      <c r="P82" s="121"/>
      <c r="Q82" s="124"/>
      <c r="R82" s="124"/>
    </row>
    <row r="83" spans="1:18" ht="12.9" customHeight="1">
      <c r="A83" s="220">
        <v>11</v>
      </c>
      <c r="B83" s="226" t="s">
        <v>378</v>
      </c>
      <c r="C83" s="226"/>
      <c r="D83" s="226"/>
      <c r="E83" s="226"/>
      <c r="F83" s="202"/>
      <c r="G83" s="119"/>
      <c r="H83" s="119"/>
      <c r="I83" s="121"/>
      <c r="J83" s="121"/>
      <c r="K83" s="121"/>
      <c r="L83" s="121"/>
      <c r="M83" s="121"/>
      <c r="N83" s="121"/>
      <c r="O83" s="121"/>
      <c r="P83" s="121"/>
      <c r="Q83" s="124"/>
      <c r="R83" s="124"/>
    </row>
    <row r="84" spans="1:18" ht="12.9" customHeight="1">
      <c r="A84" s="220">
        <v>12</v>
      </c>
      <c r="B84" s="230" t="s">
        <v>379</v>
      </c>
      <c r="C84" s="226"/>
      <c r="D84" s="226"/>
      <c r="E84" s="226"/>
      <c r="F84" s="202"/>
      <c r="G84" s="119"/>
      <c r="H84" s="119"/>
      <c r="I84" s="121"/>
      <c r="J84" s="121"/>
      <c r="K84" s="121"/>
      <c r="L84" s="121"/>
      <c r="M84" s="121"/>
      <c r="N84" s="121"/>
      <c r="O84" s="121"/>
      <c r="P84" s="121"/>
      <c r="Q84" s="124"/>
      <c r="R84" s="124"/>
    </row>
    <row r="85" spans="1:18" ht="10" thickBot="1">
      <c r="A85" s="218"/>
      <c r="C85" s="218"/>
      <c r="D85" s="218"/>
      <c r="E85" s="218"/>
      <c r="F85" s="204"/>
      <c r="G85" s="192"/>
      <c r="H85" s="192"/>
      <c r="I85" s="192"/>
      <c r="J85" s="192"/>
      <c r="K85" s="192"/>
      <c r="L85" s="192"/>
      <c r="M85" s="192"/>
      <c r="N85" s="192"/>
      <c r="O85" s="192"/>
      <c r="P85" s="192"/>
      <c r="Q85" s="125"/>
      <c r="R85" s="125"/>
    </row>
    <row r="86" spans="1:18" ht="10" thickTop="1">
      <c r="A86" s="218"/>
      <c r="C86" s="218"/>
      <c r="D86" s="218"/>
      <c r="E86" s="218"/>
      <c r="F86" s="204"/>
      <c r="G86" s="218"/>
      <c r="H86" s="218"/>
      <c r="I86" s="218"/>
      <c r="J86" s="218"/>
      <c r="K86" s="218"/>
      <c r="L86" s="218"/>
      <c r="M86" s="218"/>
      <c r="N86" s="218"/>
      <c r="O86" s="218"/>
      <c r="P86" s="218"/>
      <c r="Q86" s="216"/>
      <c r="R86" s="216"/>
    </row>
    <row r="87" spans="1:18" s="191" customFormat="1">
      <c r="A87" s="218"/>
      <c r="B87" s="218"/>
      <c r="C87" s="218"/>
      <c r="D87" s="218"/>
      <c r="E87" s="218"/>
      <c r="F87" s="204"/>
      <c r="G87" s="218"/>
      <c r="H87" s="218"/>
      <c r="I87" s="218"/>
      <c r="J87" s="218"/>
      <c r="K87" s="218"/>
      <c r="L87" s="218"/>
      <c r="M87" s="218"/>
      <c r="N87" s="218"/>
      <c r="O87" s="218"/>
      <c r="P87" s="218"/>
      <c r="Q87" s="216"/>
      <c r="R87" s="216"/>
    </row>
    <row r="88" spans="1:18" s="191" customFormat="1" ht="9.75" customHeight="1">
      <c r="A88" s="218"/>
      <c r="B88" s="218"/>
      <c r="C88" s="218"/>
      <c r="D88" s="218"/>
      <c r="E88" s="218"/>
      <c r="F88" s="204"/>
      <c r="G88" s="218"/>
      <c r="H88" s="218"/>
      <c r="I88" s="218"/>
      <c r="J88" s="218"/>
      <c r="K88" s="218"/>
      <c r="L88" s="218"/>
      <c r="M88" s="218"/>
      <c r="N88" s="218"/>
      <c r="O88" s="218"/>
      <c r="P88" s="218"/>
      <c r="Q88" s="216"/>
      <c r="R88" s="216"/>
    </row>
    <row r="89" spans="1:18" s="191" customFormat="1">
      <c r="A89" s="218"/>
      <c r="B89" s="218"/>
      <c r="C89" s="218"/>
      <c r="D89" s="218"/>
      <c r="E89" s="218"/>
      <c r="F89" s="204"/>
      <c r="G89" s="218"/>
      <c r="H89" s="218"/>
      <c r="I89" s="218"/>
      <c r="J89" s="218"/>
      <c r="K89" s="218"/>
      <c r="L89" s="218"/>
      <c r="M89" s="218"/>
      <c r="N89" s="218"/>
      <c r="O89" s="218"/>
      <c r="P89" s="218"/>
      <c r="Q89" s="216"/>
      <c r="R89" s="216"/>
    </row>
    <row r="90" spans="1:18" s="191" customFormat="1" ht="9" customHeight="1">
      <c r="A90" s="198"/>
      <c r="B90" s="198"/>
      <c r="C90" s="198"/>
      <c r="D90" s="198"/>
      <c r="E90" s="198"/>
      <c r="F90" s="123"/>
      <c r="G90" s="198"/>
      <c r="H90" s="198"/>
      <c r="I90" s="198"/>
      <c r="J90" s="198"/>
      <c r="K90" s="198"/>
      <c r="L90" s="198"/>
      <c r="M90" s="198"/>
      <c r="N90" s="198"/>
      <c r="O90" s="198"/>
      <c r="P90" s="198"/>
      <c r="Q90" s="215"/>
      <c r="R90" s="215"/>
    </row>
    <row r="91" spans="1:18" s="191" customFormat="1">
      <c r="A91" s="198"/>
      <c r="B91" s="198"/>
      <c r="C91" s="198"/>
      <c r="D91" s="198"/>
      <c r="E91" s="198"/>
      <c r="F91" s="123"/>
      <c r="G91" s="198"/>
      <c r="H91" s="198"/>
      <c r="I91" s="198"/>
      <c r="J91" s="198"/>
      <c r="K91" s="198"/>
      <c r="L91" s="198"/>
      <c r="M91" s="198"/>
      <c r="N91" s="198"/>
      <c r="O91" s="198"/>
      <c r="P91" s="198"/>
      <c r="Q91" s="215"/>
      <c r="R91" s="215"/>
    </row>
    <row r="92" spans="1:18" s="191" customFormat="1">
      <c r="A92" s="198"/>
      <c r="B92" s="198"/>
      <c r="C92" s="198"/>
      <c r="D92" s="198"/>
      <c r="E92" s="198"/>
      <c r="F92" s="123"/>
      <c r="G92" s="198"/>
      <c r="H92" s="198"/>
      <c r="I92" s="198"/>
      <c r="J92" s="198"/>
      <c r="K92" s="198"/>
      <c r="L92" s="198"/>
      <c r="M92" s="198"/>
      <c r="N92" s="198"/>
      <c r="O92" s="198"/>
      <c r="P92" s="198"/>
      <c r="Q92" s="215"/>
      <c r="R92" s="215"/>
    </row>
    <row r="93" spans="1:18" s="191" customFormat="1">
      <c r="A93" s="198"/>
      <c r="B93" s="198"/>
      <c r="C93" s="198"/>
      <c r="D93" s="198"/>
      <c r="E93" s="198"/>
      <c r="F93" s="123"/>
      <c r="G93" s="198"/>
      <c r="H93" s="198"/>
      <c r="I93" s="198"/>
      <c r="J93" s="198"/>
      <c r="K93" s="198"/>
      <c r="L93" s="198"/>
      <c r="M93" s="198"/>
      <c r="N93" s="198"/>
      <c r="O93" s="198"/>
      <c r="P93" s="198"/>
      <c r="Q93" s="215"/>
      <c r="R93" s="215"/>
    </row>
    <row r="94" spans="1:18" s="191" customFormat="1">
      <c r="A94" s="198"/>
      <c r="B94" s="198"/>
      <c r="C94" s="198"/>
      <c r="D94" s="198"/>
      <c r="E94" s="198"/>
      <c r="F94" s="123"/>
      <c r="G94" s="198"/>
      <c r="H94" s="198"/>
      <c r="I94" s="198"/>
      <c r="J94" s="198"/>
      <c r="K94" s="198"/>
      <c r="L94" s="198"/>
      <c r="M94" s="198"/>
      <c r="N94" s="198"/>
      <c r="O94" s="198"/>
      <c r="P94" s="198"/>
      <c r="Q94" s="215"/>
      <c r="R94" s="215"/>
    </row>
    <row r="95" spans="1:18" s="191" customFormat="1">
      <c r="A95" s="198"/>
      <c r="B95" s="198"/>
      <c r="C95" s="198"/>
      <c r="D95" s="198"/>
      <c r="E95" s="198"/>
      <c r="F95" s="123"/>
      <c r="G95" s="198"/>
      <c r="H95" s="198"/>
      <c r="I95" s="198"/>
      <c r="J95" s="198"/>
      <c r="K95" s="198"/>
      <c r="L95" s="198"/>
      <c r="M95" s="198"/>
      <c r="N95" s="198"/>
      <c r="O95" s="198"/>
      <c r="P95" s="198"/>
      <c r="Q95" s="215"/>
      <c r="R95" s="215"/>
    </row>
    <row r="96" spans="1:18" s="191" customFormat="1">
      <c r="A96" s="198"/>
      <c r="B96" s="198"/>
      <c r="C96" s="198"/>
      <c r="D96" s="198"/>
      <c r="E96" s="198"/>
      <c r="F96" s="123"/>
      <c r="G96" s="198"/>
      <c r="H96" s="198"/>
      <c r="I96" s="198"/>
      <c r="J96" s="198"/>
      <c r="K96" s="198"/>
      <c r="L96" s="198"/>
      <c r="M96" s="198"/>
      <c r="N96" s="198"/>
      <c r="O96" s="198"/>
      <c r="P96" s="198"/>
      <c r="Q96" s="215"/>
      <c r="R96" s="215"/>
    </row>
    <row r="97" spans="1:18" s="191" customFormat="1">
      <c r="A97" s="198"/>
      <c r="B97" s="198"/>
      <c r="C97" s="198"/>
      <c r="D97" s="198"/>
      <c r="E97" s="198"/>
      <c r="F97" s="123"/>
      <c r="G97" s="198"/>
      <c r="H97" s="198"/>
      <c r="I97" s="198"/>
      <c r="J97" s="198"/>
      <c r="K97" s="198"/>
      <c r="L97" s="198"/>
      <c r="M97" s="198"/>
      <c r="N97" s="198"/>
      <c r="O97" s="198"/>
      <c r="P97" s="198"/>
      <c r="Q97" s="215"/>
      <c r="R97" s="215"/>
    </row>
    <row r="98" spans="1:18" s="191" customFormat="1">
      <c r="A98" s="198"/>
      <c r="B98" s="198"/>
      <c r="C98" s="198"/>
      <c r="D98" s="198"/>
      <c r="E98" s="198"/>
      <c r="F98" s="123"/>
      <c r="G98" s="198"/>
      <c r="H98" s="198"/>
      <c r="I98" s="198"/>
      <c r="J98" s="198"/>
      <c r="K98" s="198"/>
      <c r="L98" s="198"/>
      <c r="M98" s="198"/>
      <c r="N98" s="198"/>
      <c r="O98" s="198"/>
      <c r="P98" s="198"/>
      <c r="Q98" s="215"/>
      <c r="R98" s="215"/>
    </row>
    <row r="99" spans="1:18" s="191" customFormat="1">
      <c r="A99" s="198"/>
      <c r="B99" s="198"/>
      <c r="C99" s="198"/>
      <c r="D99" s="198"/>
      <c r="E99" s="198"/>
      <c r="F99" s="123"/>
      <c r="G99" s="198"/>
      <c r="H99" s="198"/>
      <c r="I99" s="198"/>
      <c r="J99" s="198"/>
      <c r="K99" s="198"/>
      <c r="L99" s="198"/>
      <c r="M99" s="198"/>
      <c r="N99" s="198"/>
      <c r="O99" s="198"/>
      <c r="P99" s="198"/>
      <c r="Q99" s="215"/>
      <c r="R99" s="215"/>
    </row>
  </sheetData>
  <mergeCells count="51">
    <mergeCell ref="A8:E8"/>
    <mergeCell ref="A1:E1"/>
    <mergeCell ref="G1:Q3"/>
    <mergeCell ref="A2:E2"/>
    <mergeCell ref="A6:E6"/>
    <mergeCell ref="A7:E7"/>
    <mergeCell ref="A9:E9"/>
    <mergeCell ref="A11:A14"/>
    <mergeCell ref="B11:E11"/>
    <mergeCell ref="F11:R11"/>
    <mergeCell ref="B12:B14"/>
    <mergeCell ref="C12:C14"/>
    <mergeCell ref="D12:D14"/>
    <mergeCell ref="G13:G14"/>
    <mergeCell ref="H13:H14"/>
    <mergeCell ref="I13:N13"/>
    <mergeCell ref="E12:E14"/>
    <mergeCell ref="R12:R14"/>
    <mergeCell ref="G12:O12"/>
    <mergeCell ref="P12:P14"/>
    <mergeCell ref="Q12:Q14"/>
    <mergeCell ref="A67:E67"/>
    <mergeCell ref="A69:E69"/>
    <mergeCell ref="A42:AL42"/>
    <mergeCell ref="AG13:AG14"/>
    <mergeCell ref="AH13:AH14"/>
    <mergeCell ref="AD13:AD14"/>
    <mergeCell ref="T13:T14"/>
    <mergeCell ref="U13:U14"/>
    <mergeCell ref="F12:F14"/>
    <mergeCell ref="AA12:AD12"/>
    <mergeCell ref="V13:V14"/>
    <mergeCell ref="W13:W14"/>
    <mergeCell ref="X13:X14"/>
    <mergeCell ref="AI11:AL12"/>
    <mergeCell ref="AI13:AI14"/>
    <mergeCell ref="AJ13:AJ14"/>
    <mergeCell ref="AK13:AK14"/>
    <mergeCell ref="AL13:AL14"/>
    <mergeCell ref="S11:AH11"/>
    <mergeCell ref="AE12:AH12"/>
    <mergeCell ref="AE13:AE14"/>
    <mergeCell ref="AF13:AF14"/>
    <mergeCell ref="S13:S14"/>
    <mergeCell ref="Y13:Y14"/>
    <mergeCell ref="Z13:Z14"/>
    <mergeCell ref="AA13:AA14"/>
    <mergeCell ref="S12:V12"/>
    <mergeCell ref="W12:Z12"/>
    <mergeCell ref="AB13:AB14"/>
    <mergeCell ref="AC13:AC14"/>
  </mergeCells>
  <pageMargins left="0.7" right="0.7" top="0.75" bottom="0.75" header="0.3" footer="0.3"/>
  <ignoredErrors>
    <ignoredError sqref="K15:O15 L16:M41" unlockedFormula="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A5239-542C-4A6B-AD61-A38E7A279335}">
  <dimension ref="B8:H21"/>
  <sheetViews>
    <sheetView zoomScale="145" zoomScaleNormal="145" workbookViewId="0">
      <selection activeCell="B9" sqref="B9:G12"/>
    </sheetView>
  </sheetViews>
  <sheetFormatPr baseColWidth="10" defaultColWidth="11.453125" defaultRowHeight="14.5"/>
  <cols>
    <col min="2" max="2" width="16.453125" customWidth="1"/>
    <col min="3" max="3" width="14.453125" customWidth="1"/>
    <col min="4" max="4" width="12.453125" customWidth="1"/>
    <col min="5" max="5" width="13.90625" customWidth="1"/>
    <col min="6" max="6" width="12.90625" customWidth="1"/>
    <col min="7" max="7" width="13.54296875" customWidth="1"/>
    <col min="8" max="8" width="27.54296875" customWidth="1"/>
  </cols>
  <sheetData>
    <row r="8" spans="2:8" ht="15" thickBot="1"/>
    <row r="9" spans="2:8">
      <c r="B9" s="1405" t="s">
        <v>2137</v>
      </c>
      <c r="C9" s="1406"/>
      <c r="D9" s="1406"/>
      <c r="E9" s="1406"/>
      <c r="F9" s="1406"/>
      <c r="G9" s="1406"/>
      <c r="H9" s="1411" t="s">
        <v>2138</v>
      </c>
    </row>
    <row r="10" spans="2:8" ht="5.4" customHeight="1">
      <c r="B10" s="1407"/>
      <c r="C10" s="1408"/>
      <c r="D10" s="1408"/>
      <c r="E10" s="1408"/>
      <c r="F10" s="1408"/>
      <c r="G10" s="1408"/>
      <c r="H10" s="1412"/>
    </row>
    <row r="11" spans="2:8">
      <c r="B11" s="1407"/>
      <c r="C11" s="1408"/>
      <c r="D11" s="1408"/>
      <c r="E11" s="1408"/>
      <c r="F11" s="1408"/>
      <c r="G11" s="1408"/>
      <c r="H11" s="802" t="s">
        <v>2139</v>
      </c>
    </row>
    <row r="12" spans="2:8" ht="15.65" customHeight="1" thickBot="1">
      <c r="B12" s="1409"/>
      <c r="C12" s="1410"/>
      <c r="D12" s="1410"/>
      <c r="E12" s="1410"/>
      <c r="F12" s="1410"/>
      <c r="G12" s="1410"/>
      <c r="H12" s="803" t="s">
        <v>2140</v>
      </c>
    </row>
    <row r="13" spans="2:8" ht="43.5">
      <c r="B13" s="804" t="s">
        <v>2141</v>
      </c>
      <c r="C13" s="805" t="s">
        <v>2142</v>
      </c>
      <c r="D13" s="806" t="s">
        <v>2143</v>
      </c>
      <c r="E13" s="807" t="s">
        <v>2144</v>
      </c>
      <c r="F13" s="808" t="s">
        <v>2145</v>
      </c>
      <c r="G13" s="809" t="s">
        <v>2146</v>
      </c>
      <c r="H13" s="810" t="s">
        <v>2147</v>
      </c>
    </row>
    <row r="14" spans="2:8" ht="14.4" customHeight="1">
      <c r="B14" s="811" t="s">
        <v>2148</v>
      </c>
      <c r="C14" s="812">
        <v>40</v>
      </c>
      <c r="D14" s="812">
        <v>12</v>
      </c>
      <c r="E14" s="812">
        <v>4</v>
      </c>
      <c r="F14" s="812">
        <f>SUM(C14:E14)</f>
        <v>56</v>
      </c>
      <c r="G14" s="813">
        <f>C14/F14</f>
        <v>0.7142857142857143</v>
      </c>
      <c r="H14" s="814" t="str">
        <f>IF(G14="No hay ejecución","NA",IF(G14&gt;=90%,"De Acuerdo a lo Programado",IF(G14&gt;=50%,"Atraso Leve",IF(G14&lt;=49.99%,"En Riesgo de Incumplimiento"))))</f>
        <v>Atraso Leve</v>
      </c>
    </row>
    <row r="15" spans="2:8" ht="14.4" customHeight="1">
      <c r="B15" s="815" t="s">
        <v>2149</v>
      </c>
      <c r="C15" s="816">
        <v>97</v>
      </c>
      <c r="D15" s="816">
        <v>19</v>
      </c>
      <c r="E15" s="816">
        <v>6</v>
      </c>
      <c r="F15" s="812">
        <f t="shared" ref="F15:F21" si="0">SUM(C15:E15)</f>
        <v>122</v>
      </c>
      <c r="G15" s="817">
        <f>C15/F15</f>
        <v>0.79508196721311475</v>
      </c>
      <c r="H15" s="814" t="str">
        <f t="shared" ref="H15:H21" si="1">IF(G15="No hay ejecución","NA",IF(G15&gt;=90%,"De Acuerdo a lo Programado",IF(G15&gt;=50%,"Atraso Leve",IF(G15&lt;=49.99%,"En Riesgo de Incumplimiento"))))</f>
        <v>Atraso Leve</v>
      </c>
    </row>
    <row r="16" spans="2:8" ht="14.4" customHeight="1">
      <c r="B16" s="815" t="s">
        <v>2150</v>
      </c>
      <c r="C16" s="816">
        <v>56</v>
      </c>
      <c r="D16" s="816">
        <v>1</v>
      </c>
      <c r="E16" s="816">
        <v>3</v>
      </c>
      <c r="F16" s="812">
        <f t="shared" si="0"/>
        <v>60</v>
      </c>
      <c r="G16" s="817">
        <f t="shared" ref="G16:G21" si="2">C16/F16</f>
        <v>0.93333333333333335</v>
      </c>
      <c r="H16" s="814" t="str">
        <f t="shared" si="1"/>
        <v>De Acuerdo a lo Programado</v>
      </c>
    </row>
    <row r="17" spans="2:8" ht="14.4" customHeight="1">
      <c r="B17" s="815" t="s">
        <v>2151</v>
      </c>
      <c r="C17" s="816">
        <v>91</v>
      </c>
      <c r="D17" s="816">
        <v>1</v>
      </c>
      <c r="E17" s="816">
        <v>0</v>
      </c>
      <c r="F17" s="812">
        <f t="shared" si="0"/>
        <v>92</v>
      </c>
      <c r="G17" s="817">
        <f t="shared" si="2"/>
        <v>0.98913043478260865</v>
      </c>
      <c r="H17" s="814" t="str">
        <f t="shared" si="1"/>
        <v>De Acuerdo a lo Programado</v>
      </c>
    </row>
    <row r="18" spans="2:8" ht="14.4" customHeight="1">
      <c r="B18" s="815" t="s">
        <v>2152</v>
      </c>
      <c r="C18" s="816">
        <v>75</v>
      </c>
      <c r="D18" s="816">
        <v>3</v>
      </c>
      <c r="E18" s="816">
        <v>4</v>
      </c>
      <c r="F18" s="812">
        <f t="shared" si="0"/>
        <v>82</v>
      </c>
      <c r="G18" s="817">
        <f t="shared" si="2"/>
        <v>0.91463414634146345</v>
      </c>
      <c r="H18" s="814" t="str">
        <f t="shared" si="1"/>
        <v>De Acuerdo a lo Programado</v>
      </c>
    </row>
    <row r="19" spans="2:8" ht="14.4" customHeight="1">
      <c r="B19" s="815" t="s">
        <v>2153</v>
      </c>
      <c r="C19" s="816">
        <v>84</v>
      </c>
      <c r="D19" s="816">
        <v>9</v>
      </c>
      <c r="E19" s="816">
        <v>1</v>
      </c>
      <c r="F19" s="812">
        <f t="shared" si="0"/>
        <v>94</v>
      </c>
      <c r="G19" s="817">
        <f t="shared" si="2"/>
        <v>0.8936170212765957</v>
      </c>
      <c r="H19" s="814" t="str">
        <f t="shared" si="1"/>
        <v>Atraso Leve</v>
      </c>
    </row>
    <row r="20" spans="2:8" ht="14.4" customHeight="1">
      <c r="B20" s="815" t="s">
        <v>2154</v>
      </c>
      <c r="C20" s="816">
        <v>75</v>
      </c>
      <c r="D20" s="816">
        <v>0</v>
      </c>
      <c r="E20" s="816">
        <v>4</v>
      </c>
      <c r="F20" s="812">
        <f t="shared" si="0"/>
        <v>79</v>
      </c>
      <c r="G20" s="817">
        <f t="shared" si="2"/>
        <v>0.94936708860759489</v>
      </c>
      <c r="H20" s="814" t="str">
        <f t="shared" si="1"/>
        <v>De Acuerdo a lo Programado</v>
      </c>
    </row>
    <row r="21" spans="2:8" ht="14.4" customHeight="1">
      <c r="B21" s="811" t="s">
        <v>2155</v>
      </c>
      <c r="C21" s="812">
        <v>125</v>
      </c>
      <c r="D21" s="812">
        <v>27</v>
      </c>
      <c r="E21" s="812">
        <v>13</v>
      </c>
      <c r="F21" s="812">
        <f t="shared" si="0"/>
        <v>165</v>
      </c>
      <c r="G21" s="813">
        <f t="shared" si="2"/>
        <v>0.75757575757575757</v>
      </c>
      <c r="H21" s="814" t="str">
        <f t="shared" si="1"/>
        <v>Atraso Leve</v>
      </c>
    </row>
  </sheetData>
  <mergeCells count="2">
    <mergeCell ref="B9:G12"/>
    <mergeCell ref="H9:H10"/>
  </mergeCells>
  <conditionalFormatting sqref="H9 H11:H13">
    <cfRule type="containsText" dxfId="8" priority="7" operator="containsText" text="De Acuerdo a lo Programado">
      <formula>NOT(ISERROR(SEARCH("De Acuerdo a lo Programado",H9)))</formula>
    </cfRule>
  </conditionalFormatting>
  <conditionalFormatting sqref="H11:H12 H9">
    <cfRule type="containsText" dxfId="7" priority="6" operator="containsText" text="Atraso Leve">
      <formula>NOT(ISERROR(SEARCH("Atraso Leve",H9)))</formula>
    </cfRule>
  </conditionalFormatting>
  <conditionalFormatting sqref="H12">
    <cfRule type="containsText" dxfId="6" priority="4" operator="containsText" text="En Riesgo de Incumplimiento">
      <formula>NOT(ISERROR(SEARCH("En Riesgo de Incumplimiento",H12)))</formula>
    </cfRule>
    <cfRule type="containsText" dxfId="5" priority="5" operator="containsText" text="En Rieso de Incumplimiento">
      <formula>NOT(ISERROR(SEARCH("En Rieso de Incumplimiento",H12)))</formula>
    </cfRule>
  </conditionalFormatting>
  <conditionalFormatting sqref="H13">
    <cfRule type="containsText" dxfId="4" priority="8" operator="containsText" text="Atraso Leve">
      <formula>NOT(ISERROR(SEARCH("Atraso Leve",H13)))</formula>
    </cfRule>
    <cfRule type="containsText" dxfId="3" priority="9" operator="containsText" text="En Riesgo de Incumplimiento">
      <formula>NOT(ISERROR(SEARCH("En Riesgo de Incumplimiento",H13)))</formula>
    </cfRule>
  </conditionalFormatting>
  <conditionalFormatting sqref="H14:H21">
    <cfRule type="containsText" dxfId="2" priority="1" operator="containsText" text="De Acuerdo a lo Programado">
      <formula>NOT(ISERROR(SEARCH("De Acuerdo a lo Programado",H14)))</formula>
    </cfRule>
    <cfRule type="containsText" dxfId="1" priority="2" operator="containsText" text="Atraso Leve">
      <formula>NOT(ISERROR(SEARCH("Atraso Leve",H14)))</formula>
    </cfRule>
    <cfRule type="containsText" dxfId="0" priority="3" operator="containsText" text="En Riesgo de Incumplimiento">
      <formula>NOT(ISERROR(SEARCH("En Riesgo de Incumplimiento",H14)))</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E8CA9-0BCE-4289-AF75-DC17A6D33CC0}">
  <dimension ref="A1:P18"/>
  <sheetViews>
    <sheetView showGridLines="0" tabSelected="1" topLeftCell="F1" zoomScaleNormal="100" workbookViewId="0">
      <selection activeCell="J1" sqref="J1:P17"/>
    </sheetView>
  </sheetViews>
  <sheetFormatPr baseColWidth="10" defaultColWidth="17.453125" defaultRowHeight="14.5"/>
  <cols>
    <col min="1" max="1" width="48.90625" bestFit="1" customWidth="1"/>
    <col min="2" max="2" width="27.453125" style="1164" customWidth="1"/>
    <col min="3" max="3" width="24.08984375" style="1164" customWidth="1"/>
    <col min="4" max="4" width="39" style="1164" customWidth="1"/>
    <col min="5" max="5" width="22.6328125" style="1164" customWidth="1"/>
    <col min="6" max="6" width="20.453125" style="1164" customWidth="1"/>
    <col min="7" max="7" width="28.54296875" style="1164" customWidth="1"/>
    <col min="8" max="8" width="22.90625" customWidth="1"/>
    <col min="9" max="9" width="8.36328125" customWidth="1"/>
    <col min="10" max="10" width="47.08984375" customWidth="1"/>
    <col min="11" max="11" width="26.54296875" customWidth="1"/>
    <col min="12" max="12" width="34.90625" customWidth="1"/>
    <col min="14" max="14" width="30.08984375" customWidth="1"/>
    <col min="15" max="15" width="18" customWidth="1"/>
    <col min="16" max="16" width="24.6328125" style="1204" customWidth="1"/>
  </cols>
  <sheetData>
    <row r="1" spans="1:16" ht="61" customHeight="1"/>
    <row r="2" spans="1:16" ht="21">
      <c r="A2" s="1415" t="s">
        <v>4221</v>
      </c>
      <c r="B2" s="1415"/>
      <c r="C2" s="1415"/>
      <c r="D2" s="1415"/>
      <c r="E2" s="1415"/>
      <c r="F2" s="1415"/>
      <c r="G2" s="1415"/>
      <c r="J2" s="1415" t="s">
        <v>4221</v>
      </c>
      <c r="K2" s="1415"/>
      <c r="L2" s="1415"/>
      <c r="M2" s="1415"/>
      <c r="N2" s="1415"/>
      <c r="O2" s="1415"/>
    </row>
    <row r="3" spans="1:16" ht="21">
      <c r="A3" s="1415"/>
      <c r="B3" s="1415"/>
      <c r="C3" s="1415"/>
      <c r="D3" s="1415"/>
      <c r="E3" s="1415"/>
      <c r="F3" s="1415"/>
      <c r="J3" s="1415"/>
      <c r="K3" s="1415"/>
      <c r="L3" s="1415"/>
      <c r="M3" s="1415"/>
      <c r="N3" s="1415"/>
      <c r="O3" s="1164"/>
    </row>
    <row r="4" spans="1:16" ht="21">
      <c r="A4" s="1415" t="s">
        <v>4248</v>
      </c>
      <c r="B4" s="1415"/>
      <c r="C4" s="1415"/>
      <c r="D4" s="1415"/>
      <c r="E4" s="1415"/>
      <c r="F4" s="1415"/>
      <c r="G4" s="1415"/>
      <c r="J4" s="1415" t="s">
        <v>4222</v>
      </c>
      <c r="K4" s="1415"/>
      <c r="L4" s="1415"/>
      <c r="M4" s="1415"/>
      <c r="N4" s="1415"/>
      <c r="O4" s="1415"/>
    </row>
    <row r="5" spans="1:16" ht="39.65" customHeight="1">
      <c r="A5" s="1413" t="s">
        <v>4223</v>
      </c>
      <c r="B5" s="1165" t="s">
        <v>4224</v>
      </c>
      <c r="C5" s="1166" t="s">
        <v>4225</v>
      </c>
      <c r="D5" s="1167" t="s">
        <v>4226</v>
      </c>
      <c r="E5" s="1168" t="s">
        <v>4227</v>
      </c>
      <c r="F5" s="1168" t="s">
        <v>4228</v>
      </c>
      <c r="G5" s="1168" t="s">
        <v>2147</v>
      </c>
      <c r="J5" s="1413" t="s">
        <v>4229</v>
      </c>
      <c r="K5" s="1165" t="s">
        <v>4246</v>
      </c>
      <c r="L5" s="1167" t="s">
        <v>4247</v>
      </c>
      <c r="M5" s="1169" t="s">
        <v>4230</v>
      </c>
      <c r="N5" s="1169" t="s">
        <v>4231</v>
      </c>
      <c r="O5" s="1169" t="s">
        <v>4232</v>
      </c>
    </row>
    <row r="6" spans="1:16" ht="23.4" customHeight="1">
      <c r="A6" s="1413"/>
      <c r="B6" s="1170">
        <f>B17</f>
        <v>1094</v>
      </c>
      <c r="C6" s="1170">
        <f>C17</f>
        <v>74</v>
      </c>
      <c r="D6" s="1170">
        <f>D17</f>
        <v>215</v>
      </c>
      <c r="E6" s="1170">
        <f>E17</f>
        <v>1383</v>
      </c>
      <c r="F6" s="1171">
        <f>SUM(B6)/E6</f>
        <v>0.79103398409255243</v>
      </c>
      <c r="G6" s="1172" t="str">
        <f>IF(F6="No hay ejecución","NA",IF(F6&gt;=89.99%,"De acuerdo a lo programado",IF(F6&gt;=50%,"Atraso Leve",IF(F6&lt;=49.99%,"En riesgo en cumplimiento"))))</f>
        <v>Atraso Leve</v>
      </c>
      <c r="J6" s="1413"/>
      <c r="K6" s="1170">
        <f>K17</f>
        <v>1193</v>
      </c>
      <c r="L6" s="1170">
        <f>L17</f>
        <v>143</v>
      </c>
      <c r="M6" s="1170">
        <f>M17</f>
        <v>1336</v>
      </c>
      <c r="N6" s="1173">
        <f>SUM(K6)/M6</f>
        <v>0.89296407185628746</v>
      </c>
      <c r="O6" s="1173">
        <v>0.92</v>
      </c>
    </row>
    <row r="7" spans="1:16" ht="15.5">
      <c r="A7" s="1174"/>
      <c r="B7" s="1414"/>
      <c r="C7" s="1414"/>
      <c r="D7" s="1414"/>
      <c r="E7" s="1414"/>
      <c r="F7" s="1414"/>
      <c r="J7" s="1174"/>
      <c r="K7" s="1414"/>
      <c r="L7" s="1414"/>
      <c r="M7" s="1414"/>
      <c r="N7" s="1414"/>
      <c r="O7" s="1164"/>
    </row>
    <row r="8" spans="1:16" ht="54.65" customHeight="1">
      <c r="A8" s="1169" t="s">
        <v>4233</v>
      </c>
      <c r="B8" s="1165" t="s">
        <v>4224</v>
      </c>
      <c r="C8" s="1166" t="s">
        <v>4225</v>
      </c>
      <c r="D8" s="1167" t="s">
        <v>4226</v>
      </c>
      <c r="E8" s="1175" t="s">
        <v>4230</v>
      </c>
      <c r="F8" s="1176" t="s">
        <v>4234</v>
      </c>
      <c r="G8" s="1176" t="s">
        <v>4235</v>
      </c>
      <c r="H8" s="1202" t="s">
        <v>4249</v>
      </c>
      <c r="J8" s="1169" t="s">
        <v>4233</v>
      </c>
      <c r="K8" s="1165" t="s">
        <v>4246</v>
      </c>
      <c r="L8" s="1167" t="s">
        <v>4247</v>
      </c>
      <c r="M8" s="1175" t="s">
        <v>4230</v>
      </c>
      <c r="N8" s="1176" t="s">
        <v>4234</v>
      </c>
      <c r="O8" s="1176" t="s">
        <v>300</v>
      </c>
      <c r="P8" s="1205" t="s">
        <v>4249</v>
      </c>
    </row>
    <row r="9" spans="1:16" s="1182" customFormat="1" ht="49.75" customHeight="1">
      <c r="A9" s="1178" t="s">
        <v>4236</v>
      </c>
      <c r="B9" s="1179">
        <v>172</v>
      </c>
      <c r="C9" s="1179">
        <v>11</v>
      </c>
      <c r="D9" s="1179">
        <v>31</v>
      </c>
      <c r="E9" s="1179">
        <f t="shared" ref="E9:E16" si="0">B9+C9+D9</f>
        <v>214</v>
      </c>
      <c r="F9" s="1180">
        <f t="shared" ref="F9:F11" si="1">SUM(B9)/E9</f>
        <v>0.80373831775700932</v>
      </c>
      <c r="G9" s="1172" t="str">
        <f>IF(F9="No hay ejecución","NA",IF(F9&gt;=89.99%,"De acuerdo a lo programado",IF(F9&gt;=50%,"Atraso Leve",IF(F9&lt;=49.99%,"En riesgo en cumplimiento"))))</f>
        <v>Atraso Leve</v>
      </c>
      <c r="H9" s="1203"/>
      <c r="J9" s="1178" t="s">
        <v>4236</v>
      </c>
      <c r="K9" s="1183">
        <v>139</v>
      </c>
      <c r="L9" s="1184">
        <v>30</v>
      </c>
      <c r="M9" s="1179">
        <f t="shared" ref="M9:M16" si="2">K9+L9</f>
        <v>169</v>
      </c>
      <c r="N9" s="1185">
        <f t="shared" ref="N9:N16" si="3">SUM(K9)/M9</f>
        <v>0.8224852071005917</v>
      </c>
      <c r="O9" s="1186" t="str">
        <f>IF(N9="No hay ejecución","NA",IF(N9&gt;=85%,"Cumplido",IF(N9&lt;=84.99%,"No cumplido")))</f>
        <v>No cumplido</v>
      </c>
      <c r="P9" s="1207" t="s">
        <v>4250</v>
      </c>
    </row>
    <row r="10" spans="1:16" s="1182" customFormat="1" ht="37">
      <c r="A10" s="1187" t="s">
        <v>4237</v>
      </c>
      <c r="B10" s="1188">
        <v>147</v>
      </c>
      <c r="C10" s="1188">
        <v>5</v>
      </c>
      <c r="D10" s="1188">
        <v>10</v>
      </c>
      <c r="E10" s="1188">
        <f t="shared" si="0"/>
        <v>162</v>
      </c>
      <c r="F10" s="1189">
        <f t="shared" si="1"/>
        <v>0.90740740740740744</v>
      </c>
      <c r="G10" s="1190" t="str">
        <f>IF(F10="No hay ejecución","NA",IF(F10&gt;=89.99%,"De acuerdo a lo programado",IF(F10&gt;=50%,"Atraso Leve",IF(F10&lt;=49.99%,"En riesgo en cumplimiento"))))</f>
        <v>De acuerdo a lo programado</v>
      </c>
      <c r="H10" s="1200"/>
      <c r="J10" s="1178" t="s">
        <v>4237</v>
      </c>
      <c r="K10" s="1191">
        <v>153</v>
      </c>
      <c r="L10" s="1192">
        <v>9</v>
      </c>
      <c r="M10" s="1179">
        <f t="shared" si="2"/>
        <v>162</v>
      </c>
      <c r="N10" s="1189">
        <f t="shared" si="3"/>
        <v>0.94444444444444442</v>
      </c>
      <c r="O10" s="1190" t="str">
        <f t="shared" ref="O10:O17" si="4">IF(N10="No hay ejecución","NA",IF(N10&gt;=85%,"Cumplido",IF(N10&lt;=84.99%,"No cumplido")))</f>
        <v>Cumplido</v>
      </c>
      <c r="P10" s="1206"/>
    </row>
    <row r="11" spans="1:16" s="1182" customFormat="1" ht="18.5">
      <c r="A11" s="1187" t="s">
        <v>4238</v>
      </c>
      <c r="B11" s="1188">
        <v>85</v>
      </c>
      <c r="C11" s="1188">
        <v>7</v>
      </c>
      <c r="D11" s="1188">
        <v>16</v>
      </c>
      <c r="E11" s="1188">
        <f t="shared" si="0"/>
        <v>108</v>
      </c>
      <c r="F11" s="1180">
        <f t="shared" si="1"/>
        <v>0.78703703703703709</v>
      </c>
      <c r="G11" s="1172" t="str">
        <f>IF(F11="No hay ejecución","NA",IF(F11&gt;=89.99%,"De acuerdo a lo programado",IF(F11&gt;=50%,"Atraso Leve",IF(F11&lt;=49.99%,"En riesgo en cumplimiento"))))</f>
        <v>Atraso Leve</v>
      </c>
      <c r="H11" s="1200"/>
      <c r="J11" s="1178" t="s">
        <v>4238</v>
      </c>
      <c r="K11" s="1193">
        <v>101</v>
      </c>
      <c r="L11" s="1194">
        <v>7</v>
      </c>
      <c r="M11" s="1179">
        <f t="shared" si="2"/>
        <v>108</v>
      </c>
      <c r="N11" s="1189">
        <f t="shared" si="3"/>
        <v>0.93518518518518523</v>
      </c>
      <c r="O11" s="1190" t="str">
        <f t="shared" si="4"/>
        <v>Cumplido</v>
      </c>
      <c r="P11" s="1206"/>
    </row>
    <row r="12" spans="1:16" s="1182" customFormat="1" ht="37">
      <c r="A12" s="1187" t="s">
        <v>4239</v>
      </c>
      <c r="B12" s="1188">
        <v>143</v>
      </c>
      <c r="C12" s="1188">
        <v>3</v>
      </c>
      <c r="D12" s="1188">
        <v>13</v>
      </c>
      <c r="E12" s="1188">
        <f t="shared" si="0"/>
        <v>159</v>
      </c>
      <c r="F12" s="1189">
        <f t="shared" ref="F12" si="5">SUM(B12)/E12</f>
        <v>0.89937106918238996</v>
      </c>
      <c r="G12" s="1190" t="s">
        <v>4240</v>
      </c>
      <c r="H12" s="1200"/>
      <c r="J12" s="1178" t="s">
        <v>4239</v>
      </c>
      <c r="K12" s="1193">
        <v>150</v>
      </c>
      <c r="L12" s="1194">
        <v>9</v>
      </c>
      <c r="M12" s="1179">
        <f t="shared" si="2"/>
        <v>159</v>
      </c>
      <c r="N12" s="1189">
        <f t="shared" si="3"/>
        <v>0.94339622641509435</v>
      </c>
      <c r="O12" s="1190" t="str">
        <f t="shared" si="4"/>
        <v>Cumplido</v>
      </c>
      <c r="P12" s="1206"/>
    </row>
    <row r="13" spans="1:16" s="1182" customFormat="1" ht="18.5">
      <c r="A13" s="1187" t="s">
        <v>4241</v>
      </c>
      <c r="B13" s="1188">
        <v>132</v>
      </c>
      <c r="C13" s="1188">
        <v>12</v>
      </c>
      <c r="D13" s="1188">
        <v>49</v>
      </c>
      <c r="E13" s="1188">
        <f t="shared" si="0"/>
        <v>193</v>
      </c>
      <c r="F13" s="1180">
        <f t="shared" ref="F13:F14" si="6">SUM(B13)/E13</f>
        <v>0.68393782383419688</v>
      </c>
      <c r="G13" s="1172" t="str">
        <f>IF(F13="No hay ejecución","NA",IF(F13&gt;=89.99%,"De acuerdo a lo programado",IF(F13&gt;=50%,"Atraso Leve",IF(F13&lt;=49.99%,"En riesgo en cumplimiento"))))</f>
        <v>Atraso Leve</v>
      </c>
      <c r="H13" s="1200"/>
      <c r="J13" s="1178" t="s">
        <v>4241</v>
      </c>
      <c r="K13" s="1191">
        <v>164</v>
      </c>
      <c r="L13" s="1192">
        <v>28</v>
      </c>
      <c r="M13" s="1179">
        <f t="shared" si="2"/>
        <v>192</v>
      </c>
      <c r="N13" s="1189">
        <f t="shared" si="3"/>
        <v>0.85416666666666663</v>
      </c>
      <c r="O13" s="1190" t="str">
        <f t="shared" si="4"/>
        <v>Cumplido</v>
      </c>
      <c r="P13" s="1207"/>
    </row>
    <row r="14" spans="1:16" s="1182" customFormat="1" ht="60" customHeight="1">
      <c r="A14" s="1187" t="s">
        <v>4242</v>
      </c>
      <c r="B14" s="1188">
        <v>199</v>
      </c>
      <c r="C14" s="1188">
        <v>16</v>
      </c>
      <c r="D14" s="1188">
        <v>31</v>
      </c>
      <c r="E14" s="1188">
        <f t="shared" si="0"/>
        <v>246</v>
      </c>
      <c r="F14" s="1180">
        <f t="shared" si="6"/>
        <v>0.80894308943089432</v>
      </c>
      <c r="G14" s="1172" t="str">
        <f>IF(F14="No hay ejecución","NA",IF(F14&gt;=89.99%,"De acuerdo a lo programado",IF(F14&gt;=50%,"Atraso Leve",IF(F14&lt;=49.99%,"En riesgo en cumplimiento"))))</f>
        <v>Atraso Leve</v>
      </c>
      <c r="H14" s="1200"/>
      <c r="J14" s="1178" t="s">
        <v>4242</v>
      </c>
      <c r="K14" s="1193">
        <v>202</v>
      </c>
      <c r="L14" s="1194">
        <v>44</v>
      </c>
      <c r="M14" s="1179">
        <f t="shared" si="2"/>
        <v>246</v>
      </c>
      <c r="N14" s="1185">
        <f t="shared" si="3"/>
        <v>0.82113821138211385</v>
      </c>
      <c r="O14" s="1186" t="str">
        <f t="shared" si="4"/>
        <v>No cumplido</v>
      </c>
      <c r="P14" s="1207" t="s">
        <v>4250</v>
      </c>
    </row>
    <row r="15" spans="1:16" s="1182" customFormat="1" ht="18.5">
      <c r="A15" s="1187" t="s">
        <v>4243</v>
      </c>
      <c r="B15" s="1188">
        <v>137</v>
      </c>
      <c r="C15" s="1188">
        <v>6</v>
      </c>
      <c r="D15" s="1188">
        <v>41</v>
      </c>
      <c r="E15" s="1188">
        <f>B15+C15+D15</f>
        <v>184</v>
      </c>
      <c r="F15" s="1180">
        <f>SUM(B15)/E15</f>
        <v>0.74456521739130432</v>
      </c>
      <c r="G15" s="1172" t="str">
        <f>IF(F15="No hay ejecución","NA",IF(F15&gt;=89.99%,"De acuerdo a lo programado",IF(F15&gt;=50%,"Atraso Leve",IF(F15&lt;=49.99%,"En riesgo en cumplimiento"))))</f>
        <v>Atraso Leve</v>
      </c>
      <c r="H15" s="1200"/>
      <c r="J15" s="1178" t="s">
        <v>4243</v>
      </c>
      <c r="K15" s="1193">
        <v>172</v>
      </c>
      <c r="L15" s="1194">
        <v>10</v>
      </c>
      <c r="M15" s="1179">
        <f t="shared" si="2"/>
        <v>182</v>
      </c>
      <c r="N15" s="1189">
        <f t="shared" si="3"/>
        <v>0.94505494505494503</v>
      </c>
      <c r="O15" s="1190" t="str">
        <f t="shared" si="4"/>
        <v>Cumplido</v>
      </c>
      <c r="P15" s="1207"/>
    </row>
    <row r="16" spans="1:16" s="1182" customFormat="1" ht="18.5">
      <c r="A16" s="1187" t="s">
        <v>4244</v>
      </c>
      <c r="B16" s="1188">
        <v>79</v>
      </c>
      <c r="C16" s="1188">
        <v>14</v>
      </c>
      <c r="D16" s="1188">
        <v>24</v>
      </c>
      <c r="E16" s="1188">
        <f t="shared" si="0"/>
        <v>117</v>
      </c>
      <c r="F16" s="1180">
        <f>SUM(B16)/E16</f>
        <v>0.67521367521367526</v>
      </c>
      <c r="G16" s="1172" t="str">
        <f>IF(F16="No hay ejecución","NA",IF(F16&gt;=89.99%,"De acuerdo a lo programado",IF(F16&gt;=50%,"Atraso Leve",IF(F16&lt;=49.99%,"En riesgo en cumplimiento"))))</f>
        <v>Atraso Leve</v>
      </c>
      <c r="H16" s="1203"/>
      <c r="I16" s="1181"/>
      <c r="J16" s="1178" t="s">
        <v>4244</v>
      </c>
      <c r="K16" s="1193">
        <v>112</v>
      </c>
      <c r="L16" s="1194">
        <v>6</v>
      </c>
      <c r="M16" s="1179">
        <f t="shared" si="2"/>
        <v>118</v>
      </c>
      <c r="N16" s="1189">
        <f t="shared" si="3"/>
        <v>0.94915254237288138</v>
      </c>
      <c r="O16" s="1190" t="str">
        <f t="shared" si="4"/>
        <v>Cumplido</v>
      </c>
      <c r="P16" s="1207"/>
    </row>
    <row r="17" spans="1:16" s="1177" customFormat="1" ht="18.5">
      <c r="A17" s="1195" t="s">
        <v>4245</v>
      </c>
      <c r="B17" s="1196">
        <f>SUM(B9:B16)</f>
        <v>1094</v>
      </c>
      <c r="C17" s="1197">
        <f>SUM(C9:C16)</f>
        <v>74</v>
      </c>
      <c r="D17" s="1198">
        <f>SUM(D9:D16)</f>
        <v>215</v>
      </c>
      <c r="E17" s="1179">
        <f>SUM(E9:E16)</f>
        <v>1383</v>
      </c>
      <c r="F17" s="1180">
        <f t="shared" ref="F17" si="7">SUM(B17)/E17</f>
        <v>0.79103398409255243</v>
      </c>
      <c r="G17" s="1172" t="str">
        <f>IF(F17="No hay ejecución","NA",IF(F17&gt;=89.99%,"De acuerdo a lo programado",IF(F17&gt;=50%,"Atraso Leve",IF(F17&lt;=49.99%,"En riesgo en cumplimiento"))))</f>
        <v>Atraso Leve</v>
      </c>
      <c r="H17" s="1201"/>
      <c r="J17" s="1195" t="s">
        <v>4245</v>
      </c>
      <c r="K17" s="1196">
        <f>SUM(K9:K16)</f>
        <v>1193</v>
      </c>
      <c r="L17" s="1198">
        <f>SUM(L9:L16)</f>
        <v>143</v>
      </c>
      <c r="M17" s="1179">
        <f>SUM(M9:M16)</f>
        <v>1336</v>
      </c>
      <c r="N17" s="1189">
        <f t="shared" ref="N17" si="8">SUM(K17)/M17</f>
        <v>0.89296407185628746</v>
      </c>
      <c r="O17" s="1190" t="str">
        <f t="shared" si="4"/>
        <v>Cumplido</v>
      </c>
      <c r="P17" s="1208"/>
    </row>
    <row r="18" spans="1:16" ht="18.5">
      <c r="B18" s="1199"/>
      <c r="J18" s="1209" t="s">
        <v>4251</v>
      </c>
    </row>
  </sheetData>
  <mergeCells count="10">
    <mergeCell ref="A5:A6"/>
    <mergeCell ref="J5:J6"/>
    <mergeCell ref="B7:F7"/>
    <mergeCell ref="K7:N7"/>
    <mergeCell ref="A2:G2"/>
    <mergeCell ref="J2:O2"/>
    <mergeCell ref="A3:F3"/>
    <mergeCell ref="J3:N3"/>
    <mergeCell ref="A4:G4"/>
    <mergeCell ref="J4:O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5F60B-058F-4A8D-93EB-962A2BBEEF72}">
  <sheetPr filterMode="1"/>
  <dimension ref="A1:AM186"/>
  <sheetViews>
    <sheetView topLeftCell="P173" zoomScale="70" zoomScaleNormal="70" workbookViewId="0">
      <selection activeCell="AK15" sqref="AK15:AK184"/>
    </sheetView>
  </sheetViews>
  <sheetFormatPr baseColWidth="10" defaultColWidth="11.453125" defaultRowHeight="10.5"/>
  <cols>
    <col min="1" max="1" width="9.54296875" style="788" customWidth="1"/>
    <col min="2" max="5" width="7.453125" style="788" customWidth="1"/>
    <col min="6" max="6" width="52.54296875" style="789" customWidth="1"/>
    <col min="7" max="7" width="23" style="788" customWidth="1"/>
    <col min="8" max="8" width="22.54296875" style="788" customWidth="1"/>
    <col min="9" max="12" width="5.453125" style="788" customWidth="1"/>
    <col min="13" max="13" width="7.453125" style="788" customWidth="1"/>
    <col min="14" max="14" width="8.54296875" style="788" customWidth="1"/>
    <col min="15" max="15" width="10.54296875" style="788" customWidth="1"/>
    <col min="16" max="16" width="13" style="788" customWidth="1"/>
    <col min="17" max="17" width="13.90625" style="788" customWidth="1"/>
    <col min="18" max="18" width="50.453125" style="790" customWidth="1"/>
    <col min="19" max="19" width="13.453125" style="791" hidden="1" customWidth="1"/>
    <col min="20" max="21" width="11.453125" style="791" hidden="1" customWidth="1"/>
    <col min="22" max="22" width="39.08984375" style="789" hidden="1" customWidth="1"/>
    <col min="23" max="25" width="11.453125" style="791" hidden="1" customWidth="1"/>
    <col min="26" max="26" width="39.08984375" style="789" hidden="1" customWidth="1"/>
    <col min="27" max="29" width="11.453125" style="791" hidden="1" customWidth="1"/>
    <col min="30" max="30" width="48" style="789" hidden="1" customWidth="1"/>
    <col min="31" max="31" width="11.453125" style="791" customWidth="1"/>
    <col min="32" max="33" width="11.453125" style="791"/>
    <col min="34" max="34" width="39.08984375" style="791" customWidth="1"/>
    <col min="35" max="35" width="11.453125" style="791"/>
    <col min="36" max="36" width="13" style="791" customWidth="1"/>
    <col min="37" max="37" width="11.453125" style="791"/>
    <col min="38" max="38" width="39.08984375" style="791" customWidth="1"/>
    <col min="39" max="16384" width="11.453125" style="340"/>
  </cols>
  <sheetData>
    <row r="1" spans="1:39" ht="14.4" customHeight="1">
      <c r="A1" s="1439" t="s">
        <v>265</v>
      </c>
      <c r="B1" s="1439"/>
      <c r="C1" s="1439"/>
      <c r="D1" s="1439"/>
      <c r="E1" s="1439"/>
      <c r="F1" s="779"/>
      <c r="G1" s="1439"/>
      <c r="H1" s="1439"/>
      <c r="I1" s="1439"/>
      <c r="J1" s="1439"/>
      <c r="K1" s="1439"/>
      <c r="L1" s="1439"/>
      <c r="M1" s="1439"/>
      <c r="N1" s="1439"/>
      <c r="O1" s="1439"/>
      <c r="P1" s="1439"/>
      <c r="Q1" s="1439"/>
      <c r="R1" s="779"/>
      <c r="S1" s="780"/>
      <c r="T1" s="780"/>
      <c r="U1" s="780"/>
      <c r="V1" s="781"/>
      <c r="W1" s="780"/>
      <c r="X1" s="780"/>
      <c r="Y1" s="780"/>
      <c r="Z1" s="781"/>
      <c r="AA1" s="780"/>
      <c r="AB1" s="780"/>
      <c r="AC1" s="780"/>
      <c r="AD1" s="781"/>
      <c r="AE1" s="780"/>
      <c r="AF1" s="780"/>
      <c r="AG1" s="780"/>
      <c r="AH1" s="780"/>
      <c r="AI1" s="780"/>
      <c r="AJ1" s="780"/>
      <c r="AK1" s="780"/>
      <c r="AL1" s="780"/>
      <c r="AM1" s="536"/>
    </row>
    <row r="2" spans="1:39" hidden="1">
      <c r="A2" s="1440" t="s">
        <v>266</v>
      </c>
      <c r="B2" s="1440"/>
      <c r="C2" s="1440"/>
      <c r="D2" s="1440"/>
      <c r="E2" s="1440"/>
      <c r="F2" s="782"/>
      <c r="G2" s="1439"/>
      <c r="H2" s="1439"/>
      <c r="I2" s="1439"/>
      <c r="J2" s="1439"/>
      <c r="K2" s="1439"/>
      <c r="L2" s="1439"/>
      <c r="M2" s="1439"/>
      <c r="N2" s="1439"/>
      <c r="O2" s="1439"/>
      <c r="P2" s="1439"/>
      <c r="Q2" s="1439"/>
      <c r="R2" s="779"/>
      <c r="S2" s="780"/>
      <c r="T2" s="780"/>
      <c r="U2" s="780"/>
      <c r="V2" s="781"/>
      <c r="W2" s="780"/>
      <c r="X2" s="780"/>
      <c r="Y2" s="780"/>
      <c r="Z2" s="781"/>
      <c r="AA2" s="780"/>
      <c r="AB2" s="780"/>
      <c r="AC2" s="780"/>
      <c r="AD2" s="781"/>
      <c r="AE2" s="780"/>
      <c r="AF2" s="780"/>
      <c r="AG2" s="780"/>
      <c r="AH2" s="780"/>
      <c r="AI2" s="780"/>
      <c r="AJ2" s="780"/>
      <c r="AK2" s="780"/>
      <c r="AL2" s="780"/>
      <c r="AM2" s="536"/>
    </row>
    <row r="3" spans="1:39" hidden="1">
      <c r="A3" s="778"/>
      <c r="B3" s="778"/>
      <c r="C3" s="778"/>
      <c r="D3" s="778"/>
      <c r="E3" s="778"/>
      <c r="F3" s="781"/>
      <c r="G3" s="1439"/>
      <c r="H3" s="1439"/>
      <c r="I3" s="1439"/>
      <c r="J3" s="1439"/>
      <c r="K3" s="1439"/>
      <c r="L3" s="1439"/>
      <c r="M3" s="1439"/>
      <c r="N3" s="1439"/>
      <c r="O3" s="1439"/>
      <c r="P3" s="1439"/>
      <c r="Q3" s="1439"/>
      <c r="R3" s="779"/>
      <c r="S3" s="780"/>
      <c r="T3" s="780"/>
      <c r="U3" s="780"/>
      <c r="V3" s="781"/>
      <c r="W3" s="780"/>
      <c r="X3" s="780"/>
      <c r="Y3" s="780"/>
      <c r="Z3" s="781"/>
      <c r="AA3" s="780"/>
      <c r="AB3" s="780"/>
      <c r="AC3" s="780"/>
      <c r="AD3" s="781"/>
      <c r="AE3" s="780"/>
      <c r="AF3" s="780"/>
      <c r="AG3" s="780"/>
      <c r="AH3" s="780"/>
      <c r="AI3" s="780"/>
      <c r="AJ3" s="780"/>
      <c r="AK3" s="780"/>
      <c r="AL3" s="780"/>
      <c r="AM3" s="536"/>
    </row>
    <row r="4" spans="1:39" hidden="1">
      <c r="A4" s="778"/>
      <c r="B4" s="778"/>
      <c r="C4" s="778"/>
      <c r="D4" s="778"/>
      <c r="E4" s="778"/>
      <c r="F4" s="781"/>
      <c r="G4" s="778"/>
      <c r="H4" s="778"/>
      <c r="I4" s="778"/>
      <c r="J4" s="778"/>
      <c r="K4" s="778"/>
      <c r="L4" s="778"/>
      <c r="M4" s="778"/>
      <c r="N4" s="778"/>
      <c r="O4" s="778"/>
      <c r="P4" s="778"/>
      <c r="Q4" s="778"/>
      <c r="R4" s="779"/>
      <c r="S4" s="780"/>
      <c r="T4" s="780"/>
      <c r="U4" s="780"/>
      <c r="V4" s="781"/>
      <c r="W4" s="780"/>
      <c r="X4" s="780"/>
      <c r="Y4" s="780"/>
      <c r="Z4" s="781"/>
      <c r="AA4" s="780"/>
      <c r="AB4" s="780"/>
      <c r="AC4" s="780"/>
      <c r="AD4" s="781"/>
      <c r="AE4" s="780"/>
      <c r="AF4" s="780"/>
      <c r="AG4" s="780"/>
      <c r="AH4" s="780"/>
      <c r="AI4" s="780"/>
      <c r="AJ4" s="780"/>
      <c r="AK4" s="780"/>
      <c r="AL4" s="780"/>
      <c r="AM4" s="536"/>
    </row>
    <row r="5" spans="1:39" hidden="1">
      <c r="A5" s="778"/>
      <c r="B5" s="778"/>
      <c r="C5" s="778"/>
      <c r="D5" s="778"/>
      <c r="E5" s="778"/>
      <c r="F5" s="781"/>
      <c r="G5" s="778"/>
      <c r="H5" s="778"/>
      <c r="I5" s="778"/>
      <c r="J5" s="778"/>
      <c r="K5" s="778"/>
      <c r="L5" s="778"/>
      <c r="M5" s="778"/>
      <c r="N5" s="778"/>
      <c r="O5" s="778"/>
      <c r="P5" s="778"/>
      <c r="Q5" s="778"/>
      <c r="R5" s="779"/>
      <c r="S5" s="780"/>
      <c r="T5" s="780"/>
      <c r="U5" s="780"/>
      <c r="V5" s="781"/>
      <c r="W5" s="780"/>
      <c r="X5" s="780"/>
      <c r="Y5" s="780"/>
      <c r="Z5" s="781"/>
      <c r="AA5" s="780"/>
      <c r="AB5" s="780"/>
      <c r="AC5" s="780"/>
      <c r="AD5" s="781"/>
      <c r="AE5" s="780"/>
      <c r="AF5" s="780"/>
      <c r="AG5" s="780"/>
      <c r="AH5" s="780"/>
      <c r="AI5" s="780"/>
      <c r="AJ5" s="780"/>
      <c r="AK5" s="780"/>
      <c r="AL5" s="780"/>
      <c r="AM5" s="536"/>
    </row>
    <row r="6" spans="1:39" hidden="1">
      <c r="A6" s="1420" t="s">
        <v>267</v>
      </c>
      <c r="B6" s="1421"/>
      <c r="C6" s="1421"/>
      <c r="D6" s="1421"/>
      <c r="E6" s="1421"/>
      <c r="F6" s="783">
        <v>2024</v>
      </c>
      <c r="G6" s="778"/>
      <c r="H6" s="778"/>
      <c r="I6" s="778"/>
      <c r="J6" s="778"/>
      <c r="K6" s="778"/>
      <c r="L6" s="778"/>
      <c r="M6" s="778"/>
      <c r="N6" s="778"/>
      <c r="O6" s="778"/>
      <c r="P6" s="778"/>
      <c r="Q6" s="778"/>
      <c r="R6" s="779"/>
      <c r="S6" s="780"/>
      <c r="T6" s="780"/>
      <c r="U6" s="780"/>
      <c r="V6" s="781"/>
      <c r="W6" s="780"/>
      <c r="X6" s="780"/>
      <c r="Y6" s="780"/>
      <c r="Z6" s="781"/>
      <c r="AA6" s="780"/>
      <c r="AB6" s="780"/>
      <c r="AC6" s="780"/>
      <c r="AD6" s="781"/>
      <c r="AE6" s="780"/>
      <c r="AF6" s="780"/>
      <c r="AG6" s="780"/>
      <c r="AH6" s="780"/>
      <c r="AI6" s="780"/>
      <c r="AJ6" s="780"/>
      <c r="AK6" s="780"/>
      <c r="AL6" s="780"/>
      <c r="AM6" s="536"/>
    </row>
    <row r="7" spans="1:39" hidden="1">
      <c r="A7" s="1420" t="s">
        <v>268</v>
      </c>
      <c r="B7" s="1421"/>
      <c r="C7" s="1421"/>
      <c r="D7" s="1421"/>
      <c r="E7" s="1421"/>
      <c r="F7" s="783" t="s">
        <v>2657</v>
      </c>
      <c r="G7" s="778"/>
      <c r="H7" s="778"/>
      <c r="I7" s="778"/>
      <c r="J7" s="778"/>
      <c r="K7" s="778"/>
      <c r="L7" s="778"/>
      <c r="M7" s="778"/>
      <c r="N7" s="778"/>
      <c r="O7" s="778"/>
      <c r="P7" s="778"/>
      <c r="Q7" s="778"/>
      <c r="R7" s="779"/>
      <c r="S7" s="780"/>
      <c r="T7" s="780"/>
      <c r="U7" s="780"/>
      <c r="V7" s="781"/>
      <c r="W7" s="780"/>
      <c r="X7" s="780"/>
      <c r="Y7" s="780"/>
      <c r="Z7" s="781"/>
      <c r="AA7" s="780"/>
      <c r="AB7" s="780"/>
      <c r="AC7" s="780"/>
      <c r="AD7" s="781"/>
      <c r="AE7" s="780"/>
      <c r="AF7" s="780"/>
      <c r="AG7" s="780"/>
      <c r="AH7" s="780"/>
      <c r="AI7" s="780"/>
      <c r="AJ7" s="780"/>
      <c r="AK7" s="780"/>
      <c r="AL7" s="780"/>
      <c r="AM7" s="536"/>
    </row>
    <row r="8" spans="1:39" hidden="1">
      <c r="A8" s="1420" t="s">
        <v>269</v>
      </c>
      <c r="B8" s="1421"/>
      <c r="C8" s="1421"/>
      <c r="D8" s="1421"/>
      <c r="E8" s="1421"/>
      <c r="F8" s="783" t="s">
        <v>3379</v>
      </c>
      <c r="G8" s="778"/>
      <c r="H8" s="778"/>
      <c r="I8" s="778"/>
      <c r="J8" s="778"/>
      <c r="K8" s="778"/>
      <c r="L8" s="778"/>
      <c r="M8" s="778"/>
      <c r="N8" s="778"/>
      <c r="O8" s="778"/>
      <c r="P8" s="778"/>
      <c r="Q8" s="778"/>
      <c r="R8" s="779"/>
      <c r="S8" s="780"/>
      <c r="T8" s="780"/>
      <c r="U8" s="780"/>
      <c r="V8" s="781"/>
      <c r="W8" s="780"/>
      <c r="X8" s="780"/>
      <c r="Y8" s="780"/>
      <c r="Z8" s="781"/>
      <c r="AA8" s="780"/>
      <c r="AB8" s="780"/>
      <c r="AC8" s="780"/>
      <c r="AD8" s="781"/>
      <c r="AE8" s="780"/>
      <c r="AF8" s="780"/>
      <c r="AG8" s="780"/>
      <c r="AH8" s="780"/>
      <c r="AI8" s="780"/>
      <c r="AJ8" s="780"/>
      <c r="AK8" s="780"/>
      <c r="AL8" s="780"/>
      <c r="AM8" s="536"/>
    </row>
    <row r="9" spans="1:39" hidden="1">
      <c r="A9" s="1420" t="s">
        <v>271</v>
      </c>
      <c r="B9" s="1421"/>
      <c r="C9" s="1421"/>
      <c r="D9" s="1421"/>
      <c r="E9" s="1421"/>
      <c r="F9" s="783" t="s">
        <v>2153</v>
      </c>
      <c r="G9" s="778"/>
      <c r="H9" s="778"/>
      <c r="I9" s="778"/>
      <c r="J9" s="778"/>
      <c r="K9" s="778"/>
      <c r="L9" s="778"/>
      <c r="M9" s="778"/>
      <c r="N9" s="778"/>
      <c r="O9" s="778"/>
      <c r="P9" s="778"/>
      <c r="Q9" s="778"/>
      <c r="R9" s="779"/>
      <c r="S9" s="780"/>
      <c r="T9" s="780"/>
      <c r="U9" s="780"/>
      <c r="V9" s="781"/>
      <c r="W9" s="780"/>
      <c r="X9" s="780"/>
      <c r="Y9" s="780"/>
      <c r="Z9" s="781"/>
      <c r="AA9" s="780"/>
      <c r="AB9" s="780"/>
      <c r="AC9" s="780"/>
      <c r="AD9" s="781"/>
      <c r="AE9" s="780"/>
      <c r="AF9" s="780"/>
      <c r="AG9" s="780"/>
      <c r="AH9" s="780"/>
      <c r="AI9" s="780"/>
      <c r="AJ9" s="780"/>
      <c r="AK9" s="780"/>
      <c r="AL9" s="780"/>
      <c r="AM9" s="536"/>
    </row>
    <row r="10" spans="1:39" hidden="1">
      <c r="A10" s="778"/>
      <c r="B10" s="778"/>
      <c r="C10" s="778"/>
      <c r="D10" s="778"/>
      <c r="E10" s="778"/>
      <c r="F10" s="781"/>
      <c r="G10" s="778"/>
      <c r="H10" s="778"/>
      <c r="I10" s="778"/>
      <c r="J10" s="778"/>
      <c r="K10" s="778"/>
      <c r="L10" s="778"/>
      <c r="M10" s="778"/>
      <c r="N10" s="778"/>
      <c r="O10" s="778"/>
      <c r="P10" s="778"/>
      <c r="Q10" s="778"/>
      <c r="R10" s="779"/>
      <c r="S10" s="780"/>
      <c r="T10" s="780"/>
      <c r="U10" s="780"/>
      <c r="V10" s="781"/>
      <c r="W10" s="780"/>
      <c r="X10" s="780"/>
      <c r="Y10" s="780"/>
      <c r="Z10" s="781"/>
      <c r="AA10" s="780"/>
      <c r="AB10" s="780"/>
      <c r="AC10" s="780"/>
      <c r="AD10" s="781"/>
      <c r="AE10" s="780"/>
      <c r="AF10" s="780"/>
      <c r="AG10" s="780"/>
      <c r="AH10" s="780"/>
      <c r="AI10" s="780"/>
      <c r="AJ10" s="780"/>
      <c r="AK10" s="780"/>
      <c r="AL10" s="780"/>
      <c r="AM10" s="536"/>
    </row>
    <row r="11" spans="1:39" ht="24" hidden="1" customHeight="1">
      <c r="A11" s="1422" t="s">
        <v>191</v>
      </c>
      <c r="B11" s="1416" t="s">
        <v>3380</v>
      </c>
      <c r="C11" s="1416"/>
      <c r="D11" s="1416"/>
      <c r="E11" s="1417"/>
      <c r="F11" s="1425" t="s">
        <v>274</v>
      </c>
      <c r="G11" s="1425"/>
      <c r="H11" s="1425"/>
      <c r="I11" s="1425"/>
      <c r="J11" s="1425"/>
      <c r="K11" s="1425"/>
      <c r="L11" s="1425"/>
      <c r="M11" s="1425"/>
      <c r="N11" s="1425"/>
      <c r="O11" s="1425"/>
      <c r="P11" s="1425"/>
      <c r="Q11" s="1425"/>
      <c r="R11" s="1426"/>
      <c r="S11" s="1441" t="s">
        <v>275</v>
      </c>
      <c r="T11" s="1441"/>
      <c r="U11" s="1441"/>
      <c r="V11" s="1441"/>
      <c r="W11" s="1441"/>
      <c r="X11" s="1441"/>
      <c r="Y11" s="1441"/>
      <c r="Z11" s="1441"/>
      <c r="AA11" s="1441"/>
      <c r="AB11" s="1441"/>
      <c r="AC11" s="1441"/>
      <c r="AD11" s="1441"/>
      <c r="AE11" s="1441"/>
      <c r="AF11" s="1441"/>
      <c r="AG11" s="1441"/>
      <c r="AH11" s="1442"/>
      <c r="AI11" s="1443" t="s">
        <v>276</v>
      </c>
      <c r="AJ11" s="1444"/>
      <c r="AK11" s="1444"/>
      <c r="AL11" s="1444"/>
      <c r="AM11" s="536"/>
    </row>
    <row r="12" spans="1:39" ht="24" hidden="1" customHeight="1">
      <c r="A12" s="1423"/>
      <c r="B12" s="1427" t="s">
        <v>3381</v>
      </c>
      <c r="C12" s="1427" t="s">
        <v>3382</v>
      </c>
      <c r="D12" s="1427" t="s">
        <v>3383</v>
      </c>
      <c r="E12" s="1427" t="s">
        <v>3384</v>
      </c>
      <c r="F12" s="1429" t="s">
        <v>3385</v>
      </c>
      <c r="G12" s="1433" t="s">
        <v>282</v>
      </c>
      <c r="H12" s="1433"/>
      <c r="I12" s="1433"/>
      <c r="J12" s="1433"/>
      <c r="K12" s="1433"/>
      <c r="L12" s="1433"/>
      <c r="M12" s="1433"/>
      <c r="N12" s="1433"/>
      <c r="O12" s="1434"/>
      <c r="P12" s="1431" t="s">
        <v>283</v>
      </c>
      <c r="Q12" s="1429" t="s">
        <v>3386</v>
      </c>
      <c r="R12" s="1435" t="s">
        <v>3387</v>
      </c>
      <c r="S12" s="1425" t="s">
        <v>286</v>
      </c>
      <c r="T12" s="1425"/>
      <c r="U12" s="1425"/>
      <c r="V12" s="1426"/>
      <c r="W12" s="1425" t="s">
        <v>287</v>
      </c>
      <c r="X12" s="1425"/>
      <c r="Y12" s="1425"/>
      <c r="Z12" s="1426"/>
      <c r="AA12" s="1425" t="s">
        <v>288</v>
      </c>
      <c r="AB12" s="1425"/>
      <c r="AC12" s="1425"/>
      <c r="AD12" s="1426"/>
      <c r="AE12" s="1425" t="s">
        <v>289</v>
      </c>
      <c r="AF12" s="1425"/>
      <c r="AG12" s="1425"/>
      <c r="AH12" s="1426"/>
      <c r="AI12" s="1445"/>
      <c r="AJ12" s="1441"/>
      <c r="AK12" s="1441"/>
      <c r="AL12" s="1441"/>
      <c r="AM12" s="536"/>
    </row>
    <row r="13" spans="1:39" ht="24" hidden="1" customHeight="1">
      <c r="A13" s="1423"/>
      <c r="B13" s="1427"/>
      <c r="C13" s="1427"/>
      <c r="D13" s="1427"/>
      <c r="E13" s="1427"/>
      <c r="F13" s="1429"/>
      <c r="G13" s="1429" t="s">
        <v>3388</v>
      </c>
      <c r="H13" s="1437" t="s">
        <v>3389</v>
      </c>
      <c r="I13" s="1416" t="s">
        <v>3390</v>
      </c>
      <c r="J13" s="1416"/>
      <c r="K13" s="1416"/>
      <c r="L13" s="1416"/>
      <c r="M13" s="1416"/>
      <c r="N13" s="1417"/>
      <c r="O13" s="785" t="s">
        <v>293</v>
      </c>
      <c r="P13" s="1431"/>
      <c r="Q13" s="1429"/>
      <c r="R13" s="1435"/>
      <c r="S13" s="1418" t="s">
        <v>294</v>
      </c>
      <c r="T13" s="1418" t="s">
        <v>295</v>
      </c>
      <c r="U13" s="1418" t="s">
        <v>296</v>
      </c>
      <c r="V13" s="1418" t="s">
        <v>297</v>
      </c>
      <c r="W13" s="1418" t="s">
        <v>294</v>
      </c>
      <c r="X13" s="1418" t="s">
        <v>295</v>
      </c>
      <c r="Y13" s="1418" t="s">
        <v>296</v>
      </c>
      <c r="Z13" s="1418" t="s">
        <v>297</v>
      </c>
      <c r="AA13" s="1418" t="s">
        <v>294</v>
      </c>
      <c r="AB13" s="1418" t="s">
        <v>295</v>
      </c>
      <c r="AC13" s="1418" t="s">
        <v>296</v>
      </c>
      <c r="AD13" s="1419" t="s">
        <v>297</v>
      </c>
      <c r="AE13" s="1418" t="s">
        <v>294</v>
      </c>
      <c r="AF13" s="1418" t="s">
        <v>295</v>
      </c>
      <c r="AG13" s="1418" t="s">
        <v>296</v>
      </c>
      <c r="AH13" s="1418" t="s">
        <v>297</v>
      </c>
      <c r="AI13" s="1446" t="s">
        <v>298</v>
      </c>
      <c r="AJ13" s="1447" t="s">
        <v>299</v>
      </c>
      <c r="AK13" s="1447" t="s">
        <v>300</v>
      </c>
      <c r="AL13" s="1447" t="s">
        <v>297</v>
      </c>
      <c r="AM13" s="536"/>
    </row>
    <row r="14" spans="1:39" ht="24" hidden="1" customHeight="1">
      <c r="A14" s="1424"/>
      <c r="B14" s="1428"/>
      <c r="C14" s="1428"/>
      <c r="D14" s="1428"/>
      <c r="E14" s="1428"/>
      <c r="F14" s="1430"/>
      <c r="G14" s="1430"/>
      <c r="H14" s="1438"/>
      <c r="I14" s="786">
        <v>1</v>
      </c>
      <c r="J14" s="786">
        <v>2</v>
      </c>
      <c r="K14" s="786" t="s">
        <v>301</v>
      </c>
      <c r="L14" s="786">
        <v>3</v>
      </c>
      <c r="M14" s="786">
        <v>4</v>
      </c>
      <c r="N14" s="786" t="s">
        <v>302</v>
      </c>
      <c r="O14" s="784" t="s">
        <v>303</v>
      </c>
      <c r="P14" s="1432"/>
      <c r="Q14" s="1430"/>
      <c r="R14" s="1436"/>
      <c r="S14" s="1418"/>
      <c r="T14" s="1418"/>
      <c r="U14" s="1418"/>
      <c r="V14" s="1418"/>
      <c r="W14" s="1418"/>
      <c r="X14" s="1418"/>
      <c r="Y14" s="1418"/>
      <c r="Z14" s="1418"/>
      <c r="AA14" s="1418"/>
      <c r="AB14" s="1418"/>
      <c r="AC14" s="1418"/>
      <c r="AD14" s="1419"/>
      <c r="AE14" s="1418"/>
      <c r="AF14" s="1418"/>
      <c r="AG14" s="1418"/>
      <c r="AH14" s="1418"/>
      <c r="AI14" s="1446"/>
      <c r="AJ14" s="1447"/>
      <c r="AK14" s="1447"/>
      <c r="AL14" s="1447"/>
      <c r="AM14" s="536"/>
    </row>
    <row r="15" spans="1:39" ht="133.5" customHeight="1" thickBot="1">
      <c r="A15" s="877">
        <v>1</v>
      </c>
      <c r="B15" s="878">
        <v>12</v>
      </c>
      <c r="C15" s="878">
        <v>0</v>
      </c>
      <c r="D15" s="878">
        <v>0</v>
      </c>
      <c r="E15" s="878" t="s">
        <v>224</v>
      </c>
      <c r="F15" s="879" t="s">
        <v>3391</v>
      </c>
      <c r="G15" s="880" t="s">
        <v>175</v>
      </c>
      <c r="H15" s="880" t="s">
        <v>215</v>
      </c>
      <c r="I15" s="881">
        <v>549</v>
      </c>
      <c r="J15" s="792">
        <v>0</v>
      </c>
      <c r="K15" s="793">
        <f>+I15+J15</f>
        <v>549</v>
      </c>
      <c r="L15" s="792">
        <v>0</v>
      </c>
      <c r="M15" s="792">
        <v>0</v>
      </c>
      <c r="N15" s="794">
        <f t="shared" ref="N15:N46" si="0">+L15+M15</f>
        <v>0</v>
      </c>
      <c r="O15" s="794">
        <f t="shared" ref="O15:O46" si="1">+K15+N15</f>
        <v>549</v>
      </c>
      <c r="P15" s="882" t="s">
        <v>1927</v>
      </c>
      <c r="Q15" s="881" t="s">
        <v>3392</v>
      </c>
      <c r="R15" s="883" t="s">
        <v>3393</v>
      </c>
      <c r="S15" s="884">
        <v>66</v>
      </c>
      <c r="T15" s="795">
        <f>IF(S15="","No hay ejecución",IF(AND(I15=0),"No hay Programación", S15/I15))</f>
        <v>0.12021857923497267</v>
      </c>
      <c r="U15" s="885" t="str">
        <f t="shared" ref="U15:U78" si="2">IF(T15="No hay ejecución","NA",IF(T15&gt;=90%,"De acuerdo con lo programado",IF(T15&gt;=50%,"Atraso Leve",IF(T15&lt;=49.99%,"En riesgo en cumplimiento"))))</f>
        <v>En riesgo en cumplimiento</v>
      </c>
      <c r="V15" s="883"/>
      <c r="W15" s="796">
        <v>299</v>
      </c>
      <c r="X15" s="795" t="str">
        <f>IF(W15="","No hay ejecución",IF(AND(J15=0),"No hay Programación", W15/J15))</f>
        <v>No hay Programación</v>
      </c>
      <c r="Y15" s="885" t="str">
        <f t="shared" ref="Y15:Y78" si="3">IF(X15="No hay ejecución","NA",IF(X15&gt;=90%,"De acuerdo con lo programado",IF(X15&gt;=50%,"Atraso Leve",IF(X15&lt;=49.99%,"En riesgo en cumplimiento"))))</f>
        <v>De acuerdo con lo programado</v>
      </c>
      <c r="Z15" s="886" t="s">
        <v>1927</v>
      </c>
      <c r="AA15" s="887">
        <v>135</v>
      </c>
      <c r="AB15" s="795" t="str">
        <f t="shared" ref="AB15" si="4">IF(AA15="","No hay ejecución",IF(AND(L15=0),"No hay Programación", AA15/L15))</f>
        <v>No hay Programación</v>
      </c>
      <c r="AC15" s="885" t="str">
        <f t="shared" ref="AC15:AC78" si="5">IF(AB15="No hay ejecución","NA",IF(AB15&gt;=90%,"De acuerdo con lo programado",IF(AB15&gt;=50%,"Atraso Leve",IF(AB15&lt;=49.99%,"En riesgo en cumplimiento"))))</f>
        <v>De acuerdo con lo programado</v>
      </c>
      <c r="AD15" s="888" t="s">
        <v>1927</v>
      </c>
      <c r="AE15" s="787">
        <v>166</v>
      </c>
      <c r="AF15" s="795" t="str">
        <f t="shared" ref="AF15" si="6">IF(AE15="","No hay ejecución",IF(AND(M15=0),"No hay Programación", AE15/M15))</f>
        <v>No hay Programación</v>
      </c>
      <c r="AG15" s="885" t="str">
        <f t="shared" ref="AG15:AG78" si="7">IF(AF15="No hay ejecución","NA",IF(AF15&gt;=90%,"De acuerdo con lo programado",IF(AF15&gt;=50%,"Atraso Leve",IF(AF15&lt;=49.99%,"En riesgo en cumplimiento"))))</f>
        <v>De acuerdo con lo programado</v>
      </c>
      <c r="AH15" s="874"/>
      <c r="AI15" s="799">
        <f t="shared" ref="AI15:AI78" si="8">AE15+AA15+W15+S15</f>
        <v>666</v>
      </c>
      <c r="AJ15" s="800">
        <f t="shared" ref="AJ15" si="9">IF(AI15="","No hay ejecución",IF(AND(O15=0),"No hay Programación", AI15/O15))</f>
        <v>1.2131147540983607</v>
      </c>
      <c r="AK15" s="885" t="str">
        <f t="shared" ref="AK15:AK78" si="10">IF(AJ15="No hay ejecución","NA",IF(AJ15&gt;=90%,"De acuerdo con lo programado",IF(AJ15&gt;=50%,"Atraso Leve",IF(AJ15&lt;=49.99%,"En riesgo en cumplimiento"))))</f>
        <v>De acuerdo con lo programado</v>
      </c>
      <c r="AL15" s="874" t="s">
        <v>3394</v>
      </c>
      <c r="AM15" s="536"/>
    </row>
    <row r="16" spans="1:39" ht="134.15" customHeight="1" thickTop="1" thickBot="1">
      <c r="A16" s="877">
        <f t="shared" ref="A16:A47" si="11">+A15+1</f>
        <v>2</v>
      </c>
      <c r="B16" s="878">
        <v>12</v>
      </c>
      <c r="C16" s="878">
        <v>0</v>
      </c>
      <c r="D16" s="878">
        <v>0</v>
      </c>
      <c r="E16" s="878" t="s">
        <v>224</v>
      </c>
      <c r="F16" s="889" t="s">
        <v>3395</v>
      </c>
      <c r="G16" s="890" t="s">
        <v>175</v>
      </c>
      <c r="H16" s="890" t="s">
        <v>215</v>
      </c>
      <c r="I16" s="884">
        <v>365</v>
      </c>
      <c r="J16" s="884">
        <v>33</v>
      </c>
      <c r="K16" s="793">
        <f t="shared" ref="K16:K79" si="12">+I16+J16</f>
        <v>398</v>
      </c>
      <c r="L16" s="792">
        <v>0</v>
      </c>
      <c r="M16" s="792">
        <v>0</v>
      </c>
      <c r="N16" s="794">
        <f t="shared" si="0"/>
        <v>0</v>
      </c>
      <c r="O16" s="794">
        <f t="shared" si="1"/>
        <v>398</v>
      </c>
      <c r="P16" s="882" t="s">
        <v>1927</v>
      </c>
      <c r="Q16" s="881" t="s">
        <v>3392</v>
      </c>
      <c r="R16" s="883" t="s">
        <v>3393</v>
      </c>
      <c r="S16" s="884">
        <v>42</v>
      </c>
      <c r="T16" s="795">
        <f t="shared" ref="T16:T79" si="13">IF(S16="","No hay ejecución",IF(AND(I16=0),"No hay Programación", S16/I16))</f>
        <v>0.11506849315068493</v>
      </c>
      <c r="U16" s="885" t="str">
        <f t="shared" si="2"/>
        <v>En riesgo en cumplimiento</v>
      </c>
      <c r="V16" s="883" t="s">
        <v>1927</v>
      </c>
      <c r="W16" s="891">
        <v>154</v>
      </c>
      <c r="X16" s="795">
        <f t="shared" ref="X16:X79" si="14">IF(W16="","No hay ejecución",IF(AND(J16=0),"No hay Programación", W16/J16))</f>
        <v>4.666666666666667</v>
      </c>
      <c r="Y16" s="885" t="str">
        <f t="shared" si="3"/>
        <v>De acuerdo con lo programado</v>
      </c>
      <c r="Z16" s="886" t="s">
        <v>1927</v>
      </c>
      <c r="AA16" s="892">
        <v>114</v>
      </c>
      <c r="AB16" s="795" t="str">
        <f t="shared" ref="AB16:AB47" si="15">IF(AA16="","No hay ejecución",IF(AND(L16=0),"No hay Programación", AA16/L16))</f>
        <v>No hay Programación</v>
      </c>
      <c r="AC16" s="885" t="str">
        <f t="shared" si="5"/>
        <v>De acuerdo con lo programado</v>
      </c>
      <c r="AD16" s="893" t="s">
        <v>1927</v>
      </c>
      <c r="AE16" s="1020">
        <v>146</v>
      </c>
      <c r="AF16" s="795" t="str">
        <f t="shared" ref="AF16:AF47" si="16">IF(AE16="","No hay ejecución",IF(AND(M16=0),"No hay Programación", AE16/M16))</f>
        <v>No hay Programación</v>
      </c>
      <c r="AG16" s="885" t="str">
        <f t="shared" si="7"/>
        <v>De acuerdo con lo programado</v>
      </c>
      <c r="AH16" s="875" t="s">
        <v>1927</v>
      </c>
      <c r="AI16" s="799">
        <f t="shared" si="8"/>
        <v>456</v>
      </c>
      <c r="AJ16" s="800">
        <f t="shared" ref="AJ16:AJ79" si="17">IF(AI16="","No hay ejecución",IF(AND(O16=0),"No hay Programación", AI16/O16))</f>
        <v>1.1457286432160805</v>
      </c>
      <c r="AK16" s="885" t="str">
        <f t="shared" si="10"/>
        <v>De acuerdo con lo programado</v>
      </c>
      <c r="AL16" s="875" t="s">
        <v>3396</v>
      </c>
      <c r="AM16" s="536"/>
    </row>
    <row r="17" spans="1:39" ht="46.5" customHeight="1" thickTop="1" thickBot="1">
      <c r="A17" s="877">
        <f t="shared" si="11"/>
        <v>3</v>
      </c>
      <c r="B17" s="878">
        <v>12</v>
      </c>
      <c r="C17" s="878">
        <v>0</v>
      </c>
      <c r="D17" s="878">
        <v>0</v>
      </c>
      <c r="E17" s="878" t="s">
        <v>224</v>
      </c>
      <c r="F17" s="894" t="s">
        <v>3397</v>
      </c>
      <c r="G17" s="890" t="s">
        <v>175</v>
      </c>
      <c r="H17" s="890" t="s">
        <v>215</v>
      </c>
      <c r="I17" s="884">
        <v>365</v>
      </c>
      <c r="J17" s="884">
        <v>32</v>
      </c>
      <c r="K17" s="793">
        <f t="shared" si="12"/>
        <v>397</v>
      </c>
      <c r="L17" s="792">
        <v>0</v>
      </c>
      <c r="M17" s="792">
        <v>0</v>
      </c>
      <c r="N17" s="794">
        <f t="shared" si="0"/>
        <v>0</v>
      </c>
      <c r="O17" s="794">
        <f t="shared" si="1"/>
        <v>397</v>
      </c>
      <c r="P17" s="882" t="s">
        <v>1927</v>
      </c>
      <c r="Q17" s="881" t="s">
        <v>3392</v>
      </c>
      <c r="R17" s="883" t="s">
        <v>1927</v>
      </c>
      <c r="S17" s="895">
        <v>365</v>
      </c>
      <c r="T17" s="795">
        <f t="shared" si="13"/>
        <v>1</v>
      </c>
      <c r="U17" s="885" t="str">
        <f t="shared" si="2"/>
        <v>De acuerdo con lo programado</v>
      </c>
      <c r="V17" s="883" t="s">
        <v>1927</v>
      </c>
      <c r="W17" s="895">
        <v>32</v>
      </c>
      <c r="X17" s="795">
        <f t="shared" si="14"/>
        <v>1</v>
      </c>
      <c r="Y17" s="885" t="str">
        <f t="shared" si="3"/>
        <v>De acuerdo con lo programado</v>
      </c>
      <c r="Z17" s="883" t="s">
        <v>1927</v>
      </c>
      <c r="AA17" s="526">
        <v>17</v>
      </c>
      <c r="AB17" s="795" t="str">
        <f t="shared" si="15"/>
        <v>No hay Programación</v>
      </c>
      <c r="AC17" s="885" t="str">
        <f t="shared" si="5"/>
        <v>De acuerdo con lo programado</v>
      </c>
      <c r="AD17" s="528" t="s">
        <v>1927</v>
      </c>
      <c r="AE17" s="1020">
        <v>84</v>
      </c>
      <c r="AF17" s="795" t="str">
        <f t="shared" si="16"/>
        <v>No hay Programación</v>
      </c>
      <c r="AG17" s="885" t="str">
        <f t="shared" si="7"/>
        <v>De acuerdo con lo programado</v>
      </c>
      <c r="AH17" s="875" t="s">
        <v>1927</v>
      </c>
      <c r="AI17" s="799">
        <f t="shared" si="8"/>
        <v>498</v>
      </c>
      <c r="AJ17" s="800">
        <f t="shared" si="17"/>
        <v>1.2544080604534005</v>
      </c>
      <c r="AK17" s="885" t="str">
        <f t="shared" si="10"/>
        <v>De acuerdo con lo programado</v>
      </c>
      <c r="AL17" s="875" t="s">
        <v>3398</v>
      </c>
      <c r="AM17" s="536"/>
    </row>
    <row r="18" spans="1:39" ht="46.5" customHeight="1" thickTop="1" thickBot="1">
      <c r="A18" s="877">
        <f t="shared" si="11"/>
        <v>4</v>
      </c>
      <c r="B18" s="878">
        <v>12</v>
      </c>
      <c r="C18" s="878">
        <v>0</v>
      </c>
      <c r="D18" s="878">
        <v>0</v>
      </c>
      <c r="E18" s="878" t="s">
        <v>224</v>
      </c>
      <c r="F18" s="896" t="s">
        <v>3399</v>
      </c>
      <c r="G18" s="890" t="s">
        <v>187</v>
      </c>
      <c r="H18" s="890" t="s">
        <v>204</v>
      </c>
      <c r="I18" s="884">
        <v>365</v>
      </c>
      <c r="J18" s="884">
        <v>225</v>
      </c>
      <c r="K18" s="793">
        <f t="shared" si="12"/>
        <v>590</v>
      </c>
      <c r="L18" s="895">
        <v>250</v>
      </c>
      <c r="M18" s="895">
        <v>114</v>
      </c>
      <c r="N18" s="794">
        <f t="shared" si="0"/>
        <v>364</v>
      </c>
      <c r="O18" s="794">
        <f t="shared" si="1"/>
        <v>954</v>
      </c>
      <c r="P18" s="882" t="s">
        <v>1927</v>
      </c>
      <c r="Q18" s="881" t="s">
        <v>3392</v>
      </c>
      <c r="R18" s="883" t="s">
        <v>1927</v>
      </c>
      <c r="S18" s="895">
        <v>384</v>
      </c>
      <c r="T18" s="795">
        <f t="shared" si="13"/>
        <v>1.0520547945205478</v>
      </c>
      <c r="U18" s="885" t="str">
        <f t="shared" si="2"/>
        <v>De acuerdo con lo programado</v>
      </c>
      <c r="V18" s="897" t="s">
        <v>3400</v>
      </c>
      <c r="W18" s="895">
        <v>688</v>
      </c>
      <c r="X18" s="795">
        <f t="shared" si="14"/>
        <v>3.0577777777777779</v>
      </c>
      <c r="Y18" s="885" t="str">
        <f t="shared" si="3"/>
        <v>De acuerdo con lo programado</v>
      </c>
      <c r="Z18" s="883" t="s">
        <v>3401</v>
      </c>
      <c r="AA18" s="526">
        <v>329</v>
      </c>
      <c r="AB18" s="795">
        <f t="shared" si="15"/>
        <v>1.3160000000000001</v>
      </c>
      <c r="AC18" s="885" t="str">
        <f t="shared" si="5"/>
        <v>De acuerdo con lo programado</v>
      </c>
      <c r="AD18" s="528" t="s">
        <v>3402</v>
      </c>
      <c r="AE18" s="1020">
        <v>316</v>
      </c>
      <c r="AF18" s="795">
        <f t="shared" si="16"/>
        <v>2.7719298245614037</v>
      </c>
      <c r="AG18" s="885" t="str">
        <f t="shared" si="7"/>
        <v>De acuerdo con lo programado</v>
      </c>
      <c r="AH18" s="875" t="s">
        <v>1927</v>
      </c>
      <c r="AI18" s="799">
        <f t="shared" si="8"/>
        <v>1717</v>
      </c>
      <c r="AJ18" s="800">
        <f t="shared" si="17"/>
        <v>1.79979035639413</v>
      </c>
      <c r="AK18" s="885" t="str">
        <f t="shared" si="10"/>
        <v>De acuerdo con lo programado</v>
      </c>
      <c r="AL18" s="875" t="s">
        <v>3403</v>
      </c>
      <c r="AM18" s="536"/>
    </row>
    <row r="19" spans="1:39" ht="46.5" customHeight="1" thickTop="1" thickBot="1">
      <c r="A19" s="877">
        <f t="shared" si="11"/>
        <v>5</v>
      </c>
      <c r="B19" s="878">
        <v>12</v>
      </c>
      <c r="C19" s="878">
        <v>0</v>
      </c>
      <c r="D19" s="878">
        <v>0</v>
      </c>
      <c r="E19" s="878" t="s">
        <v>224</v>
      </c>
      <c r="F19" s="896" t="s">
        <v>3404</v>
      </c>
      <c r="G19" s="890" t="s">
        <v>187</v>
      </c>
      <c r="H19" s="890" t="s">
        <v>204</v>
      </c>
      <c r="I19" s="884">
        <v>584</v>
      </c>
      <c r="J19" s="884">
        <v>418</v>
      </c>
      <c r="K19" s="793">
        <f t="shared" si="12"/>
        <v>1002</v>
      </c>
      <c r="L19" s="895">
        <v>399</v>
      </c>
      <c r="M19" s="895">
        <v>172</v>
      </c>
      <c r="N19" s="794">
        <f t="shared" si="0"/>
        <v>571</v>
      </c>
      <c r="O19" s="794">
        <f t="shared" si="1"/>
        <v>1573</v>
      </c>
      <c r="P19" s="882" t="s">
        <v>1927</v>
      </c>
      <c r="Q19" s="881" t="s">
        <v>3392</v>
      </c>
      <c r="R19" s="883" t="s">
        <v>1927</v>
      </c>
      <c r="S19" s="895">
        <v>753</v>
      </c>
      <c r="T19" s="795">
        <f t="shared" si="13"/>
        <v>1.2893835616438356</v>
      </c>
      <c r="U19" s="885" t="str">
        <f t="shared" si="2"/>
        <v>De acuerdo con lo programado</v>
      </c>
      <c r="V19" s="883" t="s">
        <v>3405</v>
      </c>
      <c r="W19" s="895">
        <v>281</v>
      </c>
      <c r="X19" s="795">
        <f t="shared" si="14"/>
        <v>0.67224880382775121</v>
      </c>
      <c r="Y19" s="885" t="str">
        <f t="shared" si="3"/>
        <v>Atraso Leve</v>
      </c>
      <c r="Z19" s="883" t="s">
        <v>1927</v>
      </c>
      <c r="AA19" s="526">
        <v>533</v>
      </c>
      <c r="AB19" s="795">
        <f t="shared" si="15"/>
        <v>1.3358395989974938</v>
      </c>
      <c r="AC19" s="885" t="str">
        <f t="shared" si="5"/>
        <v>De acuerdo con lo programado</v>
      </c>
      <c r="AD19" s="528" t="s">
        <v>3406</v>
      </c>
      <c r="AE19" s="1020">
        <v>426</v>
      </c>
      <c r="AF19" s="795">
        <f t="shared" si="16"/>
        <v>2.4767441860465116</v>
      </c>
      <c r="AG19" s="885" t="str">
        <f t="shared" si="7"/>
        <v>De acuerdo con lo programado</v>
      </c>
      <c r="AH19" s="875" t="s">
        <v>1927</v>
      </c>
      <c r="AI19" s="799">
        <f t="shared" si="8"/>
        <v>1993</v>
      </c>
      <c r="AJ19" s="800">
        <f t="shared" si="17"/>
        <v>1.2670057215511761</v>
      </c>
      <c r="AK19" s="885" t="str">
        <f t="shared" si="10"/>
        <v>De acuerdo con lo programado</v>
      </c>
      <c r="AL19" s="875" t="s">
        <v>3407</v>
      </c>
      <c r="AM19" s="536"/>
    </row>
    <row r="20" spans="1:39" ht="46.5" customHeight="1" thickTop="1" thickBot="1">
      <c r="A20" s="877">
        <f t="shared" si="11"/>
        <v>6</v>
      </c>
      <c r="B20" s="878">
        <v>12</v>
      </c>
      <c r="C20" s="878">
        <v>0</v>
      </c>
      <c r="D20" s="878">
        <v>0</v>
      </c>
      <c r="E20" s="878" t="s">
        <v>224</v>
      </c>
      <c r="F20" s="897" t="s">
        <v>3408</v>
      </c>
      <c r="G20" s="890" t="s">
        <v>180</v>
      </c>
      <c r="H20" s="890" t="s">
        <v>204</v>
      </c>
      <c r="I20" s="884">
        <v>5</v>
      </c>
      <c r="J20" s="884">
        <v>6</v>
      </c>
      <c r="K20" s="793">
        <f t="shared" si="12"/>
        <v>11</v>
      </c>
      <c r="L20" s="895">
        <v>5</v>
      </c>
      <c r="M20" s="895">
        <v>5</v>
      </c>
      <c r="N20" s="794">
        <f t="shared" si="0"/>
        <v>10</v>
      </c>
      <c r="O20" s="794">
        <f t="shared" si="1"/>
        <v>21</v>
      </c>
      <c r="P20" s="882" t="s">
        <v>1927</v>
      </c>
      <c r="Q20" s="881" t="s">
        <v>3392</v>
      </c>
      <c r="R20" s="883" t="s">
        <v>1927</v>
      </c>
      <c r="S20" s="895">
        <v>4</v>
      </c>
      <c r="T20" s="795">
        <f t="shared" si="13"/>
        <v>0.8</v>
      </c>
      <c r="U20" s="885" t="str">
        <f t="shared" si="2"/>
        <v>Atraso Leve</v>
      </c>
      <c r="V20" s="883" t="s">
        <v>1927</v>
      </c>
      <c r="W20" s="895">
        <v>4</v>
      </c>
      <c r="X20" s="795">
        <f t="shared" si="14"/>
        <v>0.66666666666666663</v>
      </c>
      <c r="Y20" s="885" t="str">
        <f t="shared" si="3"/>
        <v>Atraso Leve</v>
      </c>
      <c r="Z20" s="883" t="s">
        <v>1927</v>
      </c>
      <c r="AA20" s="526">
        <v>4</v>
      </c>
      <c r="AB20" s="795">
        <f t="shared" si="15"/>
        <v>0.8</v>
      </c>
      <c r="AC20" s="885" t="str">
        <f t="shared" si="5"/>
        <v>Atraso Leve</v>
      </c>
      <c r="AD20" s="528" t="s">
        <v>1927</v>
      </c>
      <c r="AE20" s="1020">
        <v>10</v>
      </c>
      <c r="AF20" s="795">
        <f t="shared" si="16"/>
        <v>2</v>
      </c>
      <c r="AG20" s="885" t="str">
        <f t="shared" si="7"/>
        <v>De acuerdo con lo programado</v>
      </c>
      <c r="AH20" s="875" t="s">
        <v>1927</v>
      </c>
      <c r="AI20" s="799">
        <f t="shared" si="8"/>
        <v>22</v>
      </c>
      <c r="AJ20" s="800">
        <f t="shared" si="17"/>
        <v>1.0476190476190477</v>
      </c>
      <c r="AK20" s="885" t="str">
        <f t="shared" si="10"/>
        <v>De acuerdo con lo programado</v>
      </c>
      <c r="AL20" s="875" t="s">
        <v>3409</v>
      </c>
      <c r="AM20" s="536"/>
    </row>
    <row r="21" spans="1:39" ht="46.5" customHeight="1" thickTop="1" thickBot="1">
      <c r="A21" s="877">
        <f t="shared" si="11"/>
        <v>7</v>
      </c>
      <c r="B21" s="878">
        <v>12</v>
      </c>
      <c r="C21" s="878">
        <v>0</v>
      </c>
      <c r="D21" s="878">
        <v>0</v>
      </c>
      <c r="E21" s="878" t="s">
        <v>224</v>
      </c>
      <c r="F21" s="894" t="s">
        <v>3410</v>
      </c>
      <c r="G21" s="890" t="s">
        <v>173</v>
      </c>
      <c r="H21" s="890" t="s">
        <v>205</v>
      </c>
      <c r="I21" s="884">
        <v>64</v>
      </c>
      <c r="J21" s="884">
        <v>104</v>
      </c>
      <c r="K21" s="793">
        <f t="shared" si="12"/>
        <v>168</v>
      </c>
      <c r="L21" s="885">
        <v>37</v>
      </c>
      <c r="M21" s="885">
        <v>1</v>
      </c>
      <c r="N21" s="794">
        <f t="shared" si="0"/>
        <v>38</v>
      </c>
      <c r="O21" s="794">
        <f t="shared" si="1"/>
        <v>206</v>
      </c>
      <c r="P21" s="882" t="s">
        <v>1927</v>
      </c>
      <c r="Q21" s="881" t="s">
        <v>3392</v>
      </c>
      <c r="R21" s="883" t="s">
        <v>1927</v>
      </c>
      <c r="S21" s="895">
        <v>97</v>
      </c>
      <c r="T21" s="795">
        <f t="shared" si="13"/>
        <v>1.515625</v>
      </c>
      <c r="U21" s="885" t="str">
        <f t="shared" si="2"/>
        <v>De acuerdo con lo programado</v>
      </c>
      <c r="V21" s="883" t="s">
        <v>3411</v>
      </c>
      <c r="W21" s="895">
        <v>66</v>
      </c>
      <c r="X21" s="795">
        <f t="shared" si="14"/>
        <v>0.63461538461538458</v>
      </c>
      <c r="Y21" s="885" t="str">
        <f t="shared" si="3"/>
        <v>Atraso Leve</v>
      </c>
      <c r="Z21" s="883" t="s">
        <v>1927</v>
      </c>
      <c r="AA21" s="526">
        <v>290</v>
      </c>
      <c r="AB21" s="795">
        <f t="shared" si="15"/>
        <v>7.8378378378378377</v>
      </c>
      <c r="AC21" s="885" t="str">
        <f t="shared" si="5"/>
        <v>De acuerdo con lo programado</v>
      </c>
      <c r="AD21" s="528" t="s">
        <v>3412</v>
      </c>
      <c r="AE21" s="1020">
        <v>171</v>
      </c>
      <c r="AF21" s="795">
        <f t="shared" si="16"/>
        <v>171</v>
      </c>
      <c r="AG21" s="885" t="str">
        <f t="shared" si="7"/>
        <v>De acuerdo con lo programado</v>
      </c>
      <c r="AH21" s="875" t="s">
        <v>1927</v>
      </c>
      <c r="AI21" s="799">
        <f t="shared" si="8"/>
        <v>624</v>
      </c>
      <c r="AJ21" s="800">
        <f t="shared" si="17"/>
        <v>3.029126213592233</v>
      </c>
      <c r="AK21" s="885" t="str">
        <f t="shared" si="10"/>
        <v>De acuerdo con lo programado</v>
      </c>
      <c r="AL21" s="875" t="s">
        <v>3413</v>
      </c>
      <c r="AM21" s="536"/>
    </row>
    <row r="22" spans="1:39" ht="46.5" hidden="1" customHeight="1" thickTop="1" thickBot="1">
      <c r="A22" s="877">
        <f t="shared" si="11"/>
        <v>8</v>
      </c>
      <c r="B22" s="878">
        <v>12</v>
      </c>
      <c r="C22" s="878">
        <v>0</v>
      </c>
      <c r="D22" s="878">
        <v>0</v>
      </c>
      <c r="E22" s="878" t="s">
        <v>224</v>
      </c>
      <c r="F22" s="897" t="s">
        <v>3414</v>
      </c>
      <c r="G22" s="890" t="s">
        <v>175</v>
      </c>
      <c r="H22" s="890" t="s">
        <v>200</v>
      </c>
      <c r="I22" s="884">
        <v>4</v>
      </c>
      <c r="J22" s="884">
        <v>5</v>
      </c>
      <c r="K22" s="793">
        <f t="shared" si="12"/>
        <v>9</v>
      </c>
      <c r="L22" s="895">
        <v>10</v>
      </c>
      <c r="M22" s="895">
        <v>1</v>
      </c>
      <c r="N22" s="794">
        <f t="shared" si="0"/>
        <v>11</v>
      </c>
      <c r="O22" s="794">
        <f t="shared" si="1"/>
        <v>20</v>
      </c>
      <c r="P22" s="882" t="s">
        <v>1927</v>
      </c>
      <c r="Q22" s="881" t="s">
        <v>3392</v>
      </c>
      <c r="R22" s="883" t="s">
        <v>1927</v>
      </c>
      <c r="S22" s="895">
        <v>4</v>
      </c>
      <c r="T22" s="795">
        <f t="shared" si="13"/>
        <v>1</v>
      </c>
      <c r="U22" s="885" t="str">
        <f t="shared" si="2"/>
        <v>De acuerdo con lo programado</v>
      </c>
      <c r="V22" s="883" t="s">
        <v>1927</v>
      </c>
      <c r="W22" s="895">
        <v>5</v>
      </c>
      <c r="X22" s="795">
        <f t="shared" si="14"/>
        <v>1</v>
      </c>
      <c r="Y22" s="885" t="str">
        <f t="shared" si="3"/>
        <v>De acuerdo con lo programado</v>
      </c>
      <c r="Z22" s="883" t="s">
        <v>1927</v>
      </c>
      <c r="AA22" s="526">
        <v>2</v>
      </c>
      <c r="AB22" s="795">
        <f t="shared" si="15"/>
        <v>0.2</v>
      </c>
      <c r="AC22" s="885" t="str">
        <f t="shared" si="5"/>
        <v>En riesgo en cumplimiento</v>
      </c>
      <c r="AD22" s="528" t="s">
        <v>1927</v>
      </c>
      <c r="AE22" s="1020">
        <v>1</v>
      </c>
      <c r="AF22" s="795">
        <f t="shared" si="16"/>
        <v>1</v>
      </c>
      <c r="AG22" s="885" t="str">
        <f t="shared" si="7"/>
        <v>De acuerdo con lo programado</v>
      </c>
      <c r="AH22" s="875" t="s">
        <v>1927</v>
      </c>
      <c r="AI22" s="799">
        <f t="shared" si="8"/>
        <v>12</v>
      </c>
      <c r="AJ22" s="800">
        <f t="shared" si="17"/>
        <v>0.6</v>
      </c>
      <c r="AK22" s="885" t="str">
        <f t="shared" si="10"/>
        <v>Atraso Leve</v>
      </c>
      <c r="AL22" s="875" t="s">
        <v>1927</v>
      </c>
      <c r="AM22" s="536"/>
    </row>
    <row r="23" spans="1:39" ht="46.5" customHeight="1" thickTop="1" thickBot="1">
      <c r="A23" s="877">
        <f t="shared" si="11"/>
        <v>9</v>
      </c>
      <c r="B23" s="878">
        <v>12</v>
      </c>
      <c r="C23" s="878">
        <v>0</v>
      </c>
      <c r="D23" s="878">
        <v>0</v>
      </c>
      <c r="E23" s="878" t="s">
        <v>224</v>
      </c>
      <c r="F23" s="897" t="s">
        <v>3415</v>
      </c>
      <c r="G23" s="890" t="s">
        <v>1927</v>
      </c>
      <c r="H23" s="890" t="s">
        <v>1927</v>
      </c>
      <c r="I23" s="884">
        <v>3</v>
      </c>
      <c r="J23" s="884">
        <v>2</v>
      </c>
      <c r="K23" s="793">
        <f t="shared" si="12"/>
        <v>5</v>
      </c>
      <c r="L23" s="895">
        <v>2</v>
      </c>
      <c r="M23" s="895">
        <v>2</v>
      </c>
      <c r="N23" s="794">
        <f t="shared" si="0"/>
        <v>4</v>
      </c>
      <c r="O23" s="794">
        <f t="shared" si="1"/>
        <v>9</v>
      </c>
      <c r="P23" s="882" t="s">
        <v>1927</v>
      </c>
      <c r="Q23" s="881" t="s">
        <v>3392</v>
      </c>
      <c r="R23" s="883" t="s">
        <v>1927</v>
      </c>
      <c r="S23" s="895">
        <v>3</v>
      </c>
      <c r="T23" s="795">
        <f t="shared" si="13"/>
        <v>1</v>
      </c>
      <c r="U23" s="885" t="str">
        <f t="shared" si="2"/>
        <v>De acuerdo con lo programado</v>
      </c>
      <c r="V23" s="883" t="s">
        <v>1927</v>
      </c>
      <c r="W23" s="895">
        <v>5</v>
      </c>
      <c r="X23" s="795">
        <f t="shared" si="14"/>
        <v>2.5</v>
      </c>
      <c r="Y23" s="885" t="str">
        <f t="shared" si="3"/>
        <v>De acuerdo con lo programado</v>
      </c>
      <c r="Z23" s="883" t="s">
        <v>1927</v>
      </c>
      <c r="AA23" s="526">
        <v>3</v>
      </c>
      <c r="AB23" s="795">
        <f t="shared" si="15"/>
        <v>1.5</v>
      </c>
      <c r="AC23" s="885" t="str">
        <f t="shared" si="5"/>
        <v>De acuerdo con lo programado</v>
      </c>
      <c r="AD23" s="528" t="s">
        <v>3416</v>
      </c>
      <c r="AE23" s="1020">
        <v>3</v>
      </c>
      <c r="AF23" s="795">
        <f t="shared" si="16"/>
        <v>1.5</v>
      </c>
      <c r="AG23" s="885" t="str">
        <f t="shared" si="7"/>
        <v>De acuerdo con lo programado</v>
      </c>
      <c r="AH23" s="875" t="s">
        <v>1927</v>
      </c>
      <c r="AI23" s="799">
        <f t="shared" si="8"/>
        <v>14</v>
      </c>
      <c r="AJ23" s="800">
        <f t="shared" si="17"/>
        <v>1.5555555555555556</v>
      </c>
      <c r="AK23" s="885" t="str">
        <f t="shared" si="10"/>
        <v>De acuerdo con lo programado</v>
      </c>
      <c r="AL23" s="875" t="s">
        <v>3417</v>
      </c>
      <c r="AM23" s="536"/>
    </row>
    <row r="24" spans="1:39" ht="46.5" hidden="1" customHeight="1" thickTop="1" thickBot="1">
      <c r="A24" s="877">
        <f t="shared" si="11"/>
        <v>10</v>
      </c>
      <c r="B24" s="878">
        <v>12</v>
      </c>
      <c r="C24" s="878">
        <v>0</v>
      </c>
      <c r="D24" s="878">
        <v>0</v>
      </c>
      <c r="E24" s="878" t="s">
        <v>224</v>
      </c>
      <c r="F24" s="897" t="s">
        <v>3418</v>
      </c>
      <c r="G24" s="890" t="s">
        <v>187</v>
      </c>
      <c r="H24" s="890" t="s">
        <v>204</v>
      </c>
      <c r="I24" s="884">
        <v>1</v>
      </c>
      <c r="J24" s="884">
        <v>1</v>
      </c>
      <c r="K24" s="793">
        <f t="shared" si="12"/>
        <v>2</v>
      </c>
      <c r="L24" s="895">
        <v>1</v>
      </c>
      <c r="M24" s="895">
        <v>1</v>
      </c>
      <c r="N24" s="794">
        <f t="shared" si="0"/>
        <v>2</v>
      </c>
      <c r="O24" s="794">
        <f t="shared" si="1"/>
        <v>4</v>
      </c>
      <c r="P24" s="882" t="s">
        <v>1927</v>
      </c>
      <c r="Q24" s="881" t="s">
        <v>3392</v>
      </c>
      <c r="R24" s="883" t="s">
        <v>1927</v>
      </c>
      <c r="S24" s="797">
        <v>0</v>
      </c>
      <c r="T24" s="795">
        <f t="shared" si="13"/>
        <v>0</v>
      </c>
      <c r="U24" s="885" t="str">
        <f t="shared" si="2"/>
        <v>En riesgo en cumplimiento</v>
      </c>
      <c r="V24" s="883" t="s">
        <v>1927</v>
      </c>
      <c r="W24" s="895">
        <v>2</v>
      </c>
      <c r="X24" s="795">
        <f t="shared" si="14"/>
        <v>2</v>
      </c>
      <c r="Y24" s="885" t="str">
        <f t="shared" si="3"/>
        <v>De acuerdo con lo programado</v>
      </c>
      <c r="Z24" s="883" t="s">
        <v>1927</v>
      </c>
      <c r="AA24" s="797">
        <v>0</v>
      </c>
      <c r="AB24" s="795">
        <f t="shared" si="15"/>
        <v>0</v>
      </c>
      <c r="AC24" s="885" t="str">
        <f t="shared" si="5"/>
        <v>En riesgo en cumplimiento</v>
      </c>
      <c r="AD24" s="528" t="s">
        <v>1927</v>
      </c>
      <c r="AE24" s="1020">
        <v>0</v>
      </c>
      <c r="AF24" s="795">
        <f t="shared" si="16"/>
        <v>0</v>
      </c>
      <c r="AG24" s="885" t="str">
        <f t="shared" si="7"/>
        <v>En riesgo en cumplimiento</v>
      </c>
      <c r="AH24" s="875" t="s">
        <v>1927</v>
      </c>
      <c r="AI24" s="799">
        <f t="shared" si="8"/>
        <v>2</v>
      </c>
      <c r="AJ24" s="800">
        <f t="shared" si="17"/>
        <v>0.5</v>
      </c>
      <c r="AK24" s="885" t="str">
        <f t="shared" si="10"/>
        <v>Atraso Leve</v>
      </c>
      <c r="AL24" s="875" t="s">
        <v>1927</v>
      </c>
      <c r="AM24" s="536"/>
    </row>
    <row r="25" spans="1:39" ht="46.5" hidden="1" customHeight="1" thickTop="1" thickBot="1">
      <c r="A25" s="877">
        <f t="shared" si="11"/>
        <v>11</v>
      </c>
      <c r="B25" s="878">
        <v>12</v>
      </c>
      <c r="C25" s="878">
        <v>0</v>
      </c>
      <c r="D25" s="878">
        <v>0</v>
      </c>
      <c r="E25" s="878" t="s">
        <v>224</v>
      </c>
      <c r="F25" s="897" t="s">
        <v>3419</v>
      </c>
      <c r="G25" s="890" t="s">
        <v>175</v>
      </c>
      <c r="H25" s="890" t="s">
        <v>200</v>
      </c>
      <c r="I25" s="884">
        <v>12</v>
      </c>
      <c r="J25" s="884">
        <v>2</v>
      </c>
      <c r="K25" s="793">
        <f t="shared" si="12"/>
        <v>14</v>
      </c>
      <c r="L25" s="895">
        <v>2</v>
      </c>
      <c r="M25" s="895">
        <v>2</v>
      </c>
      <c r="N25" s="794">
        <f t="shared" si="0"/>
        <v>4</v>
      </c>
      <c r="O25" s="794">
        <f t="shared" si="1"/>
        <v>18</v>
      </c>
      <c r="P25" s="882" t="s">
        <v>1927</v>
      </c>
      <c r="Q25" s="881" t="s">
        <v>3392</v>
      </c>
      <c r="R25" s="883" t="s">
        <v>1927</v>
      </c>
      <c r="S25" s="797">
        <v>0</v>
      </c>
      <c r="T25" s="795">
        <f t="shared" si="13"/>
        <v>0</v>
      </c>
      <c r="U25" s="885" t="str">
        <f t="shared" si="2"/>
        <v>En riesgo en cumplimiento</v>
      </c>
      <c r="V25" s="883" t="s">
        <v>1927</v>
      </c>
      <c r="W25" s="895">
        <v>2</v>
      </c>
      <c r="X25" s="795">
        <f t="shared" si="14"/>
        <v>1</v>
      </c>
      <c r="Y25" s="885" t="str">
        <f t="shared" si="3"/>
        <v>De acuerdo con lo programado</v>
      </c>
      <c r="Z25" s="883" t="s">
        <v>1927</v>
      </c>
      <c r="AA25" s="526">
        <v>13</v>
      </c>
      <c r="AB25" s="795">
        <f t="shared" si="15"/>
        <v>6.5</v>
      </c>
      <c r="AC25" s="885" t="str">
        <f t="shared" si="5"/>
        <v>De acuerdo con lo programado</v>
      </c>
      <c r="AD25" s="528" t="s">
        <v>3420</v>
      </c>
      <c r="AE25" s="1020">
        <v>1</v>
      </c>
      <c r="AF25" s="795">
        <f t="shared" si="16"/>
        <v>0.5</v>
      </c>
      <c r="AG25" s="885" t="str">
        <f t="shared" si="7"/>
        <v>Atraso Leve</v>
      </c>
      <c r="AH25" s="875" t="s">
        <v>1927</v>
      </c>
      <c r="AI25" s="799">
        <f t="shared" si="8"/>
        <v>16</v>
      </c>
      <c r="AJ25" s="800">
        <f t="shared" si="17"/>
        <v>0.88888888888888884</v>
      </c>
      <c r="AK25" s="885" t="str">
        <f t="shared" si="10"/>
        <v>Atraso Leve</v>
      </c>
      <c r="AL25" s="875" t="s">
        <v>1927</v>
      </c>
      <c r="AM25" s="536"/>
    </row>
    <row r="26" spans="1:39" ht="46.5" customHeight="1" thickTop="1" thickBot="1">
      <c r="A26" s="877">
        <f t="shared" si="11"/>
        <v>12</v>
      </c>
      <c r="B26" s="878">
        <v>12</v>
      </c>
      <c r="C26" s="878">
        <v>0</v>
      </c>
      <c r="D26" s="878">
        <v>0</v>
      </c>
      <c r="E26" s="878" t="s">
        <v>224</v>
      </c>
      <c r="F26" s="897" t="s">
        <v>3421</v>
      </c>
      <c r="G26" s="890" t="s">
        <v>159</v>
      </c>
      <c r="H26" s="890" t="s">
        <v>207</v>
      </c>
      <c r="I26" s="797">
        <v>0</v>
      </c>
      <c r="J26" s="884">
        <v>1</v>
      </c>
      <c r="K26" s="793">
        <f t="shared" si="12"/>
        <v>1</v>
      </c>
      <c r="L26" s="797">
        <v>0</v>
      </c>
      <c r="M26" s="797">
        <v>0</v>
      </c>
      <c r="N26" s="794">
        <f t="shared" si="0"/>
        <v>0</v>
      </c>
      <c r="O26" s="794">
        <f t="shared" si="1"/>
        <v>1</v>
      </c>
      <c r="P26" s="882" t="s">
        <v>1927</v>
      </c>
      <c r="Q26" s="881" t="s">
        <v>3392</v>
      </c>
      <c r="R26" s="883" t="s">
        <v>1927</v>
      </c>
      <c r="S26" s="797">
        <v>0</v>
      </c>
      <c r="T26" s="795" t="str">
        <f t="shared" si="13"/>
        <v>No hay Programación</v>
      </c>
      <c r="U26" s="885" t="str">
        <f t="shared" si="2"/>
        <v>De acuerdo con lo programado</v>
      </c>
      <c r="V26" s="883" t="s">
        <v>1927</v>
      </c>
      <c r="W26" s="895">
        <v>13</v>
      </c>
      <c r="X26" s="795">
        <f t="shared" si="14"/>
        <v>13</v>
      </c>
      <c r="Y26" s="885" t="str">
        <f t="shared" si="3"/>
        <v>De acuerdo con lo programado</v>
      </c>
      <c r="Z26" s="883" t="s">
        <v>1927</v>
      </c>
      <c r="AA26" s="526">
        <v>0</v>
      </c>
      <c r="AB26" s="795" t="str">
        <f t="shared" si="15"/>
        <v>No hay Programación</v>
      </c>
      <c r="AC26" s="885" t="str">
        <f t="shared" si="5"/>
        <v>De acuerdo con lo programado</v>
      </c>
      <c r="AD26" s="528" t="s">
        <v>3420</v>
      </c>
      <c r="AE26" s="1020">
        <v>1</v>
      </c>
      <c r="AF26" s="795" t="str">
        <f t="shared" si="16"/>
        <v>No hay Programación</v>
      </c>
      <c r="AG26" s="885" t="str">
        <f t="shared" si="7"/>
        <v>De acuerdo con lo programado</v>
      </c>
      <c r="AH26" s="875" t="s">
        <v>1927</v>
      </c>
      <c r="AI26" s="799">
        <f t="shared" si="8"/>
        <v>14</v>
      </c>
      <c r="AJ26" s="800">
        <f t="shared" si="17"/>
        <v>14</v>
      </c>
      <c r="AK26" s="885" t="str">
        <f t="shared" si="10"/>
        <v>De acuerdo con lo programado</v>
      </c>
      <c r="AL26" s="875" t="s">
        <v>3422</v>
      </c>
      <c r="AM26" s="536"/>
    </row>
    <row r="27" spans="1:39" ht="46.5" customHeight="1" thickTop="1" thickBot="1">
      <c r="A27" s="877">
        <f t="shared" si="11"/>
        <v>13</v>
      </c>
      <c r="B27" s="878">
        <v>12</v>
      </c>
      <c r="C27" s="878">
        <v>0</v>
      </c>
      <c r="D27" s="878">
        <v>0</v>
      </c>
      <c r="E27" s="878" t="s">
        <v>224</v>
      </c>
      <c r="F27" s="883" t="s">
        <v>3423</v>
      </c>
      <c r="G27" s="898" t="s">
        <v>187</v>
      </c>
      <c r="H27" s="898" t="s">
        <v>204</v>
      </c>
      <c r="I27" s="895">
        <v>12</v>
      </c>
      <c r="J27" s="895">
        <v>9</v>
      </c>
      <c r="K27" s="793">
        <f t="shared" si="12"/>
        <v>21</v>
      </c>
      <c r="L27" s="895">
        <v>9</v>
      </c>
      <c r="M27" s="895">
        <v>12</v>
      </c>
      <c r="N27" s="794">
        <f t="shared" si="0"/>
        <v>21</v>
      </c>
      <c r="O27" s="794">
        <f t="shared" si="1"/>
        <v>42</v>
      </c>
      <c r="P27" s="882" t="s">
        <v>1927</v>
      </c>
      <c r="Q27" s="881" t="s">
        <v>3392</v>
      </c>
      <c r="R27" s="883" t="s">
        <v>1927</v>
      </c>
      <c r="S27" s="895">
        <v>10</v>
      </c>
      <c r="T27" s="795">
        <f t="shared" si="13"/>
        <v>0.83333333333333337</v>
      </c>
      <c r="U27" s="885" t="str">
        <f t="shared" si="2"/>
        <v>Atraso Leve</v>
      </c>
      <c r="V27" s="883" t="s">
        <v>1927</v>
      </c>
      <c r="W27" s="895">
        <v>14</v>
      </c>
      <c r="X27" s="795">
        <f t="shared" si="14"/>
        <v>1.5555555555555556</v>
      </c>
      <c r="Y27" s="885" t="str">
        <f t="shared" si="3"/>
        <v>De acuerdo con lo programado</v>
      </c>
      <c r="Z27" s="883" t="s">
        <v>1927</v>
      </c>
      <c r="AA27" s="526">
        <v>10</v>
      </c>
      <c r="AB27" s="795">
        <f t="shared" si="15"/>
        <v>1.1111111111111112</v>
      </c>
      <c r="AC27" s="885" t="str">
        <f t="shared" si="5"/>
        <v>De acuerdo con lo programado</v>
      </c>
      <c r="AD27" s="528" t="s">
        <v>3424</v>
      </c>
      <c r="AE27" s="1020">
        <v>22</v>
      </c>
      <c r="AF27" s="795">
        <f t="shared" si="16"/>
        <v>1.8333333333333333</v>
      </c>
      <c r="AG27" s="885" t="str">
        <f t="shared" si="7"/>
        <v>De acuerdo con lo programado</v>
      </c>
      <c r="AH27" s="875" t="s">
        <v>1927</v>
      </c>
      <c r="AI27" s="799">
        <f t="shared" si="8"/>
        <v>56</v>
      </c>
      <c r="AJ27" s="800">
        <f t="shared" si="17"/>
        <v>1.3333333333333333</v>
      </c>
      <c r="AK27" s="885" t="str">
        <f t="shared" si="10"/>
        <v>De acuerdo con lo programado</v>
      </c>
      <c r="AL27" s="1115" t="s">
        <v>3425</v>
      </c>
      <c r="AM27" s="536"/>
    </row>
    <row r="28" spans="1:39" ht="46.5" customHeight="1" thickTop="1" thickBot="1">
      <c r="A28" s="877">
        <f t="shared" si="11"/>
        <v>14</v>
      </c>
      <c r="B28" s="878">
        <v>12</v>
      </c>
      <c r="C28" s="878">
        <v>0</v>
      </c>
      <c r="D28" s="878">
        <v>0</v>
      </c>
      <c r="E28" s="878" t="s">
        <v>224</v>
      </c>
      <c r="F28" s="883" t="s">
        <v>3426</v>
      </c>
      <c r="G28" s="898" t="s">
        <v>173</v>
      </c>
      <c r="H28" s="898" t="s">
        <v>204</v>
      </c>
      <c r="I28" s="895">
        <v>32</v>
      </c>
      <c r="J28" s="895">
        <v>11</v>
      </c>
      <c r="K28" s="793">
        <f t="shared" si="12"/>
        <v>43</v>
      </c>
      <c r="L28" s="792">
        <v>0</v>
      </c>
      <c r="M28" s="792">
        <v>0</v>
      </c>
      <c r="N28" s="794">
        <f t="shared" si="0"/>
        <v>0</v>
      </c>
      <c r="O28" s="794">
        <f t="shared" si="1"/>
        <v>43</v>
      </c>
      <c r="P28" s="882" t="s">
        <v>1927</v>
      </c>
      <c r="Q28" s="881" t="s">
        <v>3392</v>
      </c>
      <c r="R28" s="883" t="s">
        <v>1927</v>
      </c>
      <c r="S28" s="895">
        <v>19</v>
      </c>
      <c r="T28" s="795">
        <f t="shared" si="13"/>
        <v>0.59375</v>
      </c>
      <c r="U28" s="885" t="str">
        <f t="shared" si="2"/>
        <v>Atraso Leve</v>
      </c>
      <c r="V28" s="883" t="s">
        <v>1927</v>
      </c>
      <c r="W28" s="797">
        <v>0</v>
      </c>
      <c r="X28" s="795">
        <f t="shared" si="14"/>
        <v>0</v>
      </c>
      <c r="Y28" s="885" t="str">
        <f t="shared" si="3"/>
        <v>En riesgo en cumplimiento</v>
      </c>
      <c r="Z28" s="883" t="s">
        <v>1927</v>
      </c>
      <c r="AA28" s="526">
        <v>0</v>
      </c>
      <c r="AB28" s="795" t="str">
        <f t="shared" si="15"/>
        <v>No hay Programación</v>
      </c>
      <c r="AC28" s="885" t="str">
        <f t="shared" si="5"/>
        <v>De acuerdo con lo programado</v>
      </c>
      <c r="AD28" s="528" t="s">
        <v>1927</v>
      </c>
      <c r="AE28" s="1020">
        <v>22</v>
      </c>
      <c r="AF28" s="795" t="str">
        <f t="shared" si="16"/>
        <v>No hay Programación</v>
      </c>
      <c r="AG28" s="885" t="str">
        <f t="shared" si="7"/>
        <v>De acuerdo con lo programado</v>
      </c>
      <c r="AH28" s="875" t="s">
        <v>1927</v>
      </c>
      <c r="AI28" s="799">
        <f t="shared" si="8"/>
        <v>41</v>
      </c>
      <c r="AJ28" s="800">
        <f t="shared" si="17"/>
        <v>0.95348837209302328</v>
      </c>
      <c r="AK28" s="885" t="str">
        <f t="shared" si="10"/>
        <v>De acuerdo con lo programado</v>
      </c>
      <c r="AL28" s="1116" t="s">
        <v>3427</v>
      </c>
      <c r="AM28" s="536"/>
    </row>
    <row r="29" spans="1:39" ht="46.5" customHeight="1" thickTop="1" thickBot="1">
      <c r="A29" s="877">
        <f t="shared" si="11"/>
        <v>15</v>
      </c>
      <c r="B29" s="878">
        <v>12</v>
      </c>
      <c r="C29" s="878">
        <v>0</v>
      </c>
      <c r="D29" s="878">
        <v>0</v>
      </c>
      <c r="E29" s="878" t="s">
        <v>224</v>
      </c>
      <c r="F29" s="899" t="s">
        <v>3428</v>
      </c>
      <c r="G29" s="898" t="s">
        <v>1927</v>
      </c>
      <c r="H29" s="898" t="s">
        <v>1927</v>
      </c>
      <c r="I29" s="895">
        <v>5</v>
      </c>
      <c r="J29" s="895">
        <v>7</v>
      </c>
      <c r="K29" s="793">
        <f t="shared" si="12"/>
        <v>12</v>
      </c>
      <c r="L29" s="797">
        <v>0</v>
      </c>
      <c r="M29" s="797">
        <v>0</v>
      </c>
      <c r="N29" s="794">
        <f t="shared" si="0"/>
        <v>0</v>
      </c>
      <c r="O29" s="794">
        <f t="shared" si="1"/>
        <v>12</v>
      </c>
      <c r="P29" s="882" t="s">
        <v>1927</v>
      </c>
      <c r="Q29" s="881" t="s">
        <v>3392</v>
      </c>
      <c r="R29" s="883" t="s">
        <v>1927</v>
      </c>
      <c r="S29" s="895">
        <v>5</v>
      </c>
      <c r="T29" s="795">
        <f t="shared" si="13"/>
        <v>1</v>
      </c>
      <c r="U29" s="885" t="str">
        <f t="shared" si="2"/>
        <v>De acuerdo con lo programado</v>
      </c>
      <c r="V29" s="883" t="s">
        <v>1927</v>
      </c>
      <c r="W29" s="797">
        <v>0</v>
      </c>
      <c r="X29" s="795">
        <f t="shared" si="14"/>
        <v>0</v>
      </c>
      <c r="Y29" s="885" t="str">
        <f t="shared" si="3"/>
        <v>En riesgo en cumplimiento</v>
      </c>
      <c r="Z29" s="883" t="s">
        <v>1927</v>
      </c>
      <c r="AA29" s="526">
        <v>0</v>
      </c>
      <c r="AB29" s="795" t="str">
        <f t="shared" si="15"/>
        <v>No hay Programación</v>
      </c>
      <c r="AC29" s="885" t="str">
        <f t="shared" si="5"/>
        <v>De acuerdo con lo programado</v>
      </c>
      <c r="AD29" s="528" t="s">
        <v>1927</v>
      </c>
      <c r="AE29" s="1020">
        <v>7</v>
      </c>
      <c r="AF29" s="795" t="str">
        <f t="shared" si="16"/>
        <v>No hay Programación</v>
      </c>
      <c r="AG29" s="885" t="str">
        <f t="shared" si="7"/>
        <v>De acuerdo con lo programado</v>
      </c>
      <c r="AH29" s="875" t="s">
        <v>1927</v>
      </c>
      <c r="AI29" s="799">
        <f t="shared" si="8"/>
        <v>12</v>
      </c>
      <c r="AJ29" s="800">
        <f t="shared" si="17"/>
        <v>1</v>
      </c>
      <c r="AK29" s="885" t="str">
        <f t="shared" si="10"/>
        <v>De acuerdo con lo programado</v>
      </c>
      <c r="AL29" s="1117" t="s">
        <v>1927</v>
      </c>
      <c r="AM29" s="536"/>
    </row>
    <row r="30" spans="1:39" ht="46.5" customHeight="1" thickTop="1" thickBot="1">
      <c r="A30" s="877">
        <f t="shared" si="11"/>
        <v>16</v>
      </c>
      <c r="B30" s="878" t="s">
        <v>1927</v>
      </c>
      <c r="C30" s="878" t="s">
        <v>1927</v>
      </c>
      <c r="D30" s="878" t="s">
        <v>1927</v>
      </c>
      <c r="E30" s="878" t="s">
        <v>1927</v>
      </c>
      <c r="F30" s="899" t="s">
        <v>3429</v>
      </c>
      <c r="G30" s="898" t="s">
        <v>175</v>
      </c>
      <c r="H30" s="898" t="s">
        <v>200</v>
      </c>
      <c r="I30" s="792">
        <v>0</v>
      </c>
      <c r="J30" s="895">
        <v>13</v>
      </c>
      <c r="K30" s="793">
        <f t="shared" si="12"/>
        <v>13</v>
      </c>
      <c r="L30" s="895">
        <v>3</v>
      </c>
      <c r="M30" s="797">
        <v>0</v>
      </c>
      <c r="N30" s="794">
        <f t="shared" si="0"/>
        <v>3</v>
      </c>
      <c r="O30" s="794">
        <f t="shared" si="1"/>
        <v>16</v>
      </c>
      <c r="P30" s="882" t="s">
        <v>1927</v>
      </c>
      <c r="Q30" s="881" t="s">
        <v>3392</v>
      </c>
      <c r="R30" s="883" t="s">
        <v>1927</v>
      </c>
      <c r="S30" s="797">
        <v>0</v>
      </c>
      <c r="T30" s="795" t="str">
        <f t="shared" si="13"/>
        <v>No hay Programación</v>
      </c>
      <c r="U30" s="885" t="str">
        <f t="shared" si="2"/>
        <v>De acuerdo con lo programado</v>
      </c>
      <c r="V30" s="883" t="s">
        <v>1927</v>
      </c>
      <c r="W30" s="895">
        <v>3</v>
      </c>
      <c r="X30" s="795">
        <f t="shared" si="14"/>
        <v>0.23076923076923078</v>
      </c>
      <c r="Y30" s="885" t="str">
        <f t="shared" si="3"/>
        <v>En riesgo en cumplimiento</v>
      </c>
      <c r="Z30" s="883" t="s">
        <v>1927</v>
      </c>
      <c r="AA30" s="526">
        <v>3</v>
      </c>
      <c r="AB30" s="795">
        <f t="shared" si="15"/>
        <v>1</v>
      </c>
      <c r="AC30" s="885" t="str">
        <f t="shared" si="5"/>
        <v>De acuerdo con lo programado</v>
      </c>
      <c r="AD30" s="528" t="s">
        <v>1927</v>
      </c>
      <c r="AE30" s="1020">
        <v>13</v>
      </c>
      <c r="AF30" s="795" t="str">
        <f t="shared" si="16"/>
        <v>No hay Programación</v>
      </c>
      <c r="AG30" s="885" t="str">
        <f t="shared" si="7"/>
        <v>De acuerdo con lo programado</v>
      </c>
      <c r="AH30" s="875" t="s">
        <v>1927</v>
      </c>
      <c r="AI30" s="799">
        <f>AE30+AA30+W30+S30</f>
        <v>19</v>
      </c>
      <c r="AJ30" s="1147">
        <f t="shared" si="17"/>
        <v>1.1875</v>
      </c>
      <c r="AK30" s="885" t="str">
        <f t="shared" si="10"/>
        <v>De acuerdo con lo programado</v>
      </c>
      <c r="AL30" s="1146" t="s">
        <v>3430</v>
      </c>
      <c r="AM30" s="536"/>
    </row>
    <row r="31" spans="1:39" ht="134.15" customHeight="1" thickTop="1" thickBot="1">
      <c r="A31" s="877">
        <f t="shared" si="11"/>
        <v>17</v>
      </c>
      <c r="B31" s="878">
        <v>12</v>
      </c>
      <c r="C31" s="878">
        <v>0</v>
      </c>
      <c r="D31" s="878">
        <v>0</v>
      </c>
      <c r="E31" s="878" t="s">
        <v>225</v>
      </c>
      <c r="F31" s="879" t="s">
        <v>3431</v>
      </c>
      <c r="G31" s="898" t="s">
        <v>175</v>
      </c>
      <c r="H31" s="898" t="s">
        <v>200</v>
      </c>
      <c r="I31" s="895">
        <v>20</v>
      </c>
      <c r="J31" s="797">
        <v>0</v>
      </c>
      <c r="K31" s="793">
        <f t="shared" si="12"/>
        <v>20</v>
      </c>
      <c r="L31" s="797">
        <v>0</v>
      </c>
      <c r="M31" s="797">
        <v>0</v>
      </c>
      <c r="N31" s="794">
        <f t="shared" si="0"/>
        <v>0</v>
      </c>
      <c r="O31" s="794">
        <f t="shared" si="1"/>
        <v>20</v>
      </c>
      <c r="P31" s="882" t="s">
        <v>1927</v>
      </c>
      <c r="Q31" s="881" t="s">
        <v>3392</v>
      </c>
      <c r="R31" s="883" t="s">
        <v>3393</v>
      </c>
      <c r="S31" s="900">
        <v>1</v>
      </c>
      <c r="T31" s="795">
        <f t="shared" si="13"/>
        <v>0.05</v>
      </c>
      <c r="U31" s="885" t="str">
        <f t="shared" si="2"/>
        <v>En riesgo en cumplimiento</v>
      </c>
      <c r="V31" s="883" t="s">
        <v>1927</v>
      </c>
      <c r="W31" s="901">
        <v>9</v>
      </c>
      <c r="X31" s="795" t="str">
        <f t="shared" si="14"/>
        <v>No hay Programación</v>
      </c>
      <c r="Y31" s="885" t="str">
        <f t="shared" si="3"/>
        <v>De acuerdo con lo programado</v>
      </c>
      <c r="Z31" s="886" t="s">
        <v>1927</v>
      </c>
      <c r="AA31" s="902">
        <v>6</v>
      </c>
      <c r="AB31" s="795" t="str">
        <f t="shared" si="15"/>
        <v>No hay Programación</v>
      </c>
      <c r="AC31" s="885" t="str">
        <f t="shared" si="5"/>
        <v>De acuerdo con lo programado</v>
      </c>
      <c r="AD31" s="888" t="s">
        <v>1927</v>
      </c>
      <c r="AE31" s="1021">
        <v>8</v>
      </c>
      <c r="AF31" s="795" t="str">
        <f t="shared" si="16"/>
        <v>No hay Programación</v>
      </c>
      <c r="AG31" s="885" t="str">
        <f t="shared" si="7"/>
        <v>De acuerdo con lo programado</v>
      </c>
      <c r="AH31" s="875" t="s">
        <v>1927</v>
      </c>
      <c r="AI31" s="799">
        <f t="shared" si="8"/>
        <v>24</v>
      </c>
      <c r="AJ31" s="800">
        <f t="shared" si="17"/>
        <v>1.2</v>
      </c>
      <c r="AK31" s="885" t="str">
        <f t="shared" si="10"/>
        <v>De acuerdo con lo programado</v>
      </c>
      <c r="AL31" s="875" t="s">
        <v>3432</v>
      </c>
      <c r="AM31" s="536"/>
    </row>
    <row r="32" spans="1:39" ht="48" customHeight="1" thickTop="1" thickBot="1">
      <c r="A32" s="877">
        <f t="shared" si="11"/>
        <v>18</v>
      </c>
      <c r="B32" s="878">
        <v>12</v>
      </c>
      <c r="C32" s="878">
        <v>0</v>
      </c>
      <c r="D32" s="878">
        <v>0</v>
      </c>
      <c r="E32" s="878" t="s">
        <v>225</v>
      </c>
      <c r="F32" s="899" t="s">
        <v>3397</v>
      </c>
      <c r="G32" s="898" t="s">
        <v>162</v>
      </c>
      <c r="H32" s="898" t="s">
        <v>200</v>
      </c>
      <c r="I32" s="895">
        <v>20</v>
      </c>
      <c r="J32" s="792">
        <v>0</v>
      </c>
      <c r="K32" s="793">
        <f t="shared" si="12"/>
        <v>20</v>
      </c>
      <c r="L32" s="797">
        <v>0</v>
      </c>
      <c r="M32" s="797">
        <v>0</v>
      </c>
      <c r="N32" s="794">
        <f t="shared" si="0"/>
        <v>0</v>
      </c>
      <c r="O32" s="794">
        <f t="shared" si="1"/>
        <v>20</v>
      </c>
      <c r="P32" s="882" t="s">
        <v>1927</v>
      </c>
      <c r="Q32" s="881" t="s">
        <v>3392</v>
      </c>
      <c r="R32" s="883" t="s">
        <v>1927</v>
      </c>
      <c r="S32" s="903">
        <v>20</v>
      </c>
      <c r="T32" s="795">
        <f t="shared" si="13"/>
        <v>1</v>
      </c>
      <c r="U32" s="885" t="str">
        <f t="shared" si="2"/>
        <v>De acuerdo con lo programado</v>
      </c>
      <c r="V32" s="883" t="s">
        <v>1927</v>
      </c>
      <c r="W32" s="797">
        <v>0</v>
      </c>
      <c r="X32" s="795" t="str">
        <f t="shared" si="14"/>
        <v>No hay Programación</v>
      </c>
      <c r="Y32" s="885" t="str">
        <f t="shared" si="3"/>
        <v>De acuerdo con lo programado</v>
      </c>
      <c r="Z32" s="883" t="s">
        <v>1927</v>
      </c>
      <c r="AA32" s="526">
        <v>0</v>
      </c>
      <c r="AB32" s="795" t="str">
        <f t="shared" si="15"/>
        <v>No hay Programación</v>
      </c>
      <c r="AC32" s="885" t="str">
        <f t="shared" si="5"/>
        <v>De acuerdo con lo programado</v>
      </c>
      <c r="AD32" s="528" t="s">
        <v>1927</v>
      </c>
      <c r="AE32" s="1020">
        <v>4</v>
      </c>
      <c r="AF32" s="795" t="str">
        <f t="shared" si="16"/>
        <v>No hay Programación</v>
      </c>
      <c r="AG32" s="885" t="str">
        <f t="shared" si="7"/>
        <v>De acuerdo con lo programado</v>
      </c>
      <c r="AH32" s="875" t="s">
        <v>1927</v>
      </c>
      <c r="AI32" s="799">
        <f t="shared" si="8"/>
        <v>24</v>
      </c>
      <c r="AJ32" s="800">
        <f t="shared" si="17"/>
        <v>1.2</v>
      </c>
      <c r="AK32" s="885" t="str">
        <f t="shared" si="10"/>
        <v>De acuerdo con lo programado</v>
      </c>
      <c r="AL32" s="875" t="s">
        <v>3433</v>
      </c>
      <c r="AM32" s="536"/>
    </row>
    <row r="33" spans="1:39" ht="48" customHeight="1" thickTop="1" thickBot="1">
      <c r="A33" s="877">
        <f t="shared" si="11"/>
        <v>19</v>
      </c>
      <c r="B33" s="878">
        <v>12</v>
      </c>
      <c r="C33" s="878">
        <v>0</v>
      </c>
      <c r="D33" s="878">
        <v>0</v>
      </c>
      <c r="E33" s="878" t="s">
        <v>225</v>
      </c>
      <c r="F33" s="899" t="s">
        <v>3399</v>
      </c>
      <c r="G33" s="898" t="s">
        <v>187</v>
      </c>
      <c r="H33" s="898" t="s">
        <v>204</v>
      </c>
      <c r="I33" s="895">
        <v>20</v>
      </c>
      <c r="J33" s="895">
        <v>10</v>
      </c>
      <c r="K33" s="793">
        <f t="shared" si="12"/>
        <v>30</v>
      </c>
      <c r="L33" s="895">
        <v>15</v>
      </c>
      <c r="M33" s="895">
        <v>6</v>
      </c>
      <c r="N33" s="794">
        <f t="shared" si="0"/>
        <v>21</v>
      </c>
      <c r="O33" s="794">
        <f t="shared" si="1"/>
        <v>51</v>
      </c>
      <c r="P33" s="882" t="s">
        <v>1927</v>
      </c>
      <c r="Q33" s="881" t="s">
        <v>3392</v>
      </c>
      <c r="R33" s="883" t="s">
        <v>1927</v>
      </c>
      <c r="S33" s="903">
        <v>23</v>
      </c>
      <c r="T33" s="795">
        <f t="shared" si="13"/>
        <v>1.1499999999999999</v>
      </c>
      <c r="U33" s="885" t="str">
        <f t="shared" si="2"/>
        <v>De acuerdo con lo programado</v>
      </c>
      <c r="V33" s="897" t="s">
        <v>3434</v>
      </c>
      <c r="W33" s="895">
        <v>15</v>
      </c>
      <c r="X33" s="795">
        <f t="shared" si="14"/>
        <v>1.5</v>
      </c>
      <c r="Y33" s="885" t="str">
        <f t="shared" si="3"/>
        <v>De acuerdo con lo programado</v>
      </c>
      <c r="Z33" s="883" t="s">
        <v>1927</v>
      </c>
      <c r="AA33" s="526">
        <v>0</v>
      </c>
      <c r="AB33" s="795">
        <f t="shared" si="15"/>
        <v>0</v>
      </c>
      <c r="AC33" s="885" t="str">
        <f t="shared" si="5"/>
        <v>En riesgo en cumplimiento</v>
      </c>
      <c r="AD33" s="528" t="s">
        <v>1927</v>
      </c>
      <c r="AE33" s="1020">
        <v>20</v>
      </c>
      <c r="AF33" s="795">
        <f t="shared" si="16"/>
        <v>3.3333333333333335</v>
      </c>
      <c r="AG33" s="885" t="str">
        <f t="shared" si="7"/>
        <v>De acuerdo con lo programado</v>
      </c>
      <c r="AH33" s="875" t="s">
        <v>1927</v>
      </c>
      <c r="AI33" s="799">
        <f t="shared" si="8"/>
        <v>58</v>
      </c>
      <c r="AJ33" s="800">
        <f t="shared" si="17"/>
        <v>1.1372549019607843</v>
      </c>
      <c r="AK33" s="885" t="str">
        <f t="shared" si="10"/>
        <v>De acuerdo con lo programado</v>
      </c>
      <c r="AL33" s="875" t="s">
        <v>3435</v>
      </c>
      <c r="AM33" s="536"/>
    </row>
    <row r="34" spans="1:39" ht="48" customHeight="1" thickTop="1" thickBot="1">
      <c r="A34" s="877">
        <f t="shared" si="11"/>
        <v>20</v>
      </c>
      <c r="B34" s="878">
        <v>12</v>
      </c>
      <c r="C34" s="878">
        <v>0</v>
      </c>
      <c r="D34" s="878">
        <v>0</v>
      </c>
      <c r="E34" s="878" t="s">
        <v>225</v>
      </c>
      <c r="F34" s="899" t="s">
        <v>3436</v>
      </c>
      <c r="G34" s="898" t="s">
        <v>187</v>
      </c>
      <c r="H34" s="898" t="s">
        <v>204</v>
      </c>
      <c r="I34" s="895">
        <v>25</v>
      </c>
      <c r="J34" s="895">
        <v>31</v>
      </c>
      <c r="K34" s="793">
        <f t="shared" si="12"/>
        <v>56</v>
      </c>
      <c r="L34" s="895">
        <v>33</v>
      </c>
      <c r="M34" s="895">
        <v>5</v>
      </c>
      <c r="N34" s="794">
        <f t="shared" si="0"/>
        <v>38</v>
      </c>
      <c r="O34" s="794">
        <f t="shared" si="1"/>
        <v>94</v>
      </c>
      <c r="P34" s="882" t="s">
        <v>1927</v>
      </c>
      <c r="Q34" s="881" t="s">
        <v>3392</v>
      </c>
      <c r="R34" s="883" t="s">
        <v>1927</v>
      </c>
      <c r="S34" s="903">
        <v>28</v>
      </c>
      <c r="T34" s="795">
        <f t="shared" si="13"/>
        <v>1.1200000000000001</v>
      </c>
      <c r="U34" s="885" t="str">
        <f t="shared" si="2"/>
        <v>De acuerdo con lo programado</v>
      </c>
      <c r="V34" s="897" t="s">
        <v>3437</v>
      </c>
      <c r="W34" s="895">
        <v>20</v>
      </c>
      <c r="X34" s="795">
        <f t="shared" si="14"/>
        <v>0.64516129032258063</v>
      </c>
      <c r="Y34" s="885" t="str">
        <f t="shared" si="3"/>
        <v>Atraso Leve</v>
      </c>
      <c r="Z34" s="883" t="s">
        <v>1927</v>
      </c>
      <c r="AA34" s="526">
        <v>20</v>
      </c>
      <c r="AB34" s="795">
        <f t="shared" si="15"/>
        <v>0.60606060606060608</v>
      </c>
      <c r="AC34" s="885" t="str">
        <f t="shared" si="5"/>
        <v>Atraso Leve</v>
      </c>
      <c r="AD34" s="528" t="s">
        <v>1927</v>
      </c>
      <c r="AE34" s="1020">
        <v>17</v>
      </c>
      <c r="AF34" s="795">
        <f t="shared" si="16"/>
        <v>3.4</v>
      </c>
      <c r="AG34" s="885" t="str">
        <f t="shared" si="7"/>
        <v>De acuerdo con lo programado</v>
      </c>
      <c r="AH34" s="875" t="s">
        <v>1927</v>
      </c>
      <c r="AI34" s="799">
        <f t="shared" si="8"/>
        <v>85</v>
      </c>
      <c r="AJ34" s="800">
        <f t="shared" si="17"/>
        <v>0.9042553191489362</v>
      </c>
      <c r="AK34" s="885" t="str">
        <f t="shared" si="10"/>
        <v>De acuerdo con lo programado</v>
      </c>
      <c r="AL34" s="875" t="s">
        <v>1927</v>
      </c>
      <c r="AM34" s="536"/>
    </row>
    <row r="35" spans="1:39" ht="148" thickTop="1" thickBot="1">
      <c r="A35" s="877">
        <f t="shared" si="11"/>
        <v>21</v>
      </c>
      <c r="B35" s="878">
        <v>12</v>
      </c>
      <c r="C35" s="878">
        <v>0</v>
      </c>
      <c r="D35" s="878">
        <v>0</v>
      </c>
      <c r="E35" s="878" t="s">
        <v>227</v>
      </c>
      <c r="F35" s="879" t="s">
        <v>3438</v>
      </c>
      <c r="G35" s="898" t="s">
        <v>167</v>
      </c>
      <c r="H35" s="898" t="s">
        <v>200</v>
      </c>
      <c r="I35" s="884">
        <v>93</v>
      </c>
      <c r="J35" s="884">
        <v>4</v>
      </c>
      <c r="K35" s="793">
        <f t="shared" si="12"/>
        <v>97</v>
      </c>
      <c r="L35" s="792">
        <v>0</v>
      </c>
      <c r="M35" s="792">
        <v>0</v>
      </c>
      <c r="N35" s="794">
        <f t="shared" si="0"/>
        <v>0</v>
      </c>
      <c r="O35" s="794">
        <f t="shared" si="1"/>
        <v>97</v>
      </c>
      <c r="P35" s="882" t="s">
        <v>1927</v>
      </c>
      <c r="Q35" s="881" t="s">
        <v>3392</v>
      </c>
      <c r="R35" s="883" t="s">
        <v>3393</v>
      </c>
      <c r="S35" s="797">
        <v>0</v>
      </c>
      <c r="T35" s="795">
        <f t="shared" si="13"/>
        <v>0</v>
      </c>
      <c r="U35" s="885" t="str">
        <f t="shared" si="2"/>
        <v>En riesgo en cumplimiento</v>
      </c>
      <c r="V35" s="883" t="s">
        <v>1927</v>
      </c>
      <c r="W35" s="901">
        <v>138</v>
      </c>
      <c r="X35" s="795">
        <f t="shared" si="14"/>
        <v>34.5</v>
      </c>
      <c r="Y35" s="885" t="str">
        <f t="shared" si="3"/>
        <v>De acuerdo con lo programado</v>
      </c>
      <c r="Z35" s="886" t="s">
        <v>3439</v>
      </c>
      <c r="AA35" s="902">
        <v>10</v>
      </c>
      <c r="AB35" s="795" t="str">
        <f t="shared" si="15"/>
        <v>No hay Programación</v>
      </c>
      <c r="AC35" s="885" t="str">
        <f t="shared" si="5"/>
        <v>De acuerdo con lo programado</v>
      </c>
      <c r="AD35" s="888" t="s">
        <v>1927</v>
      </c>
      <c r="AE35" s="1021">
        <v>0</v>
      </c>
      <c r="AF35" s="795" t="str">
        <f t="shared" si="16"/>
        <v>No hay Programación</v>
      </c>
      <c r="AG35" s="885" t="str">
        <f t="shared" si="7"/>
        <v>De acuerdo con lo programado</v>
      </c>
      <c r="AH35" s="875" t="s">
        <v>1927</v>
      </c>
      <c r="AI35" s="799">
        <f t="shared" si="8"/>
        <v>148</v>
      </c>
      <c r="AJ35" s="800">
        <f t="shared" si="17"/>
        <v>1.5257731958762886</v>
      </c>
      <c r="AK35" s="885" t="str">
        <f t="shared" si="10"/>
        <v>De acuerdo con lo programado</v>
      </c>
      <c r="AL35" s="1115" t="s">
        <v>3440</v>
      </c>
      <c r="AM35" s="536"/>
    </row>
    <row r="36" spans="1:39" ht="48" customHeight="1" thickTop="1" thickBot="1">
      <c r="A36" s="877">
        <f t="shared" si="11"/>
        <v>22</v>
      </c>
      <c r="B36" s="878">
        <v>12</v>
      </c>
      <c r="C36" s="878">
        <v>0</v>
      </c>
      <c r="D36" s="878">
        <v>0</v>
      </c>
      <c r="E36" s="878" t="s">
        <v>227</v>
      </c>
      <c r="F36" s="899" t="s">
        <v>3441</v>
      </c>
      <c r="G36" s="898" t="s">
        <v>167</v>
      </c>
      <c r="H36" s="898" t="s">
        <v>200</v>
      </c>
      <c r="I36" s="884">
        <v>112</v>
      </c>
      <c r="J36" s="885">
        <v>153</v>
      </c>
      <c r="K36" s="793">
        <f t="shared" si="12"/>
        <v>265</v>
      </c>
      <c r="L36" s="885">
        <v>49</v>
      </c>
      <c r="M36" s="885">
        <v>22</v>
      </c>
      <c r="N36" s="794">
        <f t="shared" si="0"/>
        <v>71</v>
      </c>
      <c r="O36" s="794">
        <f t="shared" si="1"/>
        <v>336</v>
      </c>
      <c r="P36" s="882" t="s">
        <v>1927</v>
      </c>
      <c r="Q36" s="881" t="s">
        <v>3392</v>
      </c>
      <c r="R36" s="883" t="s">
        <v>1927</v>
      </c>
      <c r="S36" s="903">
        <v>157</v>
      </c>
      <c r="T36" s="795">
        <f t="shared" si="13"/>
        <v>1.4017857142857142</v>
      </c>
      <c r="U36" s="885" t="str">
        <f t="shared" si="2"/>
        <v>De acuerdo con lo programado</v>
      </c>
      <c r="V36" s="897" t="s">
        <v>3442</v>
      </c>
      <c r="W36" s="895">
        <v>232</v>
      </c>
      <c r="X36" s="795">
        <f t="shared" si="14"/>
        <v>1.5163398692810457</v>
      </c>
      <c r="Y36" s="885" t="str">
        <f t="shared" si="3"/>
        <v>De acuerdo con lo programado</v>
      </c>
      <c r="Z36" s="883" t="s">
        <v>3443</v>
      </c>
      <c r="AA36" s="526">
        <v>60</v>
      </c>
      <c r="AB36" s="795">
        <f t="shared" si="15"/>
        <v>1.2244897959183674</v>
      </c>
      <c r="AC36" s="885" t="str">
        <f t="shared" si="5"/>
        <v>De acuerdo con lo programado</v>
      </c>
      <c r="AD36" s="528" t="s">
        <v>3443</v>
      </c>
      <c r="AE36" s="1020">
        <v>122</v>
      </c>
      <c r="AF36" s="795">
        <f t="shared" si="16"/>
        <v>5.5454545454545459</v>
      </c>
      <c r="AG36" s="885" t="str">
        <f t="shared" si="7"/>
        <v>De acuerdo con lo programado</v>
      </c>
      <c r="AH36" s="875" t="s">
        <v>1927</v>
      </c>
      <c r="AI36" s="799">
        <f t="shared" si="8"/>
        <v>571</v>
      </c>
      <c r="AJ36" s="800">
        <f t="shared" si="17"/>
        <v>1.6994047619047619</v>
      </c>
      <c r="AK36" s="885" t="str">
        <f t="shared" si="10"/>
        <v>De acuerdo con lo programado</v>
      </c>
      <c r="AL36" s="875" t="s">
        <v>3444</v>
      </c>
      <c r="AM36" s="536"/>
    </row>
    <row r="37" spans="1:39" ht="48" customHeight="1" thickTop="1" thickBot="1">
      <c r="A37" s="877">
        <f t="shared" si="11"/>
        <v>23</v>
      </c>
      <c r="B37" s="878">
        <v>12</v>
      </c>
      <c r="C37" s="878">
        <v>0</v>
      </c>
      <c r="D37" s="878">
        <v>0</v>
      </c>
      <c r="E37" s="878" t="s">
        <v>227</v>
      </c>
      <c r="F37" s="894" t="s">
        <v>3445</v>
      </c>
      <c r="G37" s="898" t="s">
        <v>182</v>
      </c>
      <c r="H37" s="898" t="s">
        <v>207</v>
      </c>
      <c r="I37" s="792">
        <v>0</v>
      </c>
      <c r="J37" s="792">
        <v>0</v>
      </c>
      <c r="K37" s="793">
        <f t="shared" si="12"/>
        <v>0</v>
      </c>
      <c r="L37" s="884">
        <v>12</v>
      </c>
      <c r="M37" s="797">
        <v>0</v>
      </c>
      <c r="N37" s="794">
        <f t="shared" si="0"/>
        <v>12</v>
      </c>
      <c r="O37" s="794">
        <f t="shared" si="1"/>
        <v>12</v>
      </c>
      <c r="P37" s="882" t="s">
        <v>1927</v>
      </c>
      <c r="Q37" s="881" t="s">
        <v>3392</v>
      </c>
      <c r="R37" s="883" t="s">
        <v>1927</v>
      </c>
      <c r="S37" s="797">
        <v>0</v>
      </c>
      <c r="T37" s="795" t="str">
        <f t="shared" si="13"/>
        <v>No hay Programación</v>
      </c>
      <c r="U37" s="885" t="str">
        <f t="shared" si="2"/>
        <v>De acuerdo con lo programado</v>
      </c>
      <c r="V37" s="883" t="s">
        <v>1927</v>
      </c>
      <c r="W37" s="797">
        <v>0</v>
      </c>
      <c r="X37" s="795" t="str">
        <f t="shared" si="14"/>
        <v>No hay Programación</v>
      </c>
      <c r="Y37" s="885" t="str">
        <f t="shared" si="3"/>
        <v>De acuerdo con lo programado</v>
      </c>
      <c r="Z37" s="883" t="s">
        <v>1927</v>
      </c>
      <c r="AA37" s="526">
        <v>0</v>
      </c>
      <c r="AB37" s="795">
        <f t="shared" si="15"/>
        <v>0</v>
      </c>
      <c r="AC37" s="885" t="str">
        <f t="shared" si="5"/>
        <v>En riesgo en cumplimiento</v>
      </c>
      <c r="AD37" s="528" t="s">
        <v>1927</v>
      </c>
      <c r="AE37" s="1020">
        <v>12</v>
      </c>
      <c r="AF37" s="795" t="str">
        <f t="shared" si="16"/>
        <v>No hay Programación</v>
      </c>
      <c r="AG37" s="885" t="str">
        <f t="shared" si="7"/>
        <v>De acuerdo con lo programado</v>
      </c>
      <c r="AH37" s="875" t="s">
        <v>1927</v>
      </c>
      <c r="AI37" s="799">
        <f t="shared" si="8"/>
        <v>12</v>
      </c>
      <c r="AJ37" s="800">
        <f t="shared" si="17"/>
        <v>1</v>
      </c>
      <c r="AK37" s="885" t="str">
        <f t="shared" si="10"/>
        <v>De acuerdo con lo programado</v>
      </c>
      <c r="AL37" s="875" t="s">
        <v>1927</v>
      </c>
      <c r="AM37" s="536"/>
    </row>
    <row r="38" spans="1:39" ht="148" thickTop="1" thickBot="1">
      <c r="A38" s="877">
        <f t="shared" si="11"/>
        <v>24</v>
      </c>
      <c r="B38" s="878">
        <v>12</v>
      </c>
      <c r="C38" s="878">
        <v>0</v>
      </c>
      <c r="D38" s="878">
        <v>0</v>
      </c>
      <c r="E38" s="878" t="s">
        <v>229</v>
      </c>
      <c r="F38" s="879" t="s">
        <v>3446</v>
      </c>
      <c r="G38" s="898" t="s">
        <v>175</v>
      </c>
      <c r="H38" s="898" t="s">
        <v>200</v>
      </c>
      <c r="I38" s="895">
        <v>10</v>
      </c>
      <c r="J38" s="884">
        <v>1</v>
      </c>
      <c r="K38" s="793">
        <f t="shared" si="12"/>
        <v>11</v>
      </c>
      <c r="L38" s="792">
        <v>0</v>
      </c>
      <c r="M38" s="792">
        <v>0</v>
      </c>
      <c r="N38" s="794">
        <f t="shared" si="0"/>
        <v>0</v>
      </c>
      <c r="O38" s="794">
        <f t="shared" si="1"/>
        <v>11</v>
      </c>
      <c r="P38" s="882" t="s">
        <v>1927</v>
      </c>
      <c r="Q38" s="881" t="s">
        <v>3392</v>
      </c>
      <c r="R38" s="883" t="s">
        <v>3393</v>
      </c>
      <c r="S38" s="797">
        <v>0</v>
      </c>
      <c r="T38" s="795">
        <f t="shared" si="13"/>
        <v>0</v>
      </c>
      <c r="U38" s="885" t="str">
        <f t="shared" si="2"/>
        <v>En riesgo en cumplimiento</v>
      </c>
      <c r="V38" s="883" t="s">
        <v>1927</v>
      </c>
      <c r="W38" s="904">
        <v>4</v>
      </c>
      <c r="X38" s="795">
        <f t="shared" si="14"/>
        <v>4</v>
      </c>
      <c r="Y38" s="885" t="str">
        <f t="shared" si="3"/>
        <v>De acuerdo con lo programado</v>
      </c>
      <c r="Z38" s="886" t="s">
        <v>1927</v>
      </c>
      <c r="AA38" s="902">
        <v>3</v>
      </c>
      <c r="AB38" s="795" t="str">
        <f t="shared" si="15"/>
        <v>No hay Programación</v>
      </c>
      <c r="AC38" s="885" t="str">
        <f t="shared" si="5"/>
        <v>De acuerdo con lo programado</v>
      </c>
      <c r="AD38" s="888" t="s">
        <v>1927</v>
      </c>
      <c r="AE38" s="1020">
        <v>3</v>
      </c>
      <c r="AF38" s="795" t="str">
        <f t="shared" si="16"/>
        <v>No hay Programación</v>
      </c>
      <c r="AG38" s="885" t="str">
        <f t="shared" si="7"/>
        <v>De acuerdo con lo programado</v>
      </c>
      <c r="AH38" s="875" t="s">
        <v>1927</v>
      </c>
      <c r="AI38" s="799">
        <f t="shared" si="8"/>
        <v>10</v>
      </c>
      <c r="AJ38" s="800">
        <f t="shared" si="17"/>
        <v>0.90909090909090906</v>
      </c>
      <c r="AK38" s="885" t="str">
        <f t="shared" si="10"/>
        <v>De acuerdo con lo programado</v>
      </c>
      <c r="AL38" s="875" t="s">
        <v>1927</v>
      </c>
      <c r="AM38" s="536"/>
    </row>
    <row r="39" spans="1:39" ht="48" customHeight="1" thickTop="1" thickBot="1">
      <c r="A39" s="877">
        <f t="shared" si="11"/>
        <v>25</v>
      </c>
      <c r="B39" s="878">
        <v>12</v>
      </c>
      <c r="C39" s="878">
        <v>0</v>
      </c>
      <c r="D39" s="878">
        <v>0</v>
      </c>
      <c r="E39" s="878" t="s">
        <v>229</v>
      </c>
      <c r="F39" s="899" t="s">
        <v>3447</v>
      </c>
      <c r="G39" s="898" t="s">
        <v>175</v>
      </c>
      <c r="H39" s="898" t="s">
        <v>200</v>
      </c>
      <c r="I39" s="895">
        <v>10</v>
      </c>
      <c r="J39" s="792">
        <v>0</v>
      </c>
      <c r="K39" s="793">
        <f t="shared" si="12"/>
        <v>10</v>
      </c>
      <c r="L39" s="792">
        <v>0</v>
      </c>
      <c r="M39" s="792">
        <v>0</v>
      </c>
      <c r="N39" s="794">
        <f t="shared" si="0"/>
        <v>0</v>
      </c>
      <c r="O39" s="794">
        <f t="shared" si="1"/>
        <v>10</v>
      </c>
      <c r="P39" s="882" t="s">
        <v>1927</v>
      </c>
      <c r="Q39" s="881" t="s">
        <v>3392</v>
      </c>
      <c r="R39" s="883" t="s">
        <v>1927</v>
      </c>
      <c r="S39" s="903">
        <v>9</v>
      </c>
      <c r="T39" s="795">
        <f t="shared" si="13"/>
        <v>0.9</v>
      </c>
      <c r="U39" s="885" t="str">
        <f t="shared" si="2"/>
        <v>De acuerdo con lo programado</v>
      </c>
      <c r="V39" s="883" t="s">
        <v>1927</v>
      </c>
      <c r="W39" s="895">
        <v>1</v>
      </c>
      <c r="X39" s="795" t="str">
        <f t="shared" si="14"/>
        <v>No hay Programación</v>
      </c>
      <c r="Y39" s="885" t="str">
        <f t="shared" si="3"/>
        <v>De acuerdo con lo programado</v>
      </c>
      <c r="Z39" s="883" t="s">
        <v>1927</v>
      </c>
      <c r="AA39" s="526">
        <v>1</v>
      </c>
      <c r="AB39" s="795" t="str">
        <f t="shared" si="15"/>
        <v>No hay Programación</v>
      </c>
      <c r="AC39" s="885" t="str">
        <f t="shared" si="5"/>
        <v>De acuerdo con lo programado</v>
      </c>
      <c r="AD39" s="528" t="s">
        <v>1927</v>
      </c>
      <c r="AE39" s="1020">
        <v>0</v>
      </c>
      <c r="AF39" s="795" t="str">
        <f t="shared" si="16"/>
        <v>No hay Programación</v>
      </c>
      <c r="AG39" s="885" t="str">
        <f t="shared" si="7"/>
        <v>De acuerdo con lo programado</v>
      </c>
      <c r="AH39" s="875" t="s">
        <v>1927</v>
      </c>
      <c r="AI39" s="799">
        <f t="shared" si="8"/>
        <v>11</v>
      </c>
      <c r="AJ39" s="800">
        <f t="shared" si="17"/>
        <v>1.1000000000000001</v>
      </c>
      <c r="AK39" s="885" t="str">
        <f t="shared" si="10"/>
        <v>De acuerdo con lo programado</v>
      </c>
      <c r="AL39" s="875" t="s">
        <v>3448</v>
      </c>
      <c r="AM39" s="536"/>
    </row>
    <row r="40" spans="1:39" ht="48" customHeight="1" thickTop="1" thickBot="1">
      <c r="A40" s="877">
        <f t="shared" si="11"/>
        <v>26</v>
      </c>
      <c r="B40" s="878">
        <v>12</v>
      </c>
      <c r="C40" s="878">
        <v>0</v>
      </c>
      <c r="D40" s="878">
        <v>0</v>
      </c>
      <c r="E40" s="878" t="s">
        <v>229</v>
      </c>
      <c r="F40" s="899" t="s">
        <v>3399</v>
      </c>
      <c r="G40" s="898" t="s">
        <v>187</v>
      </c>
      <c r="H40" s="898" t="s">
        <v>204</v>
      </c>
      <c r="I40" s="895">
        <v>10</v>
      </c>
      <c r="J40" s="895">
        <v>7</v>
      </c>
      <c r="K40" s="793">
        <f t="shared" si="12"/>
        <v>17</v>
      </c>
      <c r="L40" s="895">
        <v>6</v>
      </c>
      <c r="M40" s="895">
        <v>2</v>
      </c>
      <c r="N40" s="794">
        <f t="shared" si="0"/>
        <v>8</v>
      </c>
      <c r="O40" s="794">
        <f t="shared" si="1"/>
        <v>25</v>
      </c>
      <c r="P40" s="882" t="s">
        <v>1927</v>
      </c>
      <c r="Q40" s="881" t="s">
        <v>3392</v>
      </c>
      <c r="R40" s="883" t="s">
        <v>1927</v>
      </c>
      <c r="S40" s="903">
        <v>10</v>
      </c>
      <c r="T40" s="795">
        <f t="shared" si="13"/>
        <v>1</v>
      </c>
      <c r="U40" s="885" t="str">
        <f t="shared" si="2"/>
        <v>De acuerdo con lo programado</v>
      </c>
      <c r="V40" s="883" t="s">
        <v>1927</v>
      </c>
      <c r="W40" s="895">
        <v>10</v>
      </c>
      <c r="X40" s="795">
        <f t="shared" si="14"/>
        <v>1.4285714285714286</v>
      </c>
      <c r="Y40" s="885" t="str">
        <f t="shared" si="3"/>
        <v>De acuerdo con lo programado</v>
      </c>
      <c r="Z40" s="883" t="s">
        <v>1927</v>
      </c>
      <c r="AA40" s="526">
        <v>9</v>
      </c>
      <c r="AB40" s="795">
        <f t="shared" si="15"/>
        <v>1.5</v>
      </c>
      <c r="AC40" s="885" t="str">
        <f t="shared" si="5"/>
        <v>De acuerdo con lo programado</v>
      </c>
      <c r="AD40" s="528" t="s">
        <v>3402</v>
      </c>
      <c r="AE40" s="1020">
        <v>12</v>
      </c>
      <c r="AF40" s="795">
        <f t="shared" si="16"/>
        <v>6</v>
      </c>
      <c r="AG40" s="885" t="str">
        <f t="shared" si="7"/>
        <v>De acuerdo con lo programado</v>
      </c>
      <c r="AH40" s="875" t="s">
        <v>1927</v>
      </c>
      <c r="AI40" s="799">
        <f t="shared" si="8"/>
        <v>41</v>
      </c>
      <c r="AJ40" s="800">
        <f t="shared" si="17"/>
        <v>1.64</v>
      </c>
      <c r="AK40" s="885" t="str">
        <f t="shared" si="10"/>
        <v>De acuerdo con lo programado</v>
      </c>
      <c r="AL40" s="875" t="s">
        <v>3403</v>
      </c>
      <c r="AM40" s="536"/>
    </row>
    <row r="41" spans="1:39" ht="48" hidden="1" customHeight="1" thickTop="1" thickBot="1">
      <c r="A41" s="877">
        <f t="shared" si="11"/>
        <v>27</v>
      </c>
      <c r="B41" s="878">
        <v>12</v>
      </c>
      <c r="C41" s="878">
        <v>0</v>
      </c>
      <c r="D41" s="878">
        <v>0</v>
      </c>
      <c r="E41" s="878" t="s">
        <v>229</v>
      </c>
      <c r="F41" s="899" t="s">
        <v>3449</v>
      </c>
      <c r="G41" s="898" t="s">
        <v>187</v>
      </c>
      <c r="H41" s="898" t="s">
        <v>204</v>
      </c>
      <c r="I41" s="895">
        <v>10</v>
      </c>
      <c r="J41" s="884">
        <v>33</v>
      </c>
      <c r="K41" s="793">
        <f t="shared" si="12"/>
        <v>43</v>
      </c>
      <c r="L41" s="884">
        <v>29</v>
      </c>
      <c r="M41" s="884">
        <v>23</v>
      </c>
      <c r="N41" s="794">
        <f t="shared" si="0"/>
        <v>52</v>
      </c>
      <c r="O41" s="794">
        <f t="shared" si="1"/>
        <v>95</v>
      </c>
      <c r="P41" s="882" t="s">
        <v>1927</v>
      </c>
      <c r="Q41" s="881" t="s">
        <v>3392</v>
      </c>
      <c r="R41" s="883" t="s">
        <v>1927</v>
      </c>
      <c r="S41" s="903">
        <v>6</v>
      </c>
      <c r="T41" s="795">
        <f t="shared" si="13"/>
        <v>0.6</v>
      </c>
      <c r="U41" s="885" t="str">
        <f t="shared" si="2"/>
        <v>Atraso Leve</v>
      </c>
      <c r="V41" s="883" t="s">
        <v>1927</v>
      </c>
      <c r="W41" s="895">
        <v>14</v>
      </c>
      <c r="X41" s="795">
        <f t="shared" si="14"/>
        <v>0.42424242424242425</v>
      </c>
      <c r="Y41" s="885" t="str">
        <f t="shared" si="3"/>
        <v>En riesgo en cumplimiento</v>
      </c>
      <c r="Z41" s="883" t="s">
        <v>1927</v>
      </c>
      <c r="AA41" s="526">
        <v>16</v>
      </c>
      <c r="AB41" s="795">
        <f t="shared" si="15"/>
        <v>0.55172413793103448</v>
      </c>
      <c r="AC41" s="885" t="str">
        <f t="shared" si="5"/>
        <v>Atraso Leve</v>
      </c>
      <c r="AD41" s="528" t="s">
        <v>1927</v>
      </c>
      <c r="AE41" s="1020">
        <v>22</v>
      </c>
      <c r="AF41" s="795">
        <f t="shared" si="16"/>
        <v>0.95652173913043481</v>
      </c>
      <c r="AG41" s="885" t="str">
        <f t="shared" si="7"/>
        <v>De acuerdo con lo programado</v>
      </c>
      <c r="AH41" s="875" t="s">
        <v>1927</v>
      </c>
      <c r="AI41" s="799">
        <f t="shared" si="8"/>
        <v>58</v>
      </c>
      <c r="AJ41" s="800">
        <f t="shared" si="17"/>
        <v>0.61052631578947369</v>
      </c>
      <c r="AK41" s="885" t="str">
        <f t="shared" si="10"/>
        <v>Atraso Leve</v>
      </c>
      <c r="AL41" s="875" t="s">
        <v>1927</v>
      </c>
      <c r="AM41" s="536"/>
    </row>
    <row r="42" spans="1:39" ht="48" hidden="1" customHeight="1" thickTop="1" thickBot="1">
      <c r="A42" s="877">
        <f t="shared" si="11"/>
        <v>28</v>
      </c>
      <c r="B42" s="878">
        <v>12</v>
      </c>
      <c r="C42" s="878">
        <v>0</v>
      </c>
      <c r="D42" s="878">
        <v>0</v>
      </c>
      <c r="E42" s="878" t="s">
        <v>231</v>
      </c>
      <c r="F42" s="889" t="s">
        <v>3450</v>
      </c>
      <c r="G42" s="890" t="s">
        <v>1927</v>
      </c>
      <c r="H42" s="890" t="s">
        <v>1927</v>
      </c>
      <c r="I42" s="792">
        <v>0</v>
      </c>
      <c r="J42" s="884">
        <v>25</v>
      </c>
      <c r="K42" s="793">
        <f t="shared" si="12"/>
        <v>25</v>
      </c>
      <c r="L42" s="792">
        <v>0</v>
      </c>
      <c r="M42" s="792">
        <v>0</v>
      </c>
      <c r="N42" s="794">
        <f t="shared" si="0"/>
        <v>0</v>
      </c>
      <c r="O42" s="794">
        <f t="shared" si="1"/>
        <v>25</v>
      </c>
      <c r="P42" s="882" t="s">
        <v>1927</v>
      </c>
      <c r="Q42" s="881" t="s">
        <v>3392</v>
      </c>
      <c r="R42" s="883" t="s">
        <v>1927</v>
      </c>
      <c r="S42" s="797">
        <v>0</v>
      </c>
      <c r="T42" s="795" t="str">
        <f t="shared" si="13"/>
        <v>No hay Programación</v>
      </c>
      <c r="U42" s="885" t="str">
        <f t="shared" si="2"/>
        <v>De acuerdo con lo programado</v>
      </c>
      <c r="V42" s="883" t="s">
        <v>1927</v>
      </c>
      <c r="W42" s="797">
        <v>0</v>
      </c>
      <c r="X42" s="795">
        <f t="shared" si="14"/>
        <v>0</v>
      </c>
      <c r="Y42" s="885" t="str">
        <f t="shared" si="3"/>
        <v>En riesgo en cumplimiento</v>
      </c>
      <c r="Z42" s="883" t="s">
        <v>1927</v>
      </c>
      <c r="AA42" s="797">
        <v>0</v>
      </c>
      <c r="AB42" s="795" t="str">
        <f t="shared" si="15"/>
        <v>No hay Programación</v>
      </c>
      <c r="AC42" s="885" t="str">
        <f t="shared" si="5"/>
        <v>De acuerdo con lo programado</v>
      </c>
      <c r="AD42" s="528" t="s">
        <v>1927</v>
      </c>
      <c r="AE42" s="1021">
        <v>0</v>
      </c>
      <c r="AF42" s="795" t="str">
        <f t="shared" si="16"/>
        <v>No hay Programación</v>
      </c>
      <c r="AG42" s="885" t="str">
        <f t="shared" si="7"/>
        <v>De acuerdo con lo programado</v>
      </c>
      <c r="AH42" s="875" t="s">
        <v>1927</v>
      </c>
      <c r="AI42" s="1021">
        <v>0</v>
      </c>
      <c r="AJ42" s="800">
        <f t="shared" si="17"/>
        <v>0</v>
      </c>
      <c r="AK42" s="885" t="str">
        <f t="shared" si="10"/>
        <v>En riesgo en cumplimiento</v>
      </c>
      <c r="AL42" s="875" t="s">
        <v>1927</v>
      </c>
      <c r="AM42" s="536"/>
    </row>
    <row r="43" spans="1:39" ht="48" hidden="1" customHeight="1" thickTop="1" thickBot="1">
      <c r="A43" s="877">
        <f t="shared" si="11"/>
        <v>29</v>
      </c>
      <c r="B43" s="878" t="s">
        <v>1927</v>
      </c>
      <c r="C43" s="878" t="s">
        <v>1927</v>
      </c>
      <c r="D43" s="878" t="s">
        <v>1927</v>
      </c>
      <c r="E43" s="878" t="s">
        <v>231</v>
      </c>
      <c r="F43" s="894" t="s">
        <v>3451</v>
      </c>
      <c r="G43" s="890" t="s">
        <v>187</v>
      </c>
      <c r="H43" s="890" t="s">
        <v>204</v>
      </c>
      <c r="I43" s="895">
        <v>19</v>
      </c>
      <c r="J43" s="884">
        <v>6</v>
      </c>
      <c r="K43" s="793">
        <f t="shared" si="12"/>
        <v>25</v>
      </c>
      <c r="L43" s="797">
        <v>0</v>
      </c>
      <c r="M43" s="797">
        <v>0</v>
      </c>
      <c r="N43" s="794">
        <f t="shared" si="0"/>
        <v>0</v>
      </c>
      <c r="O43" s="794">
        <f t="shared" si="1"/>
        <v>25</v>
      </c>
      <c r="P43" s="882" t="s">
        <v>1927</v>
      </c>
      <c r="Q43" s="881" t="s">
        <v>3392</v>
      </c>
      <c r="R43" s="883" t="s">
        <v>1927</v>
      </c>
      <c r="S43" s="797">
        <v>0</v>
      </c>
      <c r="T43" s="795">
        <f t="shared" si="13"/>
        <v>0</v>
      </c>
      <c r="U43" s="885" t="str">
        <f t="shared" si="2"/>
        <v>En riesgo en cumplimiento</v>
      </c>
      <c r="V43" s="883" t="s">
        <v>1927</v>
      </c>
      <c r="W43" s="895">
        <v>14</v>
      </c>
      <c r="X43" s="795">
        <f t="shared" si="14"/>
        <v>2.3333333333333335</v>
      </c>
      <c r="Y43" s="885" t="str">
        <f t="shared" si="3"/>
        <v>De acuerdo con lo programado</v>
      </c>
      <c r="Z43" s="883" t="s">
        <v>1927</v>
      </c>
      <c r="AA43" s="526">
        <v>4</v>
      </c>
      <c r="AB43" s="795" t="str">
        <f t="shared" si="15"/>
        <v>No hay Programación</v>
      </c>
      <c r="AC43" s="885" t="str">
        <f t="shared" si="5"/>
        <v>De acuerdo con lo programado</v>
      </c>
      <c r="AD43" s="528" t="s">
        <v>1927</v>
      </c>
      <c r="AE43" s="1020">
        <v>2</v>
      </c>
      <c r="AF43" s="795" t="str">
        <f t="shared" si="16"/>
        <v>No hay Programación</v>
      </c>
      <c r="AG43" s="885" t="str">
        <f t="shared" si="7"/>
        <v>De acuerdo con lo programado</v>
      </c>
      <c r="AH43" s="875" t="s">
        <v>1927</v>
      </c>
      <c r="AI43" s="799">
        <f t="shared" si="8"/>
        <v>20</v>
      </c>
      <c r="AJ43" s="800">
        <f t="shared" si="17"/>
        <v>0.8</v>
      </c>
      <c r="AK43" s="885" t="str">
        <f t="shared" si="10"/>
        <v>Atraso Leve</v>
      </c>
      <c r="AL43" s="875" t="s">
        <v>1927</v>
      </c>
      <c r="AM43" s="536"/>
    </row>
    <row r="44" spans="1:39" ht="48" hidden="1" customHeight="1" thickTop="1" thickBot="1">
      <c r="A44" s="877">
        <f t="shared" si="11"/>
        <v>30</v>
      </c>
      <c r="B44" s="878" t="s">
        <v>1927</v>
      </c>
      <c r="C44" s="878">
        <v>0</v>
      </c>
      <c r="D44" s="878">
        <v>0</v>
      </c>
      <c r="E44" s="878" t="s">
        <v>231</v>
      </c>
      <c r="F44" s="894" t="s">
        <v>3452</v>
      </c>
      <c r="G44" s="890" t="s">
        <v>180</v>
      </c>
      <c r="H44" s="890" t="s">
        <v>215</v>
      </c>
      <c r="I44" s="797">
        <v>0</v>
      </c>
      <c r="J44" s="797">
        <v>0</v>
      </c>
      <c r="K44" s="793">
        <f t="shared" si="12"/>
        <v>0</v>
      </c>
      <c r="L44" s="797">
        <v>0</v>
      </c>
      <c r="M44" s="884">
        <v>25</v>
      </c>
      <c r="N44" s="794">
        <f t="shared" si="0"/>
        <v>25</v>
      </c>
      <c r="O44" s="794">
        <f t="shared" si="1"/>
        <v>25</v>
      </c>
      <c r="P44" s="882" t="s">
        <v>1927</v>
      </c>
      <c r="Q44" s="881" t="s">
        <v>3392</v>
      </c>
      <c r="R44" s="883" t="s">
        <v>1927</v>
      </c>
      <c r="S44" s="797">
        <v>0</v>
      </c>
      <c r="T44" s="795" t="str">
        <f t="shared" si="13"/>
        <v>No hay Programación</v>
      </c>
      <c r="U44" s="885" t="str">
        <f t="shared" si="2"/>
        <v>De acuerdo con lo programado</v>
      </c>
      <c r="V44" s="883" t="s">
        <v>1927</v>
      </c>
      <c r="W44" s="797">
        <v>0</v>
      </c>
      <c r="X44" s="795" t="str">
        <f t="shared" si="14"/>
        <v>No hay Programación</v>
      </c>
      <c r="Y44" s="885" t="str">
        <f t="shared" si="3"/>
        <v>De acuerdo con lo programado</v>
      </c>
      <c r="Z44" s="883" t="s">
        <v>1927</v>
      </c>
      <c r="AA44" s="526">
        <v>7</v>
      </c>
      <c r="AB44" s="795" t="str">
        <f t="shared" si="15"/>
        <v>No hay Programación</v>
      </c>
      <c r="AC44" s="885" t="str">
        <f t="shared" si="5"/>
        <v>De acuerdo con lo programado</v>
      </c>
      <c r="AD44" s="528" t="s">
        <v>1927</v>
      </c>
      <c r="AE44" s="1020">
        <v>13</v>
      </c>
      <c r="AF44" s="795">
        <f t="shared" si="16"/>
        <v>0.52</v>
      </c>
      <c r="AG44" s="885" t="str">
        <f t="shared" si="7"/>
        <v>Atraso Leve</v>
      </c>
      <c r="AH44" s="875" t="s">
        <v>1927</v>
      </c>
      <c r="AI44" s="799">
        <f t="shared" si="8"/>
        <v>20</v>
      </c>
      <c r="AJ44" s="800">
        <f t="shared" si="17"/>
        <v>0.8</v>
      </c>
      <c r="AK44" s="885" t="str">
        <f t="shared" si="10"/>
        <v>Atraso Leve</v>
      </c>
      <c r="AL44" s="875" t="s">
        <v>1927</v>
      </c>
      <c r="AM44" s="536"/>
    </row>
    <row r="45" spans="1:39" ht="48" hidden="1" customHeight="1" thickTop="1" thickBot="1">
      <c r="A45" s="877">
        <f t="shared" si="11"/>
        <v>31</v>
      </c>
      <c r="B45" s="878" t="s">
        <v>1927</v>
      </c>
      <c r="C45" s="878" t="s">
        <v>1927</v>
      </c>
      <c r="D45" s="878" t="s">
        <v>1927</v>
      </c>
      <c r="E45" s="878" t="s">
        <v>231</v>
      </c>
      <c r="F45" s="894" t="s">
        <v>3453</v>
      </c>
      <c r="G45" s="890" t="s">
        <v>164</v>
      </c>
      <c r="H45" s="890" t="s">
        <v>200</v>
      </c>
      <c r="I45" s="792">
        <v>0</v>
      </c>
      <c r="J45" s="792">
        <v>0</v>
      </c>
      <c r="K45" s="793">
        <f t="shared" si="12"/>
        <v>0</v>
      </c>
      <c r="L45" s="797">
        <v>0</v>
      </c>
      <c r="M45" s="884">
        <v>25</v>
      </c>
      <c r="N45" s="794">
        <f t="shared" si="0"/>
        <v>25</v>
      </c>
      <c r="O45" s="794">
        <f t="shared" si="1"/>
        <v>25</v>
      </c>
      <c r="P45" s="882" t="s">
        <v>1927</v>
      </c>
      <c r="Q45" s="881" t="s">
        <v>3392</v>
      </c>
      <c r="R45" s="883" t="s">
        <v>1927</v>
      </c>
      <c r="S45" s="797">
        <v>0</v>
      </c>
      <c r="T45" s="795" t="str">
        <f t="shared" si="13"/>
        <v>No hay Programación</v>
      </c>
      <c r="U45" s="885" t="str">
        <f t="shared" si="2"/>
        <v>De acuerdo con lo programado</v>
      </c>
      <c r="V45" s="883" t="s">
        <v>1927</v>
      </c>
      <c r="W45" s="797">
        <v>0</v>
      </c>
      <c r="X45" s="795" t="str">
        <f t="shared" si="14"/>
        <v>No hay Programación</v>
      </c>
      <c r="Y45" s="885" t="str">
        <f t="shared" si="3"/>
        <v>De acuerdo con lo programado</v>
      </c>
      <c r="Z45" s="883" t="s">
        <v>1927</v>
      </c>
      <c r="AA45" s="526">
        <v>2</v>
      </c>
      <c r="AB45" s="795" t="str">
        <f t="shared" si="15"/>
        <v>No hay Programación</v>
      </c>
      <c r="AC45" s="885" t="str">
        <f t="shared" si="5"/>
        <v>De acuerdo con lo programado</v>
      </c>
      <c r="AD45" s="528" t="s">
        <v>1927</v>
      </c>
      <c r="AE45" s="1020">
        <v>15</v>
      </c>
      <c r="AF45" s="795">
        <f t="shared" si="16"/>
        <v>0.6</v>
      </c>
      <c r="AG45" s="885" t="str">
        <f t="shared" si="7"/>
        <v>Atraso Leve</v>
      </c>
      <c r="AH45" s="875" t="s">
        <v>1927</v>
      </c>
      <c r="AI45" s="799">
        <f t="shared" si="8"/>
        <v>17</v>
      </c>
      <c r="AJ45" s="800">
        <f t="shared" si="17"/>
        <v>0.68</v>
      </c>
      <c r="AK45" s="885" t="str">
        <f t="shared" si="10"/>
        <v>Atraso Leve</v>
      </c>
      <c r="AL45" s="875" t="s">
        <v>1927</v>
      </c>
      <c r="AM45" s="536"/>
    </row>
    <row r="46" spans="1:39" ht="48" customHeight="1" thickTop="1" thickBot="1">
      <c r="A46" s="877">
        <f t="shared" si="11"/>
        <v>32</v>
      </c>
      <c r="B46" s="878">
        <v>12</v>
      </c>
      <c r="C46" s="878">
        <v>0</v>
      </c>
      <c r="D46" s="878">
        <v>0</v>
      </c>
      <c r="E46" s="878" t="s">
        <v>233</v>
      </c>
      <c r="F46" s="879" t="s">
        <v>3454</v>
      </c>
      <c r="G46" s="898" t="s">
        <v>175</v>
      </c>
      <c r="H46" s="898" t="s">
        <v>200</v>
      </c>
      <c r="I46" s="895">
        <v>40</v>
      </c>
      <c r="J46" s="792">
        <v>0</v>
      </c>
      <c r="K46" s="793">
        <f t="shared" si="12"/>
        <v>40</v>
      </c>
      <c r="L46" s="792">
        <v>0</v>
      </c>
      <c r="M46" s="792">
        <v>0</v>
      </c>
      <c r="N46" s="794">
        <f t="shared" si="0"/>
        <v>0</v>
      </c>
      <c r="O46" s="794">
        <f t="shared" si="1"/>
        <v>40</v>
      </c>
      <c r="P46" s="882" t="s">
        <v>1927</v>
      </c>
      <c r="Q46" s="881" t="s">
        <v>3392</v>
      </c>
      <c r="R46" s="883" t="s">
        <v>1927</v>
      </c>
      <c r="S46" s="903">
        <v>4</v>
      </c>
      <c r="T46" s="795">
        <f t="shared" si="13"/>
        <v>0.1</v>
      </c>
      <c r="U46" s="885" t="str">
        <f t="shared" si="2"/>
        <v>En riesgo en cumplimiento</v>
      </c>
      <c r="V46" s="883" t="s">
        <v>1927</v>
      </c>
      <c r="W46" s="884">
        <v>19</v>
      </c>
      <c r="X46" s="795" t="str">
        <f t="shared" si="14"/>
        <v>No hay Programación</v>
      </c>
      <c r="Y46" s="885" t="str">
        <f t="shared" si="3"/>
        <v>De acuerdo con lo programado</v>
      </c>
      <c r="Z46" s="883" t="s">
        <v>1927</v>
      </c>
      <c r="AA46" s="526">
        <v>5</v>
      </c>
      <c r="AB46" s="795" t="str">
        <f t="shared" si="15"/>
        <v>No hay Programación</v>
      </c>
      <c r="AC46" s="885" t="str">
        <f t="shared" si="5"/>
        <v>De acuerdo con lo programado</v>
      </c>
      <c r="AD46" s="528" t="s">
        <v>1927</v>
      </c>
      <c r="AE46" s="1020">
        <v>12</v>
      </c>
      <c r="AF46" s="795" t="str">
        <f t="shared" si="16"/>
        <v>No hay Programación</v>
      </c>
      <c r="AG46" s="885" t="str">
        <f t="shared" si="7"/>
        <v>De acuerdo con lo programado</v>
      </c>
      <c r="AH46" s="875" t="s">
        <v>1927</v>
      </c>
      <c r="AI46" s="799">
        <f t="shared" si="8"/>
        <v>40</v>
      </c>
      <c r="AJ46" s="800">
        <f t="shared" si="17"/>
        <v>1</v>
      </c>
      <c r="AK46" s="885" t="str">
        <f t="shared" si="10"/>
        <v>De acuerdo con lo programado</v>
      </c>
      <c r="AL46" s="875" t="s">
        <v>1927</v>
      </c>
      <c r="AM46" s="536"/>
    </row>
    <row r="47" spans="1:39" ht="48" customHeight="1" thickTop="1" thickBot="1">
      <c r="A47" s="877">
        <f t="shared" si="11"/>
        <v>33</v>
      </c>
      <c r="B47" s="878">
        <v>12</v>
      </c>
      <c r="C47" s="878">
        <v>0</v>
      </c>
      <c r="D47" s="878">
        <v>0</v>
      </c>
      <c r="E47" s="878" t="s">
        <v>233</v>
      </c>
      <c r="F47" s="894" t="s">
        <v>3455</v>
      </c>
      <c r="G47" s="898" t="s">
        <v>162</v>
      </c>
      <c r="H47" s="898" t="s">
        <v>200</v>
      </c>
      <c r="I47" s="895">
        <v>40</v>
      </c>
      <c r="J47" s="797">
        <v>0</v>
      </c>
      <c r="K47" s="793">
        <f t="shared" si="12"/>
        <v>40</v>
      </c>
      <c r="L47" s="797">
        <v>0</v>
      </c>
      <c r="M47" s="797">
        <v>0</v>
      </c>
      <c r="N47" s="794">
        <f t="shared" ref="N47:N78" si="18">+L47+M47</f>
        <v>0</v>
      </c>
      <c r="O47" s="794">
        <f t="shared" ref="O47:O78" si="19">+K47+N47</f>
        <v>40</v>
      </c>
      <c r="P47" s="882" t="s">
        <v>1927</v>
      </c>
      <c r="Q47" s="881" t="s">
        <v>3392</v>
      </c>
      <c r="R47" s="883" t="s">
        <v>1927</v>
      </c>
      <c r="S47" s="903">
        <v>37</v>
      </c>
      <c r="T47" s="795">
        <f t="shared" si="13"/>
        <v>0.92500000000000004</v>
      </c>
      <c r="U47" s="885" t="str">
        <f t="shared" si="2"/>
        <v>De acuerdo con lo programado</v>
      </c>
      <c r="V47" s="883" t="s">
        <v>1927</v>
      </c>
      <c r="W47" s="797">
        <v>0</v>
      </c>
      <c r="X47" s="795" t="str">
        <f t="shared" si="14"/>
        <v>No hay Programación</v>
      </c>
      <c r="Y47" s="885" t="str">
        <f t="shared" si="3"/>
        <v>De acuerdo con lo programado</v>
      </c>
      <c r="Z47" s="883" t="s">
        <v>1927</v>
      </c>
      <c r="AA47" s="526">
        <v>0</v>
      </c>
      <c r="AB47" s="795" t="str">
        <f t="shared" si="15"/>
        <v>No hay Programación</v>
      </c>
      <c r="AC47" s="885" t="str">
        <f t="shared" si="5"/>
        <v>De acuerdo con lo programado</v>
      </c>
      <c r="AD47" s="528" t="s">
        <v>1927</v>
      </c>
      <c r="AE47" s="1020">
        <v>3</v>
      </c>
      <c r="AF47" s="795" t="str">
        <f t="shared" si="16"/>
        <v>No hay Programación</v>
      </c>
      <c r="AG47" s="885" t="str">
        <f t="shared" si="7"/>
        <v>De acuerdo con lo programado</v>
      </c>
      <c r="AH47" s="875" t="s">
        <v>1927</v>
      </c>
      <c r="AI47" s="799">
        <f t="shared" si="8"/>
        <v>40</v>
      </c>
      <c r="AJ47" s="800">
        <f t="shared" si="17"/>
        <v>1</v>
      </c>
      <c r="AK47" s="885" t="str">
        <f t="shared" si="10"/>
        <v>De acuerdo con lo programado</v>
      </c>
      <c r="AL47" s="875" t="s">
        <v>1927</v>
      </c>
      <c r="AM47" s="536"/>
    </row>
    <row r="48" spans="1:39" ht="48" customHeight="1" thickTop="1" thickBot="1">
      <c r="A48" s="877">
        <f t="shared" ref="A48:A79" si="20">+A47+1</f>
        <v>34</v>
      </c>
      <c r="B48" s="878">
        <v>12</v>
      </c>
      <c r="C48" s="878">
        <v>0</v>
      </c>
      <c r="D48" s="878">
        <v>0</v>
      </c>
      <c r="E48" s="878" t="s">
        <v>233</v>
      </c>
      <c r="F48" s="894" t="s">
        <v>3456</v>
      </c>
      <c r="G48" s="898" t="s">
        <v>162</v>
      </c>
      <c r="H48" s="898" t="s">
        <v>200</v>
      </c>
      <c r="I48" s="895">
        <v>40</v>
      </c>
      <c r="J48" s="797">
        <v>0</v>
      </c>
      <c r="K48" s="793">
        <f t="shared" si="12"/>
        <v>40</v>
      </c>
      <c r="L48" s="895">
        <v>2</v>
      </c>
      <c r="M48" s="895">
        <v>16</v>
      </c>
      <c r="N48" s="794">
        <f t="shared" si="18"/>
        <v>18</v>
      </c>
      <c r="O48" s="794">
        <f t="shared" si="19"/>
        <v>58</v>
      </c>
      <c r="P48" s="882" t="s">
        <v>1927</v>
      </c>
      <c r="Q48" s="881" t="s">
        <v>3392</v>
      </c>
      <c r="R48" s="883" t="s">
        <v>1927</v>
      </c>
      <c r="S48" s="903">
        <v>21</v>
      </c>
      <c r="T48" s="795">
        <f t="shared" si="13"/>
        <v>0.52500000000000002</v>
      </c>
      <c r="U48" s="885" t="str">
        <f t="shared" si="2"/>
        <v>Atraso Leve</v>
      </c>
      <c r="V48" s="883" t="s">
        <v>1927</v>
      </c>
      <c r="W48" s="895">
        <v>19</v>
      </c>
      <c r="X48" s="795" t="str">
        <f t="shared" si="14"/>
        <v>No hay Programación</v>
      </c>
      <c r="Y48" s="885" t="str">
        <f t="shared" si="3"/>
        <v>De acuerdo con lo programado</v>
      </c>
      <c r="Z48" s="883" t="s">
        <v>1927</v>
      </c>
      <c r="AA48" s="526">
        <v>11</v>
      </c>
      <c r="AB48" s="795">
        <f t="shared" ref="AB48:AB79" si="21">IF(AA48="","No hay ejecución",IF(AND(L48=0),"No hay Programación", AA48/L48))</f>
        <v>5.5</v>
      </c>
      <c r="AC48" s="885" t="str">
        <f t="shared" si="5"/>
        <v>De acuerdo con lo programado</v>
      </c>
      <c r="AD48" s="528" t="s">
        <v>1927</v>
      </c>
      <c r="AE48" s="1020">
        <v>11</v>
      </c>
      <c r="AF48" s="795">
        <f t="shared" ref="AF48:AF79" si="22">IF(AE48="","No hay ejecución",IF(AND(M48=0),"No hay Programación", AE48/M48))</f>
        <v>0.6875</v>
      </c>
      <c r="AG48" s="885" t="str">
        <f t="shared" si="7"/>
        <v>Atraso Leve</v>
      </c>
      <c r="AH48" s="875" t="s">
        <v>1927</v>
      </c>
      <c r="AI48" s="799">
        <f t="shared" si="8"/>
        <v>62</v>
      </c>
      <c r="AJ48" s="800">
        <f t="shared" si="17"/>
        <v>1.0689655172413792</v>
      </c>
      <c r="AK48" s="885" t="str">
        <f t="shared" si="10"/>
        <v>De acuerdo con lo programado</v>
      </c>
      <c r="AL48" s="875" t="s">
        <v>3457</v>
      </c>
      <c r="AM48" s="536"/>
    </row>
    <row r="49" spans="1:39" ht="48" customHeight="1" thickTop="1" thickBot="1">
      <c r="A49" s="877">
        <f t="shared" si="20"/>
        <v>35</v>
      </c>
      <c r="B49" s="878">
        <v>12</v>
      </c>
      <c r="C49" s="878">
        <v>0</v>
      </c>
      <c r="D49" s="878">
        <v>0</v>
      </c>
      <c r="E49" s="878" t="s">
        <v>233</v>
      </c>
      <c r="F49" s="894" t="s">
        <v>3458</v>
      </c>
      <c r="G49" s="898" t="s">
        <v>176</v>
      </c>
      <c r="H49" s="898" t="s">
        <v>200</v>
      </c>
      <c r="I49" s="895">
        <v>35</v>
      </c>
      <c r="J49" s="895">
        <v>25</v>
      </c>
      <c r="K49" s="793">
        <f t="shared" si="12"/>
        <v>60</v>
      </c>
      <c r="L49" s="895">
        <v>26</v>
      </c>
      <c r="M49" s="895">
        <v>18</v>
      </c>
      <c r="N49" s="794">
        <f t="shared" si="18"/>
        <v>44</v>
      </c>
      <c r="O49" s="794">
        <f t="shared" si="19"/>
        <v>104</v>
      </c>
      <c r="P49" s="882" t="s">
        <v>1927</v>
      </c>
      <c r="Q49" s="881" t="s">
        <v>3392</v>
      </c>
      <c r="R49" s="883" t="s">
        <v>1927</v>
      </c>
      <c r="S49" s="903">
        <v>52</v>
      </c>
      <c r="T49" s="795">
        <f t="shared" si="13"/>
        <v>1.4857142857142858</v>
      </c>
      <c r="U49" s="885" t="str">
        <f t="shared" si="2"/>
        <v>De acuerdo con lo programado</v>
      </c>
      <c r="V49" s="897" t="s">
        <v>3459</v>
      </c>
      <c r="W49" s="895">
        <v>38</v>
      </c>
      <c r="X49" s="795">
        <f t="shared" si="14"/>
        <v>1.52</v>
      </c>
      <c r="Y49" s="885" t="str">
        <f t="shared" si="3"/>
        <v>De acuerdo con lo programado</v>
      </c>
      <c r="Z49" s="883" t="s">
        <v>1927</v>
      </c>
      <c r="AA49" s="526">
        <v>42</v>
      </c>
      <c r="AB49" s="795">
        <f t="shared" si="21"/>
        <v>1.6153846153846154</v>
      </c>
      <c r="AC49" s="885" t="str">
        <f t="shared" si="5"/>
        <v>De acuerdo con lo programado</v>
      </c>
      <c r="AD49" s="528" t="s">
        <v>3402</v>
      </c>
      <c r="AE49" s="1020">
        <v>46</v>
      </c>
      <c r="AF49" s="795">
        <f t="shared" si="22"/>
        <v>2.5555555555555554</v>
      </c>
      <c r="AG49" s="885" t="str">
        <f t="shared" si="7"/>
        <v>De acuerdo con lo programado</v>
      </c>
      <c r="AH49" s="875" t="s">
        <v>1927</v>
      </c>
      <c r="AI49" s="799">
        <f t="shared" si="8"/>
        <v>178</v>
      </c>
      <c r="AJ49" s="800">
        <f t="shared" si="17"/>
        <v>1.7115384615384615</v>
      </c>
      <c r="AK49" s="885" t="str">
        <f t="shared" si="10"/>
        <v>De acuerdo con lo programado</v>
      </c>
      <c r="AL49" s="875" t="s">
        <v>3460</v>
      </c>
      <c r="AM49" s="536"/>
    </row>
    <row r="50" spans="1:39" ht="48" customHeight="1" thickTop="1" thickBot="1">
      <c r="A50" s="877">
        <f t="shared" si="20"/>
        <v>36</v>
      </c>
      <c r="B50" s="878" t="s">
        <v>1927</v>
      </c>
      <c r="C50" s="878" t="s">
        <v>1927</v>
      </c>
      <c r="D50" s="878" t="s">
        <v>1927</v>
      </c>
      <c r="E50" s="878" t="s">
        <v>1927</v>
      </c>
      <c r="F50" s="894" t="s">
        <v>3461</v>
      </c>
      <c r="G50" s="898" t="s">
        <v>187</v>
      </c>
      <c r="H50" s="898" t="s">
        <v>204</v>
      </c>
      <c r="I50" s="797">
        <v>0</v>
      </c>
      <c r="J50" s="884">
        <v>5</v>
      </c>
      <c r="K50" s="793">
        <f t="shared" si="12"/>
        <v>5</v>
      </c>
      <c r="L50" s="884">
        <v>6</v>
      </c>
      <c r="M50" s="884">
        <v>26</v>
      </c>
      <c r="N50" s="794">
        <f t="shared" si="18"/>
        <v>32</v>
      </c>
      <c r="O50" s="794">
        <f t="shared" si="19"/>
        <v>37</v>
      </c>
      <c r="P50" s="882" t="s">
        <v>1927</v>
      </c>
      <c r="Q50" s="881" t="s">
        <v>3392</v>
      </c>
      <c r="R50" s="883" t="s">
        <v>1927</v>
      </c>
      <c r="S50" s="797">
        <v>0</v>
      </c>
      <c r="T50" s="795" t="str">
        <f t="shared" si="13"/>
        <v>No hay Programación</v>
      </c>
      <c r="U50" s="885" t="str">
        <f t="shared" si="2"/>
        <v>De acuerdo con lo programado</v>
      </c>
      <c r="V50" s="897" t="s">
        <v>1927</v>
      </c>
      <c r="W50" s="895">
        <v>3</v>
      </c>
      <c r="X50" s="795">
        <f t="shared" si="14"/>
        <v>0.6</v>
      </c>
      <c r="Y50" s="885" t="str">
        <f t="shared" si="3"/>
        <v>Atraso Leve</v>
      </c>
      <c r="Z50" s="883" t="s">
        <v>1927</v>
      </c>
      <c r="AA50" s="526">
        <v>17</v>
      </c>
      <c r="AB50" s="795">
        <f t="shared" si="21"/>
        <v>2.8333333333333335</v>
      </c>
      <c r="AC50" s="885" t="str">
        <f t="shared" si="5"/>
        <v>De acuerdo con lo programado</v>
      </c>
      <c r="AD50" s="528" t="s">
        <v>3462</v>
      </c>
      <c r="AE50" s="1020">
        <v>16</v>
      </c>
      <c r="AF50" s="795">
        <f t="shared" si="22"/>
        <v>0.61538461538461542</v>
      </c>
      <c r="AG50" s="885" t="str">
        <f t="shared" si="7"/>
        <v>Atraso Leve</v>
      </c>
      <c r="AH50" s="875" t="s">
        <v>1927</v>
      </c>
      <c r="AI50" s="799">
        <f t="shared" si="8"/>
        <v>36</v>
      </c>
      <c r="AJ50" s="800">
        <f t="shared" si="17"/>
        <v>0.97297297297297303</v>
      </c>
      <c r="AK50" s="885" t="str">
        <f t="shared" si="10"/>
        <v>De acuerdo con lo programado</v>
      </c>
      <c r="AL50" s="875" t="s">
        <v>1927</v>
      </c>
      <c r="AM50" s="536"/>
    </row>
    <row r="51" spans="1:39" ht="48" customHeight="1" thickTop="1" thickBot="1">
      <c r="A51" s="877">
        <f t="shared" si="20"/>
        <v>37</v>
      </c>
      <c r="B51" s="878">
        <v>12</v>
      </c>
      <c r="C51" s="878">
        <v>0</v>
      </c>
      <c r="D51" s="878">
        <v>0</v>
      </c>
      <c r="E51" s="878" t="s">
        <v>233</v>
      </c>
      <c r="F51" s="899" t="s">
        <v>3463</v>
      </c>
      <c r="G51" s="898" t="s">
        <v>187</v>
      </c>
      <c r="H51" s="898" t="s">
        <v>204</v>
      </c>
      <c r="I51" s="895">
        <v>38</v>
      </c>
      <c r="J51" s="895">
        <v>170</v>
      </c>
      <c r="K51" s="793">
        <f t="shared" si="12"/>
        <v>208</v>
      </c>
      <c r="L51" s="895">
        <v>107</v>
      </c>
      <c r="M51" s="895">
        <v>97</v>
      </c>
      <c r="N51" s="794">
        <f t="shared" si="18"/>
        <v>204</v>
      </c>
      <c r="O51" s="794">
        <f t="shared" si="19"/>
        <v>412</v>
      </c>
      <c r="P51" s="882" t="s">
        <v>1927</v>
      </c>
      <c r="Q51" s="881" t="s">
        <v>3392</v>
      </c>
      <c r="R51" s="883" t="s">
        <v>1927</v>
      </c>
      <c r="S51" s="903">
        <v>49</v>
      </c>
      <c r="T51" s="795">
        <f t="shared" si="13"/>
        <v>1.2894736842105263</v>
      </c>
      <c r="U51" s="885" t="str">
        <f t="shared" si="2"/>
        <v>De acuerdo con lo programado</v>
      </c>
      <c r="V51" s="897" t="s">
        <v>3464</v>
      </c>
      <c r="W51" s="895">
        <v>140</v>
      </c>
      <c r="X51" s="795">
        <f t="shared" si="14"/>
        <v>0.82352941176470584</v>
      </c>
      <c r="Y51" s="885" t="str">
        <f t="shared" si="3"/>
        <v>Atraso Leve</v>
      </c>
      <c r="Z51" s="883" t="s">
        <v>1927</v>
      </c>
      <c r="AA51" s="526">
        <v>148</v>
      </c>
      <c r="AB51" s="795">
        <f t="shared" si="21"/>
        <v>1.3831775700934579</v>
      </c>
      <c r="AC51" s="885" t="str">
        <f t="shared" si="5"/>
        <v>De acuerdo con lo programado</v>
      </c>
      <c r="AD51" s="528" t="s">
        <v>3465</v>
      </c>
      <c r="AE51" s="1020">
        <v>101</v>
      </c>
      <c r="AF51" s="795">
        <f t="shared" si="22"/>
        <v>1.0412371134020619</v>
      </c>
      <c r="AG51" s="885" t="str">
        <f t="shared" si="7"/>
        <v>De acuerdo con lo programado</v>
      </c>
      <c r="AH51" s="875" t="s">
        <v>1927</v>
      </c>
      <c r="AI51" s="799">
        <f t="shared" si="8"/>
        <v>438</v>
      </c>
      <c r="AJ51" s="800">
        <f t="shared" si="17"/>
        <v>1.0631067961165048</v>
      </c>
      <c r="AK51" s="885" t="str">
        <f t="shared" si="10"/>
        <v>De acuerdo con lo programado</v>
      </c>
      <c r="AL51" s="875" t="s">
        <v>3466</v>
      </c>
      <c r="AM51" s="536"/>
    </row>
    <row r="52" spans="1:39" ht="48" customHeight="1" thickTop="1" thickBot="1">
      <c r="A52" s="877">
        <f t="shared" si="20"/>
        <v>38</v>
      </c>
      <c r="B52" s="878">
        <v>12</v>
      </c>
      <c r="C52" s="878">
        <v>0</v>
      </c>
      <c r="D52" s="878">
        <v>0</v>
      </c>
      <c r="E52" s="878" t="s">
        <v>235</v>
      </c>
      <c r="F52" s="879" t="s">
        <v>3467</v>
      </c>
      <c r="G52" s="898" t="s">
        <v>167</v>
      </c>
      <c r="H52" s="898" t="s">
        <v>200</v>
      </c>
      <c r="I52" s="792">
        <v>0</v>
      </c>
      <c r="J52" s="792">
        <v>0</v>
      </c>
      <c r="K52" s="793">
        <f t="shared" si="12"/>
        <v>0</v>
      </c>
      <c r="L52" s="792">
        <v>0</v>
      </c>
      <c r="M52" s="885">
        <v>3</v>
      </c>
      <c r="N52" s="794">
        <f t="shared" si="18"/>
        <v>3</v>
      </c>
      <c r="O52" s="794">
        <f t="shared" si="19"/>
        <v>3</v>
      </c>
      <c r="P52" s="882" t="s">
        <v>1927</v>
      </c>
      <c r="Q52" s="881" t="s">
        <v>3392</v>
      </c>
      <c r="R52" s="883" t="s">
        <v>1927</v>
      </c>
      <c r="S52" s="797">
        <v>0</v>
      </c>
      <c r="T52" s="795" t="str">
        <f t="shared" si="13"/>
        <v>No hay Programación</v>
      </c>
      <c r="U52" s="885" t="str">
        <f t="shared" si="2"/>
        <v>De acuerdo con lo programado</v>
      </c>
      <c r="V52" s="883" t="s">
        <v>1927</v>
      </c>
      <c r="W52" s="905">
        <v>4</v>
      </c>
      <c r="X52" s="795" t="str">
        <f t="shared" si="14"/>
        <v>No hay Programación</v>
      </c>
      <c r="Y52" s="885" t="str">
        <f t="shared" si="3"/>
        <v>De acuerdo con lo programado</v>
      </c>
      <c r="Z52" s="883" t="s">
        <v>3468</v>
      </c>
      <c r="AA52" s="797">
        <v>0</v>
      </c>
      <c r="AB52" s="795" t="str">
        <f t="shared" si="21"/>
        <v>No hay Programación</v>
      </c>
      <c r="AC52" s="885" t="str">
        <f t="shared" si="5"/>
        <v>De acuerdo con lo programado</v>
      </c>
      <c r="AD52" s="528" t="s">
        <v>1927</v>
      </c>
      <c r="AE52" s="1020">
        <v>0</v>
      </c>
      <c r="AF52" s="795">
        <f t="shared" si="22"/>
        <v>0</v>
      </c>
      <c r="AG52" s="885" t="str">
        <f t="shared" si="7"/>
        <v>En riesgo en cumplimiento</v>
      </c>
      <c r="AH52" s="875" t="s">
        <v>1927</v>
      </c>
      <c r="AI52" s="799">
        <f t="shared" si="8"/>
        <v>4</v>
      </c>
      <c r="AJ52" s="800">
        <f t="shared" si="17"/>
        <v>1.3333333333333333</v>
      </c>
      <c r="AK52" s="885" t="str">
        <f t="shared" si="10"/>
        <v>De acuerdo con lo programado</v>
      </c>
      <c r="AL52" s="1110" t="s">
        <v>3468</v>
      </c>
      <c r="AM52" s="536"/>
    </row>
    <row r="53" spans="1:39" ht="48" customHeight="1" thickTop="1" thickBot="1">
      <c r="A53" s="877">
        <f t="shared" si="20"/>
        <v>39</v>
      </c>
      <c r="B53" s="878">
        <v>12</v>
      </c>
      <c r="C53" s="878">
        <v>0</v>
      </c>
      <c r="D53" s="878">
        <v>0</v>
      </c>
      <c r="E53" s="878" t="s">
        <v>235</v>
      </c>
      <c r="F53" s="899" t="s">
        <v>3469</v>
      </c>
      <c r="G53" s="898" t="s">
        <v>175</v>
      </c>
      <c r="H53" s="898" t="s">
        <v>215</v>
      </c>
      <c r="I53" s="792">
        <v>0</v>
      </c>
      <c r="J53" s="792">
        <v>0</v>
      </c>
      <c r="K53" s="793">
        <f t="shared" si="12"/>
        <v>0</v>
      </c>
      <c r="L53" s="792">
        <v>0</v>
      </c>
      <c r="M53" s="885">
        <v>3</v>
      </c>
      <c r="N53" s="794">
        <f t="shared" si="18"/>
        <v>3</v>
      </c>
      <c r="O53" s="794">
        <f t="shared" si="19"/>
        <v>3</v>
      </c>
      <c r="P53" s="882" t="s">
        <v>1927</v>
      </c>
      <c r="Q53" s="881" t="s">
        <v>3392</v>
      </c>
      <c r="R53" s="883" t="s">
        <v>1927</v>
      </c>
      <c r="S53" s="797">
        <v>0</v>
      </c>
      <c r="T53" s="795" t="str">
        <f t="shared" si="13"/>
        <v>No hay Programación</v>
      </c>
      <c r="U53" s="885" t="str">
        <f t="shared" si="2"/>
        <v>De acuerdo con lo programado</v>
      </c>
      <c r="V53" s="883" t="s">
        <v>1927</v>
      </c>
      <c r="W53" s="797">
        <v>0</v>
      </c>
      <c r="X53" s="795" t="str">
        <f t="shared" si="14"/>
        <v>No hay Programación</v>
      </c>
      <c r="Y53" s="885" t="str">
        <f t="shared" si="3"/>
        <v>De acuerdo con lo programado</v>
      </c>
      <c r="Z53" s="883" t="s">
        <v>1927</v>
      </c>
      <c r="AA53" s="526">
        <v>1</v>
      </c>
      <c r="AB53" s="795" t="str">
        <f t="shared" si="21"/>
        <v>No hay Programación</v>
      </c>
      <c r="AC53" s="885" t="str">
        <f t="shared" si="5"/>
        <v>De acuerdo con lo programado</v>
      </c>
      <c r="AD53" s="528" t="s">
        <v>1927</v>
      </c>
      <c r="AE53" s="1020">
        <v>3</v>
      </c>
      <c r="AF53" s="795">
        <f t="shared" si="22"/>
        <v>1</v>
      </c>
      <c r="AG53" s="885" t="str">
        <f t="shared" si="7"/>
        <v>De acuerdo con lo programado</v>
      </c>
      <c r="AH53" s="875" t="s">
        <v>1927</v>
      </c>
      <c r="AI53" s="799">
        <f t="shared" si="8"/>
        <v>4</v>
      </c>
      <c r="AJ53" s="800">
        <f t="shared" si="17"/>
        <v>1.3333333333333333</v>
      </c>
      <c r="AK53" s="885" t="str">
        <f t="shared" si="10"/>
        <v>De acuerdo con lo programado</v>
      </c>
      <c r="AL53" s="1110" t="s">
        <v>3468</v>
      </c>
      <c r="AM53" s="536"/>
    </row>
    <row r="54" spans="1:39" ht="48" customHeight="1" thickTop="1" thickBot="1">
      <c r="A54" s="877">
        <f t="shared" si="20"/>
        <v>40</v>
      </c>
      <c r="B54" s="878">
        <v>12</v>
      </c>
      <c r="C54" s="878">
        <v>0</v>
      </c>
      <c r="D54" s="878">
        <v>0</v>
      </c>
      <c r="E54" s="878" t="s">
        <v>235</v>
      </c>
      <c r="F54" s="899" t="s">
        <v>3470</v>
      </c>
      <c r="G54" s="898" t="s">
        <v>175</v>
      </c>
      <c r="H54" s="898" t="s">
        <v>200</v>
      </c>
      <c r="I54" s="792">
        <v>0</v>
      </c>
      <c r="J54" s="792">
        <v>0</v>
      </c>
      <c r="K54" s="793">
        <f t="shared" si="12"/>
        <v>0</v>
      </c>
      <c r="L54" s="792">
        <v>0</v>
      </c>
      <c r="M54" s="885">
        <v>3</v>
      </c>
      <c r="N54" s="794">
        <f t="shared" si="18"/>
        <v>3</v>
      </c>
      <c r="O54" s="794">
        <f t="shared" si="19"/>
        <v>3</v>
      </c>
      <c r="P54" s="882" t="s">
        <v>1927</v>
      </c>
      <c r="Q54" s="881" t="s">
        <v>3392</v>
      </c>
      <c r="R54" s="883" t="s">
        <v>1927</v>
      </c>
      <c r="S54" s="797">
        <v>0</v>
      </c>
      <c r="T54" s="795" t="str">
        <f t="shared" si="13"/>
        <v>No hay Programación</v>
      </c>
      <c r="U54" s="885" t="str">
        <f t="shared" si="2"/>
        <v>De acuerdo con lo programado</v>
      </c>
      <c r="V54" s="883" t="s">
        <v>1927</v>
      </c>
      <c r="W54" s="797">
        <v>0</v>
      </c>
      <c r="X54" s="795" t="str">
        <f t="shared" si="14"/>
        <v>No hay Programación</v>
      </c>
      <c r="Y54" s="885" t="str">
        <f t="shared" si="3"/>
        <v>De acuerdo con lo programado</v>
      </c>
      <c r="Z54" s="883" t="s">
        <v>1927</v>
      </c>
      <c r="AA54" s="526">
        <v>0</v>
      </c>
      <c r="AB54" s="795" t="str">
        <f t="shared" si="21"/>
        <v>No hay Programación</v>
      </c>
      <c r="AC54" s="885" t="str">
        <f t="shared" si="5"/>
        <v>De acuerdo con lo programado</v>
      </c>
      <c r="AD54" s="528" t="s">
        <v>1927</v>
      </c>
      <c r="AE54" s="1020">
        <v>3</v>
      </c>
      <c r="AF54" s="795">
        <f t="shared" si="22"/>
        <v>1</v>
      </c>
      <c r="AG54" s="885" t="str">
        <f t="shared" si="7"/>
        <v>De acuerdo con lo programado</v>
      </c>
      <c r="AH54" s="875" t="s">
        <v>1927</v>
      </c>
      <c r="AI54" s="799">
        <f t="shared" si="8"/>
        <v>3</v>
      </c>
      <c r="AJ54" s="800">
        <f t="shared" si="17"/>
        <v>1</v>
      </c>
      <c r="AK54" s="885" t="str">
        <f t="shared" si="10"/>
        <v>De acuerdo con lo programado</v>
      </c>
      <c r="AL54" s="875" t="s">
        <v>1927</v>
      </c>
      <c r="AM54" s="536"/>
    </row>
    <row r="55" spans="1:39" ht="48" customHeight="1" thickTop="1" thickBot="1">
      <c r="A55" s="877">
        <f t="shared" si="20"/>
        <v>41</v>
      </c>
      <c r="B55" s="878">
        <v>12</v>
      </c>
      <c r="C55" s="878">
        <v>0</v>
      </c>
      <c r="D55" s="878">
        <v>0</v>
      </c>
      <c r="E55" s="878" t="s">
        <v>237</v>
      </c>
      <c r="F55" s="879" t="s">
        <v>3471</v>
      </c>
      <c r="G55" s="898" t="s">
        <v>175</v>
      </c>
      <c r="H55" s="898" t="s">
        <v>200</v>
      </c>
      <c r="I55" s="797">
        <v>0</v>
      </c>
      <c r="J55" s="797">
        <v>0</v>
      </c>
      <c r="K55" s="793">
        <f t="shared" si="12"/>
        <v>0</v>
      </c>
      <c r="L55" s="797">
        <v>0</v>
      </c>
      <c r="M55" s="797">
        <v>0</v>
      </c>
      <c r="N55" s="794">
        <f t="shared" si="18"/>
        <v>0</v>
      </c>
      <c r="O55" s="794">
        <f t="shared" si="19"/>
        <v>0</v>
      </c>
      <c r="P55" s="882" t="s">
        <v>1927</v>
      </c>
      <c r="Q55" s="881" t="s">
        <v>3392</v>
      </c>
      <c r="R55" s="883" t="s">
        <v>1927</v>
      </c>
      <c r="S55" s="797">
        <v>0</v>
      </c>
      <c r="T55" s="795" t="str">
        <f t="shared" si="13"/>
        <v>No hay Programación</v>
      </c>
      <c r="U55" s="885" t="str">
        <f t="shared" si="2"/>
        <v>De acuerdo con lo programado</v>
      </c>
      <c r="V55" s="883" t="s">
        <v>1927</v>
      </c>
      <c r="W55" s="797">
        <v>0</v>
      </c>
      <c r="X55" s="795" t="str">
        <f t="shared" si="14"/>
        <v>No hay Programación</v>
      </c>
      <c r="Y55" s="885" t="str">
        <f t="shared" si="3"/>
        <v>De acuerdo con lo programado</v>
      </c>
      <c r="Z55" s="883" t="s">
        <v>1927</v>
      </c>
      <c r="AA55" s="526">
        <v>0</v>
      </c>
      <c r="AB55" s="795" t="str">
        <f t="shared" si="21"/>
        <v>No hay Programación</v>
      </c>
      <c r="AC55" s="885" t="str">
        <f t="shared" si="5"/>
        <v>De acuerdo con lo programado</v>
      </c>
      <c r="AD55" s="528" t="s">
        <v>1927</v>
      </c>
      <c r="AE55" s="1020">
        <v>0</v>
      </c>
      <c r="AF55" s="795" t="str">
        <f t="shared" si="22"/>
        <v>No hay Programación</v>
      </c>
      <c r="AG55" s="885" t="str">
        <f t="shared" si="7"/>
        <v>De acuerdo con lo programado</v>
      </c>
      <c r="AH55" s="875" t="s">
        <v>1927</v>
      </c>
      <c r="AI55" s="1021">
        <v>0</v>
      </c>
      <c r="AJ55" s="800" t="str">
        <f t="shared" si="17"/>
        <v>No hay Programación</v>
      </c>
      <c r="AK55" s="885" t="str">
        <f t="shared" si="10"/>
        <v>De acuerdo con lo programado</v>
      </c>
      <c r="AL55" s="875" t="s">
        <v>1927</v>
      </c>
      <c r="AM55" s="536"/>
    </row>
    <row r="56" spans="1:39" ht="48" customHeight="1" thickTop="1" thickBot="1">
      <c r="A56" s="877">
        <f t="shared" si="20"/>
        <v>42</v>
      </c>
      <c r="B56" s="878">
        <v>12</v>
      </c>
      <c r="C56" s="878">
        <v>0</v>
      </c>
      <c r="D56" s="878">
        <v>0</v>
      </c>
      <c r="E56" s="878" t="s">
        <v>237</v>
      </c>
      <c r="F56" s="899" t="s">
        <v>3472</v>
      </c>
      <c r="G56" s="898" t="s">
        <v>175</v>
      </c>
      <c r="H56" s="898" t="s">
        <v>200</v>
      </c>
      <c r="I56" s="792">
        <v>0</v>
      </c>
      <c r="J56" s="792">
        <v>0</v>
      </c>
      <c r="K56" s="793">
        <f t="shared" si="12"/>
        <v>0</v>
      </c>
      <c r="L56" s="792">
        <v>0</v>
      </c>
      <c r="M56" s="792">
        <v>0</v>
      </c>
      <c r="N56" s="794">
        <f t="shared" si="18"/>
        <v>0</v>
      </c>
      <c r="O56" s="794">
        <f t="shared" si="19"/>
        <v>0</v>
      </c>
      <c r="P56" s="882" t="s">
        <v>1927</v>
      </c>
      <c r="Q56" s="881" t="s">
        <v>3392</v>
      </c>
      <c r="R56" s="883" t="s">
        <v>1927</v>
      </c>
      <c r="S56" s="797">
        <v>0</v>
      </c>
      <c r="T56" s="795" t="str">
        <f t="shared" si="13"/>
        <v>No hay Programación</v>
      </c>
      <c r="U56" s="885" t="str">
        <f t="shared" si="2"/>
        <v>De acuerdo con lo programado</v>
      </c>
      <c r="V56" s="883" t="s">
        <v>1927</v>
      </c>
      <c r="W56" s="797">
        <v>0</v>
      </c>
      <c r="X56" s="795" t="str">
        <f t="shared" si="14"/>
        <v>No hay Programación</v>
      </c>
      <c r="Y56" s="885" t="str">
        <f t="shared" si="3"/>
        <v>De acuerdo con lo programado</v>
      </c>
      <c r="Z56" s="883" t="s">
        <v>1927</v>
      </c>
      <c r="AA56" s="526">
        <v>0</v>
      </c>
      <c r="AB56" s="795" t="str">
        <f t="shared" si="21"/>
        <v>No hay Programación</v>
      </c>
      <c r="AC56" s="885" t="str">
        <f t="shared" si="5"/>
        <v>De acuerdo con lo programado</v>
      </c>
      <c r="AD56" s="528" t="s">
        <v>1927</v>
      </c>
      <c r="AE56" s="1020">
        <v>0</v>
      </c>
      <c r="AF56" s="795" t="str">
        <f t="shared" si="22"/>
        <v>No hay Programación</v>
      </c>
      <c r="AG56" s="885" t="str">
        <f t="shared" si="7"/>
        <v>De acuerdo con lo programado</v>
      </c>
      <c r="AH56" s="875" t="s">
        <v>1927</v>
      </c>
      <c r="AI56" s="1021">
        <v>0</v>
      </c>
      <c r="AJ56" s="800" t="str">
        <f t="shared" si="17"/>
        <v>No hay Programación</v>
      </c>
      <c r="AK56" s="885" t="str">
        <f t="shared" si="10"/>
        <v>De acuerdo con lo programado</v>
      </c>
      <c r="AL56" s="875" t="s">
        <v>1927</v>
      </c>
      <c r="AM56" s="536"/>
    </row>
    <row r="57" spans="1:39" ht="48" customHeight="1" thickTop="1" thickBot="1">
      <c r="A57" s="877">
        <f t="shared" si="20"/>
        <v>43</v>
      </c>
      <c r="B57" s="878">
        <v>12</v>
      </c>
      <c r="C57" s="878">
        <v>0</v>
      </c>
      <c r="D57" s="878">
        <v>0</v>
      </c>
      <c r="E57" s="878" t="s">
        <v>237</v>
      </c>
      <c r="F57" s="899" t="s">
        <v>3473</v>
      </c>
      <c r="G57" s="898" t="s">
        <v>175</v>
      </c>
      <c r="H57" s="898" t="s">
        <v>200</v>
      </c>
      <c r="I57" s="792">
        <v>0</v>
      </c>
      <c r="J57" s="792">
        <v>0</v>
      </c>
      <c r="K57" s="793">
        <f t="shared" si="12"/>
        <v>0</v>
      </c>
      <c r="L57" s="792">
        <v>0</v>
      </c>
      <c r="M57" s="792">
        <v>0</v>
      </c>
      <c r="N57" s="794">
        <f t="shared" si="18"/>
        <v>0</v>
      </c>
      <c r="O57" s="794">
        <f t="shared" si="19"/>
        <v>0</v>
      </c>
      <c r="P57" s="882" t="s">
        <v>1927</v>
      </c>
      <c r="Q57" s="881" t="s">
        <v>3392</v>
      </c>
      <c r="R57" s="883" t="s">
        <v>1927</v>
      </c>
      <c r="S57" s="797">
        <v>0</v>
      </c>
      <c r="T57" s="795" t="str">
        <f t="shared" si="13"/>
        <v>No hay Programación</v>
      </c>
      <c r="U57" s="885" t="str">
        <f t="shared" si="2"/>
        <v>De acuerdo con lo programado</v>
      </c>
      <c r="V57" s="883" t="s">
        <v>1927</v>
      </c>
      <c r="W57" s="797">
        <v>0</v>
      </c>
      <c r="X57" s="795" t="str">
        <f t="shared" si="14"/>
        <v>No hay Programación</v>
      </c>
      <c r="Y57" s="885" t="str">
        <f t="shared" si="3"/>
        <v>De acuerdo con lo programado</v>
      </c>
      <c r="Z57" s="883" t="s">
        <v>1927</v>
      </c>
      <c r="AA57" s="526">
        <v>0</v>
      </c>
      <c r="AB57" s="795" t="str">
        <f t="shared" si="21"/>
        <v>No hay Programación</v>
      </c>
      <c r="AC57" s="885" t="str">
        <f t="shared" si="5"/>
        <v>De acuerdo con lo programado</v>
      </c>
      <c r="AD57" s="528" t="s">
        <v>1927</v>
      </c>
      <c r="AE57" s="1020">
        <v>0</v>
      </c>
      <c r="AF57" s="795" t="str">
        <f t="shared" si="22"/>
        <v>No hay Programación</v>
      </c>
      <c r="AG57" s="885" t="str">
        <f t="shared" si="7"/>
        <v>De acuerdo con lo programado</v>
      </c>
      <c r="AH57" s="875" t="s">
        <v>1927</v>
      </c>
      <c r="AI57" s="1021">
        <v>0</v>
      </c>
      <c r="AJ57" s="800" t="str">
        <f t="shared" si="17"/>
        <v>No hay Programación</v>
      </c>
      <c r="AK57" s="885" t="str">
        <f t="shared" si="10"/>
        <v>De acuerdo con lo programado</v>
      </c>
      <c r="AL57" s="875" t="s">
        <v>1927</v>
      </c>
      <c r="AM57" s="536"/>
    </row>
    <row r="58" spans="1:39" ht="48" hidden="1" customHeight="1" thickTop="1" thickBot="1">
      <c r="A58" s="877">
        <f t="shared" si="20"/>
        <v>44</v>
      </c>
      <c r="B58" s="878">
        <v>12</v>
      </c>
      <c r="C58" s="878">
        <v>0</v>
      </c>
      <c r="D58" s="878">
        <v>0</v>
      </c>
      <c r="E58" s="878" t="s">
        <v>239</v>
      </c>
      <c r="F58" s="879" t="s">
        <v>3474</v>
      </c>
      <c r="G58" s="898" t="s">
        <v>1927</v>
      </c>
      <c r="H58" s="898" t="s">
        <v>1927</v>
      </c>
      <c r="I58" s="895">
        <v>22</v>
      </c>
      <c r="J58" s="792">
        <v>0</v>
      </c>
      <c r="K58" s="793">
        <f t="shared" si="12"/>
        <v>22</v>
      </c>
      <c r="L58" s="792">
        <v>0</v>
      </c>
      <c r="M58" s="792">
        <v>0</v>
      </c>
      <c r="N58" s="794">
        <f t="shared" si="18"/>
        <v>0</v>
      </c>
      <c r="O58" s="794">
        <f t="shared" si="19"/>
        <v>22</v>
      </c>
      <c r="P58" s="882" t="s">
        <v>1927</v>
      </c>
      <c r="Q58" s="881" t="s">
        <v>3392</v>
      </c>
      <c r="R58" s="883" t="s">
        <v>1927</v>
      </c>
      <c r="S58" s="797">
        <v>0</v>
      </c>
      <c r="T58" s="795">
        <f t="shared" si="13"/>
        <v>0</v>
      </c>
      <c r="U58" s="885" t="str">
        <f t="shared" si="2"/>
        <v>En riesgo en cumplimiento</v>
      </c>
      <c r="V58" s="883" t="s">
        <v>1927</v>
      </c>
      <c r="W58" s="797">
        <v>0</v>
      </c>
      <c r="X58" s="795" t="str">
        <f t="shared" si="14"/>
        <v>No hay Programación</v>
      </c>
      <c r="Y58" s="885" t="str">
        <f t="shared" si="3"/>
        <v>De acuerdo con lo programado</v>
      </c>
      <c r="Z58" s="883" t="s">
        <v>1927</v>
      </c>
      <c r="AA58" s="526">
        <v>0</v>
      </c>
      <c r="AB58" s="795" t="str">
        <f t="shared" si="21"/>
        <v>No hay Programación</v>
      </c>
      <c r="AC58" s="885" t="str">
        <f t="shared" si="5"/>
        <v>De acuerdo con lo programado</v>
      </c>
      <c r="AD58" s="528" t="s">
        <v>1927</v>
      </c>
      <c r="AE58" s="1020">
        <v>19</v>
      </c>
      <c r="AF58" s="795" t="str">
        <f t="shared" si="22"/>
        <v>No hay Programación</v>
      </c>
      <c r="AG58" s="885" t="str">
        <f t="shared" si="7"/>
        <v>De acuerdo con lo programado</v>
      </c>
      <c r="AH58" s="875" t="s">
        <v>1927</v>
      </c>
      <c r="AI58" s="799">
        <f t="shared" si="8"/>
        <v>19</v>
      </c>
      <c r="AJ58" s="800">
        <f t="shared" si="17"/>
        <v>0.86363636363636365</v>
      </c>
      <c r="AK58" s="885" t="str">
        <f t="shared" si="10"/>
        <v>Atraso Leve</v>
      </c>
      <c r="AL58" s="875" t="s">
        <v>1927</v>
      </c>
      <c r="AM58" s="536"/>
    </row>
    <row r="59" spans="1:39" ht="48" hidden="1" customHeight="1" thickTop="1" thickBot="1">
      <c r="A59" s="877">
        <f t="shared" si="20"/>
        <v>45</v>
      </c>
      <c r="B59" s="878">
        <v>12</v>
      </c>
      <c r="C59" s="878">
        <v>0</v>
      </c>
      <c r="D59" s="878">
        <v>0</v>
      </c>
      <c r="E59" s="878" t="s">
        <v>239</v>
      </c>
      <c r="F59" s="899" t="s">
        <v>3475</v>
      </c>
      <c r="G59" s="898" t="s">
        <v>162</v>
      </c>
      <c r="H59" s="898" t="s">
        <v>199</v>
      </c>
      <c r="I59" s="895">
        <v>22</v>
      </c>
      <c r="J59" s="792">
        <v>0</v>
      </c>
      <c r="K59" s="793">
        <f t="shared" si="12"/>
        <v>22</v>
      </c>
      <c r="L59" s="792">
        <v>0</v>
      </c>
      <c r="M59" s="792">
        <v>0</v>
      </c>
      <c r="N59" s="794">
        <f t="shared" si="18"/>
        <v>0</v>
      </c>
      <c r="O59" s="794">
        <f t="shared" si="19"/>
        <v>22</v>
      </c>
      <c r="P59" s="882" t="s">
        <v>1927</v>
      </c>
      <c r="Q59" s="881" t="s">
        <v>3392</v>
      </c>
      <c r="R59" s="883" t="s">
        <v>1927</v>
      </c>
      <c r="S59" s="903">
        <v>5</v>
      </c>
      <c r="T59" s="795">
        <f t="shared" si="13"/>
        <v>0.22727272727272727</v>
      </c>
      <c r="U59" s="885" t="str">
        <f t="shared" si="2"/>
        <v>En riesgo en cumplimiento</v>
      </c>
      <c r="V59" s="883" t="s">
        <v>1927</v>
      </c>
      <c r="W59" s="797">
        <v>0</v>
      </c>
      <c r="X59" s="795" t="str">
        <f t="shared" si="14"/>
        <v>No hay Programación</v>
      </c>
      <c r="Y59" s="885" t="str">
        <f t="shared" si="3"/>
        <v>De acuerdo con lo programado</v>
      </c>
      <c r="Z59" s="883" t="s">
        <v>1927</v>
      </c>
      <c r="AA59" s="526">
        <v>1</v>
      </c>
      <c r="AB59" s="795" t="str">
        <f t="shared" si="21"/>
        <v>No hay Programación</v>
      </c>
      <c r="AC59" s="885" t="str">
        <f t="shared" si="5"/>
        <v>De acuerdo con lo programado</v>
      </c>
      <c r="AD59" s="528" t="s">
        <v>1927</v>
      </c>
      <c r="AE59" s="1020">
        <v>1</v>
      </c>
      <c r="AF59" s="795" t="str">
        <f t="shared" si="22"/>
        <v>No hay Programación</v>
      </c>
      <c r="AG59" s="885" t="str">
        <f t="shared" si="7"/>
        <v>De acuerdo con lo programado</v>
      </c>
      <c r="AH59" s="875" t="s">
        <v>1927</v>
      </c>
      <c r="AI59" s="799">
        <f t="shared" si="8"/>
        <v>7</v>
      </c>
      <c r="AJ59" s="800">
        <f t="shared" si="17"/>
        <v>0.31818181818181818</v>
      </c>
      <c r="AK59" s="885" t="str">
        <f t="shared" si="10"/>
        <v>En riesgo en cumplimiento</v>
      </c>
      <c r="AL59" s="875" t="s">
        <v>3476</v>
      </c>
      <c r="AM59" s="536"/>
    </row>
    <row r="60" spans="1:39" ht="48" hidden="1" customHeight="1" thickTop="1" thickBot="1">
      <c r="A60" s="877">
        <f t="shared" si="20"/>
        <v>46</v>
      </c>
      <c r="B60" s="878">
        <v>12</v>
      </c>
      <c r="C60" s="878">
        <v>0</v>
      </c>
      <c r="D60" s="878">
        <v>0</v>
      </c>
      <c r="E60" s="878" t="s">
        <v>239</v>
      </c>
      <c r="F60" s="899" t="s">
        <v>3477</v>
      </c>
      <c r="G60" s="898" t="s">
        <v>1927</v>
      </c>
      <c r="H60" s="898" t="s">
        <v>1927</v>
      </c>
      <c r="I60" s="895">
        <v>22</v>
      </c>
      <c r="J60" s="792">
        <v>0</v>
      </c>
      <c r="K60" s="793">
        <f t="shared" si="12"/>
        <v>22</v>
      </c>
      <c r="L60" s="792">
        <v>0</v>
      </c>
      <c r="M60" s="792">
        <v>0</v>
      </c>
      <c r="N60" s="794">
        <f t="shared" si="18"/>
        <v>0</v>
      </c>
      <c r="O60" s="794">
        <f t="shared" si="19"/>
        <v>22</v>
      </c>
      <c r="P60" s="882" t="s">
        <v>1927</v>
      </c>
      <c r="Q60" s="881" t="s">
        <v>3392</v>
      </c>
      <c r="R60" s="883" t="s">
        <v>1927</v>
      </c>
      <c r="S60" s="903">
        <v>2</v>
      </c>
      <c r="T60" s="795">
        <f t="shared" si="13"/>
        <v>9.0909090909090912E-2</v>
      </c>
      <c r="U60" s="885" t="str">
        <f t="shared" si="2"/>
        <v>En riesgo en cumplimiento</v>
      </c>
      <c r="V60" s="883" t="s">
        <v>1927</v>
      </c>
      <c r="W60" s="797">
        <v>0</v>
      </c>
      <c r="X60" s="795" t="str">
        <f t="shared" si="14"/>
        <v>No hay Programación</v>
      </c>
      <c r="Y60" s="885" t="str">
        <f t="shared" si="3"/>
        <v>De acuerdo con lo programado</v>
      </c>
      <c r="Z60" s="883" t="s">
        <v>1927</v>
      </c>
      <c r="AA60" s="526">
        <v>2</v>
      </c>
      <c r="AB60" s="795" t="str">
        <f t="shared" si="21"/>
        <v>No hay Programación</v>
      </c>
      <c r="AC60" s="885" t="str">
        <f t="shared" si="5"/>
        <v>De acuerdo con lo programado</v>
      </c>
      <c r="AD60" s="528" t="s">
        <v>1927</v>
      </c>
      <c r="AE60" s="1020">
        <v>1</v>
      </c>
      <c r="AF60" s="795" t="str">
        <f t="shared" si="22"/>
        <v>No hay Programación</v>
      </c>
      <c r="AG60" s="885" t="str">
        <f t="shared" si="7"/>
        <v>De acuerdo con lo programado</v>
      </c>
      <c r="AH60" s="875" t="s">
        <v>1927</v>
      </c>
      <c r="AI60" s="799">
        <f t="shared" si="8"/>
        <v>5</v>
      </c>
      <c r="AJ60" s="800">
        <f t="shared" si="17"/>
        <v>0.22727272727272727</v>
      </c>
      <c r="AK60" s="885" t="str">
        <f t="shared" si="10"/>
        <v>En riesgo en cumplimiento</v>
      </c>
      <c r="AL60" s="875" t="s">
        <v>3478</v>
      </c>
      <c r="AM60" s="536"/>
    </row>
    <row r="61" spans="1:39" ht="48" hidden="1" customHeight="1" thickTop="1" thickBot="1">
      <c r="A61" s="877">
        <f t="shared" si="20"/>
        <v>47</v>
      </c>
      <c r="B61" s="878">
        <v>12</v>
      </c>
      <c r="C61" s="878">
        <v>0</v>
      </c>
      <c r="D61" s="878">
        <v>0</v>
      </c>
      <c r="E61" s="878" t="s">
        <v>239</v>
      </c>
      <c r="F61" s="899" t="s">
        <v>3479</v>
      </c>
      <c r="G61" s="898" t="s">
        <v>164</v>
      </c>
      <c r="H61" s="898" t="s">
        <v>199</v>
      </c>
      <c r="I61" s="895">
        <v>22</v>
      </c>
      <c r="J61" s="895">
        <v>22</v>
      </c>
      <c r="K61" s="793">
        <f t="shared" si="12"/>
        <v>44</v>
      </c>
      <c r="L61" s="895">
        <v>22</v>
      </c>
      <c r="M61" s="895">
        <v>22</v>
      </c>
      <c r="N61" s="794">
        <f t="shared" si="18"/>
        <v>44</v>
      </c>
      <c r="O61" s="794">
        <f t="shared" si="19"/>
        <v>88</v>
      </c>
      <c r="P61" s="882" t="s">
        <v>1927</v>
      </c>
      <c r="Q61" s="881" t="s">
        <v>3392</v>
      </c>
      <c r="R61" s="883" t="s">
        <v>1927</v>
      </c>
      <c r="S61" s="903">
        <v>17</v>
      </c>
      <c r="T61" s="795">
        <f t="shared" si="13"/>
        <v>0.77272727272727271</v>
      </c>
      <c r="U61" s="885" t="str">
        <f t="shared" si="2"/>
        <v>Atraso Leve</v>
      </c>
      <c r="V61" s="883" t="s">
        <v>1927</v>
      </c>
      <c r="W61" s="797">
        <v>0</v>
      </c>
      <c r="X61" s="795">
        <f t="shared" si="14"/>
        <v>0</v>
      </c>
      <c r="Y61" s="885" t="str">
        <f t="shared" si="3"/>
        <v>En riesgo en cumplimiento</v>
      </c>
      <c r="Z61" s="883" t="s">
        <v>1927</v>
      </c>
      <c r="AA61" s="526">
        <v>21</v>
      </c>
      <c r="AB61" s="795">
        <f t="shared" si="21"/>
        <v>0.95454545454545459</v>
      </c>
      <c r="AC61" s="885" t="str">
        <f t="shared" si="5"/>
        <v>De acuerdo con lo programado</v>
      </c>
      <c r="AD61" s="528" t="s">
        <v>1927</v>
      </c>
      <c r="AE61" s="1020">
        <v>25</v>
      </c>
      <c r="AF61" s="795">
        <f t="shared" si="22"/>
        <v>1.1363636363636365</v>
      </c>
      <c r="AG61" s="885" t="str">
        <f t="shared" si="7"/>
        <v>De acuerdo con lo programado</v>
      </c>
      <c r="AH61" s="875" t="s">
        <v>1927</v>
      </c>
      <c r="AI61" s="799">
        <f t="shared" si="8"/>
        <v>63</v>
      </c>
      <c r="AJ61" s="800">
        <f t="shared" si="17"/>
        <v>0.71590909090909094</v>
      </c>
      <c r="AK61" s="885" t="str">
        <f t="shared" si="10"/>
        <v>Atraso Leve</v>
      </c>
      <c r="AL61" s="875" t="s">
        <v>3480</v>
      </c>
      <c r="AM61" s="536"/>
    </row>
    <row r="62" spans="1:39" ht="48" hidden="1" customHeight="1" thickTop="1" thickBot="1">
      <c r="A62" s="877">
        <f t="shared" si="20"/>
        <v>48</v>
      </c>
      <c r="B62" s="878">
        <v>12</v>
      </c>
      <c r="C62" s="878">
        <v>0</v>
      </c>
      <c r="D62" s="878">
        <v>0</v>
      </c>
      <c r="E62" s="878" t="s">
        <v>239</v>
      </c>
      <c r="F62" s="899" t="s">
        <v>3481</v>
      </c>
      <c r="G62" s="898" t="s">
        <v>1927</v>
      </c>
      <c r="H62" s="898" t="s">
        <v>1927</v>
      </c>
      <c r="I62" s="792">
        <v>0</v>
      </c>
      <c r="J62" s="792">
        <v>0</v>
      </c>
      <c r="K62" s="793">
        <f t="shared" si="12"/>
        <v>0</v>
      </c>
      <c r="L62" s="792">
        <v>0</v>
      </c>
      <c r="M62" s="895">
        <v>22</v>
      </c>
      <c r="N62" s="794">
        <f t="shared" si="18"/>
        <v>22</v>
      </c>
      <c r="O62" s="794">
        <f t="shared" si="19"/>
        <v>22</v>
      </c>
      <c r="P62" s="882" t="s">
        <v>1927</v>
      </c>
      <c r="Q62" s="881" t="s">
        <v>3392</v>
      </c>
      <c r="R62" s="883" t="s">
        <v>1927</v>
      </c>
      <c r="S62" s="797">
        <v>0</v>
      </c>
      <c r="T62" s="795" t="str">
        <f t="shared" si="13"/>
        <v>No hay Programación</v>
      </c>
      <c r="U62" s="885" t="str">
        <f t="shared" si="2"/>
        <v>De acuerdo con lo programado</v>
      </c>
      <c r="V62" s="883" t="s">
        <v>1927</v>
      </c>
      <c r="W62" s="797">
        <v>0</v>
      </c>
      <c r="X62" s="795" t="str">
        <f t="shared" si="14"/>
        <v>No hay Programación</v>
      </c>
      <c r="Y62" s="885" t="str">
        <f t="shared" si="3"/>
        <v>De acuerdo con lo programado</v>
      </c>
      <c r="Z62" s="883" t="s">
        <v>1927</v>
      </c>
      <c r="AA62" s="526">
        <v>0</v>
      </c>
      <c r="AB62" s="795" t="str">
        <f t="shared" si="21"/>
        <v>No hay Programación</v>
      </c>
      <c r="AC62" s="885" t="str">
        <f t="shared" si="5"/>
        <v>De acuerdo con lo programado</v>
      </c>
      <c r="AD62" s="528" t="s">
        <v>1927</v>
      </c>
      <c r="AE62" s="1020"/>
      <c r="AF62" s="795" t="str">
        <f t="shared" si="22"/>
        <v>No hay ejecución</v>
      </c>
      <c r="AG62" s="885" t="str">
        <f t="shared" si="7"/>
        <v>NA</v>
      </c>
      <c r="AH62" s="875" t="s">
        <v>1927</v>
      </c>
      <c r="AI62" s="1021">
        <v>0</v>
      </c>
      <c r="AJ62" s="800">
        <f t="shared" si="17"/>
        <v>0</v>
      </c>
      <c r="AK62" s="885" t="str">
        <f t="shared" si="10"/>
        <v>En riesgo en cumplimiento</v>
      </c>
      <c r="AL62" s="1110" t="s">
        <v>3482</v>
      </c>
      <c r="AM62" s="536"/>
    </row>
    <row r="63" spans="1:39" ht="48" customHeight="1" thickTop="1" thickBot="1">
      <c r="A63" s="877">
        <f t="shared" si="20"/>
        <v>49</v>
      </c>
      <c r="B63" s="878">
        <v>12</v>
      </c>
      <c r="C63" s="878">
        <v>0</v>
      </c>
      <c r="D63" s="878">
        <v>0</v>
      </c>
      <c r="E63" s="878" t="s">
        <v>241</v>
      </c>
      <c r="F63" s="879" t="s">
        <v>3483</v>
      </c>
      <c r="G63" s="898" t="s">
        <v>178</v>
      </c>
      <c r="H63" s="898" t="s">
        <v>200</v>
      </c>
      <c r="I63" s="884">
        <v>119</v>
      </c>
      <c r="J63" s="884">
        <v>14</v>
      </c>
      <c r="K63" s="793">
        <f t="shared" si="12"/>
        <v>133</v>
      </c>
      <c r="L63" s="884">
        <v>14</v>
      </c>
      <c r="M63" s="884">
        <v>31</v>
      </c>
      <c r="N63" s="794">
        <f t="shared" si="18"/>
        <v>45</v>
      </c>
      <c r="O63" s="794">
        <f t="shared" si="19"/>
        <v>178</v>
      </c>
      <c r="P63" s="882" t="s">
        <v>1927</v>
      </c>
      <c r="Q63" s="881" t="s">
        <v>3392</v>
      </c>
      <c r="R63" s="883" t="s">
        <v>1927</v>
      </c>
      <c r="S63" s="797">
        <v>0</v>
      </c>
      <c r="T63" s="795">
        <f t="shared" si="13"/>
        <v>0</v>
      </c>
      <c r="U63" s="885" t="str">
        <f t="shared" si="2"/>
        <v>En riesgo en cumplimiento</v>
      </c>
      <c r="V63" s="883" t="s">
        <v>1927</v>
      </c>
      <c r="W63" s="895">
        <v>79</v>
      </c>
      <c r="X63" s="795">
        <f t="shared" si="14"/>
        <v>5.6428571428571432</v>
      </c>
      <c r="Y63" s="885" t="str">
        <f t="shared" si="3"/>
        <v>De acuerdo con lo programado</v>
      </c>
      <c r="Z63" s="883" t="s">
        <v>1927</v>
      </c>
      <c r="AA63" s="526">
        <v>49</v>
      </c>
      <c r="AB63" s="795">
        <f t="shared" si="21"/>
        <v>3.5</v>
      </c>
      <c r="AC63" s="885" t="str">
        <f t="shared" si="5"/>
        <v>De acuerdo con lo programado</v>
      </c>
      <c r="AD63" s="528" t="s">
        <v>3484</v>
      </c>
      <c r="AE63" s="1020">
        <v>76</v>
      </c>
      <c r="AF63" s="795">
        <f t="shared" si="22"/>
        <v>2.4516129032258065</v>
      </c>
      <c r="AG63" s="885" t="str">
        <f t="shared" si="7"/>
        <v>De acuerdo con lo programado</v>
      </c>
      <c r="AH63" s="875" t="s">
        <v>1927</v>
      </c>
      <c r="AI63" s="799">
        <f t="shared" si="8"/>
        <v>204</v>
      </c>
      <c r="AJ63" s="800">
        <f t="shared" si="17"/>
        <v>1.146067415730337</v>
      </c>
      <c r="AK63" s="885" t="str">
        <f t="shared" si="10"/>
        <v>De acuerdo con lo programado</v>
      </c>
      <c r="AL63" s="875" t="s">
        <v>3485</v>
      </c>
      <c r="AM63" s="536"/>
    </row>
    <row r="64" spans="1:39" ht="48" customHeight="1" thickTop="1" thickBot="1">
      <c r="A64" s="877">
        <f t="shared" si="20"/>
        <v>50</v>
      </c>
      <c r="B64" s="878">
        <v>12</v>
      </c>
      <c r="C64" s="878">
        <v>0</v>
      </c>
      <c r="D64" s="878">
        <v>0</v>
      </c>
      <c r="E64" s="878" t="s">
        <v>243</v>
      </c>
      <c r="F64" s="879" t="s">
        <v>3486</v>
      </c>
      <c r="G64" s="898" t="s">
        <v>178</v>
      </c>
      <c r="H64" s="898" t="s">
        <v>200</v>
      </c>
      <c r="I64" s="792">
        <v>0</v>
      </c>
      <c r="J64" s="792">
        <v>0</v>
      </c>
      <c r="K64" s="793">
        <f t="shared" si="12"/>
        <v>0</v>
      </c>
      <c r="L64" s="792">
        <v>0</v>
      </c>
      <c r="M64" s="792">
        <v>0</v>
      </c>
      <c r="N64" s="794">
        <f t="shared" si="18"/>
        <v>0</v>
      </c>
      <c r="O64" s="794">
        <f t="shared" si="19"/>
        <v>0</v>
      </c>
      <c r="P64" s="882" t="s">
        <v>1927</v>
      </c>
      <c r="Q64" s="881" t="s">
        <v>3392</v>
      </c>
      <c r="R64" s="883" t="s">
        <v>1927</v>
      </c>
      <c r="S64" s="797">
        <v>0</v>
      </c>
      <c r="T64" s="795" t="str">
        <f t="shared" si="13"/>
        <v>No hay Programación</v>
      </c>
      <c r="U64" s="885" t="str">
        <f t="shared" si="2"/>
        <v>De acuerdo con lo programado</v>
      </c>
      <c r="V64" s="883" t="s">
        <v>1927</v>
      </c>
      <c r="W64" s="895">
        <v>29</v>
      </c>
      <c r="X64" s="795" t="str">
        <f t="shared" si="14"/>
        <v>No hay Programación</v>
      </c>
      <c r="Y64" s="885" t="str">
        <f t="shared" si="3"/>
        <v>De acuerdo con lo programado</v>
      </c>
      <c r="Z64" s="883" t="s">
        <v>1927</v>
      </c>
      <c r="AA64" s="526">
        <v>47</v>
      </c>
      <c r="AB64" s="795" t="str">
        <f t="shared" si="21"/>
        <v>No hay Programación</v>
      </c>
      <c r="AC64" s="885" t="str">
        <f t="shared" si="5"/>
        <v>De acuerdo con lo programado</v>
      </c>
      <c r="AD64" s="528" t="s">
        <v>1927</v>
      </c>
      <c r="AE64" s="1020">
        <v>5</v>
      </c>
      <c r="AF64" s="795" t="str">
        <f t="shared" si="22"/>
        <v>No hay Programación</v>
      </c>
      <c r="AG64" s="885" t="str">
        <f t="shared" si="7"/>
        <v>De acuerdo con lo programado</v>
      </c>
      <c r="AH64" s="875" t="s">
        <v>1927</v>
      </c>
      <c r="AI64" s="799">
        <f t="shared" si="8"/>
        <v>81</v>
      </c>
      <c r="AJ64" s="800" t="str">
        <f t="shared" si="17"/>
        <v>No hay Programación</v>
      </c>
      <c r="AK64" s="885" t="str">
        <f t="shared" si="10"/>
        <v>De acuerdo con lo programado</v>
      </c>
      <c r="AL64" s="875" t="s">
        <v>1927</v>
      </c>
      <c r="AM64" s="536"/>
    </row>
    <row r="65" spans="1:39" ht="48" customHeight="1" thickTop="1" thickBot="1">
      <c r="A65" s="877">
        <f t="shared" si="20"/>
        <v>51</v>
      </c>
      <c r="B65" s="878">
        <v>12</v>
      </c>
      <c r="C65" s="878">
        <v>0</v>
      </c>
      <c r="D65" s="878">
        <v>0</v>
      </c>
      <c r="E65" s="878" t="s">
        <v>245</v>
      </c>
      <c r="F65" s="879" t="s">
        <v>3487</v>
      </c>
      <c r="G65" s="898" t="s">
        <v>178</v>
      </c>
      <c r="H65" s="898" t="s">
        <v>200</v>
      </c>
      <c r="I65" s="792">
        <v>0</v>
      </c>
      <c r="J65" s="792">
        <v>0</v>
      </c>
      <c r="K65" s="793">
        <f t="shared" si="12"/>
        <v>0</v>
      </c>
      <c r="L65" s="792">
        <v>0</v>
      </c>
      <c r="M65" s="885">
        <v>130</v>
      </c>
      <c r="N65" s="794">
        <f t="shared" si="18"/>
        <v>130</v>
      </c>
      <c r="O65" s="794">
        <f t="shared" si="19"/>
        <v>130</v>
      </c>
      <c r="P65" s="882" t="s">
        <v>1927</v>
      </c>
      <c r="Q65" s="881" t="s">
        <v>3392</v>
      </c>
      <c r="R65" s="883" t="s">
        <v>1927</v>
      </c>
      <c r="S65" s="797">
        <v>0</v>
      </c>
      <c r="T65" s="795" t="str">
        <f t="shared" si="13"/>
        <v>No hay Programación</v>
      </c>
      <c r="U65" s="885" t="str">
        <f t="shared" si="2"/>
        <v>De acuerdo con lo programado</v>
      </c>
      <c r="V65" s="883" t="s">
        <v>1927</v>
      </c>
      <c r="W65" s="895">
        <v>101</v>
      </c>
      <c r="X65" s="795" t="str">
        <f t="shared" si="14"/>
        <v>No hay Programación</v>
      </c>
      <c r="Y65" s="885" t="str">
        <f t="shared" si="3"/>
        <v>De acuerdo con lo programado</v>
      </c>
      <c r="Z65" s="883" t="s">
        <v>1927</v>
      </c>
      <c r="AA65" s="526">
        <v>17</v>
      </c>
      <c r="AB65" s="795" t="str">
        <f t="shared" si="21"/>
        <v>No hay Programación</v>
      </c>
      <c r="AC65" s="885" t="str">
        <f t="shared" si="5"/>
        <v>De acuerdo con lo programado</v>
      </c>
      <c r="AD65" s="528" t="s">
        <v>1927</v>
      </c>
      <c r="AE65" s="1021">
        <v>0</v>
      </c>
      <c r="AF65" s="795">
        <f t="shared" si="22"/>
        <v>0</v>
      </c>
      <c r="AG65" s="885" t="str">
        <f t="shared" si="7"/>
        <v>En riesgo en cumplimiento</v>
      </c>
      <c r="AH65" s="875" t="s">
        <v>1927</v>
      </c>
      <c r="AI65" s="799">
        <f t="shared" si="8"/>
        <v>118</v>
      </c>
      <c r="AJ65" s="800">
        <f t="shared" si="17"/>
        <v>0.90769230769230769</v>
      </c>
      <c r="AK65" s="885" t="str">
        <f t="shared" si="10"/>
        <v>De acuerdo con lo programado</v>
      </c>
      <c r="AL65" s="875" t="s">
        <v>1927</v>
      </c>
      <c r="AM65" s="536"/>
    </row>
    <row r="66" spans="1:39" ht="48" customHeight="1" thickTop="1" thickBot="1">
      <c r="A66" s="877">
        <f t="shared" si="20"/>
        <v>52</v>
      </c>
      <c r="B66" s="878">
        <v>12</v>
      </c>
      <c r="C66" s="878">
        <v>0</v>
      </c>
      <c r="D66" s="878">
        <v>0</v>
      </c>
      <c r="E66" s="878" t="s">
        <v>245</v>
      </c>
      <c r="F66" s="899" t="s">
        <v>3488</v>
      </c>
      <c r="G66" s="898" t="s">
        <v>187</v>
      </c>
      <c r="H66" s="898" t="s">
        <v>204</v>
      </c>
      <c r="I66" s="884">
        <v>68</v>
      </c>
      <c r="J66" s="884">
        <v>76</v>
      </c>
      <c r="K66" s="793">
        <f t="shared" si="12"/>
        <v>144</v>
      </c>
      <c r="L66" s="884">
        <v>82</v>
      </c>
      <c r="M66" s="884">
        <v>50</v>
      </c>
      <c r="N66" s="794">
        <f t="shared" si="18"/>
        <v>132</v>
      </c>
      <c r="O66" s="794">
        <f t="shared" si="19"/>
        <v>276</v>
      </c>
      <c r="P66" s="882" t="s">
        <v>1927</v>
      </c>
      <c r="Q66" s="881" t="s">
        <v>3392</v>
      </c>
      <c r="R66" s="883" t="s">
        <v>1927</v>
      </c>
      <c r="S66" s="797">
        <v>0</v>
      </c>
      <c r="T66" s="795">
        <f t="shared" si="13"/>
        <v>0</v>
      </c>
      <c r="U66" s="885" t="str">
        <f t="shared" si="2"/>
        <v>En riesgo en cumplimiento</v>
      </c>
      <c r="V66" s="883" t="s">
        <v>1927</v>
      </c>
      <c r="W66" s="895">
        <v>114</v>
      </c>
      <c r="X66" s="795">
        <f t="shared" si="14"/>
        <v>1.5</v>
      </c>
      <c r="Y66" s="885" t="str">
        <f t="shared" si="3"/>
        <v>De acuerdo con lo programado</v>
      </c>
      <c r="Z66" s="883" t="s">
        <v>1927</v>
      </c>
      <c r="AA66" s="526">
        <v>103</v>
      </c>
      <c r="AB66" s="795">
        <f t="shared" si="21"/>
        <v>1.2560975609756098</v>
      </c>
      <c r="AC66" s="885" t="str">
        <f t="shared" si="5"/>
        <v>De acuerdo con lo programado</v>
      </c>
      <c r="AD66" s="528" t="s">
        <v>3489</v>
      </c>
      <c r="AE66" s="1020">
        <v>77</v>
      </c>
      <c r="AF66" s="795">
        <f t="shared" si="22"/>
        <v>1.54</v>
      </c>
      <c r="AG66" s="885" t="str">
        <f t="shared" si="7"/>
        <v>De acuerdo con lo programado</v>
      </c>
      <c r="AH66" s="875" t="s">
        <v>1927</v>
      </c>
      <c r="AI66" s="799">
        <f t="shared" si="8"/>
        <v>294</v>
      </c>
      <c r="AJ66" s="800">
        <f t="shared" si="17"/>
        <v>1.0652173913043479</v>
      </c>
      <c r="AK66" s="885" t="str">
        <f t="shared" si="10"/>
        <v>De acuerdo con lo programado</v>
      </c>
      <c r="AL66" s="875" t="s">
        <v>3490</v>
      </c>
      <c r="AM66" s="536"/>
    </row>
    <row r="67" spans="1:39" ht="48" hidden="1" customHeight="1" thickTop="1" thickBot="1">
      <c r="A67" s="877">
        <f t="shared" si="20"/>
        <v>53</v>
      </c>
      <c r="B67" s="878">
        <v>12</v>
      </c>
      <c r="C67" s="878">
        <v>0</v>
      </c>
      <c r="D67" s="878">
        <v>0</v>
      </c>
      <c r="E67" s="878" t="s">
        <v>245</v>
      </c>
      <c r="F67" s="899" t="s">
        <v>3491</v>
      </c>
      <c r="G67" s="898" t="s">
        <v>178</v>
      </c>
      <c r="H67" s="895" t="s">
        <v>1559</v>
      </c>
      <c r="I67" s="792">
        <v>0</v>
      </c>
      <c r="J67" s="792">
        <v>0</v>
      </c>
      <c r="K67" s="793">
        <f t="shared" si="12"/>
        <v>0</v>
      </c>
      <c r="L67" s="884">
        <v>1</v>
      </c>
      <c r="M67" s="884">
        <v>6</v>
      </c>
      <c r="N67" s="794">
        <f t="shared" si="18"/>
        <v>7</v>
      </c>
      <c r="O67" s="794">
        <f t="shared" si="19"/>
        <v>7</v>
      </c>
      <c r="P67" s="882" t="s">
        <v>1927</v>
      </c>
      <c r="Q67" s="881" t="s">
        <v>3392</v>
      </c>
      <c r="R67" s="883" t="s">
        <v>1927</v>
      </c>
      <c r="S67" s="797">
        <v>0</v>
      </c>
      <c r="T67" s="795" t="str">
        <f t="shared" si="13"/>
        <v>No hay Programación</v>
      </c>
      <c r="U67" s="885" t="str">
        <f t="shared" si="2"/>
        <v>De acuerdo con lo programado</v>
      </c>
      <c r="V67" s="883" t="s">
        <v>1927</v>
      </c>
      <c r="W67" s="797">
        <v>0</v>
      </c>
      <c r="X67" s="795" t="str">
        <f t="shared" si="14"/>
        <v>No hay Programación</v>
      </c>
      <c r="Y67" s="885" t="str">
        <f t="shared" si="3"/>
        <v>De acuerdo con lo programado</v>
      </c>
      <c r="Z67" s="883" t="s">
        <v>1927</v>
      </c>
      <c r="AA67" s="526">
        <v>0</v>
      </c>
      <c r="AB67" s="795">
        <f t="shared" si="21"/>
        <v>0</v>
      </c>
      <c r="AC67" s="885" t="str">
        <f t="shared" si="5"/>
        <v>En riesgo en cumplimiento</v>
      </c>
      <c r="AD67" s="528" t="s">
        <v>1927</v>
      </c>
      <c r="AE67" s="1021">
        <v>2</v>
      </c>
      <c r="AF67" s="795">
        <f t="shared" si="22"/>
        <v>0.33333333333333331</v>
      </c>
      <c r="AG67" s="885" t="str">
        <f t="shared" si="7"/>
        <v>En riesgo en cumplimiento</v>
      </c>
      <c r="AH67" s="875" t="s">
        <v>1927</v>
      </c>
      <c r="AI67" s="1144">
        <f>AE67+AA67+W67+S67</f>
        <v>2</v>
      </c>
      <c r="AJ67" s="800">
        <f t="shared" si="17"/>
        <v>0.2857142857142857</v>
      </c>
      <c r="AK67" s="885" t="str">
        <f t="shared" si="10"/>
        <v>En riesgo en cumplimiento</v>
      </c>
      <c r="AL67" s="1110" t="s">
        <v>3492</v>
      </c>
      <c r="AM67" s="536"/>
    </row>
    <row r="68" spans="1:39" ht="48" customHeight="1" thickTop="1" thickBot="1">
      <c r="A68" s="877">
        <f t="shared" si="20"/>
        <v>54</v>
      </c>
      <c r="B68" s="878">
        <v>12</v>
      </c>
      <c r="C68" s="878">
        <v>0</v>
      </c>
      <c r="D68" s="878">
        <v>0</v>
      </c>
      <c r="E68" s="878" t="s">
        <v>247</v>
      </c>
      <c r="F68" s="879" t="s">
        <v>3493</v>
      </c>
      <c r="G68" s="898" t="s">
        <v>180</v>
      </c>
      <c r="H68" s="898" t="s">
        <v>200</v>
      </c>
      <c r="I68" s="792">
        <v>0</v>
      </c>
      <c r="J68" s="792">
        <v>0</v>
      </c>
      <c r="K68" s="793">
        <f t="shared" si="12"/>
        <v>0</v>
      </c>
      <c r="L68" s="792">
        <v>0</v>
      </c>
      <c r="M68" s="792">
        <v>0</v>
      </c>
      <c r="N68" s="794">
        <f t="shared" si="18"/>
        <v>0</v>
      </c>
      <c r="O68" s="794">
        <f t="shared" si="19"/>
        <v>0</v>
      </c>
      <c r="P68" s="882" t="s">
        <v>1927</v>
      </c>
      <c r="Q68" s="881" t="s">
        <v>3392</v>
      </c>
      <c r="R68" s="883" t="s">
        <v>1927</v>
      </c>
      <c r="S68" s="797">
        <v>0</v>
      </c>
      <c r="T68" s="795" t="str">
        <f t="shared" si="13"/>
        <v>No hay Programación</v>
      </c>
      <c r="U68" s="885" t="str">
        <f t="shared" si="2"/>
        <v>De acuerdo con lo programado</v>
      </c>
      <c r="V68" s="883" t="s">
        <v>1927</v>
      </c>
      <c r="W68" s="895">
        <v>354</v>
      </c>
      <c r="X68" s="795" t="str">
        <f t="shared" si="14"/>
        <v>No hay Programación</v>
      </c>
      <c r="Y68" s="885" t="str">
        <f t="shared" si="3"/>
        <v>De acuerdo con lo programado</v>
      </c>
      <c r="Z68" s="883" t="s">
        <v>1927</v>
      </c>
      <c r="AA68" s="526">
        <v>737</v>
      </c>
      <c r="AB68" s="795" t="str">
        <f t="shared" si="21"/>
        <v>No hay Programación</v>
      </c>
      <c r="AC68" s="885" t="str">
        <f t="shared" si="5"/>
        <v>De acuerdo con lo programado</v>
      </c>
      <c r="AD68" s="528" t="s">
        <v>1927</v>
      </c>
      <c r="AE68" s="1020">
        <v>465</v>
      </c>
      <c r="AF68" s="795" t="str">
        <f t="shared" si="22"/>
        <v>No hay Programación</v>
      </c>
      <c r="AG68" s="885" t="str">
        <f t="shared" si="7"/>
        <v>De acuerdo con lo programado</v>
      </c>
      <c r="AH68" s="875" t="s">
        <v>1927</v>
      </c>
      <c r="AI68" s="799">
        <f t="shared" si="8"/>
        <v>1556</v>
      </c>
      <c r="AJ68" s="800" t="str">
        <f t="shared" si="17"/>
        <v>No hay Programación</v>
      </c>
      <c r="AK68" s="885" t="str">
        <f t="shared" si="10"/>
        <v>De acuerdo con lo programado</v>
      </c>
      <c r="AL68" s="875" t="s">
        <v>1927</v>
      </c>
      <c r="AM68" s="536"/>
    </row>
    <row r="69" spans="1:39" ht="48" customHeight="1" thickTop="1" thickBot="1">
      <c r="A69" s="877">
        <f t="shared" si="20"/>
        <v>55</v>
      </c>
      <c r="B69" s="878">
        <v>12</v>
      </c>
      <c r="C69" s="878">
        <v>0</v>
      </c>
      <c r="D69" s="878">
        <v>0</v>
      </c>
      <c r="E69" s="878" t="s">
        <v>249</v>
      </c>
      <c r="F69" s="879" t="s">
        <v>3494</v>
      </c>
      <c r="G69" s="898" t="s">
        <v>175</v>
      </c>
      <c r="H69" s="898" t="s">
        <v>200</v>
      </c>
      <c r="I69" s="884">
        <v>75</v>
      </c>
      <c r="J69" s="884">
        <v>25</v>
      </c>
      <c r="K69" s="793">
        <f t="shared" si="12"/>
        <v>100</v>
      </c>
      <c r="L69" s="792">
        <v>0</v>
      </c>
      <c r="M69" s="792">
        <v>0</v>
      </c>
      <c r="N69" s="794">
        <f t="shared" si="18"/>
        <v>0</v>
      </c>
      <c r="O69" s="794">
        <f t="shared" si="19"/>
        <v>100</v>
      </c>
      <c r="P69" s="882" t="s">
        <v>1927</v>
      </c>
      <c r="Q69" s="881" t="s">
        <v>3392</v>
      </c>
      <c r="R69" s="883" t="s">
        <v>1927</v>
      </c>
      <c r="S69" s="903">
        <v>8</v>
      </c>
      <c r="T69" s="795">
        <f t="shared" si="13"/>
        <v>0.10666666666666667</v>
      </c>
      <c r="U69" s="885" t="str">
        <f t="shared" si="2"/>
        <v>En riesgo en cumplimiento</v>
      </c>
      <c r="V69" s="883" t="s">
        <v>1927</v>
      </c>
      <c r="W69" s="895">
        <v>38</v>
      </c>
      <c r="X69" s="795">
        <f t="shared" si="14"/>
        <v>1.52</v>
      </c>
      <c r="Y69" s="885" t="str">
        <f t="shared" si="3"/>
        <v>De acuerdo con lo programado</v>
      </c>
      <c r="Z69" s="883" t="s">
        <v>1927</v>
      </c>
      <c r="AA69" s="526">
        <v>15</v>
      </c>
      <c r="AB69" s="795" t="str">
        <f t="shared" si="21"/>
        <v>No hay Programación</v>
      </c>
      <c r="AC69" s="885" t="str">
        <f t="shared" si="5"/>
        <v>De acuerdo con lo programado</v>
      </c>
      <c r="AD69" s="528" t="s">
        <v>1927</v>
      </c>
      <c r="AE69" s="1020">
        <v>42</v>
      </c>
      <c r="AF69" s="795" t="str">
        <f t="shared" si="22"/>
        <v>No hay Programación</v>
      </c>
      <c r="AG69" s="885" t="str">
        <f t="shared" si="7"/>
        <v>De acuerdo con lo programado</v>
      </c>
      <c r="AH69" s="875" t="s">
        <v>1927</v>
      </c>
      <c r="AI69" s="799">
        <f t="shared" si="8"/>
        <v>103</v>
      </c>
      <c r="AJ69" s="800">
        <f t="shared" si="17"/>
        <v>1.03</v>
      </c>
      <c r="AK69" s="885" t="str">
        <f t="shared" si="10"/>
        <v>De acuerdo con lo programado</v>
      </c>
      <c r="AL69" s="875" t="s">
        <v>3495</v>
      </c>
      <c r="AM69" s="536"/>
    </row>
    <row r="70" spans="1:39" ht="48" hidden="1" customHeight="1" thickTop="1" thickBot="1">
      <c r="A70" s="877">
        <f t="shared" si="20"/>
        <v>56</v>
      </c>
      <c r="B70" s="878">
        <v>12</v>
      </c>
      <c r="C70" s="878">
        <v>0</v>
      </c>
      <c r="D70" s="878">
        <v>0</v>
      </c>
      <c r="E70" s="878" t="s">
        <v>249</v>
      </c>
      <c r="F70" s="899" t="s">
        <v>3447</v>
      </c>
      <c r="G70" s="898" t="s">
        <v>175</v>
      </c>
      <c r="H70" s="898" t="s">
        <v>200</v>
      </c>
      <c r="I70" s="884">
        <v>75</v>
      </c>
      <c r="J70" s="884">
        <v>25</v>
      </c>
      <c r="K70" s="793">
        <f t="shared" si="12"/>
        <v>100</v>
      </c>
      <c r="L70" s="792">
        <v>0</v>
      </c>
      <c r="M70" s="792">
        <v>0</v>
      </c>
      <c r="N70" s="794">
        <f t="shared" si="18"/>
        <v>0</v>
      </c>
      <c r="O70" s="794">
        <f t="shared" si="19"/>
        <v>100</v>
      </c>
      <c r="P70" s="882" t="s">
        <v>1927</v>
      </c>
      <c r="Q70" s="881" t="s">
        <v>3392</v>
      </c>
      <c r="R70" s="883" t="s">
        <v>1927</v>
      </c>
      <c r="S70" s="903">
        <v>59</v>
      </c>
      <c r="T70" s="795">
        <f t="shared" si="13"/>
        <v>0.78666666666666663</v>
      </c>
      <c r="U70" s="885" t="str">
        <f t="shared" si="2"/>
        <v>Atraso Leve</v>
      </c>
      <c r="V70" s="883" t="s">
        <v>1927</v>
      </c>
      <c r="W70" s="895">
        <v>15</v>
      </c>
      <c r="X70" s="795">
        <f t="shared" si="14"/>
        <v>0.6</v>
      </c>
      <c r="Y70" s="885" t="str">
        <f t="shared" si="3"/>
        <v>Atraso Leve</v>
      </c>
      <c r="Z70" s="883" t="s">
        <v>1927</v>
      </c>
      <c r="AA70" s="526">
        <v>0</v>
      </c>
      <c r="AB70" s="795" t="str">
        <f t="shared" si="21"/>
        <v>No hay Programación</v>
      </c>
      <c r="AC70" s="885" t="str">
        <f t="shared" si="5"/>
        <v>De acuerdo con lo programado</v>
      </c>
      <c r="AD70" s="528" t="s">
        <v>1927</v>
      </c>
      <c r="AE70" s="1020">
        <v>0</v>
      </c>
      <c r="AF70" s="795" t="str">
        <f t="shared" si="22"/>
        <v>No hay Programación</v>
      </c>
      <c r="AG70" s="885" t="str">
        <f t="shared" si="7"/>
        <v>De acuerdo con lo programado</v>
      </c>
      <c r="AH70" s="875" t="s">
        <v>1927</v>
      </c>
      <c r="AI70" s="799">
        <f t="shared" si="8"/>
        <v>74</v>
      </c>
      <c r="AJ70" s="800">
        <f t="shared" si="17"/>
        <v>0.74</v>
      </c>
      <c r="AK70" s="885" t="str">
        <f t="shared" si="10"/>
        <v>Atraso Leve</v>
      </c>
      <c r="AL70" s="875" t="s">
        <v>1927</v>
      </c>
      <c r="AM70" s="536"/>
    </row>
    <row r="71" spans="1:39" ht="48" customHeight="1" thickTop="1" thickBot="1">
      <c r="A71" s="877">
        <f t="shared" si="20"/>
        <v>57</v>
      </c>
      <c r="B71" s="878">
        <v>12</v>
      </c>
      <c r="C71" s="878">
        <v>0</v>
      </c>
      <c r="D71" s="878">
        <v>0</v>
      </c>
      <c r="E71" s="878" t="s">
        <v>249</v>
      </c>
      <c r="F71" s="899" t="s">
        <v>3399</v>
      </c>
      <c r="G71" s="898" t="s">
        <v>187</v>
      </c>
      <c r="H71" s="898" t="s">
        <v>204</v>
      </c>
      <c r="I71" s="884">
        <v>75</v>
      </c>
      <c r="J71" s="884">
        <v>71</v>
      </c>
      <c r="K71" s="793">
        <f t="shared" si="12"/>
        <v>146</v>
      </c>
      <c r="L71" s="884">
        <v>75</v>
      </c>
      <c r="M71" s="884">
        <v>89</v>
      </c>
      <c r="N71" s="794">
        <f t="shared" si="18"/>
        <v>164</v>
      </c>
      <c r="O71" s="794">
        <f t="shared" si="19"/>
        <v>310</v>
      </c>
      <c r="P71" s="882" t="s">
        <v>1927</v>
      </c>
      <c r="Q71" s="881" t="s">
        <v>3392</v>
      </c>
      <c r="R71" s="883" t="s">
        <v>1927</v>
      </c>
      <c r="S71" s="903">
        <v>81</v>
      </c>
      <c r="T71" s="795">
        <f t="shared" si="13"/>
        <v>1.08</v>
      </c>
      <c r="U71" s="885" t="str">
        <f t="shared" si="2"/>
        <v>De acuerdo con lo programado</v>
      </c>
      <c r="V71" s="897" t="s">
        <v>3496</v>
      </c>
      <c r="W71" s="895">
        <v>68</v>
      </c>
      <c r="X71" s="795">
        <f t="shared" si="14"/>
        <v>0.95774647887323938</v>
      </c>
      <c r="Y71" s="885" t="str">
        <f t="shared" si="3"/>
        <v>De acuerdo con lo programado</v>
      </c>
      <c r="Z71" s="883" t="s">
        <v>1927</v>
      </c>
      <c r="AA71" s="526">
        <v>97</v>
      </c>
      <c r="AB71" s="795">
        <f t="shared" si="21"/>
        <v>1.2933333333333332</v>
      </c>
      <c r="AC71" s="885" t="str">
        <f t="shared" si="5"/>
        <v>De acuerdo con lo programado</v>
      </c>
      <c r="AD71" s="528" t="s">
        <v>3402</v>
      </c>
      <c r="AE71" s="1020">
        <v>98</v>
      </c>
      <c r="AF71" s="795">
        <f t="shared" si="22"/>
        <v>1.101123595505618</v>
      </c>
      <c r="AG71" s="885" t="str">
        <f t="shared" si="7"/>
        <v>De acuerdo con lo programado</v>
      </c>
      <c r="AH71" s="875" t="s">
        <v>1927</v>
      </c>
      <c r="AI71" s="799">
        <f t="shared" si="8"/>
        <v>344</v>
      </c>
      <c r="AJ71" s="800">
        <f t="shared" si="17"/>
        <v>1.1096774193548387</v>
      </c>
      <c r="AK71" s="885" t="str">
        <f t="shared" si="10"/>
        <v>De acuerdo con lo programado</v>
      </c>
      <c r="AL71" s="875" t="s">
        <v>3460</v>
      </c>
      <c r="AM71" s="536"/>
    </row>
    <row r="72" spans="1:39" ht="48" hidden="1" customHeight="1" thickTop="1" thickBot="1">
      <c r="A72" s="877">
        <f t="shared" si="20"/>
        <v>58</v>
      </c>
      <c r="B72" s="878">
        <v>12</v>
      </c>
      <c r="C72" s="878">
        <v>0</v>
      </c>
      <c r="D72" s="878">
        <v>0</v>
      </c>
      <c r="E72" s="878" t="s">
        <v>249</v>
      </c>
      <c r="F72" s="899" t="s">
        <v>3449</v>
      </c>
      <c r="G72" s="898" t="s">
        <v>187</v>
      </c>
      <c r="H72" s="898" t="s">
        <v>204</v>
      </c>
      <c r="I72" s="884">
        <v>75</v>
      </c>
      <c r="J72" s="884">
        <v>134</v>
      </c>
      <c r="K72" s="793">
        <f t="shared" si="12"/>
        <v>209</v>
      </c>
      <c r="L72" s="884">
        <v>107</v>
      </c>
      <c r="M72" s="884">
        <v>113</v>
      </c>
      <c r="N72" s="794">
        <f t="shared" si="18"/>
        <v>220</v>
      </c>
      <c r="O72" s="794">
        <f t="shared" si="19"/>
        <v>429</v>
      </c>
      <c r="P72" s="882" t="s">
        <v>1927</v>
      </c>
      <c r="Q72" s="881" t="s">
        <v>3392</v>
      </c>
      <c r="R72" s="883" t="s">
        <v>1927</v>
      </c>
      <c r="S72" s="903">
        <v>80</v>
      </c>
      <c r="T72" s="795">
        <f t="shared" si="13"/>
        <v>1.0666666666666667</v>
      </c>
      <c r="U72" s="885" t="str">
        <f t="shared" si="2"/>
        <v>De acuerdo con lo programado</v>
      </c>
      <c r="V72" s="897" t="s">
        <v>3497</v>
      </c>
      <c r="W72" s="895">
        <v>65</v>
      </c>
      <c r="X72" s="795">
        <f t="shared" si="14"/>
        <v>0.48507462686567165</v>
      </c>
      <c r="Y72" s="885" t="str">
        <f t="shared" si="3"/>
        <v>En riesgo en cumplimiento</v>
      </c>
      <c r="Z72" s="883" t="s">
        <v>1927</v>
      </c>
      <c r="AA72" s="526">
        <v>81</v>
      </c>
      <c r="AB72" s="795">
        <f t="shared" si="21"/>
        <v>0.7570093457943925</v>
      </c>
      <c r="AC72" s="885" t="str">
        <f t="shared" si="5"/>
        <v>Atraso Leve</v>
      </c>
      <c r="AD72" s="528" t="s">
        <v>1927</v>
      </c>
      <c r="AE72" s="1020">
        <v>110</v>
      </c>
      <c r="AF72" s="795">
        <f t="shared" si="22"/>
        <v>0.97345132743362828</v>
      </c>
      <c r="AG72" s="885" t="str">
        <f t="shared" si="7"/>
        <v>De acuerdo con lo programado</v>
      </c>
      <c r="AH72" s="875" t="s">
        <v>1927</v>
      </c>
      <c r="AI72" s="799">
        <f t="shared" si="8"/>
        <v>336</v>
      </c>
      <c r="AJ72" s="800">
        <f t="shared" si="17"/>
        <v>0.78321678321678323</v>
      </c>
      <c r="AK72" s="885" t="str">
        <f t="shared" si="10"/>
        <v>Atraso Leve</v>
      </c>
      <c r="AL72" s="875" t="s">
        <v>1927</v>
      </c>
      <c r="AM72" s="536"/>
    </row>
    <row r="73" spans="1:39" ht="48" customHeight="1" thickTop="1" thickBot="1">
      <c r="A73" s="877">
        <f t="shared" si="20"/>
        <v>59</v>
      </c>
      <c r="B73" s="878">
        <v>12</v>
      </c>
      <c r="C73" s="878">
        <v>0</v>
      </c>
      <c r="D73" s="878">
        <v>0</v>
      </c>
      <c r="E73" s="878" t="s">
        <v>251</v>
      </c>
      <c r="F73" s="879" t="s">
        <v>3498</v>
      </c>
      <c r="G73" s="898" t="s">
        <v>175</v>
      </c>
      <c r="H73" s="898" t="s">
        <v>200</v>
      </c>
      <c r="I73" s="895">
        <v>33</v>
      </c>
      <c r="J73" s="792">
        <v>0</v>
      </c>
      <c r="K73" s="793">
        <f t="shared" si="12"/>
        <v>33</v>
      </c>
      <c r="L73" s="792">
        <v>0</v>
      </c>
      <c r="M73" s="792">
        <v>0</v>
      </c>
      <c r="N73" s="794">
        <f t="shared" si="18"/>
        <v>0</v>
      </c>
      <c r="O73" s="794">
        <f t="shared" si="19"/>
        <v>33</v>
      </c>
      <c r="P73" s="882" t="s">
        <v>1927</v>
      </c>
      <c r="Q73" s="881" t="s">
        <v>3392</v>
      </c>
      <c r="R73" s="883" t="s">
        <v>1927</v>
      </c>
      <c r="S73" s="903">
        <v>8</v>
      </c>
      <c r="T73" s="795">
        <f t="shared" si="13"/>
        <v>0.24242424242424243</v>
      </c>
      <c r="U73" s="885" t="str">
        <f t="shared" si="2"/>
        <v>En riesgo en cumplimiento</v>
      </c>
      <c r="V73" s="883" t="s">
        <v>1927</v>
      </c>
      <c r="W73" s="895">
        <v>21</v>
      </c>
      <c r="X73" s="795" t="str">
        <f t="shared" si="14"/>
        <v>No hay Programación</v>
      </c>
      <c r="Y73" s="885" t="str">
        <f t="shared" si="3"/>
        <v>De acuerdo con lo programado</v>
      </c>
      <c r="Z73" s="883" t="s">
        <v>1927</v>
      </c>
      <c r="AA73" s="526">
        <v>1</v>
      </c>
      <c r="AB73" s="795" t="str">
        <f t="shared" si="21"/>
        <v>No hay Programación</v>
      </c>
      <c r="AC73" s="885" t="str">
        <f t="shared" si="5"/>
        <v>De acuerdo con lo programado</v>
      </c>
      <c r="AD73" s="528" t="s">
        <v>1927</v>
      </c>
      <c r="AE73" s="1020">
        <v>8</v>
      </c>
      <c r="AF73" s="795" t="str">
        <f t="shared" si="22"/>
        <v>No hay Programación</v>
      </c>
      <c r="AG73" s="885" t="str">
        <f t="shared" si="7"/>
        <v>De acuerdo con lo programado</v>
      </c>
      <c r="AH73" s="875" t="s">
        <v>1927</v>
      </c>
      <c r="AI73" s="799">
        <f t="shared" si="8"/>
        <v>38</v>
      </c>
      <c r="AJ73" s="800">
        <f t="shared" si="17"/>
        <v>1.1515151515151516</v>
      </c>
      <c r="AK73" s="885" t="str">
        <f t="shared" si="10"/>
        <v>De acuerdo con lo programado</v>
      </c>
      <c r="AL73" s="875" t="s">
        <v>3499</v>
      </c>
      <c r="AM73" s="536"/>
    </row>
    <row r="74" spans="1:39" ht="48" customHeight="1" thickTop="1" thickBot="1">
      <c r="A74" s="877">
        <f t="shared" si="20"/>
        <v>60</v>
      </c>
      <c r="B74" s="878">
        <v>12</v>
      </c>
      <c r="C74" s="878">
        <v>0</v>
      </c>
      <c r="D74" s="878">
        <v>0</v>
      </c>
      <c r="E74" s="878" t="s">
        <v>251</v>
      </c>
      <c r="F74" s="899" t="s">
        <v>3447</v>
      </c>
      <c r="G74" s="898" t="s">
        <v>175</v>
      </c>
      <c r="H74" s="898" t="s">
        <v>200</v>
      </c>
      <c r="I74" s="895">
        <v>33</v>
      </c>
      <c r="J74" s="792">
        <v>0</v>
      </c>
      <c r="K74" s="793">
        <f t="shared" si="12"/>
        <v>33</v>
      </c>
      <c r="L74" s="792">
        <v>0</v>
      </c>
      <c r="M74" s="792">
        <v>0</v>
      </c>
      <c r="N74" s="794">
        <f t="shared" si="18"/>
        <v>0</v>
      </c>
      <c r="O74" s="794">
        <f t="shared" si="19"/>
        <v>33</v>
      </c>
      <c r="P74" s="882" t="s">
        <v>1927</v>
      </c>
      <c r="Q74" s="881" t="s">
        <v>3392</v>
      </c>
      <c r="R74" s="883" t="s">
        <v>1927</v>
      </c>
      <c r="S74" s="903">
        <v>28</v>
      </c>
      <c r="T74" s="795">
        <f t="shared" si="13"/>
        <v>0.84848484848484851</v>
      </c>
      <c r="U74" s="885" t="str">
        <f t="shared" si="2"/>
        <v>Atraso Leve</v>
      </c>
      <c r="V74" s="883" t="s">
        <v>1927</v>
      </c>
      <c r="W74" s="895">
        <v>5</v>
      </c>
      <c r="X74" s="795" t="str">
        <f t="shared" si="14"/>
        <v>No hay Programación</v>
      </c>
      <c r="Y74" s="885" t="str">
        <f t="shared" si="3"/>
        <v>De acuerdo con lo programado</v>
      </c>
      <c r="Z74" s="883" t="s">
        <v>1927</v>
      </c>
      <c r="AA74" s="526">
        <v>0</v>
      </c>
      <c r="AB74" s="795" t="str">
        <f t="shared" si="21"/>
        <v>No hay Programación</v>
      </c>
      <c r="AC74" s="885" t="str">
        <f t="shared" si="5"/>
        <v>De acuerdo con lo programado</v>
      </c>
      <c r="AD74" s="528" t="s">
        <v>1927</v>
      </c>
      <c r="AE74" s="1020">
        <v>0</v>
      </c>
      <c r="AF74" s="795" t="str">
        <f t="shared" si="22"/>
        <v>No hay Programación</v>
      </c>
      <c r="AG74" s="885" t="str">
        <f t="shared" si="7"/>
        <v>De acuerdo con lo programado</v>
      </c>
      <c r="AH74" s="875" t="s">
        <v>1927</v>
      </c>
      <c r="AI74" s="799">
        <f t="shared" si="8"/>
        <v>33</v>
      </c>
      <c r="AJ74" s="800">
        <f t="shared" si="17"/>
        <v>1</v>
      </c>
      <c r="AK74" s="885" t="str">
        <f t="shared" si="10"/>
        <v>De acuerdo con lo programado</v>
      </c>
      <c r="AL74" s="875" t="s">
        <v>1927</v>
      </c>
      <c r="AM74" s="536"/>
    </row>
    <row r="75" spans="1:39" ht="48" customHeight="1" thickTop="1" thickBot="1">
      <c r="A75" s="877">
        <f t="shared" si="20"/>
        <v>61</v>
      </c>
      <c r="B75" s="878">
        <v>12</v>
      </c>
      <c r="C75" s="878">
        <v>0</v>
      </c>
      <c r="D75" s="878">
        <v>0</v>
      </c>
      <c r="E75" s="878" t="s">
        <v>251</v>
      </c>
      <c r="F75" s="899" t="s">
        <v>3500</v>
      </c>
      <c r="G75" s="898" t="s">
        <v>1927</v>
      </c>
      <c r="H75" s="898" t="s">
        <v>1927</v>
      </c>
      <c r="I75" s="895">
        <v>33</v>
      </c>
      <c r="J75" s="792">
        <v>0</v>
      </c>
      <c r="K75" s="793">
        <f t="shared" si="12"/>
        <v>33</v>
      </c>
      <c r="L75" s="792">
        <v>0</v>
      </c>
      <c r="M75" s="792">
        <v>0</v>
      </c>
      <c r="N75" s="794">
        <f t="shared" si="18"/>
        <v>0</v>
      </c>
      <c r="O75" s="794">
        <f t="shared" si="19"/>
        <v>33</v>
      </c>
      <c r="P75" s="882" t="s">
        <v>1927</v>
      </c>
      <c r="Q75" s="881" t="s">
        <v>3392</v>
      </c>
      <c r="R75" s="883" t="s">
        <v>1927</v>
      </c>
      <c r="S75" s="903">
        <v>13</v>
      </c>
      <c r="T75" s="795">
        <f t="shared" si="13"/>
        <v>0.39393939393939392</v>
      </c>
      <c r="U75" s="885" t="str">
        <f t="shared" si="2"/>
        <v>En riesgo en cumplimiento</v>
      </c>
      <c r="V75" s="883" t="s">
        <v>1927</v>
      </c>
      <c r="W75" s="895">
        <v>20</v>
      </c>
      <c r="X75" s="795" t="str">
        <f t="shared" si="14"/>
        <v>No hay Programación</v>
      </c>
      <c r="Y75" s="885" t="str">
        <f t="shared" si="3"/>
        <v>De acuerdo con lo programado</v>
      </c>
      <c r="Z75" s="883" t="s">
        <v>1927</v>
      </c>
      <c r="AA75" s="526">
        <v>5</v>
      </c>
      <c r="AB75" s="795" t="str">
        <f t="shared" si="21"/>
        <v>No hay Programación</v>
      </c>
      <c r="AC75" s="885" t="str">
        <f t="shared" si="5"/>
        <v>De acuerdo con lo programado</v>
      </c>
      <c r="AD75" s="528" t="s">
        <v>3501</v>
      </c>
      <c r="AE75" s="1020">
        <v>5</v>
      </c>
      <c r="AF75" s="795" t="str">
        <f t="shared" si="22"/>
        <v>No hay Programación</v>
      </c>
      <c r="AG75" s="885" t="str">
        <f t="shared" si="7"/>
        <v>De acuerdo con lo programado</v>
      </c>
      <c r="AH75" s="875" t="s">
        <v>1927</v>
      </c>
      <c r="AI75" s="799">
        <f t="shared" si="8"/>
        <v>43</v>
      </c>
      <c r="AJ75" s="800">
        <f t="shared" si="17"/>
        <v>1.303030303030303</v>
      </c>
      <c r="AK75" s="885" t="str">
        <f t="shared" si="10"/>
        <v>De acuerdo con lo programado</v>
      </c>
      <c r="AL75" s="875" t="s">
        <v>3457</v>
      </c>
      <c r="AM75" s="536"/>
    </row>
    <row r="76" spans="1:39" ht="48" customHeight="1" thickTop="1" thickBot="1">
      <c r="A76" s="877">
        <f t="shared" si="20"/>
        <v>62</v>
      </c>
      <c r="B76" s="878">
        <v>12</v>
      </c>
      <c r="C76" s="878">
        <v>0</v>
      </c>
      <c r="D76" s="878">
        <v>0</v>
      </c>
      <c r="E76" s="878" t="s">
        <v>251</v>
      </c>
      <c r="F76" s="899" t="s">
        <v>3399</v>
      </c>
      <c r="G76" s="898" t="s">
        <v>187</v>
      </c>
      <c r="H76" s="898" t="s">
        <v>204</v>
      </c>
      <c r="I76" s="895">
        <v>33</v>
      </c>
      <c r="J76" s="895">
        <v>15</v>
      </c>
      <c r="K76" s="793">
        <f t="shared" si="12"/>
        <v>48</v>
      </c>
      <c r="L76" s="895">
        <v>15</v>
      </c>
      <c r="M76" s="884">
        <v>4</v>
      </c>
      <c r="N76" s="794">
        <f t="shared" si="18"/>
        <v>19</v>
      </c>
      <c r="O76" s="794">
        <f t="shared" si="19"/>
        <v>67</v>
      </c>
      <c r="P76" s="882" t="s">
        <v>1927</v>
      </c>
      <c r="Q76" s="881" t="s">
        <v>3392</v>
      </c>
      <c r="R76" s="883" t="s">
        <v>1927</v>
      </c>
      <c r="S76" s="903">
        <v>26</v>
      </c>
      <c r="T76" s="795">
        <f t="shared" si="13"/>
        <v>0.78787878787878785</v>
      </c>
      <c r="U76" s="885" t="str">
        <f t="shared" si="2"/>
        <v>Atraso Leve</v>
      </c>
      <c r="V76" s="883" t="s">
        <v>1927</v>
      </c>
      <c r="W76" s="895">
        <v>32</v>
      </c>
      <c r="X76" s="795">
        <f t="shared" si="14"/>
        <v>2.1333333333333333</v>
      </c>
      <c r="Y76" s="885" t="str">
        <f t="shared" si="3"/>
        <v>De acuerdo con lo programado</v>
      </c>
      <c r="Z76" s="883" t="s">
        <v>1927</v>
      </c>
      <c r="AA76" s="526">
        <v>22</v>
      </c>
      <c r="AB76" s="795">
        <f t="shared" si="21"/>
        <v>1.4666666666666666</v>
      </c>
      <c r="AC76" s="885" t="str">
        <f t="shared" si="5"/>
        <v>De acuerdo con lo programado</v>
      </c>
      <c r="AD76" s="528" t="s">
        <v>3402</v>
      </c>
      <c r="AE76" s="1020">
        <v>23</v>
      </c>
      <c r="AF76" s="795">
        <f t="shared" si="22"/>
        <v>5.75</v>
      </c>
      <c r="AG76" s="885" t="str">
        <f t="shared" si="7"/>
        <v>De acuerdo con lo programado</v>
      </c>
      <c r="AH76" s="875" t="s">
        <v>1927</v>
      </c>
      <c r="AI76" s="799">
        <f t="shared" si="8"/>
        <v>103</v>
      </c>
      <c r="AJ76" s="800">
        <f t="shared" si="17"/>
        <v>1.5373134328358209</v>
      </c>
      <c r="AK76" s="885" t="str">
        <f t="shared" si="10"/>
        <v>De acuerdo con lo programado</v>
      </c>
      <c r="AL76" s="875" t="s">
        <v>3490</v>
      </c>
      <c r="AM76" s="536"/>
    </row>
    <row r="77" spans="1:39" ht="48" customHeight="1" thickTop="1" thickBot="1">
      <c r="A77" s="877">
        <f t="shared" si="20"/>
        <v>63</v>
      </c>
      <c r="B77" s="878">
        <v>12</v>
      </c>
      <c r="C77" s="878">
        <v>0</v>
      </c>
      <c r="D77" s="878">
        <v>0</v>
      </c>
      <c r="E77" s="878" t="s">
        <v>251</v>
      </c>
      <c r="F77" s="894" t="s">
        <v>3461</v>
      </c>
      <c r="G77" s="898" t="s">
        <v>1927</v>
      </c>
      <c r="H77" s="898" t="s">
        <v>1927</v>
      </c>
      <c r="I77" s="792">
        <v>0</v>
      </c>
      <c r="J77" s="792">
        <v>0</v>
      </c>
      <c r="K77" s="793">
        <f t="shared" si="12"/>
        <v>0</v>
      </c>
      <c r="L77" s="792">
        <v>0</v>
      </c>
      <c r="M77" s="884">
        <v>33</v>
      </c>
      <c r="N77" s="794">
        <f t="shared" si="18"/>
        <v>33</v>
      </c>
      <c r="O77" s="794">
        <f t="shared" si="19"/>
        <v>33</v>
      </c>
      <c r="P77" s="882" t="s">
        <v>1927</v>
      </c>
      <c r="Q77" s="881" t="s">
        <v>3392</v>
      </c>
      <c r="R77" s="883" t="s">
        <v>1927</v>
      </c>
      <c r="S77" s="797">
        <v>0</v>
      </c>
      <c r="T77" s="795" t="str">
        <f t="shared" si="13"/>
        <v>No hay Programación</v>
      </c>
      <c r="U77" s="885" t="str">
        <f t="shared" si="2"/>
        <v>De acuerdo con lo programado</v>
      </c>
      <c r="V77" s="883" t="s">
        <v>1927</v>
      </c>
      <c r="W77" s="895">
        <v>17</v>
      </c>
      <c r="X77" s="795" t="str">
        <f t="shared" si="14"/>
        <v>No hay Programación</v>
      </c>
      <c r="Y77" s="885" t="str">
        <f t="shared" si="3"/>
        <v>De acuerdo con lo programado</v>
      </c>
      <c r="Z77" s="883" t="s">
        <v>1927</v>
      </c>
      <c r="AA77" s="526">
        <v>11</v>
      </c>
      <c r="AB77" s="795" t="str">
        <f t="shared" si="21"/>
        <v>No hay Programación</v>
      </c>
      <c r="AC77" s="885" t="str">
        <f t="shared" si="5"/>
        <v>De acuerdo con lo programado</v>
      </c>
      <c r="AD77" s="528" t="s">
        <v>1927</v>
      </c>
      <c r="AE77" s="1020">
        <v>17</v>
      </c>
      <c r="AF77" s="795">
        <f t="shared" si="22"/>
        <v>0.51515151515151514</v>
      </c>
      <c r="AG77" s="885" t="str">
        <f t="shared" si="7"/>
        <v>Atraso Leve</v>
      </c>
      <c r="AH77" s="875" t="s">
        <v>1927</v>
      </c>
      <c r="AI77" s="799">
        <f t="shared" si="8"/>
        <v>45</v>
      </c>
      <c r="AJ77" s="800">
        <f t="shared" si="17"/>
        <v>1.3636363636363635</v>
      </c>
      <c r="AK77" s="885" t="str">
        <f t="shared" si="10"/>
        <v>De acuerdo con lo programado</v>
      </c>
      <c r="AL77" s="875" t="s">
        <v>3502</v>
      </c>
      <c r="AM77" s="536"/>
    </row>
    <row r="78" spans="1:39" ht="48" customHeight="1" thickTop="1" thickBot="1">
      <c r="A78" s="877">
        <f t="shared" si="20"/>
        <v>64</v>
      </c>
      <c r="B78" s="878">
        <v>12</v>
      </c>
      <c r="C78" s="878">
        <v>0</v>
      </c>
      <c r="D78" s="878">
        <v>0</v>
      </c>
      <c r="E78" s="878" t="s">
        <v>251</v>
      </c>
      <c r="F78" s="899" t="s">
        <v>3463</v>
      </c>
      <c r="G78" s="898" t="s">
        <v>187</v>
      </c>
      <c r="H78" s="898" t="s">
        <v>204</v>
      </c>
      <c r="I78" s="895">
        <v>46</v>
      </c>
      <c r="J78" s="895">
        <v>100</v>
      </c>
      <c r="K78" s="793">
        <f t="shared" si="12"/>
        <v>146</v>
      </c>
      <c r="L78" s="895">
        <v>98</v>
      </c>
      <c r="M78" s="884">
        <v>49</v>
      </c>
      <c r="N78" s="794">
        <f t="shared" si="18"/>
        <v>147</v>
      </c>
      <c r="O78" s="794">
        <f t="shared" si="19"/>
        <v>293</v>
      </c>
      <c r="P78" s="882" t="s">
        <v>1927</v>
      </c>
      <c r="Q78" s="881" t="s">
        <v>3392</v>
      </c>
      <c r="R78" s="883" t="s">
        <v>1927</v>
      </c>
      <c r="S78" s="903">
        <v>43</v>
      </c>
      <c r="T78" s="795">
        <f t="shared" si="13"/>
        <v>0.93478260869565222</v>
      </c>
      <c r="U78" s="885" t="str">
        <f t="shared" si="2"/>
        <v>De acuerdo con lo programado</v>
      </c>
      <c r="V78" s="883" t="s">
        <v>1927</v>
      </c>
      <c r="W78" s="895">
        <v>86</v>
      </c>
      <c r="X78" s="795">
        <f t="shared" si="14"/>
        <v>0.86</v>
      </c>
      <c r="Y78" s="885" t="str">
        <f t="shared" si="3"/>
        <v>Atraso Leve</v>
      </c>
      <c r="Z78" s="883" t="s">
        <v>3503</v>
      </c>
      <c r="AA78" s="526">
        <v>128</v>
      </c>
      <c r="AB78" s="795">
        <f t="shared" si="21"/>
        <v>1.3061224489795917</v>
      </c>
      <c r="AC78" s="885" t="str">
        <f t="shared" si="5"/>
        <v>De acuerdo con lo programado</v>
      </c>
      <c r="AD78" s="528" t="s">
        <v>3503</v>
      </c>
      <c r="AE78" s="1020">
        <v>99</v>
      </c>
      <c r="AF78" s="795">
        <f t="shared" si="22"/>
        <v>2.0204081632653059</v>
      </c>
      <c r="AG78" s="885" t="str">
        <f t="shared" si="7"/>
        <v>De acuerdo con lo programado</v>
      </c>
      <c r="AH78" s="875" t="s">
        <v>1927</v>
      </c>
      <c r="AI78" s="799">
        <f t="shared" si="8"/>
        <v>356</v>
      </c>
      <c r="AJ78" s="800">
        <f t="shared" si="17"/>
        <v>1.2150170648464165</v>
      </c>
      <c r="AK78" s="885" t="str">
        <f t="shared" si="10"/>
        <v>De acuerdo con lo programado</v>
      </c>
      <c r="AL78" s="875" t="s">
        <v>3504</v>
      </c>
      <c r="AM78" s="536"/>
    </row>
    <row r="79" spans="1:39" ht="48" hidden="1" customHeight="1" thickTop="1" thickBot="1">
      <c r="A79" s="877">
        <f t="shared" si="20"/>
        <v>65</v>
      </c>
      <c r="B79" s="878">
        <v>12</v>
      </c>
      <c r="C79" s="878">
        <v>0</v>
      </c>
      <c r="D79" s="878">
        <v>0</v>
      </c>
      <c r="E79" s="878" t="s">
        <v>253</v>
      </c>
      <c r="F79" s="879" t="s">
        <v>3505</v>
      </c>
      <c r="G79" s="898" t="s">
        <v>2230</v>
      </c>
      <c r="H79" s="898" t="s">
        <v>2545</v>
      </c>
      <c r="I79" s="797">
        <v>0</v>
      </c>
      <c r="J79" s="797">
        <v>0</v>
      </c>
      <c r="K79" s="793">
        <f t="shared" si="12"/>
        <v>0</v>
      </c>
      <c r="L79" s="797">
        <v>0</v>
      </c>
      <c r="M79" s="884">
        <v>17387</v>
      </c>
      <c r="N79" s="794">
        <f t="shared" ref="N79:N110" si="23">+L79+M79</f>
        <v>17387</v>
      </c>
      <c r="O79" s="794">
        <f t="shared" ref="O79:O110" si="24">+K79+N79</f>
        <v>17387</v>
      </c>
      <c r="P79" s="882" t="s">
        <v>1927</v>
      </c>
      <c r="Q79" s="881" t="s">
        <v>3392</v>
      </c>
      <c r="R79" s="883" t="s">
        <v>1927</v>
      </c>
      <c r="S79" s="797">
        <v>0</v>
      </c>
      <c r="T79" s="795" t="str">
        <f t="shared" si="13"/>
        <v>No hay Programación</v>
      </c>
      <c r="U79" s="885" t="str">
        <f t="shared" ref="U79:U132" si="25">IF(T79="No hay ejecución","NA",IF(T79&gt;=90%,"De acuerdo con lo programado",IF(T79&gt;=50%,"Atraso Leve",IF(T79&lt;=49.99%,"En riesgo en cumplimiento"))))</f>
        <v>De acuerdo con lo programado</v>
      </c>
      <c r="V79" s="883" t="s">
        <v>1927</v>
      </c>
      <c r="W79" s="797">
        <v>0</v>
      </c>
      <c r="X79" s="795" t="str">
        <f t="shared" si="14"/>
        <v>No hay Programación</v>
      </c>
      <c r="Y79" s="885" t="str">
        <f t="shared" ref="Y79:Y132" si="26">IF(X79="No hay ejecución","NA",IF(X79&gt;=90%,"De acuerdo con lo programado",IF(X79&gt;=50%,"Atraso Leve",IF(X79&lt;=49.99%,"En riesgo en cumplimiento"))))</f>
        <v>De acuerdo con lo programado</v>
      </c>
      <c r="Z79" s="883" t="s">
        <v>1927</v>
      </c>
      <c r="AA79" s="526">
        <v>0</v>
      </c>
      <c r="AB79" s="795" t="str">
        <f t="shared" si="21"/>
        <v>No hay Programación</v>
      </c>
      <c r="AC79" s="885" t="str">
        <f t="shared" ref="AC79:AC132" si="27">IF(AB79="No hay ejecución","NA",IF(AB79&gt;=90%,"De acuerdo con lo programado",IF(AB79&gt;=50%,"Atraso Leve",IF(AB79&lt;=49.99%,"En riesgo en cumplimiento"))))</f>
        <v>De acuerdo con lo programado</v>
      </c>
      <c r="AD79" s="528" t="s">
        <v>1927</v>
      </c>
      <c r="AE79" s="1020">
        <v>2581</v>
      </c>
      <c r="AF79" s="795">
        <f t="shared" si="22"/>
        <v>0.14844423994938746</v>
      </c>
      <c r="AG79" s="885" t="str">
        <f t="shared" ref="AG79:AG132" si="28">IF(AF79="No hay ejecución","NA",IF(AF79&gt;=90%,"De acuerdo con lo programado",IF(AF79&gt;=50%,"Atraso Leve",IF(AF79&lt;=49.99%,"En riesgo en cumplimiento"))))</f>
        <v>En riesgo en cumplimiento</v>
      </c>
      <c r="AH79" s="875" t="s">
        <v>1927</v>
      </c>
      <c r="AI79" s="799">
        <f t="shared" ref="AI79:AI142" si="29">AE79+AA79+W79+S79</f>
        <v>2581</v>
      </c>
      <c r="AJ79" s="800">
        <f t="shared" si="17"/>
        <v>0.14844423994938746</v>
      </c>
      <c r="AK79" s="885" t="str">
        <f t="shared" ref="AK79:AK132" si="30">IF(AJ79="No hay ejecución","NA",IF(AJ79&gt;=90%,"De acuerdo con lo programado",IF(AJ79&gt;=50%,"Atraso Leve",IF(AJ79&lt;=49.99%,"En riesgo en cumplimiento"))))</f>
        <v>En riesgo en cumplimiento</v>
      </c>
      <c r="AL79" s="875" t="s">
        <v>1927</v>
      </c>
      <c r="AM79" s="537" t="s">
        <v>1927</v>
      </c>
    </row>
    <row r="80" spans="1:39" ht="48" customHeight="1" thickTop="1" thickBot="1">
      <c r="A80" s="877">
        <f t="shared" ref="A80:A111" si="31">+A79+1</f>
        <v>66</v>
      </c>
      <c r="B80" s="878">
        <v>12</v>
      </c>
      <c r="C80" s="878">
        <v>0</v>
      </c>
      <c r="D80" s="878">
        <v>0</v>
      </c>
      <c r="E80" s="878" t="s">
        <v>255</v>
      </c>
      <c r="F80" s="879" t="s">
        <v>3506</v>
      </c>
      <c r="G80" s="898" t="s">
        <v>1927</v>
      </c>
      <c r="H80" s="898" t="s">
        <v>1927</v>
      </c>
      <c r="I80" s="792">
        <v>0</v>
      </c>
      <c r="J80" s="792">
        <v>0</v>
      </c>
      <c r="K80" s="793">
        <f t="shared" ref="K80:K143" si="32">+I80+J80</f>
        <v>0</v>
      </c>
      <c r="L80" s="792">
        <v>0</v>
      </c>
      <c r="M80" s="792">
        <v>0</v>
      </c>
      <c r="N80" s="794">
        <f t="shared" si="23"/>
        <v>0</v>
      </c>
      <c r="O80" s="794">
        <f t="shared" si="24"/>
        <v>0</v>
      </c>
      <c r="P80" s="882" t="s">
        <v>1927</v>
      </c>
      <c r="Q80" s="881" t="s">
        <v>3392</v>
      </c>
      <c r="R80" s="883" t="s">
        <v>1927</v>
      </c>
      <c r="S80" s="797">
        <v>0</v>
      </c>
      <c r="T80" s="795" t="str">
        <f t="shared" ref="T80:T143" si="33">IF(S80="","No hay ejecución",IF(AND(I80=0),"No hay Programación", S80/I80))</f>
        <v>No hay Programación</v>
      </c>
      <c r="U80" s="885" t="str">
        <f t="shared" si="25"/>
        <v>De acuerdo con lo programado</v>
      </c>
      <c r="V80" s="883" t="s">
        <v>1927</v>
      </c>
      <c r="W80" s="797">
        <v>0</v>
      </c>
      <c r="X80" s="795" t="str">
        <f t="shared" ref="X80:X143" si="34">IF(W80="","No hay ejecución",IF(AND(J80=0),"No hay Programación", W80/J80))</f>
        <v>No hay Programación</v>
      </c>
      <c r="Y80" s="885" t="str">
        <f t="shared" si="26"/>
        <v>De acuerdo con lo programado</v>
      </c>
      <c r="Z80" s="883" t="s">
        <v>1927</v>
      </c>
      <c r="AA80" s="526">
        <v>0</v>
      </c>
      <c r="AB80" s="795" t="str">
        <f t="shared" ref="AB80:AB111" si="35">IF(AA80="","No hay ejecución",IF(AND(L80=0),"No hay Programación", AA80/L80))</f>
        <v>No hay Programación</v>
      </c>
      <c r="AC80" s="885" t="str">
        <f t="shared" si="27"/>
        <v>De acuerdo con lo programado</v>
      </c>
      <c r="AD80" s="528" t="s">
        <v>1927</v>
      </c>
      <c r="AE80" s="1021">
        <v>0</v>
      </c>
      <c r="AF80" s="795" t="str">
        <f t="shared" ref="AF80:AF111" si="36">IF(AE80="","No hay ejecución",IF(AND(M80=0),"No hay Programación", AE80/M80))</f>
        <v>No hay Programación</v>
      </c>
      <c r="AG80" s="885" t="str">
        <f t="shared" si="28"/>
        <v>De acuerdo con lo programado</v>
      </c>
      <c r="AH80" s="875" t="s">
        <v>1927</v>
      </c>
      <c r="AI80" s="1021">
        <v>0</v>
      </c>
      <c r="AJ80" s="800" t="str">
        <f t="shared" ref="AJ80:AJ143" si="37">IF(AI80="","No hay ejecución",IF(AND(O80=0),"No hay Programación", AI80/O80))</f>
        <v>No hay Programación</v>
      </c>
      <c r="AK80" s="885" t="str">
        <f t="shared" si="30"/>
        <v>De acuerdo con lo programado</v>
      </c>
      <c r="AL80" s="875" t="s">
        <v>1927</v>
      </c>
      <c r="AM80" s="537" t="s">
        <v>1927</v>
      </c>
    </row>
    <row r="81" spans="1:39" ht="48" customHeight="1" thickTop="1" thickBot="1">
      <c r="A81" s="877">
        <f t="shared" si="31"/>
        <v>67</v>
      </c>
      <c r="B81" s="878">
        <v>12</v>
      </c>
      <c r="C81" s="878">
        <v>0</v>
      </c>
      <c r="D81" s="878">
        <v>0</v>
      </c>
      <c r="E81" s="878" t="s">
        <v>2771</v>
      </c>
      <c r="F81" s="879" t="s">
        <v>3507</v>
      </c>
      <c r="G81" s="898" t="s">
        <v>1927</v>
      </c>
      <c r="H81" s="898" t="s">
        <v>1927</v>
      </c>
      <c r="I81" s="792">
        <v>0</v>
      </c>
      <c r="J81" s="792">
        <v>0</v>
      </c>
      <c r="K81" s="793">
        <f t="shared" si="32"/>
        <v>0</v>
      </c>
      <c r="L81" s="792">
        <v>0</v>
      </c>
      <c r="M81" s="792">
        <v>0</v>
      </c>
      <c r="N81" s="794">
        <f t="shared" si="23"/>
        <v>0</v>
      </c>
      <c r="O81" s="794">
        <f t="shared" si="24"/>
        <v>0</v>
      </c>
      <c r="P81" s="882" t="s">
        <v>1927</v>
      </c>
      <c r="Q81" s="881" t="s">
        <v>3392</v>
      </c>
      <c r="R81" s="883" t="s">
        <v>1927</v>
      </c>
      <c r="S81" s="797">
        <v>0</v>
      </c>
      <c r="T81" s="795" t="str">
        <f t="shared" si="33"/>
        <v>No hay Programación</v>
      </c>
      <c r="U81" s="885" t="str">
        <f t="shared" si="25"/>
        <v>De acuerdo con lo programado</v>
      </c>
      <c r="V81" s="883" t="s">
        <v>1927</v>
      </c>
      <c r="W81" s="797">
        <v>0</v>
      </c>
      <c r="X81" s="795" t="str">
        <f t="shared" si="34"/>
        <v>No hay Programación</v>
      </c>
      <c r="Y81" s="885" t="str">
        <f t="shared" si="26"/>
        <v>De acuerdo con lo programado</v>
      </c>
      <c r="Z81" s="883" t="s">
        <v>1927</v>
      </c>
      <c r="AA81" s="526">
        <v>0</v>
      </c>
      <c r="AB81" s="795" t="str">
        <f t="shared" si="35"/>
        <v>No hay Programación</v>
      </c>
      <c r="AC81" s="885" t="str">
        <f t="shared" si="27"/>
        <v>De acuerdo con lo programado</v>
      </c>
      <c r="AD81" s="528" t="s">
        <v>1927</v>
      </c>
      <c r="AE81" s="1021">
        <v>0</v>
      </c>
      <c r="AF81" s="795" t="str">
        <f t="shared" si="36"/>
        <v>No hay Programación</v>
      </c>
      <c r="AG81" s="885" t="str">
        <f t="shared" si="28"/>
        <v>De acuerdo con lo programado</v>
      </c>
      <c r="AH81" s="875" t="s">
        <v>1927</v>
      </c>
      <c r="AI81" s="1021">
        <v>0</v>
      </c>
      <c r="AJ81" s="800" t="str">
        <f t="shared" si="37"/>
        <v>No hay Programación</v>
      </c>
      <c r="AK81" s="885" t="str">
        <f t="shared" si="30"/>
        <v>De acuerdo con lo programado</v>
      </c>
      <c r="AL81" s="875" t="s">
        <v>1927</v>
      </c>
      <c r="AM81" s="537" t="s">
        <v>1927</v>
      </c>
    </row>
    <row r="82" spans="1:39" ht="48" customHeight="1" thickTop="1" thickBot="1">
      <c r="A82" s="877">
        <f t="shared" si="31"/>
        <v>68</v>
      </c>
      <c r="B82" s="878">
        <v>0</v>
      </c>
      <c r="C82" s="878">
        <v>0</v>
      </c>
      <c r="D82" s="878">
        <v>0</v>
      </c>
      <c r="E82" s="878">
        <v>0</v>
      </c>
      <c r="F82" s="879" t="s">
        <v>3508</v>
      </c>
      <c r="G82" s="898" t="s">
        <v>1927</v>
      </c>
      <c r="H82" s="906" t="s">
        <v>1927</v>
      </c>
      <c r="I82" s="792">
        <v>0</v>
      </c>
      <c r="J82" s="792">
        <v>0</v>
      </c>
      <c r="K82" s="793">
        <f t="shared" si="32"/>
        <v>0</v>
      </c>
      <c r="L82" s="792">
        <v>0</v>
      </c>
      <c r="M82" s="792">
        <v>0</v>
      </c>
      <c r="N82" s="794">
        <f t="shared" si="23"/>
        <v>0</v>
      </c>
      <c r="O82" s="794">
        <f t="shared" si="24"/>
        <v>0</v>
      </c>
      <c r="P82" s="907" t="s">
        <v>1927</v>
      </c>
      <c r="Q82" s="895" t="s">
        <v>3392</v>
      </c>
      <c r="R82" s="883" t="s">
        <v>1927</v>
      </c>
      <c r="S82" s="797">
        <v>0</v>
      </c>
      <c r="T82" s="795" t="str">
        <f t="shared" si="33"/>
        <v>No hay Programación</v>
      </c>
      <c r="U82" s="885" t="str">
        <f t="shared" si="25"/>
        <v>De acuerdo con lo programado</v>
      </c>
      <c r="V82" s="883" t="s">
        <v>1927</v>
      </c>
      <c r="W82" s="797">
        <v>0</v>
      </c>
      <c r="X82" s="795" t="str">
        <f t="shared" si="34"/>
        <v>No hay Programación</v>
      </c>
      <c r="Y82" s="885" t="str">
        <f t="shared" si="26"/>
        <v>De acuerdo con lo programado</v>
      </c>
      <c r="Z82" s="883" t="s">
        <v>1927</v>
      </c>
      <c r="AA82" s="526">
        <v>0</v>
      </c>
      <c r="AB82" s="795" t="str">
        <f t="shared" si="35"/>
        <v>No hay Programación</v>
      </c>
      <c r="AC82" s="885" t="str">
        <f t="shared" si="27"/>
        <v>De acuerdo con lo programado</v>
      </c>
      <c r="AD82" s="528" t="s">
        <v>1927</v>
      </c>
      <c r="AE82" s="1021">
        <v>0</v>
      </c>
      <c r="AF82" s="795" t="str">
        <f t="shared" si="36"/>
        <v>No hay Programación</v>
      </c>
      <c r="AG82" s="885" t="str">
        <f t="shared" si="28"/>
        <v>De acuerdo con lo programado</v>
      </c>
      <c r="AH82" s="875" t="s">
        <v>1927</v>
      </c>
      <c r="AI82" s="1021">
        <v>0</v>
      </c>
      <c r="AJ82" s="800" t="str">
        <f t="shared" si="37"/>
        <v>No hay Programación</v>
      </c>
      <c r="AK82" s="885" t="str">
        <f t="shared" si="30"/>
        <v>De acuerdo con lo programado</v>
      </c>
      <c r="AL82" s="875" t="s">
        <v>1927</v>
      </c>
      <c r="AM82" s="536"/>
    </row>
    <row r="83" spans="1:39" ht="48" customHeight="1" thickTop="1" thickBot="1">
      <c r="A83" s="877">
        <f t="shared" si="31"/>
        <v>69</v>
      </c>
      <c r="B83" s="878">
        <v>0</v>
      </c>
      <c r="C83" s="878">
        <v>0</v>
      </c>
      <c r="D83" s="878">
        <v>0</v>
      </c>
      <c r="E83" s="878">
        <v>0</v>
      </c>
      <c r="F83" s="899" t="s">
        <v>3509</v>
      </c>
      <c r="G83" s="898" t="s">
        <v>179</v>
      </c>
      <c r="H83" s="898" t="s">
        <v>212</v>
      </c>
      <c r="I83" s="895">
        <v>10</v>
      </c>
      <c r="J83" s="895">
        <v>10</v>
      </c>
      <c r="K83" s="793">
        <f t="shared" si="32"/>
        <v>20</v>
      </c>
      <c r="L83" s="895">
        <v>10</v>
      </c>
      <c r="M83" s="895">
        <v>10</v>
      </c>
      <c r="N83" s="794">
        <f t="shared" si="23"/>
        <v>20</v>
      </c>
      <c r="O83" s="794">
        <f t="shared" si="24"/>
        <v>40</v>
      </c>
      <c r="P83" s="907" t="s">
        <v>1927</v>
      </c>
      <c r="Q83" s="895" t="s">
        <v>3392</v>
      </c>
      <c r="R83" s="883" t="s">
        <v>1927</v>
      </c>
      <c r="S83" s="903">
        <v>22</v>
      </c>
      <c r="T83" s="795">
        <f t="shared" si="33"/>
        <v>2.2000000000000002</v>
      </c>
      <c r="U83" s="885" t="str">
        <f t="shared" si="25"/>
        <v>De acuerdo con lo programado</v>
      </c>
      <c r="V83" s="897" t="s">
        <v>3510</v>
      </c>
      <c r="W83" s="895">
        <v>38</v>
      </c>
      <c r="X83" s="795">
        <f t="shared" si="34"/>
        <v>3.8</v>
      </c>
      <c r="Y83" s="885" t="str">
        <f t="shared" si="26"/>
        <v>De acuerdo con lo programado</v>
      </c>
      <c r="Z83" s="883" t="s">
        <v>3511</v>
      </c>
      <c r="AA83" s="526">
        <v>19</v>
      </c>
      <c r="AB83" s="795">
        <f t="shared" si="35"/>
        <v>1.9</v>
      </c>
      <c r="AC83" s="885" t="str">
        <f t="shared" si="27"/>
        <v>De acuerdo con lo programado</v>
      </c>
      <c r="AD83" s="528" t="s">
        <v>3511</v>
      </c>
      <c r="AE83" s="1020">
        <v>2</v>
      </c>
      <c r="AF83" s="795">
        <f t="shared" si="36"/>
        <v>0.2</v>
      </c>
      <c r="AG83" s="885" t="str">
        <f t="shared" si="28"/>
        <v>En riesgo en cumplimiento</v>
      </c>
      <c r="AH83" s="875" t="s">
        <v>1927</v>
      </c>
      <c r="AI83" s="799">
        <f t="shared" si="29"/>
        <v>81</v>
      </c>
      <c r="AJ83" s="800">
        <f t="shared" si="37"/>
        <v>2.0249999999999999</v>
      </c>
      <c r="AK83" s="885" t="str">
        <f t="shared" si="30"/>
        <v>De acuerdo con lo programado</v>
      </c>
      <c r="AL83" s="875" t="s">
        <v>3512</v>
      </c>
      <c r="AM83" s="536" t="s">
        <v>3513</v>
      </c>
    </row>
    <row r="84" spans="1:39" ht="48" customHeight="1" thickTop="1" thickBot="1">
      <c r="A84" s="877">
        <f t="shared" si="31"/>
        <v>70</v>
      </c>
      <c r="B84" s="878">
        <v>0</v>
      </c>
      <c r="C84" s="878">
        <v>0</v>
      </c>
      <c r="D84" s="878">
        <v>0</v>
      </c>
      <c r="E84" s="878">
        <v>0</v>
      </c>
      <c r="F84" s="899" t="s">
        <v>3514</v>
      </c>
      <c r="G84" s="898" t="s">
        <v>187</v>
      </c>
      <c r="H84" s="898" t="s">
        <v>204</v>
      </c>
      <c r="I84" s="792">
        <v>0</v>
      </c>
      <c r="J84" s="895">
        <v>12</v>
      </c>
      <c r="K84" s="793">
        <f t="shared" si="32"/>
        <v>12</v>
      </c>
      <c r="L84" s="895">
        <v>12</v>
      </c>
      <c r="M84" s="792">
        <v>0</v>
      </c>
      <c r="N84" s="794">
        <f t="shared" si="23"/>
        <v>12</v>
      </c>
      <c r="O84" s="794">
        <f t="shared" si="24"/>
        <v>24</v>
      </c>
      <c r="P84" s="907" t="s">
        <v>1927</v>
      </c>
      <c r="Q84" s="895" t="s">
        <v>3392</v>
      </c>
      <c r="R84" s="883" t="s">
        <v>1927</v>
      </c>
      <c r="S84" s="903">
        <v>11</v>
      </c>
      <c r="T84" s="795" t="str">
        <f t="shared" si="33"/>
        <v>No hay Programación</v>
      </c>
      <c r="U84" s="885" t="str">
        <f t="shared" si="25"/>
        <v>De acuerdo con lo programado</v>
      </c>
      <c r="V84" s="883" t="s">
        <v>1927</v>
      </c>
      <c r="W84" s="895">
        <v>18</v>
      </c>
      <c r="X84" s="795">
        <f t="shared" si="34"/>
        <v>1.5</v>
      </c>
      <c r="Y84" s="885" t="str">
        <f t="shared" si="26"/>
        <v>De acuerdo con lo programado</v>
      </c>
      <c r="Z84" s="883" t="s">
        <v>3515</v>
      </c>
      <c r="AA84" s="526">
        <v>12</v>
      </c>
      <c r="AB84" s="795">
        <f t="shared" si="35"/>
        <v>1</v>
      </c>
      <c r="AC84" s="885" t="str">
        <f t="shared" si="27"/>
        <v>De acuerdo con lo programado</v>
      </c>
      <c r="AD84" s="528" t="s">
        <v>3515</v>
      </c>
      <c r="AE84" s="1020">
        <v>12</v>
      </c>
      <c r="AF84" s="795" t="str">
        <f t="shared" si="36"/>
        <v>No hay Programación</v>
      </c>
      <c r="AG84" s="885" t="str">
        <f t="shared" si="28"/>
        <v>De acuerdo con lo programado</v>
      </c>
      <c r="AH84" s="875" t="s">
        <v>1927</v>
      </c>
      <c r="AI84" s="799">
        <f t="shared" si="29"/>
        <v>53</v>
      </c>
      <c r="AJ84" s="800">
        <f t="shared" si="37"/>
        <v>2.2083333333333335</v>
      </c>
      <c r="AK84" s="885" t="str">
        <f t="shared" si="30"/>
        <v>De acuerdo con lo programado</v>
      </c>
      <c r="AL84" s="875" t="s">
        <v>3516</v>
      </c>
      <c r="AM84" s="536"/>
    </row>
    <row r="85" spans="1:39" ht="48" customHeight="1" thickTop="1" thickBot="1">
      <c r="A85" s="877">
        <f t="shared" si="31"/>
        <v>71</v>
      </c>
      <c r="B85" s="878">
        <v>0</v>
      </c>
      <c r="C85" s="878">
        <v>0</v>
      </c>
      <c r="D85" s="878">
        <v>0</v>
      </c>
      <c r="E85" s="878">
        <v>0</v>
      </c>
      <c r="F85" s="899" t="s">
        <v>3517</v>
      </c>
      <c r="G85" s="898" t="s">
        <v>182</v>
      </c>
      <c r="H85" s="898" t="s">
        <v>209</v>
      </c>
      <c r="I85" s="895">
        <v>3</v>
      </c>
      <c r="J85" s="895">
        <v>3</v>
      </c>
      <c r="K85" s="793">
        <f t="shared" si="32"/>
        <v>6</v>
      </c>
      <c r="L85" s="895">
        <v>3</v>
      </c>
      <c r="M85" s="895">
        <v>3</v>
      </c>
      <c r="N85" s="794">
        <f t="shared" si="23"/>
        <v>6</v>
      </c>
      <c r="O85" s="794">
        <f t="shared" si="24"/>
        <v>12</v>
      </c>
      <c r="P85" s="907" t="s">
        <v>1927</v>
      </c>
      <c r="Q85" s="895" t="s">
        <v>3392</v>
      </c>
      <c r="R85" s="883" t="s">
        <v>1927</v>
      </c>
      <c r="S85" s="903">
        <v>3</v>
      </c>
      <c r="T85" s="795">
        <f t="shared" si="33"/>
        <v>1</v>
      </c>
      <c r="U85" s="885" t="str">
        <f t="shared" si="25"/>
        <v>De acuerdo con lo programado</v>
      </c>
      <c r="V85" s="883" t="s">
        <v>1927</v>
      </c>
      <c r="W85" s="895">
        <v>3</v>
      </c>
      <c r="X85" s="795">
        <f t="shared" si="34"/>
        <v>1</v>
      </c>
      <c r="Y85" s="885" t="str">
        <f t="shared" si="26"/>
        <v>De acuerdo con lo programado</v>
      </c>
      <c r="Z85" s="883" t="s">
        <v>1927</v>
      </c>
      <c r="AA85" s="526">
        <v>3</v>
      </c>
      <c r="AB85" s="795">
        <f t="shared" si="35"/>
        <v>1</v>
      </c>
      <c r="AC85" s="885" t="str">
        <f t="shared" si="27"/>
        <v>De acuerdo con lo programado</v>
      </c>
      <c r="AD85" s="528" t="s">
        <v>1927</v>
      </c>
      <c r="AE85" s="1020">
        <v>3</v>
      </c>
      <c r="AF85" s="795">
        <f t="shared" si="36"/>
        <v>1</v>
      </c>
      <c r="AG85" s="885" t="str">
        <f t="shared" si="28"/>
        <v>De acuerdo con lo programado</v>
      </c>
      <c r="AH85" s="875" t="s">
        <v>1927</v>
      </c>
      <c r="AI85" s="799">
        <f t="shared" si="29"/>
        <v>12</v>
      </c>
      <c r="AJ85" s="800">
        <f t="shared" si="37"/>
        <v>1</v>
      </c>
      <c r="AK85" s="885" t="str">
        <f t="shared" si="30"/>
        <v>De acuerdo con lo programado</v>
      </c>
      <c r="AL85" s="875" t="s">
        <v>1927</v>
      </c>
      <c r="AM85" s="536"/>
    </row>
    <row r="86" spans="1:39" ht="48" customHeight="1" thickTop="1" thickBot="1">
      <c r="A86" s="877">
        <f t="shared" si="31"/>
        <v>72</v>
      </c>
      <c r="B86" s="878">
        <v>0</v>
      </c>
      <c r="C86" s="878">
        <v>0</v>
      </c>
      <c r="D86" s="878">
        <v>0</v>
      </c>
      <c r="E86" s="878">
        <v>0</v>
      </c>
      <c r="F86" s="899" t="s">
        <v>3518</v>
      </c>
      <c r="G86" s="898" t="s">
        <v>182</v>
      </c>
      <c r="H86" s="898" t="s">
        <v>209</v>
      </c>
      <c r="I86" s="895">
        <v>3</v>
      </c>
      <c r="J86" s="895">
        <v>3</v>
      </c>
      <c r="K86" s="793">
        <f t="shared" si="32"/>
        <v>6</v>
      </c>
      <c r="L86" s="895">
        <v>3</v>
      </c>
      <c r="M86" s="895">
        <v>3</v>
      </c>
      <c r="N86" s="794">
        <f t="shared" si="23"/>
        <v>6</v>
      </c>
      <c r="O86" s="794">
        <f t="shared" si="24"/>
        <v>12</v>
      </c>
      <c r="P86" s="907" t="s">
        <v>1927</v>
      </c>
      <c r="Q86" s="895" t="s">
        <v>3392</v>
      </c>
      <c r="R86" s="883" t="s">
        <v>1927</v>
      </c>
      <c r="S86" s="797">
        <v>0</v>
      </c>
      <c r="T86" s="795">
        <f t="shared" si="33"/>
        <v>0</v>
      </c>
      <c r="U86" s="885" t="str">
        <f t="shared" si="25"/>
        <v>En riesgo en cumplimiento</v>
      </c>
      <c r="V86" s="883" t="s">
        <v>1927</v>
      </c>
      <c r="W86" s="895">
        <v>3</v>
      </c>
      <c r="X86" s="795">
        <f t="shared" si="34"/>
        <v>1</v>
      </c>
      <c r="Y86" s="885" t="str">
        <f t="shared" si="26"/>
        <v>De acuerdo con lo programado</v>
      </c>
      <c r="Z86" s="883" t="s">
        <v>1927</v>
      </c>
      <c r="AA86" s="526">
        <v>20</v>
      </c>
      <c r="AB86" s="795">
        <f t="shared" si="35"/>
        <v>6.666666666666667</v>
      </c>
      <c r="AC86" s="885" t="str">
        <f t="shared" si="27"/>
        <v>De acuerdo con lo programado</v>
      </c>
      <c r="AD86" s="528" t="s">
        <v>1927</v>
      </c>
      <c r="AE86" s="1020">
        <v>3</v>
      </c>
      <c r="AF86" s="795">
        <f t="shared" si="36"/>
        <v>1</v>
      </c>
      <c r="AG86" s="885" t="str">
        <f t="shared" si="28"/>
        <v>De acuerdo con lo programado</v>
      </c>
      <c r="AH86" s="875" t="s">
        <v>1927</v>
      </c>
      <c r="AI86" s="799">
        <f>AE86+AA86+W86+S86</f>
        <v>26</v>
      </c>
      <c r="AJ86" s="800">
        <f t="shared" si="37"/>
        <v>2.1666666666666665</v>
      </c>
      <c r="AK86" s="885" t="str">
        <f t="shared" si="30"/>
        <v>De acuerdo con lo programado</v>
      </c>
      <c r="AL86" s="1110" t="s">
        <v>3519</v>
      </c>
      <c r="AM86" s="536"/>
    </row>
    <row r="87" spans="1:39" ht="48" customHeight="1" thickTop="1" thickBot="1">
      <c r="A87" s="877">
        <f t="shared" si="31"/>
        <v>73</v>
      </c>
      <c r="B87" s="878">
        <v>0</v>
      </c>
      <c r="C87" s="878">
        <v>0</v>
      </c>
      <c r="D87" s="878">
        <v>0</v>
      </c>
      <c r="E87" s="878">
        <v>0</v>
      </c>
      <c r="F87" s="899" t="s">
        <v>3520</v>
      </c>
      <c r="G87" s="898" t="s">
        <v>182</v>
      </c>
      <c r="H87" s="898" t="s">
        <v>209</v>
      </c>
      <c r="I87" s="895">
        <v>3</v>
      </c>
      <c r="J87" s="895">
        <v>3</v>
      </c>
      <c r="K87" s="793">
        <f t="shared" si="32"/>
        <v>6</v>
      </c>
      <c r="L87" s="895">
        <v>3</v>
      </c>
      <c r="M87" s="895">
        <v>3</v>
      </c>
      <c r="N87" s="794">
        <f t="shared" si="23"/>
        <v>6</v>
      </c>
      <c r="O87" s="794">
        <f t="shared" si="24"/>
        <v>12</v>
      </c>
      <c r="P87" s="907" t="s">
        <v>1927</v>
      </c>
      <c r="Q87" s="895" t="s">
        <v>3392</v>
      </c>
      <c r="R87" s="883" t="s">
        <v>1927</v>
      </c>
      <c r="S87" s="903">
        <v>3</v>
      </c>
      <c r="T87" s="795">
        <f t="shared" si="33"/>
        <v>1</v>
      </c>
      <c r="U87" s="885" t="str">
        <f t="shared" si="25"/>
        <v>De acuerdo con lo programado</v>
      </c>
      <c r="V87" s="883" t="s">
        <v>1927</v>
      </c>
      <c r="W87" s="895">
        <v>3</v>
      </c>
      <c r="X87" s="795">
        <f t="shared" si="34"/>
        <v>1</v>
      </c>
      <c r="Y87" s="885" t="str">
        <f t="shared" si="26"/>
        <v>De acuerdo con lo programado</v>
      </c>
      <c r="Z87" s="883" t="s">
        <v>1927</v>
      </c>
      <c r="AA87" s="526">
        <v>5</v>
      </c>
      <c r="AB87" s="795">
        <f t="shared" si="35"/>
        <v>1.6666666666666667</v>
      </c>
      <c r="AC87" s="885" t="str">
        <f t="shared" si="27"/>
        <v>De acuerdo con lo programado</v>
      </c>
      <c r="AD87" s="528" t="s">
        <v>1927</v>
      </c>
      <c r="AE87" s="1020">
        <v>11</v>
      </c>
      <c r="AF87" s="795">
        <f t="shared" si="36"/>
        <v>3.6666666666666665</v>
      </c>
      <c r="AG87" s="885" t="str">
        <f t="shared" si="28"/>
        <v>De acuerdo con lo programado</v>
      </c>
      <c r="AH87" s="875" t="s">
        <v>1927</v>
      </c>
      <c r="AI87" s="799">
        <f t="shared" si="29"/>
        <v>22</v>
      </c>
      <c r="AJ87" s="800">
        <f t="shared" si="37"/>
        <v>1.8333333333333333</v>
      </c>
      <c r="AK87" s="885" t="str">
        <f t="shared" si="30"/>
        <v>De acuerdo con lo programado</v>
      </c>
      <c r="AL87" s="875" t="s">
        <v>3521</v>
      </c>
      <c r="AM87" s="536"/>
    </row>
    <row r="88" spans="1:39" ht="48" hidden="1" customHeight="1" thickTop="1" thickBot="1">
      <c r="A88" s="877">
        <f t="shared" si="31"/>
        <v>74</v>
      </c>
      <c r="B88" s="878">
        <v>0</v>
      </c>
      <c r="C88" s="878">
        <v>0</v>
      </c>
      <c r="D88" s="878">
        <v>0</v>
      </c>
      <c r="E88" s="878">
        <v>0</v>
      </c>
      <c r="F88" s="899" t="s">
        <v>3522</v>
      </c>
      <c r="G88" s="898" t="s">
        <v>182</v>
      </c>
      <c r="H88" s="898" t="s">
        <v>209</v>
      </c>
      <c r="I88" s="895">
        <v>3</v>
      </c>
      <c r="J88" s="895">
        <v>3</v>
      </c>
      <c r="K88" s="793">
        <f t="shared" si="32"/>
        <v>6</v>
      </c>
      <c r="L88" s="895">
        <v>3</v>
      </c>
      <c r="M88" s="895">
        <v>3</v>
      </c>
      <c r="N88" s="794">
        <f t="shared" si="23"/>
        <v>6</v>
      </c>
      <c r="O88" s="794">
        <f t="shared" si="24"/>
        <v>12</v>
      </c>
      <c r="P88" s="907" t="s">
        <v>1927</v>
      </c>
      <c r="Q88" s="895" t="s">
        <v>3392</v>
      </c>
      <c r="R88" s="883" t="s">
        <v>1927</v>
      </c>
      <c r="S88" s="903">
        <v>3</v>
      </c>
      <c r="T88" s="795">
        <f t="shared" si="33"/>
        <v>1</v>
      </c>
      <c r="U88" s="885" t="str">
        <f t="shared" si="25"/>
        <v>De acuerdo con lo programado</v>
      </c>
      <c r="V88" s="883" t="s">
        <v>1927</v>
      </c>
      <c r="W88" s="895">
        <v>3</v>
      </c>
      <c r="X88" s="795">
        <f t="shared" si="34"/>
        <v>1</v>
      </c>
      <c r="Y88" s="885" t="str">
        <f t="shared" si="26"/>
        <v>De acuerdo con lo programado</v>
      </c>
      <c r="Z88" s="883" t="s">
        <v>1927</v>
      </c>
      <c r="AA88" s="526">
        <v>3</v>
      </c>
      <c r="AB88" s="795">
        <f t="shared" si="35"/>
        <v>1</v>
      </c>
      <c r="AC88" s="885" t="str">
        <f t="shared" si="27"/>
        <v>De acuerdo con lo programado</v>
      </c>
      <c r="AD88" s="528" t="s">
        <v>1927</v>
      </c>
      <c r="AE88" s="1020">
        <v>0</v>
      </c>
      <c r="AF88" s="795">
        <f t="shared" si="36"/>
        <v>0</v>
      </c>
      <c r="AG88" s="885" t="str">
        <f t="shared" si="28"/>
        <v>En riesgo en cumplimiento</v>
      </c>
      <c r="AH88" s="875" t="s">
        <v>1927</v>
      </c>
      <c r="AI88" s="799">
        <f t="shared" si="29"/>
        <v>9</v>
      </c>
      <c r="AJ88" s="800">
        <f t="shared" si="37"/>
        <v>0.75</v>
      </c>
      <c r="AK88" s="885" t="str">
        <f t="shared" si="30"/>
        <v>Atraso Leve</v>
      </c>
      <c r="AL88" s="875" t="s">
        <v>1927</v>
      </c>
      <c r="AM88" s="536"/>
    </row>
    <row r="89" spans="1:39" ht="48" customHeight="1" thickTop="1" thickBot="1">
      <c r="A89" s="877">
        <f t="shared" si="31"/>
        <v>75</v>
      </c>
      <c r="B89" s="878">
        <v>0</v>
      </c>
      <c r="C89" s="878">
        <v>0</v>
      </c>
      <c r="D89" s="878">
        <v>0</v>
      </c>
      <c r="E89" s="878">
        <v>0</v>
      </c>
      <c r="F89" s="899" t="s">
        <v>3523</v>
      </c>
      <c r="G89" s="898" t="s">
        <v>182</v>
      </c>
      <c r="H89" s="898" t="s">
        <v>209</v>
      </c>
      <c r="I89" s="895">
        <v>3</v>
      </c>
      <c r="J89" s="895">
        <v>3</v>
      </c>
      <c r="K89" s="793">
        <f t="shared" si="32"/>
        <v>6</v>
      </c>
      <c r="L89" s="895">
        <v>3</v>
      </c>
      <c r="M89" s="895">
        <v>3</v>
      </c>
      <c r="N89" s="794">
        <f t="shared" si="23"/>
        <v>6</v>
      </c>
      <c r="O89" s="794">
        <f t="shared" si="24"/>
        <v>12</v>
      </c>
      <c r="P89" s="907" t="s">
        <v>1927</v>
      </c>
      <c r="Q89" s="895" t="s">
        <v>3392</v>
      </c>
      <c r="R89" s="883" t="s">
        <v>1927</v>
      </c>
      <c r="S89" s="797">
        <v>0</v>
      </c>
      <c r="T89" s="795">
        <f t="shared" si="33"/>
        <v>0</v>
      </c>
      <c r="U89" s="885" t="str">
        <f t="shared" si="25"/>
        <v>En riesgo en cumplimiento</v>
      </c>
      <c r="V89" s="883" t="s">
        <v>1927</v>
      </c>
      <c r="W89" s="895">
        <v>10</v>
      </c>
      <c r="X89" s="795">
        <f t="shared" si="34"/>
        <v>3.3333333333333335</v>
      </c>
      <c r="Y89" s="885" t="str">
        <f t="shared" si="26"/>
        <v>De acuerdo con lo programado</v>
      </c>
      <c r="Z89" s="883" t="s">
        <v>1927</v>
      </c>
      <c r="AA89" s="526">
        <v>5</v>
      </c>
      <c r="AB89" s="795">
        <f t="shared" si="35"/>
        <v>1.6666666666666667</v>
      </c>
      <c r="AC89" s="885" t="str">
        <f t="shared" si="27"/>
        <v>De acuerdo con lo programado</v>
      </c>
      <c r="AD89" s="528" t="s">
        <v>1927</v>
      </c>
      <c r="AE89" s="1020">
        <v>13</v>
      </c>
      <c r="AF89" s="795">
        <f t="shared" si="36"/>
        <v>4.333333333333333</v>
      </c>
      <c r="AG89" s="885" t="str">
        <f t="shared" si="28"/>
        <v>De acuerdo con lo programado</v>
      </c>
      <c r="AH89" s="875" t="s">
        <v>1927</v>
      </c>
      <c r="AI89" s="799">
        <f t="shared" si="29"/>
        <v>28</v>
      </c>
      <c r="AJ89" s="800">
        <f t="shared" si="37"/>
        <v>2.3333333333333335</v>
      </c>
      <c r="AK89" s="885" t="str">
        <f t="shared" si="30"/>
        <v>De acuerdo con lo programado</v>
      </c>
      <c r="AL89" s="875" t="str">
        <f>+AL87</f>
        <v>Con la emergencia de final de año, se reactivaron estos comités.</v>
      </c>
      <c r="AM89" s="536"/>
    </row>
    <row r="90" spans="1:39" ht="48" hidden="1" customHeight="1" thickTop="1" thickBot="1">
      <c r="A90" s="877">
        <f t="shared" si="31"/>
        <v>76</v>
      </c>
      <c r="B90" s="878">
        <v>0</v>
      </c>
      <c r="C90" s="878">
        <v>0</v>
      </c>
      <c r="D90" s="878">
        <v>0</v>
      </c>
      <c r="E90" s="878">
        <v>0</v>
      </c>
      <c r="F90" s="899" t="s">
        <v>3524</v>
      </c>
      <c r="G90" s="898" t="s">
        <v>182</v>
      </c>
      <c r="H90" s="898" t="s">
        <v>209</v>
      </c>
      <c r="I90" s="895">
        <v>3</v>
      </c>
      <c r="J90" s="895">
        <v>3</v>
      </c>
      <c r="K90" s="793">
        <f t="shared" si="32"/>
        <v>6</v>
      </c>
      <c r="L90" s="895">
        <v>3</v>
      </c>
      <c r="M90" s="895">
        <v>3</v>
      </c>
      <c r="N90" s="794">
        <f t="shared" si="23"/>
        <v>6</v>
      </c>
      <c r="O90" s="794">
        <f t="shared" si="24"/>
        <v>12</v>
      </c>
      <c r="P90" s="907" t="s">
        <v>1927</v>
      </c>
      <c r="Q90" s="895" t="s">
        <v>3392</v>
      </c>
      <c r="R90" s="883" t="s">
        <v>1927</v>
      </c>
      <c r="S90" s="797">
        <v>0</v>
      </c>
      <c r="T90" s="795">
        <f t="shared" si="33"/>
        <v>0</v>
      </c>
      <c r="U90" s="885" t="str">
        <f t="shared" si="25"/>
        <v>En riesgo en cumplimiento</v>
      </c>
      <c r="V90" s="883" t="s">
        <v>1927</v>
      </c>
      <c r="W90" s="895">
        <v>3</v>
      </c>
      <c r="X90" s="795">
        <f t="shared" si="34"/>
        <v>1</v>
      </c>
      <c r="Y90" s="885" t="str">
        <f t="shared" si="26"/>
        <v>De acuerdo con lo programado</v>
      </c>
      <c r="Z90" s="883" t="s">
        <v>1927</v>
      </c>
      <c r="AA90" s="526">
        <v>3</v>
      </c>
      <c r="AB90" s="795">
        <f t="shared" si="35"/>
        <v>1</v>
      </c>
      <c r="AC90" s="885" t="str">
        <f t="shared" si="27"/>
        <v>De acuerdo con lo programado</v>
      </c>
      <c r="AD90" s="528" t="s">
        <v>1927</v>
      </c>
      <c r="AE90" s="1020">
        <v>0</v>
      </c>
      <c r="AF90" s="795">
        <f t="shared" si="36"/>
        <v>0</v>
      </c>
      <c r="AG90" s="885" t="str">
        <f t="shared" si="28"/>
        <v>En riesgo en cumplimiento</v>
      </c>
      <c r="AH90" s="875" t="s">
        <v>1927</v>
      </c>
      <c r="AI90" s="799">
        <f t="shared" si="29"/>
        <v>6</v>
      </c>
      <c r="AJ90" s="800">
        <f t="shared" si="37"/>
        <v>0.5</v>
      </c>
      <c r="AK90" s="885" t="str">
        <f t="shared" si="30"/>
        <v>Atraso Leve</v>
      </c>
      <c r="AL90" s="875" t="s">
        <v>1927</v>
      </c>
      <c r="AM90" s="536"/>
    </row>
    <row r="91" spans="1:39" ht="48" customHeight="1" thickTop="1" thickBot="1">
      <c r="A91" s="877">
        <f t="shared" si="31"/>
        <v>77</v>
      </c>
      <c r="B91" s="878">
        <v>0</v>
      </c>
      <c r="C91" s="878">
        <v>0</v>
      </c>
      <c r="D91" s="878">
        <v>0</v>
      </c>
      <c r="E91" s="878">
        <v>0</v>
      </c>
      <c r="F91" s="899" t="s">
        <v>3525</v>
      </c>
      <c r="G91" s="898" t="s">
        <v>182</v>
      </c>
      <c r="H91" s="898" t="s">
        <v>209</v>
      </c>
      <c r="I91" s="895">
        <v>3</v>
      </c>
      <c r="J91" s="895">
        <v>3</v>
      </c>
      <c r="K91" s="793">
        <f t="shared" si="32"/>
        <v>6</v>
      </c>
      <c r="L91" s="895">
        <v>3</v>
      </c>
      <c r="M91" s="895">
        <v>3</v>
      </c>
      <c r="N91" s="794">
        <f t="shared" si="23"/>
        <v>6</v>
      </c>
      <c r="O91" s="794">
        <f t="shared" si="24"/>
        <v>12</v>
      </c>
      <c r="P91" s="907" t="s">
        <v>1927</v>
      </c>
      <c r="Q91" s="895" t="s">
        <v>3392</v>
      </c>
      <c r="R91" s="883" t="s">
        <v>1927</v>
      </c>
      <c r="S91" s="903">
        <v>3</v>
      </c>
      <c r="T91" s="795">
        <f t="shared" si="33"/>
        <v>1</v>
      </c>
      <c r="U91" s="885" t="str">
        <f t="shared" si="25"/>
        <v>De acuerdo con lo programado</v>
      </c>
      <c r="V91" s="883" t="s">
        <v>1927</v>
      </c>
      <c r="W91" s="895">
        <v>3</v>
      </c>
      <c r="X91" s="795">
        <f t="shared" si="34"/>
        <v>1</v>
      </c>
      <c r="Y91" s="885" t="str">
        <f t="shared" si="26"/>
        <v>De acuerdo con lo programado</v>
      </c>
      <c r="Z91" s="883" t="s">
        <v>1927</v>
      </c>
      <c r="AA91" s="526">
        <v>3</v>
      </c>
      <c r="AB91" s="795">
        <f t="shared" si="35"/>
        <v>1</v>
      </c>
      <c r="AC91" s="885" t="str">
        <f t="shared" si="27"/>
        <v>De acuerdo con lo programado</v>
      </c>
      <c r="AD91" s="528" t="s">
        <v>1927</v>
      </c>
      <c r="AE91" s="1020">
        <v>3</v>
      </c>
      <c r="AF91" s="795">
        <f t="shared" si="36"/>
        <v>1</v>
      </c>
      <c r="AG91" s="885" t="str">
        <f t="shared" si="28"/>
        <v>De acuerdo con lo programado</v>
      </c>
      <c r="AH91" s="875" t="s">
        <v>1927</v>
      </c>
      <c r="AI91" s="799">
        <f t="shared" si="29"/>
        <v>12</v>
      </c>
      <c r="AJ91" s="800">
        <f t="shared" si="37"/>
        <v>1</v>
      </c>
      <c r="AK91" s="885" t="str">
        <f t="shared" si="30"/>
        <v>De acuerdo con lo programado</v>
      </c>
      <c r="AL91" s="875" t="s">
        <v>1927</v>
      </c>
      <c r="AM91" s="536"/>
    </row>
    <row r="92" spans="1:39" ht="48" customHeight="1" thickTop="1" thickBot="1">
      <c r="A92" s="877">
        <f t="shared" si="31"/>
        <v>78</v>
      </c>
      <c r="B92" s="878">
        <v>0</v>
      </c>
      <c r="C92" s="878">
        <v>0</v>
      </c>
      <c r="D92" s="878">
        <v>0</v>
      </c>
      <c r="E92" s="878">
        <v>0</v>
      </c>
      <c r="F92" s="899" t="s">
        <v>3526</v>
      </c>
      <c r="G92" s="898" t="s">
        <v>182</v>
      </c>
      <c r="H92" s="898" t="s">
        <v>209</v>
      </c>
      <c r="I92" s="895">
        <v>3</v>
      </c>
      <c r="J92" s="895">
        <v>3</v>
      </c>
      <c r="K92" s="793">
        <f t="shared" si="32"/>
        <v>6</v>
      </c>
      <c r="L92" s="895">
        <v>3</v>
      </c>
      <c r="M92" s="895">
        <v>3</v>
      </c>
      <c r="N92" s="794">
        <f t="shared" si="23"/>
        <v>6</v>
      </c>
      <c r="O92" s="794">
        <f t="shared" si="24"/>
        <v>12</v>
      </c>
      <c r="P92" s="907" t="s">
        <v>1927</v>
      </c>
      <c r="Q92" s="895" t="s">
        <v>3392</v>
      </c>
      <c r="R92" s="883" t="s">
        <v>1927</v>
      </c>
      <c r="S92" s="903">
        <v>3</v>
      </c>
      <c r="T92" s="795">
        <f t="shared" si="33"/>
        <v>1</v>
      </c>
      <c r="U92" s="885" t="str">
        <f t="shared" si="25"/>
        <v>De acuerdo con lo programado</v>
      </c>
      <c r="V92" s="883" t="s">
        <v>1927</v>
      </c>
      <c r="W92" s="895">
        <v>3</v>
      </c>
      <c r="X92" s="795">
        <f t="shared" si="34"/>
        <v>1</v>
      </c>
      <c r="Y92" s="885" t="str">
        <f t="shared" si="26"/>
        <v>De acuerdo con lo programado</v>
      </c>
      <c r="Z92" s="883" t="s">
        <v>1927</v>
      </c>
      <c r="AA92" s="526">
        <v>3</v>
      </c>
      <c r="AB92" s="795">
        <f t="shared" si="35"/>
        <v>1</v>
      </c>
      <c r="AC92" s="885" t="str">
        <f t="shared" si="27"/>
        <v>De acuerdo con lo programado</v>
      </c>
      <c r="AD92" s="528" t="s">
        <v>1927</v>
      </c>
      <c r="AE92" s="1020">
        <v>3</v>
      </c>
      <c r="AF92" s="795">
        <f t="shared" si="36"/>
        <v>1</v>
      </c>
      <c r="AG92" s="885" t="str">
        <f t="shared" si="28"/>
        <v>De acuerdo con lo programado</v>
      </c>
      <c r="AH92" s="875" t="s">
        <v>1927</v>
      </c>
      <c r="AI92" s="799">
        <f t="shared" si="29"/>
        <v>12</v>
      </c>
      <c r="AJ92" s="800">
        <f t="shared" si="37"/>
        <v>1</v>
      </c>
      <c r="AK92" s="885" t="str">
        <f t="shared" si="30"/>
        <v>De acuerdo con lo programado</v>
      </c>
      <c r="AL92" s="875" t="s">
        <v>1927</v>
      </c>
      <c r="AM92" s="536"/>
    </row>
    <row r="93" spans="1:39" ht="48" customHeight="1" thickTop="1" thickBot="1">
      <c r="A93" s="877">
        <f t="shared" si="31"/>
        <v>79</v>
      </c>
      <c r="B93" s="878">
        <v>0</v>
      </c>
      <c r="C93" s="878">
        <v>0</v>
      </c>
      <c r="D93" s="878">
        <v>0</v>
      </c>
      <c r="E93" s="878">
        <v>0</v>
      </c>
      <c r="F93" s="899" t="s">
        <v>3527</v>
      </c>
      <c r="G93" s="898" t="s">
        <v>182</v>
      </c>
      <c r="H93" s="898" t="s">
        <v>209</v>
      </c>
      <c r="I93" s="895">
        <v>3</v>
      </c>
      <c r="J93" s="895">
        <v>3</v>
      </c>
      <c r="K93" s="793">
        <f t="shared" si="32"/>
        <v>6</v>
      </c>
      <c r="L93" s="895">
        <v>3</v>
      </c>
      <c r="M93" s="895">
        <v>3</v>
      </c>
      <c r="N93" s="794">
        <f t="shared" si="23"/>
        <v>6</v>
      </c>
      <c r="O93" s="794">
        <f t="shared" si="24"/>
        <v>12</v>
      </c>
      <c r="P93" s="907" t="s">
        <v>1927</v>
      </c>
      <c r="Q93" s="895" t="s">
        <v>3392</v>
      </c>
      <c r="R93" s="883" t="s">
        <v>1927</v>
      </c>
      <c r="S93" s="903">
        <v>3</v>
      </c>
      <c r="T93" s="795">
        <f t="shared" si="33"/>
        <v>1</v>
      </c>
      <c r="U93" s="885" t="str">
        <f t="shared" si="25"/>
        <v>De acuerdo con lo programado</v>
      </c>
      <c r="V93" s="883" t="s">
        <v>1927</v>
      </c>
      <c r="W93" s="895">
        <v>3</v>
      </c>
      <c r="X93" s="795">
        <f t="shared" si="34"/>
        <v>1</v>
      </c>
      <c r="Y93" s="885" t="str">
        <f t="shared" si="26"/>
        <v>De acuerdo con lo programado</v>
      </c>
      <c r="Z93" s="883" t="s">
        <v>1927</v>
      </c>
      <c r="AA93" s="526">
        <v>3</v>
      </c>
      <c r="AB93" s="795">
        <f t="shared" si="35"/>
        <v>1</v>
      </c>
      <c r="AC93" s="885" t="str">
        <f t="shared" si="27"/>
        <v>De acuerdo con lo programado</v>
      </c>
      <c r="AD93" s="528" t="s">
        <v>1927</v>
      </c>
      <c r="AE93" s="1020">
        <v>3</v>
      </c>
      <c r="AF93" s="795">
        <f t="shared" si="36"/>
        <v>1</v>
      </c>
      <c r="AG93" s="885" t="str">
        <f t="shared" si="28"/>
        <v>De acuerdo con lo programado</v>
      </c>
      <c r="AH93" s="875" t="s">
        <v>1927</v>
      </c>
      <c r="AI93" s="799">
        <f t="shared" si="29"/>
        <v>12</v>
      </c>
      <c r="AJ93" s="800">
        <f t="shared" si="37"/>
        <v>1</v>
      </c>
      <c r="AK93" s="885" t="str">
        <f t="shared" si="30"/>
        <v>De acuerdo con lo programado</v>
      </c>
      <c r="AL93" s="875" t="s">
        <v>1927</v>
      </c>
      <c r="AM93" s="536"/>
    </row>
    <row r="94" spans="1:39" ht="48" hidden="1" customHeight="1" thickTop="1" thickBot="1">
      <c r="A94" s="877">
        <f t="shared" si="31"/>
        <v>80</v>
      </c>
      <c r="B94" s="878">
        <v>0</v>
      </c>
      <c r="C94" s="878">
        <v>0</v>
      </c>
      <c r="D94" s="878">
        <v>0</v>
      </c>
      <c r="E94" s="878">
        <v>0</v>
      </c>
      <c r="F94" s="899" t="s">
        <v>3528</v>
      </c>
      <c r="G94" s="898" t="s">
        <v>182</v>
      </c>
      <c r="H94" s="898" t="s">
        <v>209</v>
      </c>
      <c r="I94" s="895">
        <v>3</v>
      </c>
      <c r="J94" s="895">
        <v>3</v>
      </c>
      <c r="K94" s="793">
        <f t="shared" si="32"/>
        <v>6</v>
      </c>
      <c r="L94" s="895">
        <v>3</v>
      </c>
      <c r="M94" s="895">
        <v>3</v>
      </c>
      <c r="N94" s="794">
        <f t="shared" si="23"/>
        <v>6</v>
      </c>
      <c r="O94" s="794">
        <f t="shared" si="24"/>
        <v>12</v>
      </c>
      <c r="P94" s="907" t="s">
        <v>1927</v>
      </c>
      <c r="Q94" s="895" t="s">
        <v>3392</v>
      </c>
      <c r="R94" s="883" t="s">
        <v>1927</v>
      </c>
      <c r="S94" s="903">
        <v>1</v>
      </c>
      <c r="T94" s="795">
        <f t="shared" si="33"/>
        <v>0.33333333333333331</v>
      </c>
      <c r="U94" s="885" t="str">
        <f t="shared" si="25"/>
        <v>En riesgo en cumplimiento</v>
      </c>
      <c r="V94" s="883" t="s">
        <v>1927</v>
      </c>
      <c r="W94" s="895">
        <v>3</v>
      </c>
      <c r="X94" s="795">
        <f t="shared" si="34"/>
        <v>1</v>
      </c>
      <c r="Y94" s="885" t="str">
        <f t="shared" si="26"/>
        <v>De acuerdo con lo programado</v>
      </c>
      <c r="Z94" s="883" t="s">
        <v>1927</v>
      </c>
      <c r="AA94" s="526">
        <v>0</v>
      </c>
      <c r="AB94" s="795">
        <f t="shared" si="35"/>
        <v>0</v>
      </c>
      <c r="AC94" s="885" t="str">
        <f t="shared" si="27"/>
        <v>En riesgo en cumplimiento</v>
      </c>
      <c r="AD94" s="528" t="s">
        <v>1927</v>
      </c>
      <c r="AE94" s="1020">
        <v>3</v>
      </c>
      <c r="AF94" s="795">
        <f t="shared" si="36"/>
        <v>1</v>
      </c>
      <c r="AG94" s="885" t="str">
        <f t="shared" si="28"/>
        <v>De acuerdo con lo programado</v>
      </c>
      <c r="AH94" s="875" t="s">
        <v>1927</v>
      </c>
      <c r="AI94" s="799">
        <f t="shared" si="29"/>
        <v>7</v>
      </c>
      <c r="AJ94" s="800">
        <f t="shared" si="37"/>
        <v>0.58333333333333337</v>
      </c>
      <c r="AK94" s="885" t="str">
        <f t="shared" si="30"/>
        <v>Atraso Leve</v>
      </c>
      <c r="AL94" s="875" t="s">
        <v>1927</v>
      </c>
      <c r="AM94" s="536"/>
    </row>
    <row r="95" spans="1:39" ht="48" hidden="1" customHeight="1" thickTop="1" thickBot="1">
      <c r="A95" s="877">
        <f t="shared" si="31"/>
        <v>81</v>
      </c>
      <c r="B95" s="878">
        <v>0</v>
      </c>
      <c r="C95" s="878">
        <v>0</v>
      </c>
      <c r="D95" s="878">
        <v>0</v>
      </c>
      <c r="E95" s="878">
        <v>0</v>
      </c>
      <c r="F95" s="899" t="s">
        <v>3529</v>
      </c>
      <c r="G95" s="898" t="s">
        <v>182</v>
      </c>
      <c r="H95" s="898" t="s">
        <v>209</v>
      </c>
      <c r="I95" s="895">
        <v>3</v>
      </c>
      <c r="J95" s="895">
        <v>3</v>
      </c>
      <c r="K95" s="793">
        <f t="shared" si="32"/>
        <v>6</v>
      </c>
      <c r="L95" s="895">
        <v>3</v>
      </c>
      <c r="M95" s="895">
        <v>3</v>
      </c>
      <c r="N95" s="794">
        <f t="shared" si="23"/>
        <v>6</v>
      </c>
      <c r="O95" s="794">
        <f t="shared" si="24"/>
        <v>12</v>
      </c>
      <c r="P95" s="907" t="s">
        <v>1927</v>
      </c>
      <c r="Q95" s="895" t="s">
        <v>3392</v>
      </c>
      <c r="R95" s="883" t="s">
        <v>1927</v>
      </c>
      <c r="S95" s="903">
        <v>1</v>
      </c>
      <c r="T95" s="795">
        <f t="shared" si="33"/>
        <v>0.33333333333333331</v>
      </c>
      <c r="U95" s="885" t="str">
        <f t="shared" si="25"/>
        <v>En riesgo en cumplimiento</v>
      </c>
      <c r="V95" s="883" t="s">
        <v>1927</v>
      </c>
      <c r="W95" s="797">
        <v>0</v>
      </c>
      <c r="X95" s="795">
        <f t="shared" si="34"/>
        <v>0</v>
      </c>
      <c r="Y95" s="885" t="str">
        <f t="shared" si="26"/>
        <v>En riesgo en cumplimiento</v>
      </c>
      <c r="Z95" s="883" t="s">
        <v>1927</v>
      </c>
      <c r="AA95" s="526">
        <v>0</v>
      </c>
      <c r="AB95" s="795">
        <f t="shared" si="35"/>
        <v>0</v>
      </c>
      <c r="AC95" s="885" t="str">
        <f t="shared" si="27"/>
        <v>En riesgo en cumplimiento</v>
      </c>
      <c r="AD95" s="528" t="s">
        <v>1927</v>
      </c>
      <c r="AE95" s="1020">
        <v>0</v>
      </c>
      <c r="AF95" s="795">
        <f t="shared" si="36"/>
        <v>0</v>
      </c>
      <c r="AG95" s="885" t="str">
        <f t="shared" si="28"/>
        <v>En riesgo en cumplimiento</v>
      </c>
      <c r="AH95" s="875" t="s">
        <v>1927</v>
      </c>
      <c r="AI95" s="799">
        <f t="shared" si="29"/>
        <v>1</v>
      </c>
      <c r="AJ95" s="800">
        <f t="shared" si="37"/>
        <v>8.3333333333333329E-2</v>
      </c>
      <c r="AK95" s="885" t="str">
        <f t="shared" si="30"/>
        <v>En riesgo en cumplimiento</v>
      </c>
      <c r="AL95" s="1110" t="s">
        <v>3530</v>
      </c>
      <c r="AM95" s="536"/>
    </row>
    <row r="96" spans="1:39" ht="48" customHeight="1" thickTop="1" thickBot="1">
      <c r="A96" s="877">
        <f t="shared" si="31"/>
        <v>82</v>
      </c>
      <c r="B96" s="878">
        <v>0</v>
      </c>
      <c r="C96" s="878">
        <v>0</v>
      </c>
      <c r="D96" s="878">
        <v>0</v>
      </c>
      <c r="E96" s="878">
        <v>0</v>
      </c>
      <c r="F96" s="899" t="s">
        <v>3531</v>
      </c>
      <c r="G96" s="898" t="s">
        <v>182</v>
      </c>
      <c r="H96" s="898" t="s">
        <v>209</v>
      </c>
      <c r="I96" s="895">
        <v>1</v>
      </c>
      <c r="J96" s="895">
        <v>1</v>
      </c>
      <c r="K96" s="793">
        <f t="shared" si="32"/>
        <v>2</v>
      </c>
      <c r="L96" s="895">
        <v>1</v>
      </c>
      <c r="M96" s="895">
        <v>1</v>
      </c>
      <c r="N96" s="794">
        <f t="shared" si="23"/>
        <v>2</v>
      </c>
      <c r="O96" s="794">
        <f t="shared" si="24"/>
        <v>4</v>
      </c>
      <c r="P96" s="907" t="s">
        <v>1927</v>
      </c>
      <c r="Q96" s="895" t="s">
        <v>3392</v>
      </c>
      <c r="R96" s="883" t="s">
        <v>1927</v>
      </c>
      <c r="S96" s="797">
        <v>0</v>
      </c>
      <c r="T96" s="795">
        <f t="shared" si="33"/>
        <v>0</v>
      </c>
      <c r="U96" s="885" t="str">
        <f t="shared" si="25"/>
        <v>En riesgo en cumplimiento</v>
      </c>
      <c r="V96" s="883" t="s">
        <v>1927</v>
      </c>
      <c r="W96" s="895">
        <v>6</v>
      </c>
      <c r="X96" s="795">
        <f t="shared" si="34"/>
        <v>6</v>
      </c>
      <c r="Y96" s="885" t="str">
        <f t="shared" si="26"/>
        <v>De acuerdo con lo programado</v>
      </c>
      <c r="Z96" s="883" t="s">
        <v>1927</v>
      </c>
      <c r="AA96" s="526">
        <v>0</v>
      </c>
      <c r="AB96" s="795">
        <f t="shared" si="35"/>
        <v>0</v>
      </c>
      <c r="AC96" s="885" t="str">
        <f t="shared" si="27"/>
        <v>En riesgo en cumplimiento</v>
      </c>
      <c r="AD96" s="528" t="s">
        <v>1927</v>
      </c>
      <c r="AE96" s="1020">
        <v>1</v>
      </c>
      <c r="AF96" s="795">
        <f t="shared" si="36"/>
        <v>1</v>
      </c>
      <c r="AG96" s="885" t="str">
        <f t="shared" si="28"/>
        <v>De acuerdo con lo programado</v>
      </c>
      <c r="AH96" s="875" t="s">
        <v>1927</v>
      </c>
      <c r="AI96" s="799">
        <f t="shared" si="29"/>
        <v>7</v>
      </c>
      <c r="AJ96" s="800">
        <f t="shared" si="37"/>
        <v>1.75</v>
      </c>
      <c r="AK96" s="885" t="str">
        <f t="shared" si="30"/>
        <v>De acuerdo con lo programado</v>
      </c>
      <c r="AL96" s="875" t="s">
        <v>3532</v>
      </c>
      <c r="AM96" s="536"/>
    </row>
    <row r="97" spans="1:39" ht="48" hidden="1" customHeight="1" thickTop="1" thickBot="1">
      <c r="A97" s="877">
        <f t="shared" si="31"/>
        <v>83</v>
      </c>
      <c r="B97" s="878">
        <v>0</v>
      </c>
      <c r="C97" s="878">
        <v>0</v>
      </c>
      <c r="D97" s="878">
        <v>0</v>
      </c>
      <c r="E97" s="878">
        <v>0</v>
      </c>
      <c r="F97" s="899" t="s">
        <v>3533</v>
      </c>
      <c r="G97" s="898" t="s">
        <v>153</v>
      </c>
      <c r="H97" s="898" t="s">
        <v>200</v>
      </c>
      <c r="I97" s="895">
        <v>2</v>
      </c>
      <c r="J97" s="895">
        <v>4</v>
      </c>
      <c r="K97" s="793">
        <f t="shared" si="32"/>
        <v>6</v>
      </c>
      <c r="L97" s="895">
        <v>2</v>
      </c>
      <c r="M97" s="895">
        <v>2</v>
      </c>
      <c r="N97" s="794">
        <f t="shared" si="23"/>
        <v>4</v>
      </c>
      <c r="O97" s="794">
        <f t="shared" si="24"/>
        <v>10</v>
      </c>
      <c r="P97" s="907" t="s">
        <v>1927</v>
      </c>
      <c r="Q97" s="895" t="s">
        <v>3392</v>
      </c>
      <c r="R97" s="883" t="s">
        <v>1927</v>
      </c>
      <c r="S97" s="797">
        <v>0</v>
      </c>
      <c r="T97" s="795">
        <f t="shared" si="33"/>
        <v>0</v>
      </c>
      <c r="U97" s="885" t="str">
        <f t="shared" si="25"/>
        <v>En riesgo en cumplimiento</v>
      </c>
      <c r="V97" s="883" t="s">
        <v>1927</v>
      </c>
      <c r="W97" s="895">
        <v>2</v>
      </c>
      <c r="X97" s="795">
        <f t="shared" si="34"/>
        <v>0.5</v>
      </c>
      <c r="Y97" s="885" t="str">
        <f t="shared" si="26"/>
        <v>Atraso Leve</v>
      </c>
      <c r="Z97" s="883" t="s">
        <v>1927</v>
      </c>
      <c r="AA97" s="526">
        <v>3</v>
      </c>
      <c r="AB97" s="795">
        <f t="shared" si="35"/>
        <v>1.5</v>
      </c>
      <c r="AC97" s="885" t="str">
        <f t="shared" si="27"/>
        <v>De acuerdo con lo programado</v>
      </c>
      <c r="AD97" s="528" t="s">
        <v>3534</v>
      </c>
      <c r="AE97" s="1020">
        <v>3</v>
      </c>
      <c r="AF97" s="795">
        <f t="shared" si="36"/>
        <v>1.5</v>
      </c>
      <c r="AG97" s="885" t="str">
        <f t="shared" si="28"/>
        <v>De acuerdo con lo programado</v>
      </c>
      <c r="AH97" s="875" t="s">
        <v>1927</v>
      </c>
      <c r="AI97" s="799">
        <f t="shared" si="29"/>
        <v>8</v>
      </c>
      <c r="AJ97" s="800">
        <f t="shared" si="37"/>
        <v>0.8</v>
      </c>
      <c r="AK97" s="885" t="str">
        <f t="shared" si="30"/>
        <v>Atraso Leve</v>
      </c>
      <c r="AL97" s="875" t="s">
        <v>1927</v>
      </c>
      <c r="AM97" s="536"/>
    </row>
    <row r="98" spans="1:39" ht="48" hidden="1" customHeight="1" thickTop="1" thickBot="1">
      <c r="A98" s="877">
        <f t="shared" si="31"/>
        <v>84</v>
      </c>
      <c r="B98" s="878">
        <v>0</v>
      </c>
      <c r="C98" s="878">
        <v>0</v>
      </c>
      <c r="D98" s="878">
        <v>0</v>
      </c>
      <c r="E98" s="878">
        <v>0</v>
      </c>
      <c r="F98" s="899" t="s">
        <v>3535</v>
      </c>
      <c r="G98" s="898" t="s">
        <v>182</v>
      </c>
      <c r="H98" s="898" t="s">
        <v>209</v>
      </c>
      <c r="I98" s="895">
        <v>2</v>
      </c>
      <c r="J98" s="895">
        <v>3</v>
      </c>
      <c r="K98" s="793">
        <f t="shared" si="32"/>
        <v>5</v>
      </c>
      <c r="L98" s="895">
        <v>3</v>
      </c>
      <c r="M98" s="895">
        <v>2</v>
      </c>
      <c r="N98" s="794">
        <f t="shared" si="23"/>
        <v>5</v>
      </c>
      <c r="O98" s="794">
        <f t="shared" si="24"/>
        <v>10</v>
      </c>
      <c r="P98" s="907" t="s">
        <v>1927</v>
      </c>
      <c r="Q98" s="895" t="s">
        <v>3392</v>
      </c>
      <c r="R98" s="883" t="s">
        <v>1927</v>
      </c>
      <c r="S98" s="903">
        <v>2</v>
      </c>
      <c r="T98" s="795">
        <f t="shared" si="33"/>
        <v>1</v>
      </c>
      <c r="U98" s="885" t="str">
        <f t="shared" si="25"/>
        <v>De acuerdo con lo programado</v>
      </c>
      <c r="V98" s="883" t="s">
        <v>1927</v>
      </c>
      <c r="W98" s="797">
        <v>0</v>
      </c>
      <c r="X98" s="795">
        <f t="shared" si="34"/>
        <v>0</v>
      </c>
      <c r="Y98" s="885" t="str">
        <f t="shared" si="26"/>
        <v>En riesgo en cumplimiento</v>
      </c>
      <c r="Z98" s="883" t="s">
        <v>1927</v>
      </c>
      <c r="AA98" s="526">
        <v>3</v>
      </c>
      <c r="AB98" s="795">
        <f t="shared" si="35"/>
        <v>1</v>
      </c>
      <c r="AC98" s="885" t="str">
        <f t="shared" si="27"/>
        <v>De acuerdo con lo programado</v>
      </c>
      <c r="AD98" s="528" t="s">
        <v>1927</v>
      </c>
      <c r="AE98" s="1020">
        <v>1</v>
      </c>
      <c r="AF98" s="795">
        <f t="shared" si="36"/>
        <v>0.5</v>
      </c>
      <c r="AG98" s="885" t="str">
        <f t="shared" si="28"/>
        <v>Atraso Leve</v>
      </c>
      <c r="AH98" s="875" t="s">
        <v>1927</v>
      </c>
      <c r="AI98" s="799">
        <f t="shared" si="29"/>
        <v>6</v>
      </c>
      <c r="AJ98" s="800">
        <f t="shared" si="37"/>
        <v>0.6</v>
      </c>
      <c r="AK98" s="885" t="str">
        <f t="shared" si="30"/>
        <v>Atraso Leve</v>
      </c>
      <c r="AL98" s="875" t="s">
        <v>1927</v>
      </c>
      <c r="AM98" s="536"/>
    </row>
    <row r="99" spans="1:39" ht="48" customHeight="1" thickTop="1" thickBot="1">
      <c r="A99" s="877">
        <f t="shared" si="31"/>
        <v>85</v>
      </c>
      <c r="B99" s="878">
        <v>0</v>
      </c>
      <c r="C99" s="878">
        <v>0</v>
      </c>
      <c r="D99" s="878">
        <v>0</v>
      </c>
      <c r="E99" s="878">
        <v>0</v>
      </c>
      <c r="F99" s="899" t="s">
        <v>3536</v>
      </c>
      <c r="G99" s="898" t="s">
        <v>182</v>
      </c>
      <c r="H99" s="898" t="s">
        <v>209</v>
      </c>
      <c r="I99" s="792">
        <v>0</v>
      </c>
      <c r="J99" s="792">
        <v>0</v>
      </c>
      <c r="K99" s="793">
        <f t="shared" si="32"/>
        <v>0</v>
      </c>
      <c r="L99" s="792">
        <v>0</v>
      </c>
      <c r="M99" s="895">
        <v>1</v>
      </c>
      <c r="N99" s="794">
        <f t="shared" si="23"/>
        <v>1</v>
      </c>
      <c r="O99" s="794">
        <f t="shared" si="24"/>
        <v>1</v>
      </c>
      <c r="P99" s="907" t="s">
        <v>1927</v>
      </c>
      <c r="Q99" s="895" t="s">
        <v>3392</v>
      </c>
      <c r="R99" s="883" t="s">
        <v>1927</v>
      </c>
      <c r="S99" s="903">
        <v>2</v>
      </c>
      <c r="T99" s="795" t="str">
        <f t="shared" si="33"/>
        <v>No hay Programación</v>
      </c>
      <c r="U99" s="885" t="str">
        <f t="shared" si="25"/>
        <v>De acuerdo con lo programado</v>
      </c>
      <c r="V99" s="883" t="s">
        <v>1927</v>
      </c>
      <c r="W99" s="797">
        <v>0</v>
      </c>
      <c r="X99" s="795" t="str">
        <f t="shared" si="34"/>
        <v>No hay Programación</v>
      </c>
      <c r="Y99" s="885" t="str">
        <f t="shared" si="26"/>
        <v>De acuerdo con lo programado</v>
      </c>
      <c r="Z99" s="883" t="s">
        <v>1927</v>
      </c>
      <c r="AA99" s="526">
        <v>1</v>
      </c>
      <c r="AB99" s="795" t="str">
        <f t="shared" si="35"/>
        <v>No hay Programación</v>
      </c>
      <c r="AC99" s="885" t="str">
        <f t="shared" si="27"/>
        <v>De acuerdo con lo programado</v>
      </c>
      <c r="AD99" s="528" t="s">
        <v>1927</v>
      </c>
      <c r="AE99" s="1020">
        <v>1</v>
      </c>
      <c r="AF99" s="795">
        <f t="shared" si="36"/>
        <v>1</v>
      </c>
      <c r="AG99" s="885" t="str">
        <f t="shared" si="28"/>
        <v>De acuerdo con lo programado</v>
      </c>
      <c r="AH99" s="875" t="s">
        <v>1927</v>
      </c>
      <c r="AI99" s="799">
        <f t="shared" si="29"/>
        <v>4</v>
      </c>
      <c r="AJ99" s="800">
        <f t="shared" si="37"/>
        <v>4</v>
      </c>
      <c r="AK99" s="885" t="str">
        <f t="shared" si="30"/>
        <v>De acuerdo con lo programado</v>
      </c>
      <c r="AL99" s="875" t="s">
        <v>3537</v>
      </c>
      <c r="AM99" s="536"/>
    </row>
    <row r="100" spans="1:39" ht="48" customHeight="1" thickTop="1" thickBot="1">
      <c r="A100" s="877">
        <f t="shared" si="31"/>
        <v>86</v>
      </c>
      <c r="B100" s="878">
        <v>0</v>
      </c>
      <c r="C100" s="878">
        <v>0</v>
      </c>
      <c r="D100" s="878">
        <v>0</v>
      </c>
      <c r="E100" s="878">
        <v>0</v>
      </c>
      <c r="F100" s="899" t="s">
        <v>3538</v>
      </c>
      <c r="G100" s="898" t="s">
        <v>182</v>
      </c>
      <c r="H100" s="898" t="s">
        <v>209</v>
      </c>
      <c r="I100" s="792">
        <v>0</v>
      </c>
      <c r="J100" s="792">
        <v>0</v>
      </c>
      <c r="K100" s="793">
        <f t="shared" si="32"/>
        <v>0</v>
      </c>
      <c r="L100" s="792">
        <v>0</v>
      </c>
      <c r="M100" s="895">
        <v>1</v>
      </c>
      <c r="N100" s="794">
        <f t="shared" si="23"/>
        <v>1</v>
      </c>
      <c r="O100" s="794">
        <f t="shared" si="24"/>
        <v>1</v>
      </c>
      <c r="P100" s="907" t="s">
        <v>1927</v>
      </c>
      <c r="Q100" s="895" t="s">
        <v>3392</v>
      </c>
      <c r="R100" s="883" t="s">
        <v>1927</v>
      </c>
      <c r="S100" s="903">
        <v>1</v>
      </c>
      <c r="T100" s="795" t="str">
        <f t="shared" si="33"/>
        <v>No hay Programación</v>
      </c>
      <c r="U100" s="885" t="str">
        <f t="shared" si="25"/>
        <v>De acuerdo con lo programado</v>
      </c>
      <c r="V100" s="883" t="s">
        <v>1927</v>
      </c>
      <c r="W100" s="797">
        <v>0</v>
      </c>
      <c r="X100" s="795" t="str">
        <f t="shared" si="34"/>
        <v>No hay Programación</v>
      </c>
      <c r="Y100" s="885" t="str">
        <f t="shared" si="26"/>
        <v>De acuerdo con lo programado</v>
      </c>
      <c r="Z100" s="883" t="s">
        <v>1927</v>
      </c>
      <c r="AA100" s="526">
        <v>1</v>
      </c>
      <c r="AB100" s="795" t="str">
        <f t="shared" si="35"/>
        <v>No hay Programación</v>
      </c>
      <c r="AC100" s="885" t="str">
        <f t="shared" si="27"/>
        <v>De acuerdo con lo programado</v>
      </c>
      <c r="AD100" s="528" t="s">
        <v>1927</v>
      </c>
      <c r="AE100" s="1020">
        <v>1</v>
      </c>
      <c r="AF100" s="795">
        <f t="shared" si="36"/>
        <v>1</v>
      </c>
      <c r="AG100" s="885" t="str">
        <f t="shared" si="28"/>
        <v>De acuerdo con lo programado</v>
      </c>
      <c r="AH100" s="875" t="s">
        <v>1927</v>
      </c>
      <c r="AI100" s="799">
        <f t="shared" si="29"/>
        <v>3</v>
      </c>
      <c r="AJ100" s="800">
        <f t="shared" si="37"/>
        <v>3</v>
      </c>
      <c r="AK100" s="885" t="str">
        <f t="shared" si="30"/>
        <v>De acuerdo con lo programado</v>
      </c>
      <c r="AL100" s="875" t="s">
        <v>3537</v>
      </c>
      <c r="AM100" s="536"/>
    </row>
    <row r="101" spans="1:39" ht="48" hidden="1" customHeight="1" thickTop="1" thickBot="1">
      <c r="A101" s="877">
        <f t="shared" si="31"/>
        <v>87</v>
      </c>
      <c r="B101" s="878">
        <v>0</v>
      </c>
      <c r="C101" s="878">
        <v>0</v>
      </c>
      <c r="D101" s="878">
        <v>0</v>
      </c>
      <c r="E101" s="878">
        <v>0</v>
      </c>
      <c r="F101" s="899" t="s">
        <v>3539</v>
      </c>
      <c r="G101" s="898" t="s">
        <v>182</v>
      </c>
      <c r="H101" s="898" t="s">
        <v>209</v>
      </c>
      <c r="I101" s="895">
        <v>8</v>
      </c>
      <c r="J101" s="895">
        <v>8</v>
      </c>
      <c r="K101" s="793">
        <f t="shared" si="32"/>
        <v>16</v>
      </c>
      <c r="L101" s="792">
        <v>0</v>
      </c>
      <c r="M101" s="895">
        <v>1</v>
      </c>
      <c r="N101" s="794">
        <f t="shared" si="23"/>
        <v>1</v>
      </c>
      <c r="O101" s="794">
        <f t="shared" si="24"/>
        <v>17</v>
      </c>
      <c r="P101" s="907" t="s">
        <v>1927</v>
      </c>
      <c r="Q101" s="895" t="s">
        <v>3392</v>
      </c>
      <c r="R101" s="883" t="s">
        <v>1927</v>
      </c>
      <c r="S101" s="895">
        <v>1</v>
      </c>
      <c r="T101" s="795">
        <f t="shared" si="33"/>
        <v>0.125</v>
      </c>
      <c r="U101" s="885" t="str">
        <f t="shared" si="25"/>
        <v>En riesgo en cumplimiento</v>
      </c>
      <c r="V101" s="883" t="s">
        <v>1927</v>
      </c>
      <c r="W101" s="797">
        <v>0</v>
      </c>
      <c r="X101" s="795">
        <f t="shared" si="34"/>
        <v>0</v>
      </c>
      <c r="Y101" s="885" t="str">
        <f t="shared" si="26"/>
        <v>En riesgo en cumplimiento</v>
      </c>
      <c r="Z101" s="883" t="s">
        <v>1927</v>
      </c>
      <c r="AA101" s="526">
        <v>1</v>
      </c>
      <c r="AB101" s="795" t="str">
        <f t="shared" si="35"/>
        <v>No hay Programación</v>
      </c>
      <c r="AC101" s="885" t="str">
        <f t="shared" si="27"/>
        <v>De acuerdo con lo programado</v>
      </c>
      <c r="AD101" s="528" t="s">
        <v>1927</v>
      </c>
      <c r="AE101" s="1020">
        <v>0</v>
      </c>
      <c r="AF101" s="795">
        <f t="shared" si="36"/>
        <v>0</v>
      </c>
      <c r="AG101" s="885" t="str">
        <f t="shared" si="28"/>
        <v>En riesgo en cumplimiento</v>
      </c>
      <c r="AH101" s="875" t="s">
        <v>1927</v>
      </c>
      <c r="AI101" s="799">
        <f t="shared" si="29"/>
        <v>2</v>
      </c>
      <c r="AJ101" s="800">
        <f t="shared" si="37"/>
        <v>0.11764705882352941</v>
      </c>
      <c r="AK101" s="885" t="str">
        <f t="shared" si="30"/>
        <v>En riesgo en cumplimiento</v>
      </c>
      <c r="AL101" s="1110" t="s">
        <v>3530</v>
      </c>
      <c r="AM101" s="536"/>
    </row>
    <row r="102" spans="1:39" ht="48" hidden="1" customHeight="1" thickTop="1" thickBot="1">
      <c r="A102" s="877">
        <f t="shared" si="31"/>
        <v>88</v>
      </c>
      <c r="B102" s="878">
        <v>0</v>
      </c>
      <c r="C102" s="878">
        <v>0</v>
      </c>
      <c r="D102" s="878">
        <v>0</v>
      </c>
      <c r="E102" s="878">
        <v>0</v>
      </c>
      <c r="F102" s="899" t="s">
        <v>3540</v>
      </c>
      <c r="G102" s="898" t="s">
        <v>182</v>
      </c>
      <c r="H102" s="898" t="s">
        <v>209</v>
      </c>
      <c r="I102" s="895">
        <v>16</v>
      </c>
      <c r="J102" s="792">
        <v>0</v>
      </c>
      <c r="K102" s="793">
        <f t="shared" si="32"/>
        <v>16</v>
      </c>
      <c r="L102" s="792">
        <v>0</v>
      </c>
      <c r="M102" s="895">
        <v>1</v>
      </c>
      <c r="N102" s="794">
        <f t="shared" si="23"/>
        <v>1</v>
      </c>
      <c r="O102" s="794">
        <f t="shared" si="24"/>
        <v>17</v>
      </c>
      <c r="P102" s="907" t="s">
        <v>1927</v>
      </c>
      <c r="Q102" s="895" t="s">
        <v>3392</v>
      </c>
      <c r="R102" s="883" t="s">
        <v>1927</v>
      </c>
      <c r="S102" s="895">
        <v>1</v>
      </c>
      <c r="T102" s="795">
        <f t="shared" si="33"/>
        <v>6.25E-2</v>
      </c>
      <c r="U102" s="885" t="str">
        <f t="shared" si="25"/>
        <v>En riesgo en cumplimiento</v>
      </c>
      <c r="V102" s="883" t="s">
        <v>1927</v>
      </c>
      <c r="W102" s="797">
        <v>0</v>
      </c>
      <c r="X102" s="795" t="str">
        <f t="shared" si="34"/>
        <v>No hay Programación</v>
      </c>
      <c r="Y102" s="885" t="str">
        <f t="shared" si="26"/>
        <v>De acuerdo con lo programado</v>
      </c>
      <c r="Z102" s="883" t="s">
        <v>1927</v>
      </c>
      <c r="AA102" s="526">
        <v>0</v>
      </c>
      <c r="AB102" s="795" t="str">
        <f t="shared" si="35"/>
        <v>No hay Programación</v>
      </c>
      <c r="AC102" s="885" t="str">
        <f t="shared" si="27"/>
        <v>De acuerdo con lo programado</v>
      </c>
      <c r="AD102" s="528" t="s">
        <v>1927</v>
      </c>
      <c r="AE102" s="1020">
        <v>0</v>
      </c>
      <c r="AF102" s="795">
        <f t="shared" si="36"/>
        <v>0</v>
      </c>
      <c r="AG102" s="885" t="str">
        <f t="shared" si="28"/>
        <v>En riesgo en cumplimiento</v>
      </c>
      <c r="AH102" s="875" t="s">
        <v>1927</v>
      </c>
      <c r="AI102" s="799">
        <f t="shared" si="29"/>
        <v>1</v>
      </c>
      <c r="AJ102" s="800">
        <f t="shared" si="37"/>
        <v>5.8823529411764705E-2</v>
      </c>
      <c r="AK102" s="885" t="str">
        <f t="shared" si="30"/>
        <v>En riesgo en cumplimiento</v>
      </c>
      <c r="AL102" s="1110" t="s">
        <v>3530</v>
      </c>
      <c r="AM102" s="536"/>
    </row>
    <row r="103" spans="1:39" ht="48" hidden="1" customHeight="1" thickTop="1" thickBot="1">
      <c r="A103" s="877">
        <f t="shared" si="31"/>
        <v>89</v>
      </c>
      <c r="B103" s="878">
        <v>0</v>
      </c>
      <c r="C103" s="878">
        <v>0</v>
      </c>
      <c r="D103" s="878">
        <v>0</v>
      </c>
      <c r="E103" s="878">
        <v>0</v>
      </c>
      <c r="F103" s="899" t="s">
        <v>3541</v>
      </c>
      <c r="G103" s="898" t="s">
        <v>182</v>
      </c>
      <c r="H103" s="898" t="s">
        <v>209</v>
      </c>
      <c r="I103" s="792">
        <v>0</v>
      </c>
      <c r="J103" s="895">
        <v>2</v>
      </c>
      <c r="K103" s="793">
        <f t="shared" si="32"/>
        <v>2</v>
      </c>
      <c r="L103" s="792">
        <v>0</v>
      </c>
      <c r="M103" s="792">
        <v>0</v>
      </c>
      <c r="N103" s="794">
        <f t="shared" si="23"/>
        <v>0</v>
      </c>
      <c r="O103" s="794">
        <f t="shared" si="24"/>
        <v>2</v>
      </c>
      <c r="P103" s="907" t="s">
        <v>1927</v>
      </c>
      <c r="Q103" s="895" t="s">
        <v>3392</v>
      </c>
      <c r="R103" s="883" t="s">
        <v>1927</v>
      </c>
      <c r="S103" s="797">
        <v>0</v>
      </c>
      <c r="T103" s="795" t="str">
        <f t="shared" si="33"/>
        <v>No hay Programación</v>
      </c>
      <c r="U103" s="885" t="str">
        <f t="shared" si="25"/>
        <v>De acuerdo con lo programado</v>
      </c>
      <c r="V103" s="883" t="s">
        <v>1927</v>
      </c>
      <c r="W103" s="797">
        <v>0</v>
      </c>
      <c r="X103" s="795">
        <f t="shared" si="34"/>
        <v>0</v>
      </c>
      <c r="Y103" s="885" t="str">
        <f t="shared" si="26"/>
        <v>En riesgo en cumplimiento</v>
      </c>
      <c r="Z103" s="883" t="s">
        <v>1927</v>
      </c>
      <c r="AA103" s="526">
        <v>0</v>
      </c>
      <c r="AB103" s="795" t="str">
        <f t="shared" si="35"/>
        <v>No hay Programación</v>
      </c>
      <c r="AC103" s="885" t="str">
        <f t="shared" si="27"/>
        <v>De acuerdo con lo programado</v>
      </c>
      <c r="AD103" s="528" t="s">
        <v>1927</v>
      </c>
      <c r="AE103" s="1020">
        <v>0</v>
      </c>
      <c r="AF103" s="795" t="str">
        <f t="shared" si="36"/>
        <v>No hay Programación</v>
      </c>
      <c r="AG103" s="885" t="str">
        <f t="shared" si="28"/>
        <v>De acuerdo con lo programado</v>
      </c>
      <c r="AH103" s="875" t="s">
        <v>1927</v>
      </c>
      <c r="AI103" s="1021">
        <v>0</v>
      </c>
      <c r="AJ103" s="800">
        <f t="shared" si="37"/>
        <v>0</v>
      </c>
      <c r="AK103" s="885" t="str">
        <f t="shared" si="30"/>
        <v>En riesgo en cumplimiento</v>
      </c>
      <c r="AL103" s="1110" t="s">
        <v>3530</v>
      </c>
      <c r="AM103" s="536"/>
    </row>
    <row r="104" spans="1:39" ht="48" customHeight="1" thickTop="1" thickBot="1">
      <c r="A104" s="877">
        <f t="shared" si="31"/>
        <v>90</v>
      </c>
      <c r="B104" s="878">
        <v>0</v>
      </c>
      <c r="C104" s="878">
        <v>0</v>
      </c>
      <c r="D104" s="878">
        <v>0</v>
      </c>
      <c r="E104" s="878">
        <v>0</v>
      </c>
      <c r="F104" s="899" t="s">
        <v>3542</v>
      </c>
      <c r="G104" s="898" t="s">
        <v>182</v>
      </c>
      <c r="H104" s="898" t="s">
        <v>209</v>
      </c>
      <c r="I104" s="895">
        <v>1</v>
      </c>
      <c r="J104" s="895">
        <v>1</v>
      </c>
      <c r="K104" s="793">
        <f t="shared" si="32"/>
        <v>2</v>
      </c>
      <c r="L104" s="895">
        <v>1</v>
      </c>
      <c r="M104" s="895">
        <v>1</v>
      </c>
      <c r="N104" s="794">
        <f t="shared" si="23"/>
        <v>2</v>
      </c>
      <c r="O104" s="794">
        <f t="shared" si="24"/>
        <v>4</v>
      </c>
      <c r="P104" s="907" t="s">
        <v>1927</v>
      </c>
      <c r="Q104" s="895" t="s">
        <v>3392</v>
      </c>
      <c r="R104" s="883" t="s">
        <v>1927</v>
      </c>
      <c r="S104" s="797">
        <v>0</v>
      </c>
      <c r="T104" s="795">
        <f t="shared" si="33"/>
        <v>0</v>
      </c>
      <c r="U104" s="885" t="str">
        <f t="shared" si="25"/>
        <v>En riesgo en cumplimiento</v>
      </c>
      <c r="V104" s="883" t="s">
        <v>1927</v>
      </c>
      <c r="W104" s="895">
        <v>10</v>
      </c>
      <c r="X104" s="795">
        <f t="shared" si="34"/>
        <v>10</v>
      </c>
      <c r="Y104" s="885" t="str">
        <f t="shared" si="26"/>
        <v>De acuerdo con lo programado</v>
      </c>
      <c r="Z104" s="883" t="s">
        <v>1927</v>
      </c>
      <c r="AA104" s="526">
        <v>0</v>
      </c>
      <c r="AB104" s="795">
        <f t="shared" si="35"/>
        <v>0</v>
      </c>
      <c r="AC104" s="885" t="str">
        <f t="shared" si="27"/>
        <v>En riesgo en cumplimiento</v>
      </c>
      <c r="AD104" s="528" t="s">
        <v>1927</v>
      </c>
      <c r="AE104" s="1020">
        <v>11</v>
      </c>
      <c r="AF104" s="795">
        <f t="shared" si="36"/>
        <v>11</v>
      </c>
      <c r="AG104" s="885" t="str">
        <f t="shared" si="28"/>
        <v>De acuerdo con lo programado</v>
      </c>
      <c r="AH104" s="875" t="s">
        <v>1927</v>
      </c>
      <c r="AI104" s="799">
        <f t="shared" si="29"/>
        <v>21</v>
      </c>
      <c r="AJ104" s="800">
        <f t="shared" si="37"/>
        <v>5.25</v>
      </c>
      <c r="AK104" s="885" t="str">
        <f t="shared" si="30"/>
        <v>De acuerdo con lo programado</v>
      </c>
      <c r="AL104" s="1110" t="s">
        <v>3543</v>
      </c>
      <c r="AM104" s="536"/>
    </row>
    <row r="105" spans="1:39" ht="48" customHeight="1" thickTop="1" thickBot="1">
      <c r="A105" s="877">
        <f t="shared" si="31"/>
        <v>91</v>
      </c>
      <c r="B105" s="878">
        <v>0</v>
      </c>
      <c r="C105" s="878">
        <v>0</v>
      </c>
      <c r="D105" s="878">
        <v>0</v>
      </c>
      <c r="E105" s="878">
        <v>0</v>
      </c>
      <c r="F105" s="899" t="s">
        <v>3544</v>
      </c>
      <c r="G105" s="898" t="s">
        <v>182</v>
      </c>
      <c r="H105" s="898" t="s">
        <v>209</v>
      </c>
      <c r="I105" s="895">
        <v>3</v>
      </c>
      <c r="J105" s="895">
        <v>3</v>
      </c>
      <c r="K105" s="793">
        <f t="shared" si="32"/>
        <v>6</v>
      </c>
      <c r="L105" s="895">
        <v>3</v>
      </c>
      <c r="M105" s="895">
        <v>3</v>
      </c>
      <c r="N105" s="794">
        <f t="shared" si="23"/>
        <v>6</v>
      </c>
      <c r="O105" s="794">
        <f t="shared" si="24"/>
        <v>12</v>
      </c>
      <c r="P105" s="907" t="s">
        <v>1927</v>
      </c>
      <c r="Q105" s="895" t="s">
        <v>3392</v>
      </c>
      <c r="R105" s="883" t="s">
        <v>1927</v>
      </c>
      <c r="S105" s="895">
        <v>3</v>
      </c>
      <c r="T105" s="795">
        <f t="shared" si="33"/>
        <v>1</v>
      </c>
      <c r="U105" s="885" t="str">
        <f t="shared" si="25"/>
        <v>De acuerdo con lo programado</v>
      </c>
      <c r="V105" s="883" t="s">
        <v>1927</v>
      </c>
      <c r="W105" s="895">
        <v>2</v>
      </c>
      <c r="X105" s="795">
        <f t="shared" si="34"/>
        <v>0.66666666666666663</v>
      </c>
      <c r="Y105" s="885" t="str">
        <f t="shared" si="26"/>
        <v>Atraso Leve</v>
      </c>
      <c r="Z105" s="883" t="s">
        <v>1927</v>
      </c>
      <c r="AA105" s="526">
        <v>3</v>
      </c>
      <c r="AB105" s="795">
        <f t="shared" si="35"/>
        <v>1</v>
      </c>
      <c r="AC105" s="885" t="str">
        <f t="shared" si="27"/>
        <v>De acuerdo con lo programado</v>
      </c>
      <c r="AD105" s="528" t="s">
        <v>1927</v>
      </c>
      <c r="AE105" s="1020">
        <v>4</v>
      </c>
      <c r="AF105" s="795">
        <f t="shared" si="36"/>
        <v>1.3333333333333333</v>
      </c>
      <c r="AG105" s="885" t="str">
        <f t="shared" si="28"/>
        <v>De acuerdo con lo programado</v>
      </c>
      <c r="AH105" s="875" t="s">
        <v>1927</v>
      </c>
      <c r="AI105" s="799">
        <f t="shared" si="29"/>
        <v>12</v>
      </c>
      <c r="AJ105" s="800">
        <f t="shared" si="37"/>
        <v>1</v>
      </c>
      <c r="AK105" s="885" t="str">
        <f t="shared" si="30"/>
        <v>De acuerdo con lo programado</v>
      </c>
      <c r="AL105" s="875" t="s">
        <v>1927</v>
      </c>
      <c r="AM105" s="536"/>
    </row>
    <row r="106" spans="1:39" ht="48" customHeight="1" thickTop="1" thickBot="1">
      <c r="A106" s="877">
        <f t="shared" si="31"/>
        <v>92</v>
      </c>
      <c r="B106" s="878">
        <v>0</v>
      </c>
      <c r="C106" s="878">
        <v>0</v>
      </c>
      <c r="D106" s="878">
        <v>0</v>
      </c>
      <c r="E106" s="878">
        <v>0</v>
      </c>
      <c r="F106" s="899" t="s">
        <v>3545</v>
      </c>
      <c r="G106" s="898" t="s">
        <v>182</v>
      </c>
      <c r="H106" s="898" t="s">
        <v>209</v>
      </c>
      <c r="I106" s="792">
        <v>0</v>
      </c>
      <c r="J106" s="895">
        <v>1</v>
      </c>
      <c r="K106" s="793">
        <f t="shared" si="32"/>
        <v>1</v>
      </c>
      <c r="L106" s="895">
        <v>1</v>
      </c>
      <c r="M106" s="895">
        <v>1</v>
      </c>
      <c r="N106" s="794">
        <f t="shared" si="23"/>
        <v>2</v>
      </c>
      <c r="O106" s="794">
        <f t="shared" si="24"/>
        <v>3</v>
      </c>
      <c r="P106" s="907" t="s">
        <v>1927</v>
      </c>
      <c r="Q106" s="895" t="s">
        <v>3392</v>
      </c>
      <c r="R106" s="883" t="s">
        <v>1927</v>
      </c>
      <c r="S106" s="903">
        <v>1</v>
      </c>
      <c r="T106" s="795" t="str">
        <f t="shared" si="33"/>
        <v>No hay Programación</v>
      </c>
      <c r="U106" s="885" t="str">
        <f t="shared" si="25"/>
        <v>De acuerdo con lo programado</v>
      </c>
      <c r="V106" s="883" t="s">
        <v>1927</v>
      </c>
      <c r="W106" s="895">
        <v>1</v>
      </c>
      <c r="X106" s="795">
        <f t="shared" si="34"/>
        <v>1</v>
      </c>
      <c r="Y106" s="885" t="str">
        <f t="shared" si="26"/>
        <v>De acuerdo con lo programado</v>
      </c>
      <c r="Z106" s="883" t="s">
        <v>1927</v>
      </c>
      <c r="AA106" s="526">
        <v>1</v>
      </c>
      <c r="AB106" s="795">
        <f t="shared" si="35"/>
        <v>1</v>
      </c>
      <c r="AC106" s="885" t="str">
        <f t="shared" si="27"/>
        <v>De acuerdo con lo programado</v>
      </c>
      <c r="AD106" s="528" t="s">
        <v>1927</v>
      </c>
      <c r="AE106" s="1020">
        <v>0</v>
      </c>
      <c r="AF106" s="795">
        <f t="shared" si="36"/>
        <v>0</v>
      </c>
      <c r="AG106" s="885" t="str">
        <f t="shared" si="28"/>
        <v>En riesgo en cumplimiento</v>
      </c>
      <c r="AH106" s="875" t="s">
        <v>1927</v>
      </c>
      <c r="AI106" s="799">
        <f t="shared" si="29"/>
        <v>3</v>
      </c>
      <c r="AJ106" s="800">
        <f t="shared" si="37"/>
        <v>1</v>
      </c>
      <c r="AK106" s="885" t="str">
        <f t="shared" si="30"/>
        <v>De acuerdo con lo programado</v>
      </c>
      <c r="AL106" s="875" t="s">
        <v>1927</v>
      </c>
      <c r="AM106" s="536"/>
    </row>
    <row r="107" spans="1:39" ht="48" customHeight="1" thickTop="1" thickBot="1">
      <c r="A107" s="877">
        <f t="shared" si="31"/>
        <v>93</v>
      </c>
      <c r="B107" s="878">
        <v>0</v>
      </c>
      <c r="C107" s="878">
        <v>0</v>
      </c>
      <c r="D107" s="878">
        <v>0</v>
      </c>
      <c r="E107" s="878">
        <v>0</v>
      </c>
      <c r="F107" s="899" t="s">
        <v>3546</v>
      </c>
      <c r="G107" s="898" t="s">
        <v>182</v>
      </c>
      <c r="H107" s="898" t="s">
        <v>209</v>
      </c>
      <c r="I107" s="792">
        <v>0</v>
      </c>
      <c r="J107" s="792">
        <v>0</v>
      </c>
      <c r="K107" s="793">
        <f t="shared" si="32"/>
        <v>0</v>
      </c>
      <c r="L107" s="792">
        <v>0</v>
      </c>
      <c r="M107" s="792">
        <v>0</v>
      </c>
      <c r="N107" s="794">
        <f t="shared" si="23"/>
        <v>0</v>
      </c>
      <c r="O107" s="794">
        <f t="shared" si="24"/>
        <v>0</v>
      </c>
      <c r="P107" s="907" t="s">
        <v>1927</v>
      </c>
      <c r="Q107" s="895" t="s">
        <v>3392</v>
      </c>
      <c r="R107" s="883" t="s">
        <v>1927</v>
      </c>
      <c r="S107" s="903">
        <v>3</v>
      </c>
      <c r="T107" s="795" t="str">
        <f t="shared" si="33"/>
        <v>No hay Programación</v>
      </c>
      <c r="U107" s="885" t="str">
        <f t="shared" si="25"/>
        <v>De acuerdo con lo programado</v>
      </c>
      <c r="V107" s="883" t="s">
        <v>1927</v>
      </c>
      <c r="W107" s="797">
        <v>0</v>
      </c>
      <c r="X107" s="795" t="str">
        <f t="shared" si="34"/>
        <v>No hay Programación</v>
      </c>
      <c r="Y107" s="885" t="str">
        <f t="shared" si="26"/>
        <v>De acuerdo con lo programado</v>
      </c>
      <c r="Z107" s="883" t="s">
        <v>1927</v>
      </c>
      <c r="AA107" s="526">
        <v>3</v>
      </c>
      <c r="AB107" s="795" t="str">
        <f t="shared" si="35"/>
        <v>No hay Programación</v>
      </c>
      <c r="AC107" s="885" t="str">
        <f t="shared" si="27"/>
        <v>De acuerdo con lo programado</v>
      </c>
      <c r="AD107" s="528" t="s">
        <v>1927</v>
      </c>
      <c r="AE107" s="1020">
        <v>0</v>
      </c>
      <c r="AF107" s="795" t="str">
        <f t="shared" si="36"/>
        <v>No hay Programación</v>
      </c>
      <c r="AG107" s="885" t="str">
        <f t="shared" si="28"/>
        <v>De acuerdo con lo programado</v>
      </c>
      <c r="AH107" s="875" t="s">
        <v>1927</v>
      </c>
      <c r="AI107" s="799">
        <f t="shared" si="29"/>
        <v>6</v>
      </c>
      <c r="AJ107" s="800" t="str">
        <f t="shared" si="37"/>
        <v>No hay Programación</v>
      </c>
      <c r="AK107" s="885" t="str">
        <f t="shared" si="30"/>
        <v>De acuerdo con lo programado</v>
      </c>
      <c r="AL107" s="875" t="s">
        <v>1927</v>
      </c>
      <c r="AM107" s="536"/>
    </row>
    <row r="108" spans="1:39" ht="48" hidden="1" customHeight="1" thickTop="1" thickBot="1">
      <c r="A108" s="877">
        <f t="shared" si="31"/>
        <v>94</v>
      </c>
      <c r="B108" s="878">
        <v>0</v>
      </c>
      <c r="C108" s="878">
        <v>0</v>
      </c>
      <c r="D108" s="878">
        <v>0</v>
      </c>
      <c r="E108" s="878">
        <v>0</v>
      </c>
      <c r="F108" s="899" t="s">
        <v>3547</v>
      </c>
      <c r="G108" s="898" t="s">
        <v>182</v>
      </c>
      <c r="H108" s="898" t="s">
        <v>209</v>
      </c>
      <c r="I108" s="895">
        <v>3</v>
      </c>
      <c r="J108" s="895">
        <v>3</v>
      </c>
      <c r="K108" s="793">
        <f t="shared" si="32"/>
        <v>6</v>
      </c>
      <c r="L108" s="895">
        <v>3</v>
      </c>
      <c r="M108" s="895">
        <v>3</v>
      </c>
      <c r="N108" s="794">
        <f t="shared" si="23"/>
        <v>6</v>
      </c>
      <c r="O108" s="794">
        <f t="shared" si="24"/>
        <v>12</v>
      </c>
      <c r="P108" s="907" t="s">
        <v>1927</v>
      </c>
      <c r="Q108" s="895" t="s">
        <v>3392</v>
      </c>
      <c r="R108" s="883" t="s">
        <v>1927</v>
      </c>
      <c r="S108" s="895">
        <v>3</v>
      </c>
      <c r="T108" s="795">
        <f t="shared" si="33"/>
        <v>1</v>
      </c>
      <c r="U108" s="885" t="str">
        <f t="shared" si="25"/>
        <v>De acuerdo con lo programado</v>
      </c>
      <c r="V108" s="883" t="s">
        <v>1927</v>
      </c>
      <c r="W108" s="895">
        <v>3</v>
      </c>
      <c r="X108" s="795">
        <f t="shared" si="34"/>
        <v>1</v>
      </c>
      <c r="Y108" s="885" t="str">
        <f t="shared" si="26"/>
        <v>De acuerdo con lo programado</v>
      </c>
      <c r="Z108" s="883" t="s">
        <v>1927</v>
      </c>
      <c r="AA108" s="526">
        <v>3</v>
      </c>
      <c r="AB108" s="795">
        <f t="shared" si="35"/>
        <v>1</v>
      </c>
      <c r="AC108" s="885" t="str">
        <f t="shared" si="27"/>
        <v>De acuerdo con lo programado</v>
      </c>
      <c r="AD108" s="528" t="s">
        <v>1927</v>
      </c>
      <c r="AE108" s="1020">
        <v>0</v>
      </c>
      <c r="AF108" s="795">
        <f t="shared" si="36"/>
        <v>0</v>
      </c>
      <c r="AG108" s="885" t="str">
        <f t="shared" si="28"/>
        <v>En riesgo en cumplimiento</v>
      </c>
      <c r="AH108" s="875" t="s">
        <v>1927</v>
      </c>
      <c r="AI108" s="799">
        <f t="shared" si="29"/>
        <v>9</v>
      </c>
      <c r="AJ108" s="800">
        <f t="shared" si="37"/>
        <v>0.75</v>
      </c>
      <c r="AK108" s="885" t="str">
        <f t="shared" si="30"/>
        <v>Atraso Leve</v>
      </c>
      <c r="AL108" s="875" t="s">
        <v>1927</v>
      </c>
      <c r="AM108" s="536"/>
    </row>
    <row r="109" spans="1:39" ht="48" customHeight="1" thickTop="1" thickBot="1">
      <c r="A109" s="877">
        <f t="shared" si="31"/>
        <v>95</v>
      </c>
      <c r="B109" s="878">
        <v>0</v>
      </c>
      <c r="C109" s="878">
        <v>0</v>
      </c>
      <c r="D109" s="878">
        <v>0</v>
      </c>
      <c r="E109" s="878">
        <v>0</v>
      </c>
      <c r="F109" s="899" t="s">
        <v>3548</v>
      </c>
      <c r="G109" s="898" t="s">
        <v>182</v>
      </c>
      <c r="H109" s="898" t="s">
        <v>209</v>
      </c>
      <c r="I109" s="895">
        <v>6</v>
      </c>
      <c r="J109" s="895">
        <v>6</v>
      </c>
      <c r="K109" s="793">
        <f t="shared" si="32"/>
        <v>12</v>
      </c>
      <c r="L109" s="895">
        <v>6</v>
      </c>
      <c r="M109" s="895">
        <v>6</v>
      </c>
      <c r="N109" s="794">
        <f t="shared" si="23"/>
        <v>12</v>
      </c>
      <c r="O109" s="794">
        <f t="shared" si="24"/>
        <v>24</v>
      </c>
      <c r="P109" s="907" t="s">
        <v>1927</v>
      </c>
      <c r="Q109" s="895" t="s">
        <v>3392</v>
      </c>
      <c r="R109" s="883" t="s">
        <v>1927</v>
      </c>
      <c r="S109" s="895">
        <v>4</v>
      </c>
      <c r="T109" s="795">
        <f t="shared" si="33"/>
        <v>0.66666666666666663</v>
      </c>
      <c r="U109" s="885" t="str">
        <f t="shared" si="25"/>
        <v>Atraso Leve</v>
      </c>
      <c r="V109" s="883" t="s">
        <v>1927</v>
      </c>
      <c r="W109" s="895">
        <v>8</v>
      </c>
      <c r="X109" s="795">
        <f t="shared" si="34"/>
        <v>1.3333333333333333</v>
      </c>
      <c r="Y109" s="885" t="str">
        <f t="shared" si="26"/>
        <v>De acuerdo con lo programado</v>
      </c>
      <c r="Z109" s="883" t="s">
        <v>1927</v>
      </c>
      <c r="AA109" s="526">
        <v>12</v>
      </c>
      <c r="AB109" s="795">
        <f t="shared" si="35"/>
        <v>2</v>
      </c>
      <c r="AC109" s="885" t="str">
        <f t="shared" si="27"/>
        <v>De acuerdo con lo programado</v>
      </c>
      <c r="AD109" s="528" t="s">
        <v>3549</v>
      </c>
      <c r="AE109" s="1020">
        <v>0</v>
      </c>
      <c r="AF109" s="795">
        <f t="shared" si="36"/>
        <v>0</v>
      </c>
      <c r="AG109" s="885" t="str">
        <f t="shared" si="28"/>
        <v>En riesgo en cumplimiento</v>
      </c>
      <c r="AH109" s="875" t="s">
        <v>1927</v>
      </c>
      <c r="AI109" s="799">
        <f t="shared" si="29"/>
        <v>24</v>
      </c>
      <c r="AJ109" s="800">
        <f t="shared" si="37"/>
        <v>1</v>
      </c>
      <c r="AK109" s="885" t="str">
        <f t="shared" si="30"/>
        <v>De acuerdo con lo programado</v>
      </c>
      <c r="AL109" s="875" t="s">
        <v>1927</v>
      </c>
      <c r="AM109" s="536"/>
    </row>
    <row r="110" spans="1:39" ht="48" customHeight="1" thickTop="1" thickBot="1">
      <c r="A110" s="877">
        <f t="shared" si="31"/>
        <v>96</v>
      </c>
      <c r="B110" s="878">
        <v>0</v>
      </c>
      <c r="C110" s="878">
        <v>0</v>
      </c>
      <c r="D110" s="878">
        <v>0</v>
      </c>
      <c r="E110" s="878">
        <v>0</v>
      </c>
      <c r="F110" s="899" t="s">
        <v>3550</v>
      </c>
      <c r="G110" s="898" t="s">
        <v>182</v>
      </c>
      <c r="H110" s="898" t="s">
        <v>209</v>
      </c>
      <c r="I110" s="792">
        <v>0</v>
      </c>
      <c r="J110" s="792">
        <v>0</v>
      </c>
      <c r="K110" s="793">
        <f t="shared" si="32"/>
        <v>0</v>
      </c>
      <c r="L110" s="895">
        <v>1</v>
      </c>
      <c r="M110" s="792">
        <v>0</v>
      </c>
      <c r="N110" s="794">
        <f t="shared" si="23"/>
        <v>1</v>
      </c>
      <c r="O110" s="794">
        <f t="shared" si="24"/>
        <v>1</v>
      </c>
      <c r="P110" s="907" t="s">
        <v>1927</v>
      </c>
      <c r="Q110" s="895" t="s">
        <v>3392</v>
      </c>
      <c r="R110" s="883" t="s">
        <v>1927</v>
      </c>
      <c r="S110" s="797">
        <v>0</v>
      </c>
      <c r="T110" s="795" t="str">
        <f t="shared" si="33"/>
        <v>No hay Programación</v>
      </c>
      <c r="U110" s="885" t="str">
        <f t="shared" si="25"/>
        <v>De acuerdo con lo programado</v>
      </c>
      <c r="V110" s="883" t="s">
        <v>1927</v>
      </c>
      <c r="W110" s="797">
        <v>0</v>
      </c>
      <c r="X110" s="795" t="str">
        <f t="shared" si="34"/>
        <v>No hay Programación</v>
      </c>
      <c r="Y110" s="885" t="str">
        <f t="shared" si="26"/>
        <v>De acuerdo con lo programado</v>
      </c>
      <c r="Z110" s="883" t="s">
        <v>1927</v>
      </c>
      <c r="AA110" s="526">
        <v>0</v>
      </c>
      <c r="AB110" s="795">
        <f t="shared" si="35"/>
        <v>0</v>
      </c>
      <c r="AC110" s="885" t="str">
        <f t="shared" si="27"/>
        <v>En riesgo en cumplimiento</v>
      </c>
      <c r="AD110" s="528" t="s">
        <v>1927</v>
      </c>
      <c r="AE110" s="1020">
        <v>1</v>
      </c>
      <c r="AF110" s="795" t="str">
        <f t="shared" si="36"/>
        <v>No hay Programación</v>
      </c>
      <c r="AG110" s="885" t="str">
        <f t="shared" si="28"/>
        <v>De acuerdo con lo programado</v>
      </c>
      <c r="AH110" s="875" t="s">
        <v>1927</v>
      </c>
      <c r="AI110" s="799">
        <f>AE110+AA110+W110+S110</f>
        <v>1</v>
      </c>
      <c r="AJ110" s="800">
        <f t="shared" si="37"/>
        <v>1</v>
      </c>
      <c r="AK110" s="885" t="str">
        <f t="shared" si="30"/>
        <v>De acuerdo con lo programado</v>
      </c>
      <c r="AL110" s="1110" t="s">
        <v>3551</v>
      </c>
      <c r="AM110" s="536"/>
    </row>
    <row r="111" spans="1:39" ht="48" customHeight="1" thickTop="1" thickBot="1">
      <c r="A111" s="877">
        <f t="shared" si="31"/>
        <v>97</v>
      </c>
      <c r="B111" s="878">
        <v>0</v>
      </c>
      <c r="C111" s="878">
        <v>0</v>
      </c>
      <c r="D111" s="878">
        <v>0</v>
      </c>
      <c r="E111" s="878">
        <v>0</v>
      </c>
      <c r="F111" s="899" t="s">
        <v>3552</v>
      </c>
      <c r="G111" s="898" t="s">
        <v>182</v>
      </c>
      <c r="H111" s="898" t="s">
        <v>209</v>
      </c>
      <c r="I111" s="792">
        <v>0</v>
      </c>
      <c r="J111" s="792">
        <v>0</v>
      </c>
      <c r="K111" s="793">
        <f t="shared" si="32"/>
        <v>0</v>
      </c>
      <c r="L111" s="792">
        <v>0</v>
      </c>
      <c r="M111" s="792">
        <v>0</v>
      </c>
      <c r="N111" s="794">
        <f t="shared" ref="N111:N142" si="38">+L111+M111</f>
        <v>0</v>
      </c>
      <c r="O111" s="794">
        <f t="shared" ref="O111:O142" si="39">+K111+N111</f>
        <v>0</v>
      </c>
      <c r="P111" s="907" t="s">
        <v>1927</v>
      </c>
      <c r="Q111" s="895" t="s">
        <v>3392</v>
      </c>
      <c r="R111" s="883" t="s">
        <v>1927</v>
      </c>
      <c r="S111" s="797">
        <v>0</v>
      </c>
      <c r="T111" s="795" t="str">
        <f t="shared" si="33"/>
        <v>No hay Programación</v>
      </c>
      <c r="U111" s="885" t="str">
        <f t="shared" si="25"/>
        <v>De acuerdo con lo programado</v>
      </c>
      <c r="V111" s="883" t="s">
        <v>1927</v>
      </c>
      <c r="W111" s="797">
        <v>0</v>
      </c>
      <c r="X111" s="795" t="str">
        <f t="shared" si="34"/>
        <v>No hay Programación</v>
      </c>
      <c r="Y111" s="885" t="str">
        <f t="shared" si="26"/>
        <v>De acuerdo con lo programado</v>
      </c>
      <c r="Z111" s="883" t="s">
        <v>1927</v>
      </c>
      <c r="AA111" s="526">
        <v>0</v>
      </c>
      <c r="AB111" s="795" t="str">
        <f t="shared" si="35"/>
        <v>No hay Programación</v>
      </c>
      <c r="AC111" s="885" t="str">
        <f t="shared" si="27"/>
        <v>De acuerdo con lo programado</v>
      </c>
      <c r="AD111" s="528" t="s">
        <v>1927</v>
      </c>
      <c r="AE111" s="1020">
        <v>0</v>
      </c>
      <c r="AF111" s="795" t="str">
        <f t="shared" si="36"/>
        <v>No hay Programación</v>
      </c>
      <c r="AG111" s="885" t="str">
        <f t="shared" si="28"/>
        <v>De acuerdo con lo programado</v>
      </c>
      <c r="AH111" s="875" t="s">
        <v>1927</v>
      </c>
      <c r="AI111" s="1021">
        <v>0</v>
      </c>
      <c r="AJ111" s="800" t="str">
        <f t="shared" si="37"/>
        <v>No hay Programación</v>
      </c>
      <c r="AK111" s="885" t="str">
        <f t="shared" si="30"/>
        <v>De acuerdo con lo programado</v>
      </c>
      <c r="AL111" s="875" t="s">
        <v>1927</v>
      </c>
      <c r="AM111" s="536"/>
    </row>
    <row r="112" spans="1:39" ht="48" customHeight="1" thickTop="1" thickBot="1">
      <c r="A112" s="877">
        <f t="shared" ref="A112:A143" si="40">+A111+1</f>
        <v>98</v>
      </c>
      <c r="B112" s="878">
        <v>0</v>
      </c>
      <c r="C112" s="878">
        <v>0</v>
      </c>
      <c r="D112" s="878">
        <v>0</v>
      </c>
      <c r="E112" s="878">
        <v>0</v>
      </c>
      <c r="F112" s="899" t="s">
        <v>3553</v>
      </c>
      <c r="G112" s="898" t="s">
        <v>182</v>
      </c>
      <c r="H112" s="898" t="s">
        <v>209</v>
      </c>
      <c r="I112" s="792">
        <v>0</v>
      </c>
      <c r="J112" s="895">
        <v>1</v>
      </c>
      <c r="K112" s="793">
        <f t="shared" si="32"/>
        <v>1</v>
      </c>
      <c r="L112" s="895">
        <v>1</v>
      </c>
      <c r="M112" s="792">
        <v>0</v>
      </c>
      <c r="N112" s="794">
        <f t="shared" si="38"/>
        <v>1</v>
      </c>
      <c r="O112" s="794">
        <f t="shared" si="39"/>
        <v>2</v>
      </c>
      <c r="P112" s="907" t="s">
        <v>1927</v>
      </c>
      <c r="Q112" s="895" t="s">
        <v>3392</v>
      </c>
      <c r="R112" s="883" t="s">
        <v>1927</v>
      </c>
      <c r="S112" s="797">
        <v>0</v>
      </c>
      <c r="T112" s="795" t="str">
        <f t="shared" si="33"/>
        <v>No hay Programación</v>
      </c>
      <c r="U112" s="885" t="str">
        <f t="shared" si="25"/>
        <v>De acuerdo con lo programado</v>
      </c>
      <c r="V112" s="883" t="s">
        <v>1927</v>
      </c>
      <c r="W112" s="797">
        <v>0</v>
      </c>
      <c r="X112" s="795">
        <f t="shared" si="34"/>
        <v>0</v>
      </c>
      <c r="Y112" s="885" t="str">
        <f t="shared" si="26"/>
        <v>En riesgo en cumplimiento</v>
      </c>
      <c r="Z112" s="883" t="s">
        <v>1927</v>
      </c>
      <c r="AA112" s="526">
        <v>0</v>
      </c>
      <c r="AB112" s="795">
        <f t="shared" ref="AB112:AB143" si="41">IF(AA112="","No hay ejecución",IF(AND(L112=0),"No hay Programación", AA112/L112))</f>
        <v>0</v>
      </c>
      <c r="AC112" s="885" t="str">
        <f t="shared" si="27"/>
        <v>En riesgo en cumplimiento</v>
      </c>
      <c r="AD112" s="528" t="s">
        <v>1927</v>
      </c>
      <c r="AE112" s="1020">
        <v>2</v>
      </c>
      <c r="AF112" s="795" t="str">
        <f t="shared" ref="AF112:AF143" si="42">IF(AE112="","No hay ejecución",IF(AND(M112=0),"No hay Programación", AE112/M112))</f>
        <v>No hay Programación</v>
      </c>
      <c r="AG112" s="885" t="str">
        <f t="shared" si="28"/>
        <v>De acuerdo con lo programado</v>
      </c>
      <c r="AH112" s="875" t="s">
        <v>1927</v>
      </c>
      <c r="AI112" s="799">
        <f t="shared" si="29"/>
        <v>2</v>
      </c>
      <c r="AJ112" s="800">
        <f t="shared" si="37"/>
        <v>1</v>
      </c>
      <c r="AK112" s="885" t="str">
        <f t="shared" si="30"/>
        <v>De acuerdo con lo programado</v>
      </c>
      <c r="AL112" s="1110" t="s">
        <v>3554</v>
      </c>
      <c r="AM112" s="536"/>
    </row>
    <row r="113" spans="1:39" ht="48" customHeight="1" thickTop="1" thickBot="1">
      <c r="A113" s="877">
        <f t="shared" si="40"/>
        <v>99</v>
      </c>
      <c r="B113" s="878">
        <v>0</v>
      </c>
      <c r="C113" s="878">
        <v>0</v>
      </c>
      <c r="D113" s="878">
        <v>0</v>
      </c>
      <c r="E113" s="878">
        <v>0</v>
      </c>
      <c r="F113" s="899" t="s">
        <v>3555</v>
      </c>
      <c r="G113" s="898" t="s">
        <v>164</v>
      </c>
      <c r="H113" s="898" t="s">
        <v>205</v>
      </c>
      <c r="I113" s="895">
        <v>1</v>
      </c>
      <c r="J113" s="895">
        <v>1</v>
      </c>
      <c r="K113" s="793">
        <f t="shared" si="32"/>
        <v>2</v>
      </c>
      <c r="L113" s="895">
        <v>1</v>
      </c>
      <c r="M113" s="895">
        <v>1</v>
      </c>
      <c r="N113" s="794">
        <f t="shared" si="38"/>
        <v>2</v>
      </c>
      <c r="O113" s="794">
        <f t="shared" si="39"/>
        <v>4</v>
      </c>
      <c r="P113" s="907" t="s">
        <v>1927</v>
      </c>
      <c r="Q113" s="895" t="s">
        <v>3392</v>
      </c>
      <c r="R113" s="883" t="s">
        <v>1927</v>
      </c>
      <c r="S113" s="895">
        <v>1</v>
      </c>
      <c r="T113" s="795">
        <f t="shared" si="33"/>
        <v>1</v>
      </c>
      <c r="U113" s="885" t="str">
        <f t="shared" si="25"/>
        <v>De acuerdo con lo programado</v>
      </c>
      <c r="V113" s="883" t="s">
        <v>1927</v>
      </c>
      <c r="W113" s="895">
        <v>2</v>
      </c>
      <c r="X113" s="795">
        <f t="shared" si="34"/>
        <v>2</v>
      </c>
      <c r="Y113" s="885" t="str">
        <f t="shared" si="26"/>
        <v>De acuerdo con lo programado</v>
      </c>
      <c r="Z113" s="883" t="s">
        <v>1927</v>
      </c>
      <c r="AA113" s="526">
        <v>1</v>
      </c>
      <c r="AB113" s="795">
        <f t="shared" si="41"/>
        <v>1</v>
      </c>
      <c r="AC113" s="885" t="str">
        <f t="shared" si="27"/>
        <v>De acuerdo con lo programado</v>
      </c>
      <c r="AD113" s="528" t="s">
        <v>1927</v>
      </c>
      <c r="AE113" s="1020"/>
      <c r="AF113" s="795" t="str">
        <f t="shared" si="42"/>
        <v>No hay ejecución</v>
      </c>
      <c r="AG113" s="885" t="str">
        <f t="shared" si="28"/>
        <v>NA</v>
      </c>
      <c r="AH113" s="875" t="s">
        <v>1927</v>
      </c>
      <c r="AI113" s="799">
        <f t="shared" ref="AI113:AI118" si="43">AE113+AA113+W113+S113</f>
        <v>4</v>
      </c>
      <c r="AJ113" s="800">
        <f t="shared" si="37"/>
        <v>1</v>
      </c>
      <c r="AK113" s="885" t="str">
        <f t="shared" si="30"/>
        <v>De acuerdo con lo programado</v>
      </c>
      <c r="AL113" s="1110" t="s">
        <v>3556</v>
      </c>
      <c r="AM113" s="536"/>
    </row>
    <row r="114" spans="1:39" ht="48" hidden="1" customHeight="1" thickTop="1" thickBot="1">
      <c r="A114" s="877">
        <f t="shared" si="40"/>
        <v>100</v>
      </c>
      <c r="B114" s="878">
        <v>0</v>
      </c>
      <c r="C114" s="878">
        <v>0</v>
      </c>
      <c r="D114" s="878">
        <v>0</v>
      </c>
      <c r="E114" s="878">
        <v>0</v>
      </c>
      <c r="F114" s="899" t="s">
        <v>3557</v>
      </c>
      <c r="G114" s="898" t="s">
        <v>182</v>
      </c>
      <c r="H114" s="898" t="s">
        <v>209</v>
      </c>
      <c r="I114" s="895">
        <v>1</v>
      </c>
      <c r="J114" s="895">
        <v>1</v>
      </c>
      <c r="K114" s="793">
        <f t="shared" si="32"/>
        <v>2</v>
      </c>
      <c r="L114" s="792">
        <v>0</v>
      </c>
      <c r="M114" s="792">
        <v>0</v>
      </c>
      <c r="N114" s="794">
        <f t="shared" si="38"/>
        <v>0</v>
      </c>
      <c r="O114" s="794">
        <f t="shared" si="39"/>
        <v>2</v>
      </c>
      <c r="P114" s="907" t="s">
        <v>1927</v>
      </c>
      <c r="Q114" s="895" t="s">
        <v>3392</v>
      </c>
      <c r="R114" s="883" t="s">
        <v>1927</v>
      </c>
      <c r="S114" s="797">
        <v>0</v>
      </c>
      <c r="T114" s="795">
        <f t="shared" si="33"/>
        <v>0</v>
      </c>
      <c r="U114" s="885" t="str">
        <f t="shared" si="25"/>
        <v>En riesgo en cumplimiento</v>
      </c>
      <c r="V114" s="883" t="s">
        <v>1927</v>
      </c>
      <c r="W114" s="797">
        <v>0</v>
      </c>
      <c r="X114" s="795">
        <f t="shared" si="34"/>
        <v>0</v>
      </c>
      <c r="Y114" s="885" t="str">
        <f t="shared" si="26"/>
        <v>En riesgo en cumplimiento</v>
      </c>
      <c r="Z114" s="883" t="s">
        <v>1927</v>
      </c>
      <c r="AA114" s="526">
        <v>0</v>
      </c>
      <c r="AB114" s="795" t="str">
        <f t="shared" si="41"/>
        <v>No hay Programación</v>
      </c>
      <c r="AC114" s="885" t="str">
        <f t="shared" si="27"/>
        <v>De acuerdo con lo programado</v>
      </c>
      <c r="AD114" s="528" t="s">
        <v>1927</v>
      </c>
      <c r="AE114" s="1020">
        <v>0</v>
      </c>
      <c r="AF114" s="795" t="str">
        <f t="shared" si="42"/>
        <v>No hay Programación</v>
      </c>
      <c r="AG114" s="885" t="str">
        <f t="shared" si="28"/>
        <v>De acuerdo con lo programado</v>
      </c>
      <c r="AH114" s="875" t="s">
        <v>1927</v>
      </c>
      <c r="AI114" s="1144">
        <f t="shared" si="43"/>
        <v>0</v>
      </c>
      <c r="AJ114" s="800">
        <f t="shared" si="37"/>
        <v>0</v>
      </c>
      <c r="AK114" s="885" t="str">
        <f t="shared" si="30"/>
        <v>En riesgo en cumplimiento</v>
      </c>
      <c r="AL114" s="1110" t="s">
        <v>3530</v>
      </c>
      <c r="AM114" s="536"/>
    </row>
    <row r="115" spans="1:39" ht="48" hidden="1" customHeight="1" thickTop="1" thickBot="1">
      <c r="A115" s="877">
        <f t="shared" si="40"/>
        <v>101</v>
      </c>
      <c r="B115" s="878">
        <v>0</v>
      </c>
      <c r="C115" s="878">
        <v>0</v>
      </c>
      <c r="D115" s="878">
        <v>0</v>
      </c>
      <c r="E115" s="878">
        <v>0</v>
      </c>
      <c r="F115" s="899" t="s">
        <v>3558</v>
      </c>
      <c r="G115" s="898" t="s">
        <v>173</v>
      </c>
      <c r="H115" s="898" t="s">
        <v>204</v>
      </c>
      <c r="I115" s="792">
        <v>0</v>
      </c>
      <c r="J115" s="895">
        <v>2</v>
      </c>
      <c r="K115" s="793">
        <f t="shared" si="32"/>
        <v>2</v>
      </c>
      <c r="L115" s="895">
        <v>2</v>
      </c>
      <c r="M115" s="895">
        <v>2</v>
      </c>
      <c r="N115" s="794">
        <f t="shared" si="38"/>
        <v>4</v>
      </c>
      <c r="O115" s="794">
        <f t="shared" si="39"/>
        <v>6</v>
      </c>
      <c r="P115" s="907" t="s">
        <v>1927</v>
      </c>
      <c r="Q115" s="895" t="s">
        <v>3392</v>
      </c>
      <c r="R115" s="883" t="s">
        <v>1927</v>
      </c>
      <c r="S115" s="797">
        <v>0</v>
      </c>
      <c r="T115" s="795" t="str">
        <f t="shared" si="33"/>
        <v>No hay Programación</v>
      </c>
      <c r="U115" s="885" t="str">
        <f t="shared" si="25"/>
        <v>De acuerdo con lo programado</v>
      </c>
      <c r="V115" s="883" t="s">
        <v>1927</v>
      </c>
      <c r="W115" s="797">
        <v>0</v>
      </c>
      <c r="X115" s="795">
        <f t="shared" si="34"/>
        <v>0</v>
      </c>
      <c r="Y115" s="885" t="str">
        <f t="shared" si="26"/>
        <v>En riesgo en cumplimiento</v>
      </c>
      <c r="Z115" s="883" t="s">
        <v>1927</v>
      </c>
      <c r="AA115" s="526">
        <v>0</v>
      </c>
      <c r="AB115" s="795">
        <f t="shared" si="41"/>
        <v>0</v>
      </c>
      <c r="AC115" s="885" t="str">
        <f t="shared" si="27"/>
        <v>En riesgo en cumplimiento</v>
      </c>
      <c r="AD115" s="528" t="s">
        <v>1927</v>
      </c>
      <c r="AE115" s="1020">
        <v>5</v>
      </c>
      <c r="AF115" s="795">
        <f t="shared" si="42"/>
        <v>2.5</v>
      </c>
      <c r="AG115" s="885" t="str">
        <f t="shared" si="28"/>
        <v>De acuerdo con lo programado</v>
      </c>
      <c r="AH115" s="875" t="s">
        <v>1927</v>
      </c>
      <c r="AI115" s="1144">
        <f t="shared" si="43"/>
        <v>5</v>
      </c>
      <c r="AJ115" s="800">
        <f t="shared" si="37"/>
        <v>0.83333333333333337</v>
      </c>
      <c r="AK115" s="885" t="str">
        <f t="shared" si="30"/>
        <v>Atraso Leve</v>
      </c>
      <c r="AL115" s="1110" t="s">
        <v>3559</v>
      </c>
      <c r="AM115" s="536"/>
    </row>
    <row r="116" spans="1:39" ht="48" hidden="1" customHeight="1" thickTop="1" thickBot="1">
      <c r="A116" s="877">
        <f t="shared" si="40"/>
        <v>102</v>
      </c>
      <c r="B116" s="878">
        <v>0</v>
      </c>
      <c r="C116" s="878">
        <v>0</v>
      </c>
      <c r="D116" s="878">
        <v>0</v>
      </c>
      <c r="E116" s="878">
        <v>0</v>
      </c>
      <c r="F116" s="908" t="s">
        <v>3560</v>
      </c>
      <c r="G116" s="898" t="s">
        <v>182</v>
      </c>
      <c r="H116" s="898" t="s">
        <v>207</v>
      </c>
      <c r="I116" s="895">
        <v>2</v>
      </c>
      <c r="J116" s="895">
        <v>2</v>
      </c>
      <c r="K116" s="793">
        <f t="shared" si="32"/>
        <v>4</v>
      </c>
      <c r="L116" s="792">
        <v>0</v>
      </c>
      <c r="M116" s="792">
        <v>0</v>
      </c>
      <c r="N116" s="794">
        <f t="shared" si="38"/>
        <v>0</v>
      </c>
      <c r="O116" s="794">
        <f t="shared" si="39"/>
        <v>4</v>
      </c>
      <c r="P116" s="907" t="s">
        <v>1927</v>
      </c>
      <c r="Q116" s="895" t="s">
        <v>3392</v>
      </c>
      <c r="R116" s="883" t="s">
        <v>1927</v>
      </c>
      <c r="S116" s="797">
        <v>0</v>
      </c>
      <c r="T116" s="795">
        <f t="shared" si="33"/>
        <v>0</v>
      </c>
      <c r="U116" s="885" t="str">
        <f t="shared" si="25"/>
        <v>En riesgo en cumplimiento</v>
      </c>
      <c r="V116" s="883" t="s">
        <v>1927</v>
      </c>
      <c r="W116" s="797">
        <v>0</v>
      </c>
      <c r="X116" s="795">
        <f t="shared" si="34"/>
        <v>0</v>
      </c>
      <c r="Y116" s="885" t="str">
        <f t="shared" si="26"/>
        <v>En riesgo en cumplimiento</v>
      </c>
      <c r="Z116" s="883" t="s">
        <v>1927</v>
      </c>
      <c r="AA116" s="526">
        <v>0</v>
      </c>
      <c r="AB116" s="795" t="str">
        <f t="shared" si="41"/>
        <v>No hay Programación</v>
      </c>
      <c r="AC116" s="885" t="str">
        <f t="shared" si="27"/>
        <v>De acuerdo con lo programado</v>
      </c>
      <c r="AD116" s="528" t="s">
        <v>1927</v>
      </c>
      <c r="AE116" s="1020">
        <v>0</v>
      </c>
      <c r="AF116" s="795" t="str">
        <f t="shared" si="42"/>
        <v>No hay Programación</v>
      </c>
      <c r="AG116" s="885" t="str">
        <f t="shared" si="28"/>
        <v>De acuerdo con lo programado</v>
      </c>
      <c r="AH116" s="875" t="s">
        <v>1927</v>
      </c>
      <c r="AI116" s="1144">
        <f t="shared" si="43"/>
        <v>0</v>
      </c>
      <c r="AJ116" s="800">
        <f t="shared" si="37"/>
        <v>0</v>
      </c>
      <c r="AK116" s="885" t="str">
        <f t="shared" si="30"/>
        <v>En riesgo en cumplimiento</v>
      </c>
      <c r="AL116" s="1110" t="s">
        <v>3530</v>
      </c>
      <c r="AM116" s="536"/>
    </row>
    <row r="117" spans="1:39" ht="48" hidden="1" customHeight="1" thickTop="1" thickBot="1">
      <c r="A117" s="877">
        <f t="shared" si="40"/>
        <v>103</v>
      </c>
      <c r="B117" s="878">
        <v>0</v>
      </c>
      <c r="C117" s="878">
        <v>0</v>
      </c>
      <c r="D117" s="878">
        <v>0</v>
      </c>
      <c r="E117" s="878">
        <v>0</v>
      </c>
      <c r="F117" s="899" t="s">
        <v>3561</v>
      </c>
      <c r="G117" s="898" t="s">
        <v>182</v>
      </c>
      <c r="H117" s="898" t="s">
        <v>209</v>
      </c>
      <c r="I117" s="895">
        <v>2</v>
      </c>
      <c r="J117" s="895">
        <v>1</v>
      </c>
      <c r="K117" s="793">
        <f t="shared" si="32"/>
        <v>3</v>
      </c>
      <c r="L117" s="895">
        <v>1</v>
      </c>
      <c r="M117" s="895">
        <v>1</v>
      </c>
      <c r="N117" s="794">
        <f t="shared" si="38"/>
        <v>2</v>
      </c>
      <c r="O117" s="794">
        <f t="shared" si="39"/>
        <v>5</v>
      </c>
      <c r="P117" s="907" t="s">
        <v>1927</v>
      </c>
      <c r="Q117" s="895" t="s">
        <v>3392</v>
      </c>
      <c r="R117" s="883" t="s">
        <v>1927</v>
      </c>
      <c r="S117" s="797">
        <v>0</v>
      </c>
      <c r="T117" s="795">
        <f t="shared" si="33"/>
        <v>0</v>
      </c>
      <c r="U117" s="885" t="str">
        <f t="shared" si="25"/>
        <v>En riesgo en cumplimiento</v>
      </c>
      <c r="V117" s="883" t="s">
        <v>1927</v>
      </c>
      <c r="W117" s="797">
        <v>0</v>
      </c>
      <c r="X117" s="795">
        <f t="shared" si="34"/>
        <v>0</v>
      </c>
      <c r="Y117" s="885" t="str">
        <f t="shared" si="26"/>
        <v>En riesgo en cumplimiento</v>
      </c>
      <c r="Z117" s="883" t="s">
        <v>1927</v>
      </c>
      <c r="AA117" s="526">
        <v>0</v>
      </c>
      <c r="AB117" s="795">
        <f t="shared" si="41"/>
        <v>0</v>
      </c>
      <c r="AC117" s="885" t="str">
        <f t="shared" si="27"/>
        <v>En riesgo en cumplimiento</v>
      </c>
      <c r="AD117" s="528" t="s">
        <v>1927</v>
      </c>
      <c r="AE117" s="1020">
        <v>0</v>
      </c>
      <c r="AF117" s="795">
        <f t="shared" si="42"/>
        <v>0</v>
      </c>
      <c r="AG117" s="885" t="str">
        <f t="shared" si="28"/>
        <v>En riesgo en cumplimiento</v>
      </c>
      <c r="AH117" s="875" t="s">
        <v>1927</v>
      </c>
      <c r="AI117" s="1144">
        <f t="shared" si="43"/>
        <v>0</v>
      </c>
      <c r="AJ117" s="800">
        <f t="shared" si="37"/>
        <v>0</v>
      </c>
      <c r="AK117" s="885" t="str">
        <f t="shared" si="30"/>
        <v>En riesgo en cumplimiento</v>
      </c>
      <c r="AL117" s="1110" t="s">
        <v>3530</v>
      </c>
      <c r="AM117" s="536"/>
    </row>
    <row r="118" spans="1:39" ht="18" hidden="1" customHeight="1" thickTop="1" thickBot="1">
      <c r="A118" s="877">
        <f>A117+1</f>
        <v>104</v>
      </c>
      <c r="B118" s="878" t="s">
        <v>1927</v>
      </c>
      <c r="C118" s="878" t="s">
        <v>1927</v>
      </c>
      <c r="D118" s="878" t="s">
        <v>1927</v>
      </c>
      <c r="E118" s="878" t="s">
        <v>1927</v>
      </c>
      <c r="F118" s="879" t="s">
        <v>3562</v>
      </c>
      <c r="G118" s="898" t="s">
        <v>1927</v>
      </c>
      <c r="H118" s="898" t="s">
        <v>1927</v>
      </c>
      <c r="I118" s="792"/>
      <c r="J118" s="792"/>
      <c r="K118" s="793"/>
      <c r="L118" s="792"/>
      <c r="M118" s="792"/>
      <c r="N118" s="794"/>
      <c r="O118" s="794"/>
      <c r="P118" s="907"/>
      <c r="Q118" s="895"/>
      <c r="R118" s="883"/>
      <c r="S118" s="797"/>
      <c r="T118" s="795"/>
      <c r="U118" s="885" t="str">
        <f t="shared" si="25"/>
        <v>En riesgo en cumplimiento</v>
      </c>
      <c r="V118" s="883"/>
      <c r="W118" s="895"/>
      <c r="X118" s="795"/>
      <c r="Y118" s="885" t="str">
        <f t="shared" si="26"/>
        <v>En riesgo en cumplimiento</v>
      </c>
      <c r="Z118" s="883"/>
      <c r="AA118" s="797">
        <v>0</v>
      </c>
      <c r="AB118" s="795" t="str">
        <f t="shared" si="41"/>
        <v>No hay Programación</v>
      </c>
      <c r="AC118" s="885" t="str">
        <f t="shared" si="27"/>
        <v>De acuerdo con lo programado</v>
      </c>
      <c r="AD118" s="528" t="s">
        <v>1927</v>
      </c>
      <c r="AE118" s="787"/>
      <c r="AF118" s="795" t="str">
        <f t="shared" si="42"/>
        <v>No hay ejecución</v>
      </c>
      <c r="AG118" s="885" t="str">
        <f t="shared" si="28"/>
        <v>NA</v>
      </c>
      <c r="AH118" s="875"/>
      <c r="AI118" s="1144">
        <f t="shared" si="43"/>
        <v>0</v>
      </c>
      <c r="AJ118" s="800"/>
      <c r="AK118" s="885" t="str">
        <f t="shared" si="30"/>
        <v>En riesgo en cumplimiento</v>
      </c>
      <c r="AL118" s="875"/>
      <c r="AM118" s="536"/>
    </row>
    <row r="119" spans="1:39" ht="48" customHeight="1" thickTop="1" thickBot="1">
      <c r="A119" s="877">
        <f t="shared" si="40"/>
        <v>105</v>
      </c>
      <c r="B119" s="878">
        <v>12</v>
      </c>
      <c r="C119" s="878">
        <v>0</v>
      </c>
      <c r="D119" s="878">
        <v>0</v>
      </c>
      <c r="E119" s="878" t="s">
        <v>224</v>
      </c>
      <c r="F119" s="899" t="s">
        <v>3563</v>
      </c>
      <c r="G119" s="898" t="s">
        <v>187</v>
      </c>
      <c r="H119" s="898" t="s">
        <v>204</v>
      </c>
      <c r="I119" s="895">
        <v>6</v>
      </c>
      <c r="J119" s="895">
        <v>6</v>
      </c>
      <c r="K119" s="793">
        <f t="shared" si="32"/>
        <v>12</v>
      </c>
      <c r="L119" s="895">
        <v>6</v>
      </c>
      <c r="M119" s="895">
        <v>6</v>
      </c>
      <c r="N119" s="794">
        <f t="shared" si="38"/>
        <v>12</v>
      </c>
      <c r="O119" s="794">
        <f t="shared" si="39"/>
        <v>24</v>
      </c>
      <c r="P119" s="907" t="s">
        <v>1927</v>
      </c>
      <c r="Q119" s="895" t="s">
        <v>3564</v>
      </c>
      <c r="R119" s="883" t="s">
        <v>1927</v>
      </c>
      <c r="S119" s="895">
        <v>3</v>
      </c>
      <c r="T119" s="795">
        <f t="shared" si="33"/>
        <v>0.5</v>
      </c>
      <c r="U119" s="885" t="str">
        <f t="shared" si="25"/>
        <v>Atraso Leve</v>
      </c>
      <c r="V119" s="883" t="s">
        <v>1927</v>
      </c>
      <c r="W119" s="895">
        <v>9</v>
      </c>
      <c r="X119" s="795">
        <f t="shared" si="34"/>
        <v>1.5</v>
      </c>
      <c r="Y119" s="885" t="str">
        <f t="shared" si="26"/>
        <v>De acuerdo con lo programado</v>
      </c>
      <c r="Z119" s="883" t="s">
        <v>1927</v>
      </c>
      <c r="AA119" s="526">
        <v>6</v>
      </c>
      <c r="AB119" s="795">
        <f t="shared" si="41"/>
        <v>1</v>
      </c>
      <c r="AC119" s="885" t="str">
        <f t="shared" si="27"/>
        <v>De acuerdo con lo programado</v>
      </c>
      <c r="AD119" s="528" t="s">
        <v>1927</v>
      </c>
      <c r="AE119" s="1021">
        <v>6</v>
      </c>
      <c r="AF119" s="795">
        <f t="shared" si="42"/>
        <v>1</v>
      </c>
      <c r="AG119" s="885" t="str">
        <f t="shared" si="28"/>
        <v>De acuerdo con lo programado</v>
      </c>
      <c r="AH119" s="875" t="s">
        <v>1927</v>
      </c>
      <c r="AI119" s="799">
        <f t="shared" si="29"/>
        <v>24</v>
      </c>
      <c r="AJ119" s="800">
        <f t="shared" si="37"/>
        <v>1</v>
      </c>
      <c r="AK119" s="885" t="str">
        <f t="shared" si="30"/>
        <v>De acuerdo con lo programado</v>
      </c>
      <c r="AL119" s="875" t="s">
        <v>1927</v>
      </c>
      <c r="AM119" s="536"/>
    </row>
    <row r="120" spans="1:39" ht="48" customHeight="1" thickTop="1" thickBot="1">
      <c r="A120" s="877">
        <f t="shared" si="40"/>
        <v>106</v>
      </c>
      <c r="B120" s="878">
        <v>0</v>
      </c>
      <c r="C120" s="878">
        <v>0</v>
      </c>
      <c r="D120" s="878">
        <v>0</v>
      </c>
      <c r="E120" s="878">
        <v>0</v>
      </c>
      <c r="F120" s="899" t="s">
        <v>3565</v>
      </c>
      <c r="G120" s="898" t="s">
        <v>182</v>
      </c>
      <c r="H120" s="898" t="s">
        <v>207</v>
      </c>
      <c r="I120" s="895">
        <v>3</v>
      </c>
      <c r="J120" s="895">
        <v>3</v>
      </c>
      <c r="K120" s="793">
        <f t="shared" si="32"/>
        <v>6</v>
      </c>
      <c r="L120" s="895">
        <v>3</v>
      </c>
      <c r="M120" s="895">
        <v>3</v>
      </c>
      <c r="N120" s="794">
        <f t="shared" si="38"/>
        <v>6</v>
      </c>
      <c r="O120" s="794">
        <f t="shared" si="39"/>
        <v>12</v>
      </c>
      <c r="P120" s="907" t="s">
        <v>1927</v>
      </c>
      <c r="Q120" s="895" t="s">
        <v>3564</v>
      </c>
      <c r="R120" s="883" t="s">
        <v>1927</v>
      </c>
      <c r="S120" s="895">
        <v>3</v>
      </c>
      <c r="T120" s="795">
        <f t="shared" si="33"/>
        <v>1</v>
      </c>
      <c r="U120" s="885" t="str">
        <f t="shared" si="25"/>
        <v>De acuerdo con lo programado</v>
      </c>
      <c r="V120" s="883" t="s">
        <v>1927</v>
      </c>
      <c r="W120" s="895">
        <v>3</v>
      </c>
      <c r="X120" s="795">
        <f t="shared" si="34"/>
        <v>1</v>
      </c>
      <c r="Y120" s="885" t="str">
        <f t="shared" si="26"/>
        <v>De acuerdo con lo programado</v>
      </c>
      <c r="Z120" s="883" t="s">
        <v>1927</v>
      </c>
      <c r="AA120" s="526">
        <v>3</v>
      </c>
      <c r="AB120" s="795">
        <f t="shared" si="41"/>
        <v>1</v>
      </c>
      <c r="AC120" s="885" t="str">
        <f t="shared" si="27"/>
        <v>De acuerdo con lo programado</v>
      </c>
      <c r="AD120" s="528" t="s">
        <v>1927</v>
      </c>
      <c r="AE120" s="1020">
        <v>3</v>
      </c>
      <c r="AF120" s="795">
        <f t="shared" si="42"/>
        <v>1</v>
      </c>
      <c r="AG120" s="885" t="str">
        <f t="shared" si="28"/>
        <v>De acuerdo con lo programado</v>
      </c>
      <c r="AH120" s="875" t="s">
        <v>1927</v>
      </c>
      <c r="AI120" s="799">
        <f t="shared" si="29"/>
        <v>12</v>
      </c>
      <c r="AJ120" s="800">
        <f t="shared" si="37"/>
        <v>1</v>
      </c>
      <c r="AK120" s="885" t="str">
        <f t="shared" si="30"/>
        <v>De acuerdo con lo programado</v>
      </c>
      <c r="AL120" s="875" t="s">
        <v>1927</v>
      </c>
      <c r="AM120" s="536"/>
    </row>
    <row r="121" spans="1:39" ht="48" hidden="1" customHeight="1" thickTop="1" thickBot="1">
      <c r="A121" s="877">
        <f t="shared" si="40"/>
        <v>107</v>
      </c>
      <c r="B121" s="878">
        <v>0</v>
      </c>
      <c r="C121" s="878">
        <v>0</v>
      </c>
      <c r="D121" s="878">
        <v>0</v>
      </c>
      <c r="E121" s="878">
        <v>0</v>
      </c>
      <c r="F121" s="899" t="s">
        <v>3566</v>
      </c>
      <c r="G121" s="898" t="s">
        <v>182</v>
      </c>
      <c r="H121" s="898" t="s">
        <v>207</v>
      </c>
      <c r="I121" s="895">
        <v>2</v>
      </c>
      <c r="J121" s="895">
        <v>2</v>
      </c>
      <c r="K121" s="793">
        <f t="shared" si="32"/>
        <v>4</v>
      </c>
      <c r="L121" s="895">
        <v>2</v>
      </c>
      <c r="M121" s="895">
        <v>2</v>
      </c>
      <c r="N121" s="794">
        <f t="shared" si="38"/>
        <v>4</v>
      </c>
      <c r="O121" s="794">
        <f t="shared" si="39"/>
        <v>8</v>
      </c>
      <c r="P121" s="907" t="s">
        <v>1927</v>
      </c>
      <c r="Q121" s="895" t="s">
        <v>3564</v>
      </c>
      <c r="R121" s="883" t="s">
        <v>1927</v>
      </c>
      <c r="S121" s="895">
        <v>1</v>
      </c>
      <c r="T121" s="795">
        <f t="shared" si="33"/>
        <v>0.5</v>
      </c>
      <c r="U121" s="885" t="str">
        <f t="shared" si="25"/>
        <v>Atraso Leve</v>
      </c>
      <c r="V121" s="883" t="s">
        <v>1927</v>
      </c>
      <c r="W121" s="895">
        <v>3</v>
      </c>
      <c r="X121" s="795">
        <f t="shared" si="34"/>
        <v>1.5</v>
      </c>
      <c r="Y121" s="885" t="str">
        <f t="shared" si="26"/>
        <v>De acuerdo con lo programado</v>
      </c>
      <c r="Z121" s="883" t="s">
        <v>1927</v>
      </c>
      <c r="AA121" s="526">
        <v>2</v>
      </c>
      <c r="AB121" s="795">
        <f t="shared" si="41"/>
        <v>1</v>
      </c>
      <c r="AC121" s="885" t="str">
        <f t="shared" si="27"/>
        <v>De acuerdo con lo programado</v>
      </c>
      <c r="AD121" s="528" t="s">
        <v>1927</v>
      </c>
      <c r="AE121" s="1020">
        <v>1</v>
      </c>
      <c r="AF121" s="795">
        <f t="shared" si="42"/>
        <v>0.5</v>
      </c>
      <c r="AG121" s="885" t="str">
        <f t="shared" si="28"/>
        <v>Atraso Leve</v>
      </c>
      <c r="AH121" s="875" t="s">
        <v>1927</v>
      </c>
      <c r="AI121" s="799">
        <f t="shared" si="29"/>
        <v>7</v>
      </c>
      <c r="AJ121" s="800">
        <f t="shared" si="37"/>
        <v>0.875</v>
      </c>
      <c r="AK121" s="885" t="str">
        <f t="shared" si="30"/>
        <v>Atraso Leve</v>
      </c>
      <c r="AL121" s="875" t="s">
        <v>1927</v>
      </c>
      <c r="AM121" s="536"/>
    </row>
    <row r="122" spans="1:39" ht="48" customHeight="1" thickTop="1" thickBot="1">
      <c r="A122" s="877">
        <f t="shared" si="40"/>
        <v>108</v>
      </c>
      <c r="B122" s="878">
        <v>0</v>
      </c>
      <c r="C122" s="878">
        <v>0</v>
      </c>
      <c r="D122" s="878">
        <v>0</v>
      </c>
      <c r="E122" s="878">
        <v>0</v>
      </c>
      <c r="F122" s="899" t="s">
        <v>3567</v>
      </c>
      <c r="G122" s="898" t="s">
        <v>182</v>
      </c>
      <c r="H122" s="898" t="s">
        <v>207</v>
      </c>
      <c r="I122" s="895">
        <v>3</v>
      </c>
      <c r="J122" s="895">
        <v>3</v>
      </c>
      <c r="K122" s="793">
        <f t="shared" si="32"/>
        <v>6</v>
      </c>
      <c r="L122" s="895">
        <v>3</v>
      </c>
      <c r="M122" s="895">
        <v>3</v>
      </c>
      <c r="N122" s="794">
        <f t="shared" si="38"/>
        <v>6</v>
      </c>
      <c r="O122" s="794">
        <f t="shared" si="39"/>
        <v>12</v>
      </c>
      <c r="P122" s="907" t="s">
        <v>1927</v>
      </c>
      <c r="Q122" s="895" t="s">
        <v>3564</v>
      </c>
      <c r="R122" s="883" t="s">
        <v>1927</v>
      </c>
      <c r="S122" s="895">
        <v>3</v>
      </c>
      <c r="T122" s="795">
        <f t="shared" si="33"/>
        <v>1</v>
      </c>
      <c r="U122" s="885" t="str">
        <f t="shared" si="25"/>
        <v>De acuerdo con lo programado</v>
      </c>
      <c r="V122" s="883" t="s">
        <v>1927</v>
      </c>
      <c r="W122" s="895">
        <v>2</v>
      </c>
      <c r="X122" s="795">
        <f t="shared" si="34"/>
        <v>0.66666666666666663</v>
      </c>
      <c r="Y122" s="885" t="str">
        <f t="shared" si="26"/>
        <v>Atraso Leve</v>
      </c>
      <c r="Z122" s="883" t="s">
        <v>1927</v>
      </c>
      <c r="AA122" s="526">
        <v>3</v>
      </c>
      <c r="AB122" s="795">
        <f t="shared" si="41"/>
        <v>1</v>
      </c>
      <c r="AC122" s="885" t="str">
        <f t="shared" si="27"/>
        <v>De acuerdo con lo programado</v>
      </c>
      <c r="AD122" s="528" t="s">
        <v>1927</v>
      </c>
      <c r="AE122" s="1020">
        <v>3</v>
      </c>
      <c r="AF122" s="795">
        <f t="shared" si="42"/>
        <v>1</v>
      </c>
      <c r="AG122" s="885" t="str">
        <f t="shared" si="28"/>
        <v>De acuerdo con lo programado</v>
      </c>
      <c r="AH122" s="875" t="s">
        <v>1927</v>
      </c>
      <c r="AI122" s="799">
        <f t="shared" si="29"/>
        <v>11</v>
      </c>
      <c r="AJ122" s="800">
        <f t="shared" si="37"/>
        <v>0.91666666666666663</v>
      </c>
      <c r="AK122" s="885" t="str">
        <f t="shared" si="30"/>
        <v>De acuerdo con lo programado</v>
      </c>
      <c r="AL122" s="875" t="s">
        <v>1927</v>
      </c>
      <c r="AM122" s="536"/>
    </row>
    <row r="123" spans="1:39" ht="48" customHeight="1" thickTop="1" thickBot="1">
      <c r="A123" s="877">
        <f t="shared" si="40"/>
        <v>109</v>
      </c>
      <c r="B123" s="878">
        <v>0</v>
      </c>
      <c r="C123" s="878">
        <v>0</v>
      </c>
      <c r="D123" s="878">
        <v>0</v>
      </c>
      <c r="E123" s="878">
        <v>0</v>
      </c>
      <c r="F123" s="899" t="s">
        <v>3568</v>
      </c>
      <c r="G123" s="898" t="s">
        <v>182</v>
      </c>
      <c r="H123" s="898" t="s">
        <v>207</v>
      </c>
      <c r="I123" s="895">
        <v>3</v>
      </c>
      <c r="J123" s="895">
        <v>3</v>
      </c>
      <c r="K123" s="793">
        <f t="shared" si="32"/>
        <v>6</v>
      </c>
      <c r="L123" s="895">
        <v>3</v>
      </c>
      <c r="M123" s="895">
        <v>3</v>
      </c>
      <c r="N123" s="794">
        <f t="shared" si="38"/>
        <v>6</v>
      </c>
      <c r="O123" s="794">
        <f t="shared" si="39"/>
        <v>12</v>
      </c>
      <c r="P123" s="907" t="s">
        <v>1927</v>
      </c>
      <c r="Q123" s="895" t="s">
        <v>3564</v>
      </c>
      <c r="R123" s="883" t="s">
        <v>1927</v>
      </c>
      <c r="S123" s="895">
        <v>3</v>
      </c>
      <c r="T123" s="795">
        <f t="shared" si="33"/>
        <v>1</v>
      </c>
      <c r="U123" s="885" t="str">
        <f t="shared" si="25"/>
        <v>De acuerdo con lo programado</v>
      </c>
      <c r="V123" s="883" t="s">
        <v>1927</v>
      </c>
      <c r="W123" s="895">
        <v>3</v>
      </c>
      <c r="X123" s="795">
        <f t="shared" si="34"/>
        <v>1</v>
      </c>
      <c r="Y123" s="885" t="str">
        <f t="shared" si="26"/>
        <v>De acuerdo con lo programado</v>
      </c>
      <c r="Z123" s="883" t="s">
        <v>1927</v>
      </c>
      <c r="AA123" s="526">
        <v>3</v>
      </c>
      <c r="AB123" s="795">
        <f t="shared" si="41"/>
        <v>1</v>
      </c>
      <c r="AC123" s="885" t="str">
        <f t="shared" si="27"/>
        <v>De acuerdo con lo programado</v>
      </c>
      <c r="AD123" s="528" t="s">
        <v>1927</v>
      </c>
      <c r="AE123" s="1020">
        <v>3</v>
      </c>
      <c r="AF123" s="795">
        <f t="shared" si="42"/>
        <v>1</v>
      </c>
      <c r="AG123" s="885" t="str">
        <f t="shared" si="28"/>
        <v>De acuerdo con lo programado</v>
      </c>
      <c r="AH123" s="875" t="s">
        <v>1927</v>
      </c>
      <c r="AI123" s="799">
        <f t="shared" si="29"/>
        <v>12</v>
      </c>
      <c r="AJ123" s="800">
        <f t="shared" si="37"/>
        <v>1</v>
      </c>
      <c r="AK123" s="885" t="str">
        <f t="shared" si="30"/>
        <v>De acuerdo con lo programado</v>
      </c>
      <c r="AL123" s="875" t="s">
        <v>1927</v>
      </c>
      <c r="AM123" s="536"/>
    </row>
    <row r="124" spans="1:39" ht="48" customHeight="1" thickTop="1" thickBot="1">
      <c r="A124" s="877">
        <f t="shared" si="40"/>
        <v>110</v>
      </c>
      <c r="B124" s="878">
        <v>0</v>
      </c>
      <c r="C124" s="878">
        <v>0</v>
      </c>
      <c r="D124" s="878">
        <v>0</v>
      </c>
      <c r="E124" s="878">
        <v>0</v>
      </c>
      <c r="F124" s="899" t="s">
        <v>3569</v>
      </c>
      <c r="G124" s="898" t="s">
        <v>182</v>
      </c>
      <c r="H124" s="898" t="s">
        <v>207</v>
      </c>
      <c r="I124" s="895">
        <v>2</v>
      </c>
      <c r="J124" s="895">
        <v>2</v>
      </c>
      <c r="K124" s="793">
        <f t="shared" si="32"/>
        <v>4</v>
      </c>
      <c r="L124" s="895">
        <v>2</v>
      </c>
      <c r="M124" s="895">
        <v>2</v>
      </c>
      <c r="N124" s="794">
        <f t="shared" si="38"/>
        <v>4</v>
      </c>
      <c r="O124" s="794">
        <f t="shared" si="39"/>
        <v>8</v>
      </c>
      <c r="P124" s="907" t="s">
        <v>1927</v>
      </c>
      <c r="Q124" s="895" t="s">
        <v>3564</v>
      </c>
      <c r="R124" s="883" t="s">
        <v>1927</v>
      </c>
      <c r="S124" s="895">
        <v>2</v>
      </c>
      <c r="T124" s="795">
        <f t="shared" si="33"/>
        <v>1</v>
      </c>
      <c r="U124" s="885" t="str">
        <f t="shared" si="25"/>
        <v>De acuerdo con lo programado</v>
      </c>
      <c r="V124" s="883" t="s">
        <v>1927</v>
      </c>
      <c r="W124" s="895">
        <v>2</v>
      </c>
      <c r="X124" s="795">
        <f t="shared" si="34"/>
        <v>1</v>
      </c>
      <c r="Y124" s="885" t="str">
        <f t="shared" si="26"/>
        <v>De acuerdo con lo programado</v>
      </c>
      <c r="Z124" s="883" t="s">
        <v>1927</v>
      </c>
      <c r="AA124" s="526">
        <v>2</v>
      </c>
      <c r="AB124" s="795">
        <f t="shared" si="41"/>
        <v>1</v>
      </c>
      <c r="AC124" s="885" t="str">
        <f t="shared" si="27"/>
        <v>De acuerdo con lo programado</v>
      </c>
      <c r="AD124" s="528" t="s">
        <v>1927</v>
      </c>
      <c r="AE124" s="1020">
        <v>2</v>
      </c>
      <c r="AF124" s="795">
        <f t="shared" si="42"/>
        <v>1</v>
      </c>
      <c r="AG124" s="885" t="str">
        <f t="shared" si="28"/>
        <v>De acuerdo con lo programado</v>
      </c>
      <c r="AH124" s="875" t="s">
        <v>1927</v>
      </c>
      <c r="AI124" s="799">
        <f t="shared" si="29"/>
        <v>8</v>
      </c>
      <c r="AJ124" s="800">
        <f t="shared" si="37"/>
        <v>1</v>
      </c>
      <c r="AK124" s="885" t="str">
        <f t="shared" si="30"/>
        <v>De acuerdo con lo programado</v>
      </c>
      <c r="AL124" s="875" t="s">
        <v>1927</v>
      </c>
      <c r="AM124" s="536"/>
    </row>
    <row r="125" spans="1:39" ht="48" hidden="1" customHeight="1" thickTop="1" thickBot="1">
      <c r="A125" s="877">
        <f t="shared" si="40"/>
        <v>111</v>
      </c>
      <c r="B125" s="878">
        <v>0</v>
      </c>
      <c r="C125" s="878">
        <v>0</v>
      </c>
      <c r="D125" s="878">
        <v>0</v>
      </c>
      <c r="E125" s="878">
        <v>0</v>
      </c>
      <c r="F125" s="899" t="s">
        <v>3570</v>
      </c>
      <c r="G125" s="898" t="s">
        <v>182</v>
      </c>
      <c r="H125" s="898" t="s">
        <v>207</v>
      </c>
      <c r="I125" s="895">
        <v>2</v>
      </c>
      <c r="J125" s="895">
        <v>2</v>
      </c>
      <c r="K125" s="793">
        <f t="shared" si="32"/>
        <v>4</v>
      </c>
      <c r="L125" s="895">
        <v>2</v>
      </c>
      <c r="M125" s="895">
        <v>2</v>
      </c>
      <c r="N125" s="794">
        <f t="shared" si="38"/>
        <v>4</v>
      </c>
      <c r="O125" s="794">
        <f t="shared" si="39"/>
        <v>8</v>
      </c>
      <c r="P125" s="907" t="s">
        <v>1927</v>
      </c>
      <c r="Q125" s="895" t="s">
        <v>3564</v>
      </c>
      <c r="R125" s="883" t="s">
        <v>1927</v>
      </c>
      <c r="S125" s="895">
        <v>2</v>
      </c>
      <c r="T125" s="795">
        <f t="shared" si="33"/>
        <v>1</v>
      </c>
      <c r="U125" s="885" t="str">
        <f t="shared" si="25"/>
        <v>De acuerdo con lo programado</v>
      </c>
      <c r="V125" s="883" t="s">
        <v>1927</v>
      </c>
      <c r="W125" s="895">
        <v>3</v>
      </c>
      <c r="X125" s="795">
        <f t="shared" si="34"/>
        <v>1.5</v>
      </c>
      <c r="Y125" s="885" t="str">
        <f t="shared" si="26"/>
        <v>De acuerdo con lo programado</v>
      </c>
      <c r="Z125" s="883" t="s">
        <v>1927</v>
      </c>
      <c r="AA125" s="526">
        <v>2</v>
      </c>
      <c r="AB125" s="795">
        <f t="shared" si="41"/>
        <v>1</v>
      </c>
      <c r="AC125" s="885" t="str">
        <f t="shared" si="27"/>
        <v>De acuerdo con lo programado</v>
      </c>
      <c r="AD125" s="528" t="s">
        <v>1927</v>
      </c>
      <c r="AE125" s="1020">
        <v>0</v>
      </c>
      <c r="AF125" s="795">
        <f t="shared" si="42"/>
        <v>0</v>
      </c>
      <c r="AG125" s="885" t="str">
        <f t="shared" si="28"/>
        <v>En riesgo en cumplimiento</v>
      </c>
      <c r="AH125" s="875" t="s">
        <v>1927</v>
      </c>
      <c r="AI125" s="799">
        <f>AE125+AA125+W125+S125</f>
        <v>7</v>
      </c>
      <c r="AJ125" s="800">
        <f t="shared" si="37"/>
        <v>0.875</v>
      </c>
      <c r="AK125" s="885" t="str">
        <f t="shared" si="30"/>
        <v>Atraso Leve</v>
      </c>
      <c r="AL125" s="1146" t="s">
        <v>3571</v>
      </c>
      <c r="AM125" s="536"/>
    </row>
    <row r="126" spans="1:39" ht="48" customHeight="1" thickTop="1" thickBot="1">
      <c r="A126" s="877">
        <f t="shared" si="40"/>
        <v>112</v>
      </c>
      <c r="B126" s="878">
        <v>0</v>
      </c>
      <c r="C126" s="878">
        <v>0</v>
      </c>
      <c r="D126" s="878">
        <v>0</v>
      </c>
      <c r="E126" s="878">
        <v>0</v>
      </c>
      <c r="F126" s="899" t="s">
        <v>3572</v>
      </c>
      <c r="G126" s="898" t="s">
        <v>182</v>
      </c>
      <c r="H126" s="898" t="s">
        <v>207</v>
      </c>
      <c r="I126" s="895">
        <v>1</v>
      </c>
      <c r="J126" s="895">
        <v>1</v>
      </c>
      <c r="K126" s="793">
        <f t="shared" si="32"/>
        <v>2</v>
      </c>
      <c r="L126" s="895">
        <v>1</v>
      </c>
      <c r="M126" s="895">
        <v>1</v>
      </c>
      <c r="N126" s="794">
        <f t="shared" si="38"/>
        <v>2</v>
      </c>
      <c r="O126" s="794">
        <f t="shared" si="39"/>
        <v>4</v>
      </c>
      <c r="P126" s="907" t="s">
        <v>1927</v>
      </c>
      <c r="Q126" s="895" t="s">
        <v>3564</v>
      </c>
      <c r="R126" s="883" t="s">
        <v>1927</v>
      </c>
      <c r="S126" s="895">
        <v>1</v>
      </c>
      <c r="T126" s="795">
        <f t="shared" si="33"/>
        <v>1</v>
      </c>
      <c r="U126" s="885" t="str">
        <f t="shared" si="25"/>
        <v>De acuerdo con lo programado</v>
      </c>
      <c r="V126" s="883" t="s">
        <v>1927</v>
      </c>
      <c r="W126" s="895">
        <v>2</v>
      </c>
      <c r="X126" s="795">
        <f t="shared" si="34"/>
        <v>2</v>
      </c>
      <c r="Y126" s="885" t="str">
        <f t="shared" si="26"/>
        <v>De acuerdo con lo programado</v>
      </c>
      <c r="Z126" s="883" t="s">
        <v>1927</v>
      </c>
      <c r="AA126" s="526">
        <v>1</v>
      </c>
      <c r="AB126" s="795">
        <f t="shared" si="41"/>
        <v>1</v>
      </c>
      <c r="AC126" s="885" t="str">
        <f t="shared" si="27"/>
        <v>De acuerdo con lo programado</v>
      </c>
      <c r="AD126" s="528" t="s">
        <v>1927</v>
      </c>
      <c r="AE126" s="1020">
        <v>1</v>
      </c>
      <c r="AF126" s="795">
        <f t="shared" si="42"/>
        <v>1</v>
      </c>
      <c r="AG126" s="885" t="str">
        <f t="shared" si="28"/>
        <v>De acuerdo con lo programado</v>
      </c>
      <c r="AH126" s="875" t="s">
        <v>1927</v>
      </c>
      <c r="AI126" s="799">
        <f t="shared" si="29"/>
        <v>5</v>
      </c>
      <c r="AJ126" s="800">
        <f t="shared" si="37"/>
        <v>1.25</v>
      </c>
      <c r="AK126" s="885" t="str">
        <f t="shared" si="30"/>
        <v>De acuerdo con lo programado</v>
      </c>
      <c r="AL126" s="1146" t="s">
        <v>3573</v>
      </c>
      <c r="AM126" s="536"/>
    </row>
    <row r="127" spans="1:39" ht="48" customHeight="1" thickTop="1" thickBot="1">
      <c r="A127" s="877">
        <f t="shared" si="40"/>
        <v>113</v>
      </c>
      <c r="B127" s="878">
        <v>0</v>
      </c>
      <c r="C127" s="878">
        <v>0</v>
      </c>
      <c r="D127" s="878">
        <v>0</v>
      </c>
      <c r="E127" s="878">
        <v>0</v>
      </c>
      <c r="F127" s="899" t="s">
        <v>3574</v>
      </c>
      <c r="G127" s="898" t="s">
        <v>182</v>
      </c>
      <c r="H127" s="898" t="s">
        <v>207</v>
      </c>
      <c r="I127" s="895">
        <v>1</v>
      </c>
      <c r="J127" s="895">
        <v>1</v>
      </c>
      <c r="K127" s="793">
        <f t="shared" si="32"/>
        <v>2</v>
      </c>
      <c r="L127" s="895">
        <v>1</v>
      </c>
      <c r="M127" s="895">
        <v>1</v>
      </c>
      <c r="N127" s="794">
        <f t="shared" si="38"/>
        <v>2</v>
      </c>
      <c r="O127" s="794">
        <f t="shared" si="39"/>
        <v>4</v>
      </c>
      <c r="P127" s="907" t="s">
        <v>1927</v>
      </c>
      <c r="Q127" s="895" t="s">
        <v>3564</v>
      </c>
      <c r="R127" s="883" t="s">
        <v>1927</v>
      </c>
      <c r="S127" s="895">
        <v>1</v>
      </c>
      <c r="T127" s="795">
        <f t="shared" si="33"/>
        <v>1</v>
      </c>
      <c r="U127" s="885" t="str">
        <f t="shared" si="25"/>
        <v>De acuerdo con lo programado</v>
      </c>
      <c r="V127" s="883" t="s">
        <v>1927</v>
      </c>
      <c r="W127" s="895">
        <v>2</v>
      </c>
      <c r="X127" s="795">
        <f t="shared" si="34"/>
        <v>2</v>
      </c>
      <c r="Y127" s="885" t="str">
        <f t="shared" si="26"/>
        <v>De acuerdo con lo programado</v>
      </c>
      <c r="Z127" s="883" t="s">
        <v>1927</v>
      </c>
      <c r="AA127" s="526">
        <v>1</v>
      </c>
      <c r="AB127" s="795">
        <f t="shared" si="41"/>
        <v>1</v>
      </c>
      <c r="AC127" s="885" t="str">
        <f t="shared" si="27"/>
        <v>De acuerdo con lo programado</v>
      </c>
      <c r="AD127" s="528" t="s">
        <v>1927</v>
      </c>
      <c r="AE127" s="1020">
        <v>1</v>
      </c>
      <c r="AF127" s="795">
        <f t="shared" si="42"/>
        <v>1</v>
      </c>
      <c r="AG127" s="885" t="str">
        <f t="shared" si="28"/>
        <v>De acuerdo con lo programado</v>
      </c>
      <c r="AH127" s="875" t="s">
        <v>1927</v>
      </c>
      <c r="AI127" s="799">
        <f t="shared" si="29"/>
        <v>5</v>
      </c>
      <c r="AJ127" s="800">
        <f t="shared" si="37"/>
        <v>1.25</v>
      </c>
      <c r="AK127" s="885" t="str">
        <f t="shared" si="30"/>
        <v>De acuerdo con lo programado</v>
      </c>
      <c r="AL127" s="1146" t="s">
        <v>3575</v>
      </c>
      <c r="AM127" s="536"/>
    </row>
    <row r="128" spans="1:39" ht="48" hidden="1" customHeight="1" thickTop="1" thickBot="1">
      <c r="A128" s="877">
        <f t="shared" si="40"/>
        <v>114</v>
      </c>
      <c r="B128" s="878">
        <v>0</v>
      </c>
      <c r="C128" s="878">
        <v>0</v>
      </c>
      <c r="D128" s="878">
        <v>0</v>
      </c>
      <c r="E128" s="878">
        <v>0</v>
      </c>
      <c r="F128" s="899" t="s">
        <v>3576</v>
      </c>
      <c r="G128" s="898" t="s">
        <v>167</v>
      </c>
      <c r="H128" s="898" t="s">
        <v>204</v>
      </c>
      <c r="I128" s="895">
        <v>6</v>
      </c>
      <c r="J128" s="895">
        <v>6</v>
      </c>
      <c r="K128" s="793">
        <f t="shared" si="32"/>
        <v>12</v>
      </c>
      <c r="L128" s="895">
        <v>6</v>
      </c>
      <c r="M128" s="895">
        <v>6</v>
      </c>
      <c r="N128" s="794">
        <f t="shared" si="38"/>
        <v>12</v>
      </c>
      <c r="O128" s="794">
        <f t="shared" si="39"/>
        <v>24</v>
      </c>
      <c r="P128" s="907" t="s">
        <v>1927</v>
      </c>
      <c r="Q128" s="895" t="s">
        <v>3564</v>
      </c>
      <c r="R128" s="883" t="s">
        <v>1927</v>
      </c>
      <c r="S128" s="895">
        <v>4</v>
      </c>
      <c r="T128" s="795">
        <f t="shared" si="33"/>
        <v>0.66666666666666663</v>
      </c>
      <c r="U128" s="885" t="str">
        <f t="shared" si="25"/>
        <v>Atraso Leve</v>
      </c>
      <c r="V128" s="883" t="s">
        <v>1927</v>
      </c>
      <c r="W128" s="895">
        <v>4</v>
      </c>
      <c r="X128" s="795">
        <f t="shared" si="34"/>
        <v>0.66666666666666663</v>
      </c>
      <c r="Y128" s="885" t="str">
        <f t="shared" si="26"/>
        <v>Atraso Leve</v>
      </c>
      <c r="Z128" s="883" t="s">
        <v>1927</v>
      </c>
      <c r="AA128" s="526">
        <v>6</v>
      </c>
      <c r="AB128" s="795">
        <f t="shared" si="41"/>
        <v>1</v>
      </c>
      <c r="AC128" s="885" t="str">
        <f t="shared" si="27"/>
        <v>De acuerdo con lo programado</v>
      </c>
      <c r="AD128" s="528" t="s">
        <v>1927</v>
      </c>
      <c r="AE128" s="1020">
        <v>6</v>
      </c>
      <c r="AF128" s="795">
        <f t="shared" si="42"/>
        <v>1</v>
      </c>
      <c r="AG128" s="885" t="str">
        <f t="shared" si="28"/>
        <v>De acuerdo con lo programado</v>
      </c>
      <c r="AH128" s="875" t="s">
        <v>1927</v>
      </c>
      <c r="AI128" s="799">
        <f t="shared" si="29"/>
        <v>20</v>
      </c>
      <c r="AJ128" s="800">
        <f t="shared" si="37"/>
        <v>0.83333333333333337</v>
      </c>
      <c r="AK128" s="885" t="str">
        <f t="shared" si="30"/>
        <v>Atraso Leve</v>
      </c>
      <c r="AL128" s="875" t="s">
        <v>1927</v>
      </c>
      <c r="AM128" s="536"/>
    </row>
    <row r="129" spans="1:39" ht="48" customHeight="1" thickTop="1" thickBot="1">
      <c r="A129" s="877">
        <f t="shared" si="40"/>
        <v>115</v>
      </c>
      <c r="B129" s="878">
        <v>0</v>
      </c>
      <c r="C129" s="878">
        <v>0</v>
      </c>
      <c r="D129" s="878">
        <v>0</v>
      </c>
      <c r="E129" s="878">
        <v>0</v>
      </c>
      <c r="F129" s="899" t="s">
        <v>3577</v>
      </c>
      <c r="G129" s="898" t="s">
        <v>182</v>
      </c>
      <c r="H129" s="898" t="s">
        <v>207</v>
      </c>
      <c r="I129" s="895">
        <v>1</v>
      </c>
      <c r="J129" s="895">
        <v>1</v>
      </c>
      <c r="K129" s="793">
        <f t="shared" si="32"/>
        <v>2</v>
      </c>
      <c r="L129" s="895">
        <v>1</v>
      </c>
      <c r="M129" s="895">
        <v>1</v>
      </c>
      <c r="N129" s="794">
        <f t="shared" si="38"/>
        <v>2</v>
      </c>
      <c r="O129" s="794">
        <f t="shared" si="39"/>
        <v>4</v>
      </c>
      <c r="P129" s="907" t="s">
        <v>1927</v>
      </c>
      <c r="Q129" s="895" t="s">
        <v>3564</v>
      </c>
      <c r="R129" s="883" t="s">
        <v>1927</v>
      </c>
      <c r="S129" s="895">
        <v>1</v>
      </c>
      <c r="T129" s="795">
        <f t="shared" si="33"/>
        <v>1</v>
      </c>
      <c r="U129" s="885" t="str">
        <f t="shared" si="25"/>
        <v>De acuerdo con lo programado</v>
      </c>
      <c r="V129" s="883" t="s">
        <v>1927</v>
      </c>
      <c r="W129" s="895">
        <v>1</v>
      </c>
      <c r="X129" s="795">
        <f t="shared" si="34"/>
        <v>1</v>
      </c>
      <c r="Y129" s="885" t="str">
        <f t="shared" si="26"/>
        <v>De acuerdo con lo programado</v>
      </c>
      <c r="Z129" s="883" t="s">
        <v>1927</v>
      </c>
      <c r="AA129" s="526">
        <v>1</v>
      </c>
      <c r="AB129" s="795">
        <f t="shared" si="41"/>
        <v>1</v>
      </c>
      <c r="AC129" s="885" t="str">
        <f t="shared" si="27"/>
        <v>De acuerdo con lo programado</v>
      </c>
      <c r="AD129" s="528" t="s">
        <v>1927</v>
      </c>
      <c r="AE129" s="1020">
        <v>1</v>
      </c>
      <c r="AF129" s="795">
        <f t="shared" si="42"/>
        <v>1</v>
      </c>
      <c r="AG129" s="885" t="str">
        <f t="shared" si="28"/>
        <v>De acuerdo con lo programado</v>
      </c>
      <c r="AH129" s="875" t="s">
        <v>1927</v>
      </c>
      <c r="AI129" s="799">
        <f t="shared" si="29"/>
        <v>4</v>
      </c>
      <c r="AJ129" s="800">
        <f t="shared" si="37"/>
        <v>1</v>
      </c>
      <c r="AK129" s="885" t="str">
        <f t="shared" si="30"/>
        <v>De acuerdo con lo programado</v>
      </c>
      <c r="AL129" s="875" t="s">
        <v>1927</v>
      </c>
      <c r="AM129" s="536"/>
    </row>
    <row r="130" spans="1:39" ht="48" hidden="1" customHeight="1" thickTop="1" thickBot="1">
      <c r="A130" s="877">
        <f t="shared" si="40"/>
        <v>116</v>
      </c>
      <c r="B130" s="878">
        <v>0</v>
      </c>
      <c r="C130" s="878">
        <v>0</v>
      </c>
      <c r="D130" s="878">
        <v>0</v>
      </c>
      <c r="E130" s="878">
        <v>0</v>
      </c>
      <c r="F130" s="899" t="s">
        <v>3578</v>
      </c>
      <c r="G130" s="898" t="s">
        <v>182</v>
      </c>
      <c r="H130" s="898" t="s">
        <v>207</v>
      </c>
      <c r="I130" s="895">
        <v>3</v>
      </c>
      <c r="J130" s="895">
        <v>3</v>
      </c>
      <c r="K130" s="793">
        <f t="shared" si="32"/>
        <v>6</v>
      </c>
      <c r="L130" s="895">
        <v>3</v>
      </c>
      <c r="M130" s="895">
        <v>3</v>
      </c>
      <c r="N130" s="794">
        <f t="shared" si="38"/>
        <v>6</v>
      </c>
      <c r="O130" s="794">
        <f t="shared" si="39"/>
        <v>12</v>
      </c>
      <c r="P130" s="907" t="s">
        <v>1927</v>
      </c>
      <c r="Q130" s="895" t="s">
        <v>3564</v>
      </c>
      <c r="R130" s="883" t="s">
        <v>1927</v>
      </c>
      <c r="S130" s="895">
        <v>3</v>
      </c>
      <c r="T130" s="795">
        <f t="shared" si="33"/>
        <v>1</v>
      </c>
      <c r="U130" s="885" t="str">
        <f t="shared" si="25"/>
        <v>De acuerdo con lo programado</v>
      </c>
      <c r="V130" s="883" t="s">
        <v>1927</v>
      </c>
      <c r="W130" s="895">
        <v>2</v>
      </c>
      <c r="X130" s="795">
        <f t="shared" si="34"/>
        <v>0.66666666666666663</v>
      </c>
      <c r="Y130" s="885" t="str">
        <f t="shared" si="26"/>
        <v>Atraso Leve</v>
      </c>
      <c r="Z130" s="883" t="s">
        <v>1927</v>
      </c>
      <c r="AA130" s="526">
        <v>2</v>
      </c>
      <c r="AB130" s="795">
        <f t="shared" si="41"/>
        <v>0.66666666666666663</v>
      </c>
      <c r="AC130" s="885" t="str">
        <f t="shared" si="27"/>
        <v>Atraso Leve</v>
      </c>
      <c r="AD130" s="528" t="s">
        <v>1927</v>
      </c>
      <c r="AE130" s="1020">
        <v>3</v>
      </c>
      <c r="AF130" s="795">
        <f t="shared" si="42"/>
        <v>1</v>
      </c>
      <c r="AG130" s="885" t="str">
        <f t="shared" si="28"/>
        <v>De acuerdo con lo programado</v>
      </c>
      <c r="AH130" s="875" t="s">
        <v>1927</v>
      </c>
      <c r="AI130" s="799">
        <f t="shared" si="29"/>
        <v>10</v>
      </c>
      <c r="AJ130" s="800">
        <f t="shared" si="37"/>
        <v>0.83333333333333337</v>
      </c>
      <c r="AK130" s="885" t="str">
        <f t="shared" si="30"/>
        <v>Atraso Leve</v>
      </c>
      <c r="AL130" s="875" t="s">
        <v>1927</v>
      </c>
      <c r="AM130" s="536"/>
    </row>
    <row r="131" spans="1:39" ht="48" customHeight="1" thickTop="1" thickBot="1">
      <c r="A131" s="877">
        <f t="shared" si="40"/>
        <v>117</v>
      </c>
      <c r="B131" s="878">
        <v>0</v>
      </c>
      <c r="C131" s="878">
        <v>0</v>
      </c>
      <c r="D131" s="878">
        <v>0</v>
      </c>
      <c r="E131" s="878">
        <v>0</v>
      </c>
      <c r="F131" s="899" t="s">
        <v>3579</v>
      </c>
      <c r="G131" s="898" t="s">
        <v>182</v>
      </c>
      <c r="H131" s="898" t="s">
        <v>207</v>
      </c>
      <c r="I131" s="895">
        <v>3</v>
      </c>
      <c r="J131" s="895">
        <v>3</v>
      </c>
      <c r="K131" s="793">
        <f t="shared" si="32"/>
        <v>6</v>
      </c>
      <c r="L131" s="895">
        <v>3</v>
      </c>
      <c r="M131" s="895">
        <v>3</v>
      </c>
      <c r="N131" s="794">
        <f t="shared" si="38"/>
        <v>6</v>
      </c>
      <c r="O131" s="794">
        <f t="shared" si="39"/>
        <v>12</v>
      </c>
      <c r="P131" s="907" t="s">
        <v>1927</v>
      </c>
      <c r="Q131" s="895" t="s">
        <v>3564</v>
      </c>
      <c r="R131" s="883" t="s">
        <v>1927</v>
      </c>
      <c r="S131" s="895">
        <v>3</v>
      </c>
      <c r="T131" s="795">
        <f t="shared" si="33"/>
        <v>1</v>
      </c>
      <c r="U131" s="885" t="str">
        <f t="shared" si="25"/>
        <v>De acuerdo con lo programado</v>
      </c>
      <c r="V131" s="883" t="s">
        <v>1927</v>
      </c>
      <c r="W131" s="895">
        <v>3</v>
      </c>
      <c r="X131" s="795">
        <f t="shared" si="34"/>
        <v>1</v>
      </c>
      <c r="Y131" s="885" t="str">
        <f t="shared" si="26"/>
        <v>De acuerdo con lo programado</v>
      </c>
      <c r="Z131" s="883" t="s">
        <v>1927</v>
      </c>
      <c r="AA131" s="526">
        <v>3</v>
      </c>
      <c r="AB131" s="795">
        <f t="shared" si="41"/>
        <v>1</v>
      </c>
      <c r="AC131" s="885" t="str">
        <f t="shared" si="27"/>
        <v>De acuerdo con lo programado</v>
      </c>
      <c r="AD131" s="528" t="s">
        <v>1927</v>
      </c>
      <c r="AE131" s="1020">
        <v>3</v>
      </c>
      <c r="AF131" s="795">
        <f t="shared" si="42"/>
        <v>1</v>
      </c>
      <c r="AG131" s="885" t="str">
        <f t="shared" si="28"/>
        <v>De acuerdo con lo programado</v>
      </c>
      <c r="AH131" s="875" t="s">
        <v>1927</v>
      </c>
      <c r="AI131" s="799">
        <f t="shared" si="29"/>
        <v>12</v>
      </c>
      <c r="AJ131" s="800">
        <f t="shared" si="37"/>
        <v>1</v>
      </c>
      <c r="AK131" s="885" t="str">
        <f t="shared" si="30"/>
        <v>De acuerdo con lo programado</v>
      </c>
      <c r="AL131" s="875" t="s">
        <v>1927</v>
      </c>
      <c r="AM131" s="536"/>
    </row>
    <row r="132" spans="1:39" ht="48" hidden="1" customHeight="1" thickTop="1" thickBot="1">
      <c r="A132" s="877">
        <f t="shared" si="40"/>
        <v>118</v>
      </c>
      <c r="B132" s="878">
        <v>0</v>
      </c>
      <c r="C132" s="878">
        <v>0</v>
      </c>
      <c r="D132" s="878">
        <v>0</v>
      </c>
      <c r="E132" s="878">
        <v>0</v>
      </c>
      <c r="F132" s="899" t="s">
        <v>3580</v>
      </c>
      <c r="G132" s="898" t="s">
        <v>182</v>
      </c>
      <c r="H132" s="898" t="s">
        <v>207</v>
      </c>
      <c r="I132" s="895">
        <v>3</v>
      </c>
      <c r="J132" s="895">
        <v>3</v>
      </c>
      <c r="K132" s="793">
        <f t="shared" si="32"/>
        <v>6</v>
      </c>
      <c r="L132" s="895">
        <v>3</v>
      </c>
      <c r="M132" s="895">
        <v>3</v>
      </c>
      <c r="N132" s="794">
        <f t="shared" si="38"/>
        <v>6</v>
      </c>
      <c r="O132" s="794">
        <f t="shared" si="39"/>
        <v>12</v>
      </c>
      <c r="P132" s="907" t="s">
        <v>1927</v>
      </c>
      <c r="Q132" s="895" t="s">
        <v>3564</v>
      </c>
      <c r="R132" s="883" t="s">
        <v>1927</v>
      </c>
      <c r="S132" s="895">
        <v>2</v>
      </c>
      <c r="T132" s="795">
        <f t="shared" si="33"/>
        <v>0.66666666666666663</v>
      </c>
      <c r="U132" s="885" t="str">
        <f t="shared" si="25"/>
        <v>Atraso Leve</v>
      </c>
      <c r="V132" s="883" t="s">
        <v>1927</v>
      </c>
      <c r="W132" s="895">
        <v>2</v>
      </c>
      <c r="X132" s="795">
        <f t="shared" si="34"/>
        <v>0.66666666666666663</v>
      </c>
      <c r="Y132" s="885" t="str">
        <f t="shared" si="26"/>
        <v>Atraso Leve</v>
      </c>
      <c r="Z132" s="883" t="s">
        <v>1927</v>
      </c>
      <c r="AA132" s="526">
        <v>3</v>
      </c>
      <c r="AB132" s="795">
        <f t="shared" si="41"/>
        <v>1</v>
      </c>
      <c r="AC132" s="885" t="str">
        <f t="shared" si="27"/>
        <v>De acuerdo con lo programado</v>
      </c>
      <c r="AD132" s="528" t="s">
        <v>1927</v>
      </c>
      <c r="AE132" s="1020">
        <v>3</v>
      </c>
      <c r="AF132" s="795">
        <f t="shared" si="42"/>
        <v>1</v>
      </c>
      <c r="AG132" s="885" t="str">
        <f t="shared" si="28"/>
        <v>De acuerdo con lo programado</v>
      </c>
      <c r="AH132" s="875" t="s">
        <v>1927</v>
      </c>
      <c r="AI132" s="799">
        <f t="shared" si="29"/>
        <v>10</v>
      </c>
      <c r="AJ132" s="800">
        <f t="shared" si="37"/>
        <v>0.83333333333333337</v>
      </c>
      <c r="AK132" s="885" t="str">
        <f t="shared" si="30"/>
        <v>Atraso Leve</v>
      </c>
      <c r="AL132" s="875" t="s">
        <v>1927</v>
      </c>
      <c r="AM132" s="536"/>
    </row>
    <row r="133" spans="1:39" ht="48" customHeight="1" thickTop="1" thickBot="1">
      <c r="A133" s="877">
        <f t="shared" si="40"/>
        <v>119</v>
      </c>
      <c r="B133" s="878">
        <v>0</v>
      </c>
      <c r="C133" s="878">
        <v>0</v>
      </c>
      <c r="D133" s="878">
        <v>0</v>
      </c>
      <c r="E133" s="878">
        <v>0</v>
      </c>
      <c r="F133" s="899" t="s">
        <v>3581</v>
      </c>
      <c r="G133" s="898" t="s">
        <v>182</v>
      </c>
      <c r="H133" s="898" t="s">
        <v>207</v>
      </c>
      <c r="I133" s="895">
        <v>3</v>
      </c>
      <c r="J133" s="895">
        <v>3</v>
      </c>
      <c r="K133" s="793">
        <f t="shared" si="32"/>
        <v>6</v>
      </c>
      <c r="L133" s="895">
        <v>3</v>
      </c>
      <c r="M133" s="895">
        <v>3</v>
      </c>
      <c r="N133" s="794">
        <f t="shared" si="38"/>
        <v>6</v>
      </c>
      <c r="O133" s="794">
        <f t="shared" si="39"/>
        <v>12</v>
      </c>
      <c r="P133" s="907" t="s">
        <v>1927</v>
      </c>
      <c r="Q133" s="895" t="s">
        <v>3564</v>
      </c>
      <c r="R133" s="883" t="s">
        <v>1927</v>
      </c>
      <c r="S133" s="895">
        <v>3</v>
      </c>
      <c r="T133" s="795">
        <f t="shared" si="33"/>
        <v>1</v>
      </c>
      <c r="U133" s="885" t="str">
        <f t="shared" ref="U133:U184" si="44">IF(T133="No hay ejecución","NA",IF(T133&gt;=90%,"De acuerdo con lo programado",IF(T133&gt;=50%,"Atraso Leve",IF(T133&lt;=49.99%,"En riesgo en cumplimiento"))))</f>
        <v>De acuerdo con lo programado</v>
      </c>
      <c r="V133" s="883" t="s">
        <v>1927</v>
      </c>
      <c r="W133" s="895">
        <v>3</v>
      </c>
      <c r="X133" s="795">
        <f t="shared" si="34"/>
        <v>1</v>
      </c>
      <c r="Y133" s="885" t="str">
        <f t="shared" ref="Y133:Y184" si="45">IF(X133="No hay ejecución","NA",IF(X133&gt;=90%,"De acuerdo con lo programado",IF(X133&gt;=50%,"Atraso Leve",IF(X133&lt;=49.99%,"En riesgo en cumplimiento"))))</f>
        <v>De acuerdo con lo programado</v>
      </c>
      <c r="Z133" s="883" t="s">
        <v>1927</v>
      </c>
      <c r="AA133" s="526">
        <v>3</v>
      </c>
      <c r="AB133" s="795">
        <f t="shared" si="41"/>
        <v>1</v>
      </c>
      <c r="AC133" s="885" t="str">
        <f t="shared" ref="AC133:AC184" si="46">IF(AB133="No hay ejecución","NA",IF(AB133&gt;=90%,"De acuerdo con lo programado",IF(AB133&gt;=50%,"Atraso Leve",IF(AB133&lt;=49.99%,"En riesgo en cumplimiento"))))</f>
        <v>De acuerdo con lo programado</v>
      </c>
      <c r="AD133" s="528" t="s">
        <v>1927</v>
      </c>
      <c r="AE133" s="1020">
        <v>3</v>
      </c>
      <c r="AF133" s="795">
        <f t="shared" si="42"/>
        <v>1</v>
      </c>
      <c r="AG133" s="885" t="str">
        <f t="shared" ref="AG133:AG184" si="47">IF(AF133="No hay ejecución","NA",IF(AF133&gt;=90%,"De acuerdo con lo programado",IF(AF133&gt;=50%,"Atraso Leve",IF(AF133&lt;=49.99%,"En riesgo en cumplimiento"))))</f>
        <v>De acuerdo con lo programado</v>
      </c>
      <c r="AH133" s="875" t="s">
        <v>1927</v>
      </c>
      <c r="AI133" s="799">
        <f t="shared" si="29"/>
        <v>12</v>
      </c>
      <c r="AJ133" s="800">
        <f t="shared" si="37"/>
        <v>1</v>
      </c>
      <c r="AK133" s="885" t="str">
        <f t="shared" ref="AK133:AK184" si="48">IF(AJ133="No hay ejecución","NA",IF(AJ133&gt;=90%,"De acuerdo con lo programado",IF(AJ133&gt;=50%,"Atraso Leve",IF(AJ133&lt;=49.99%,"En riesgo en cumplimiento"))))</f>
        <v>De acuerdo con lo programado</v>
      </c>
      <c r="AL133" s="875" t="s">
        <v>1927</v>
      </c>
      <c r="AM133" s="536"/>
    </row>
    <row r="134" spans="1:39" ht="48" customHeight="1" thickTop="1" thickBot="1">
      <c r="A134" s="877">
        <f t="shared" si="40"/>
        <v>120</v>
      </c>
      <c r="B134" s="878" t="s">
        <v>1927</v>
      </c>
      <c r="C134" s="878" t="s">
        <v>1927</v>
      </c>
      <c r="D134" s="878" t="s">
        <v>1927</v>
      </c>
      <c r="E134" s="878" t="s">
        <v>1927</v>
      </c>
      <c r="F134" s="879" t="s">
        <v>3582</v>
      </c>
      <c r="G134" s="898" t="s">
        <v>1927</v>
      </c>
      <c r="H134" s="898" t="s">
        <v>1927</v>
      </c>
      <c r="I134" s="792">
        <v>0</v>
      </c>
      <c r="J134" s="792">
        <v>0</v>
      </c>
      <c r="K134" s="793">
        <f t="shared" si="32"/>
        <v>0</v>
      </c>
      <c r="L134" s="792">
        <v>0</v>
      </c>
      <c r="M134" s="792">
        <v>0</v>
      </c>
      <c r="N134" s="794">
        <f t="shared" si="38"/>
        <v>0</v>
      </c>
      <c r="O134" s="794">
        <f t="shared" si="39"/>
        <v>0</v>
      </c>
      <c r="P134" s="907" t="s">
        <v>1927</v>
      </c>
      <c r="Q134" s="895" t="s">
        <v>1927</v>
      </c>
      <c r="R134" s="883" t="s">
        <v>1927</v>
      </c>
      <c r="S134" s="797">
        <v>0</v>
      </c>
      <c r="T134" s="795" t="str">
        <f t="shared" si="33"/>
        <v>No hay Programación</v>
      </c>
      <c r="U134" s="885" t="str">
        <f t="shared" si="44"/>
        <v>De acuerdo con lo programado</v>
      </c>
      <c r="V134" s="883" t="s">
        <v>1927</v>
      </c>
      <c r="W134" s="895"/>
      <c r="X134" s="795" t="str">
        <f t="shared" si="34"/>
        <v>No hay ejecución</v>
      </c>
      <c r="Y134" s="885" t="str">
        <f t="shared" si="45"/>
        <v>NA</v>
      </c>
      <c r="Z134" s="883" t="s">
        <v>1927</v>
      </c>
      <c r="AA134" s="526">
        <v>0</v>
      </c>
      <c r="AB134" s="795" t="str">
        <f t="shared" si="41"/>
        <v>No hay Programación</v>
      </c>
      <c r="AC134" s="885" t="str">
        <f t="shared" si="46"/>
        <v>De acuerdo con lo programado</v>
      </c>
      <c r="AD134" s="528" t="s">
        <v>1927</v>
      </c>
      <c r="AE134" s="1021">
        <v>0</v>
      </c>
      <c r="AF134" s="795" t="str">
        <f t="shared" si="42"/>
        <v>No hay Programación</v>
      </c>
      <c r="AG134" s="885" t="str">
        <f t="shared" si="47"/>
        <v>De acuerdo con lo programado</v>
      </c>
      <c r="AH134" s="875" t="s">
        <v>1927</v>
      </c>
      <c r="AI134" s="1021">
        <v>0</v>
      </c>
      <c r="AJ134" s="800" t="str">
        <f t="shared" si="37"/>
        <v>No hay Programación</v>
      </c>
      <c r="AK134" s="885" t="str">
        <f t="shared" si="48"/>
        <v>De acuerdo con lo programado</v>
      </c>
      <c r="AL134" s="875" t="s">
        <v>1927</v>
      </c>
      <c r="AM134" s="536"/>
    </row>
    <row r="135" spans="1:39" ht="48" customHeight="1" thickTop="1" thickBot="1">
      <c r="A135" s="877">
        <f t="shared" si="40"/>
        <v>121</v>
      </c>
      <c r="B135" s="878">
        <v>12</v>
      </c>
      <c r="C135" s="878">
        <v>0</v>
      </c>
      <c r="D135" s="878">
        <v>0</v>
      </c>
      <c r="E135" s="878" t="s">
        <v>224</v>
      </c>
      <c r="F135" s="899" t="s">
        <v>3583</v>
      </c>
      <c r="G135" s="898" t="s">
        <v>170</v>
      </c>
      <c r="H135" s="898" t="s">
        <v>205</v>
      </c>
      <c r="I135" s="895">
        <v>6</v>
      </c>
      <c r="J135" s="895">
        <v>6</v>
      </c>
      <c r="K135" s="793">
        <f t="shared" si="32"/>
        <v>12</v>
      </c>
      <c r="L135" s="895">
        <v>6</v>
      </c>
      <c r="M135" s="895">
        <v>6</v>
      </c>
      <c r="N135" s="794">
        <f t="shared" si="38"/>
        <v>12</v>
      </c>
      <c r="O135" s="794">
        <f t="shared" si="39"/>
        <v>24</v>
      </c>
      <c r="P135" s="907" t="s">
        <v>1927</v>
      </c>
      <c r="Q135" s="895" t="s">
        <v>3584</v>
      </c>
      <c r="R135" s="883" t="s">
        <v>1927</v>
      </c>
      <c r="S135" s="895">
        <v>3</v>
      </c>
      <c r="T135" s="795">
        <f t="shared" si="33"/>
        <v>0.5</v>
      </c>
      <c r="U135" s="885" t="str">
        <f t="shared" si="44"/>
        <v>Atraso Leve</v>
      </c>
      <c r="V135" s="883" t="s">
        <v>1927</v>
      </c>
      <c r="W135" s="895">
        <v>9</v>
      </c>
      <c r="X135" s="795">
        <f t="shared" si="34"/>
        <v>1.5</v>
      </c>
      <c r="Y135" s="885" t="str">
        <f t="shared" si="45"/>
        <v>De acuerdo con lo programado</v>
      </c>
      <c r="Z135" s="883" t="s">
        <v>1927</v>
      </c>
      <c r="AA135" s="526">
        <v>12</v>
      </c>
      <c r="AB135" s="795">
        <f t="shared" si="41"/>
        <v>2</v>
      </c>
      <c r="AC135" s="885" t="str">
        <f t="shared" si="46"/>
        <v>De acuerdo con lo programado</v>
      </c>
      <c r="AD135" s="528" t="s">
        <v>1927</v>
      </c>
      <c r="AE135" s="1020">
        <v>12</v>
      </c>
      <c r="AF135" s="795">
        <f t="shared" si="42"/>
        <v>2</v>
      </c>
      <c r="AG135" s="885" t="str">
        <f t="shared" si="47"/>
        <v>De acuerdo con lo programado</v>
      </c>
      <c r="AH135" s="875" t="s">
        <v>1927</v>
      </c>
      <c r="AI135" s="799">
        <f t="shared" si="29"/>
        <v>36</v>
      </c>
      <c r="AJ135" s="800">
        <f t="shared" si="37"/>
        <v>1.5</v>
      </c>
      <c r="AK135" s="885" t="str">
        <f t="shared" si="48"/>
        <v>De acuerdo con lo programado</v>
      </c>
      <c r="AL135" s="875" t="s">
        <v>3585</v>
      </c>
      <c r="AM135" s="536"/>
    </row>
    <row r="136" spans="1:39" ht="48" hidden="1" customHeight="1" thickTop="1" thickBot="1">
      <c r="A136" s="877">
        <f t="shared" si="40"/>
        <v>122</v>
      </c>
      <c r="B136" s="878">
        <v>0</v>
      </c>
      <c r="C136" s="878">
        <v>0</v>
      </c>
      <c r="D136" s="878">
        <v>0</v>
      </c>
      <c r="E136" s="878" t="s">
        <v>224</v>
      </c>
      <c r="F136" s="899" t="s">
        <v>3586</v>
      </c>
      <c r="G136" s="898" t="s">
        <v>170</v>
      </c>
      <c r="H136" s="898" t="s">
        <v>205</v>
      </c>
      <c r="I136" s="895">
        <v>6</v>
      </c>
      <c r="J136" s="895">
        <v>6</v>
      </c>
      <c r="K136" s="793">
        <f t="shared" si="32"/>
        <v>12</v>
      </c>
      <c r="L136" s="895">
        <v>6</v>
      </c>
      <c r="M136" s="895">
        <v>6</v>
      </c>
      <c r="N136" s="794">
        <f t="shared" si="38"/>
        <v>12</v>
      </c>
      <c r="O136" s="794">
        <f t="shared" si="39"/>
        <v>24</v>
      </c>
      <c r="P136" s="907" t="s">
        <v>1927</v>
      </c>
      <c r="Q136" s="895" t="s">
        <v>3584</v>
      </c>
      <c r="R136" s="883" t="s">
        <v>1927</v>
      </c>
      <c r="S136" s="895">
        <v>1</v>
      </c>
      <c r="T136" s="795">
        <f t="shared" si="33"/>
        <v>0.16666666666666666</v>
      </c>
      <c r="U136" s="885" t="str">
        <f t="shared" si="44"/>
        <v>En riesgo en cumplimiento</v>
      </c>
      <c r="V136" s="883" t="s">
        <v>1927</v>
      </c>
      <c r="W136" s="895">
        <v>2</v>
      </c>
      <c r="X136" s="795">
        <f t="shared" si="34"/>
        <v>0.33333333333333331</v>
      </c>
      <c r="Y136" s="885" t="str">
        <f t="shared" si="45"/>
        <v>En riesgo en cumplimiento</v>
      </c>
      <c r="Z136" s="883" t="s">
        <v>1927</v>
      </c>
      <c r="AA136" s="526">
        <v>0</v>
      </c>
      <c r="AB136" s="795">
        <f t="shared" si="41"/>
        <v>0</v>
      </c>
      <c r="AC136" s="885" t="str">
        <f t="shared" si="46"/>
        <v>En riesgo en cumplimiento</v>
      </c>
      <c r="AD136" s="528" t="s">
        <v>1927</v>
      </c>
      <c r="AE136" s="1021">
        <v>0</v>
      </c>
      <c r="AF136" s="795">
        <f t="shared" si="42"/>
        <v>0</v>
      </c>
      <c r="AG136" s="885" t="str">
        <f t="shared" si="47"/>
        <v>En riesgo en cumplimiento</v>
      </c>
      <c r="AH136" s="875" t="s">
        <v>1927</v>
      </c>
      <c r="AI136" s="799">
        <f t="shared" si="29"/>
        <v>3</v>
      </c>
      <c r="AJ136" s="800">
        <f t="shared" si="37"/>
        <v>0.125</v>
      </c>
      <c r="AK136" s="885" t="str">
        <f t="shared" si="48"/>
        <v>En riesgo en cumplimiento</v>
      </c>
      <c r="AL136" s="1110" t="s">
        <v>3587</v>
      </c>
      <c r="AM136" s="536"/>
    </row>
    <row r="137" spans="1:39" ht="48" customHeight="1" thickTop="1" thickBot="1">
      <c r="A137" s="877">
        <f t="shared" si="40"/>
        <v>123</v>
      </c>
      <c r="B137" s="878">
        <v>12</v>
      </c>
      <c r="C137" s="878">
        <v>0</v>
      </c>
      <c r="D137" s="878">
        <v>0</v>
      </c>
      <c r="E137" s="878">
        <v>0</v>
      </c>
      <c r="F137" s="894" t="s">
        <v>3588</v>
      </c>
      <c r="G137" s="890" t="s">
        <v>168</v>
      </c>
      <c r="H137" s="890" t="s">
        <v>209</v>
      </c>
      <c r="I137" s="792">
        <v>0</v>
      </c>
      <c r="J137" s="884">
        <v>11</v>
      </c>
      <c r="K137" s="793">
        <f t="shared" si="32"/>
        <v>11</v>
      </c>
      <c r="L137" s="792">
        <v>0</v>
      </c>
      <c r="M137" s="792">
        <v>0</v>
      </c>
      <c r="N137" s="794">
        <f t="shared" si="38"/>
        <v>0</v>
      </c>
      <c r="O137" s="794">
        <f t="shared" si="39"/>
        <v>11</v>
      </c>
      <c r="P137" s="907" t="s">
        <v>1927</v>
      </c>
      <c r="Q137" s="895" t="s">
        <v>3584</v>
      </c>
      <c r="R137" s="883" t="s">
        <v>1927</v>
      </c>
      <c r="S137" s="797">
        <v>0</v>
      </c>
      <c r="T137" s="795" t="str">
        <f t="shared" si="33"/>
        <v>No hay Programación</v>
      </c>
      <c r="U137" s="885" t="str">
        <f t="shared" si="44"/>
        <v>De acuerdo con lo programado</v>
      </c>
      <c r="V137" s="883" t="s">
        <v>1927</v>
      </c>
      <c r="W137" s="895">
        <v>11</v>
      </c>
      <c r="X137" s="795">
        <f t="shared" si="34"/>
        <v>1</v>
      </c>
      <c r="Y137" s="885" t="str">
        <f t="shared" si="45"/>
        <v>De acuerdo con lo programado</v>
      </c>
      <c r="Z137" s="883" t="s">
        <v>1927</v>
      </c>
      <c r="AA137" s="526">
        <v>12</v>
      </c>
      <c r="AB137" s="795" t="str">
        <f t="shared" si="41"/>
        <v>No hay Programación</v>
      </c>
      <c r="AC137" s="885" t="str">
        <f t="shared" si="46"/>
        <v>De acuerdo con lo programado</v>
      </c>
      <c r="AD137" s="528" t="s">
        <v>1927</v>
      </c>
      <c r="AE137" s="1020">
        <v>12</v>
      </c>
      <c r="AF137" s="795" t="str">
        <f t="shared" si="42"/>
        <v>No hay Programación</v>
      </c>
      <c r="AG137" s="885" t="str">
        <f t="shared" si="47"/>
        <v>De acuerdo con lo programado</v>
      </c>
      <c r="AH137" s="875" t="s">
        <v>1927</v>
      </c>
      <c r="AI137" s="799">
        <f t="shared" si="29"/>
        <v>35</v>
      </c>
      <c r="AJ137" s="800">
        <f t="shared" si="37"/>
        <v>3.1818181818181817</v>
      </c>
      <c r="AK137" s="885" t="str">
        <f t="shared" si="48"/>
        <v>De acuerdo con lo programado</v>
      </c>
      <c r="AL137" s="875" t="s">
        <v>3589</v>
      </c>
      <c r="AM137" s="536"/>
    </row>
    <row r="138" spans="1:39" ht="48" customHeight="1" thickTop="1" thickBot="1">
      <c r="A138" s="877">
        <f t="shared" si="40"/>
        <v>124</v>
      </c>
      <c r="B138" s="878">
        <v>0</v>
      </c>
      <c r="C138" s="878">
        <v>0</v>
      </c>
      <c r="D138" s="878">
        <v>0</v>
      </c>
      <c r="E138" s="878">
        <v>0</v>
      </c>
      <c r="F138" s="894" t="s">
        <v>3590</v>
      </c>
      <c r="G138" s="890" t="s">
        <v>164</v>
      </c>
      <c r="H138" s="890" t="s">
        <v>205</v>
      </c>
      <c r="I138" s="792">
        <v>0</v>
      </c>
      <c r="J138" s="884">
        <v>1</v>
      </c>
      <c r="K138" s="793">
        <f t="shared" si="32"/>
        <v>1</v>
      </c>
      <c r="L138" s="792">
        <v>0</v>
      </c>
      <c r="M138" s="792">
        <v>0</v>
      </c>
      <c r="N138" s="794">
        <f t="shared" si="38"/>
        <v>0</v>
      </c>
      <c r="O138" s="794">
        <f t="shared" si="39"/>
        <v>1</v>
      </c>
      <c r="P138" s="907" t="s">
        <v>1927</v>
      </c>
      <c r="Q138" s="895" t="s">
        <v>3584</v>
      </c>
      <c r="R138" s="883" t="s">
        <v>1927</v>
      </c>
      <c r="S138" s="797">
        <v>0</v>
      </c>
      <c r="T138" s="795" t="str">
        <f t="shared" si="33"/>
        <v>No hay Programación</v>
      </c>
      <c r="U138" s="885" t="str">
        <f t="shared" si="44"/>
        <v>De acuerdo con lo programado</v>
      </c>
      <c r="V138" s="883" t="s">
        <v>1927</v>
      </c>
      <c r="W138" s="895">
        <v>1</v>
      </c>
      <c r="X138" s="795">
        <f t="shared" si="34"/>
        <v>1</v>
      </c>
      <c r="Y138" s="885" t="str">
        <f t="shared" si="45"/>
        <v>De acuerdo con lo programado</v>
      </c>
      <c r="Z138" s="883" t="s">
        <v>1927</v>
      </c>
      <c r="AA138" s="526">
        <v>1</v>
      </c>
      <c r="AB138" s="795" t="str">
        <f t="shared" si="41"/>
        <v>No hay Programación</v>
      </c>
      <c r="AC138" s="885" t="str">
        <f t="shared" si="46"/>
        <v>De acuerdo con lo programado</v>
      </c>
      <c r="AD138" s="528" t="s">
        <v>1927</v>
      </c>
      <c r="AE138" s="1020">
        <v>1</v>
      </c>
      <c r="AF138" s="795" t="str">
        <f t="shared" si="42"/>
        <v>No hay Programación</v>
      </c>
      <c r="AG138" s="885" t="str">
        <f t="shared" si="47"/>
        <v>De acuerdo con lo programado</v>
      </c>
      <c r="AH138" s="875" t="s">
        <v>1927</v>
      </c>
      <c r="AI138" s="799">
        <f t="shared" si="29"/>
        <v>3</v>
      </c>
      <c r="AJ138" s="800">
        <f t="shared" si="37"/>
        <v>3</v>
      </c>
      <c r="AK138" s="885" t="str">
        <f t="shared" si="48"/>
        <v>De acuerdo con lo programado</v>
      </c>
      <c r="AL138" s="875" t="s">
        <v>3589</v>
      </c>
      <c r="AM138" s="536"/>
    </row>
    <row r="139" spans="1:39" ht="48" customHeight="1" thickTop="1" thickBot="1">
      <c r="A139" s="877">
        <f t="shared" si="40"/>
        <v>125</v>
      </c>
      <c r="B139" s="878">
        <v>0</v>
      </c>
      <c r="C139" s="878">
        <v>0</v>
      </c>
      <c r="D139" s="878">
        <v>0</v>
      </c>
      <c r="E139" s="878">
        <v>0</v>
      </c>
      <c r="F139" s="894" t="s">
        <v>3591</v>
      </c>
      <c r="G139" s="890" t="s">
        <v>164</v>
      </c>
      <c r="H139" s="890" t="s">
        <v>205</v>
      </c>
      <c r="I139" s="792">
        <v>0</v>
      </c>
      <c r="J139" s="884">
        <v>1</v>
      </c>
      <c r="K139" s="793">
        <f t="shared" si="32"/>
        <v>1</v>
      </c>
      <c r="L139" s="792">
        <v>0</v>
      </c>
      <c r="M139" s="792">
        <v>0</v>
      </c>
      <c r="N139" s="794">
        <f t="shared" si="38"/>
        <v>0</v>
      </c>
      <c r="O139" s="794">
        <f t="shared" si="39"/>
        <v>1</v>
      </c>
      <c r="P139" s="907" t="s">
        <v>1927</v>
      </c>
      <c r="Q139" s="895" t="s">
        <v>3584</v>
      </c>
      <c r="R139" s="883" t="s">
        <v>1927</v>
      </c>
      <c r="S139" s="797">
        <v>0</v>
      </c>
      <c r="T139" s="795" t="str">
        <f t="shared" si="33"/>
        <v>No hay Programación</v>
      </c>
      <c r="U139" s="885" t="str">
        <f t="shared" si="44"/>
        <v>De acuerdo con lo programado</v>
      </c>
      <c r="V139" s="883" t="s">
        <v>1927</v>
      </c>
      <c r="W139" s="895">
        <v>2</v>
      </c>
      <c r="X139" s="795">
        <f t="shared" si="34"/>
        <v>2</v>
      </c>
      <c r="Y139" s="885" t="str">
        <f t="shared" si="45"/>
        <v>De acuerdo con lo programado</v>
      </c>
      <c r="Z139" s="883" t="s">
        <v>1927</v>
      </c>
      <c r="AA139" s="526">
        <v>1</v>
      </c>
      <c r="AB139" s="795" t="str">
        <f t="shared" si="41"/>
        <v>No hay Programación</v>
      </c>
      <c r="AC139" s="885" t="str">
        <f t="shared" si="46"/>
        <v>De acuerdo con lo programado</v>
      </c>
      <c r="AD139" s="528" t="s">
        <v>1927</v>
      </c>
      <c r="AE139" s="1020">
        <v>1</v>
      </c>
      <c r="AF139" s="795" t="str">
        <f t="shared" si="42"/>
        <v>No hay Programación</v>
      </c>
      <c r="AG139" s="885" t="str">
        <f t="shared" si="47"/>
        <v>De acuerdo con lo programado</v>
      </c>
      <c r="AH139" s="875" t="s">
        <v>1927</v>
      </c>
      <c r="AI139" s="799">
        <f t="shared" si="29"/>
        <v>4</v>
      </c>
      <c r="AJ139" s="800">
        <f t="shared" si="37"/>
        <v>4</v>
      </c>
      <c r="AK139" s="885" t="str">
        <f t="shared" si="48"/>
        <v>De acuerdo con lo programado</v>
      </c>
      <c r="AL139" s="875" t="s">
        <v>3589</v>
      </c>
      <c r="AM139" s="536"/>
    </row>
    <row r="140" spans="1:39" ht="48" customHeight="1" thickTop="1" thickBot="1">
      <c r="A140" s="877">
        <f t="shared" si="40"/>
        <v>126</v>
      </c>
      <c r="B140" s="878">
        <v>0</v>
      </c>
      <c r="C140" s="878">
        <v>0</v>
      </c>
      <c r="D140" s="878">
        <v>0</v>
      </c>
      <c r="E140" s="878">
        <v>0</v>
      </c>
      <c r="F140" s="894" t="s">
        <v>3592</v>
      </c>
      <c r="G140" s="890" t="s">
        <v>164</v>
      </c>
      <c r="H140" s="890" t="s">
        <v>201</v>
      </c>
      <c r="I140" s="792">
        <v>0</v>
      </c>
      <c r="J140" s="884">
        <v>1</v>
      </c>
      <c r="K140" s="793">
        <f t="shared" si="32"/>
        <v>1</v>
      </c>
      <c r="L140" s="792">
        <v>0</v>
      </c>
      <c r="M140" s="792">
        <v>0</v>
      </c>
      <c r="N140" s="794">
        <f t="shared" si="38"/>
        <v>0</v>
      </c>
      <c r="O140" s="794">
        <f t="shared" si="39"/>
        <v>1</v>
      </c>
      <c r="P140" s="907" t="s">
        <v>1927</v>
      </c>
      <c r="Q140" s="895" t="s">
        <v>3584</v>
      </c>
      <c r="R140" s="883" t="s">
        <v>1927</v>
      </c>
      <c r="S140" s="797">
        <v>0</v>
      </c>
      <c r="T140" s="795" t="str">
        <f t="shared" si="33"/>
        <v>No hay Programación</v>
      </c>
      <c r="U140" s="885" t="str">
        <f t="shared" si="44"/>
        <v>De acuerdo con lo programado</v>
      </c>
      <c r="V140" s="883" t="s">
        <v>1927</v>
      </c>
      <c r="W140" s="895">
        <v>1</v>
      </c>
      <c r="X140" s="795">
        <f t="shared" si="34"/>
        <v>1</v>
      </c>
      <c r="Y140" s="885" t="str">
        <f t="shared" si="45"/>
        <v>De acuerdo con lo programado</v>
      </c>
      <c r="Z140" s="883" t="s">
        <v>1927</v>
      </c>
      <c r="AA140" s="526">
        <v>0</v>
      </c>
      <c r="AB140" s="795" t="str">
        <f t="shared" si="41"/>
        <v>No hay Programación</v>
      </c>
      <c r="AC140" s="885" t="str">
        <f t="shared" si="46"/>
        <v>De acuerdo con lo programado</v>
      </c>
      <c r="AD140" s="528" t="s">
        <v>1927</v>
      </c>
      <c r="AE140" s="1020">
        <v>1</v>
      </c>
      <c r="AF140" s="795" t="str">
        <f t="shared" si="42"/>
        <v>No hay Programación</v>
      </c>
      <c r="AG140" s="885" t="str">
        <f t="shared" si="47"/>
        <v>De acuerdo con lo programado</v>
      </c>
      <c r="AH140" s="875" t="s">
        <v>1927</v>
      </c>
      <c r="AI140" s="799">
        <f t="shared" si="29"/>
        <v>2</v>
      </c>
      <c r="AJ140" s="800">
        <f t="shared" si="37"/>
        <v>2</v>
      </c>
      <c r="AK140" s="885" t="str">
        <f t="shared" si="48"/>
        <v>De acuerdo con lo programado</v>
      </c>
      <c r="AL140" s="875" t="s">
        <v>3593</v>
      </c>
      <c r="AM140" s="536"/>
    </row>
    <row r="141" spans="1:39" ht="48" hidden="1" customHeight="1" thickTop="1" thickBot="1">
      <c r="A141" s="877">
        <f t="shared" si="40"/>
        <v>127</v>
      </c>
      <c r="B141" s="878">
        <v>0</v>
      </c>
      <c r="C141" s="878">
        <v>0</v>
      </c>
      <c r="D141" s="878">
        <v>0</v>
      </c>
      <c r="E141" s="878">
        <v>0</v>
      </c>
      <c r="F141" s="899" t="s">
        <v>3594</v>
      </c>
      <c r="G141" s="898" t="s">
        <v>182</v>
      </c>
      <c r="H141" s="898" t="s">
        <v>209</v>
      </c>
      <c r="I141" s="895">
        <v>3</v>
      </c>
      <c r="J141" s="895">
        <v>3</v>
      </c>
      <c r="K141" s="793">
        <f t="shared" si="32"/>
        <v>6</v>
      </c>
      <c r="L141" s="895">
        <v>3</v>
      </c>
      <c r="M141" s="895">
        <v>3</v>
      </c>
      <c r="N141" s="794">
        <f t="shared" si="38"/>
        <v>6</v>
      </c>
      <c r="O141" s="794">
        <f t="shared" si="39"/>
        <v>12</v>
      </c>
      <c r="P141" s="907" t="s">
        <v>1927</v>
      </c>
      <c r="Q141" s="895" t="s">
        <v>3584</v>
      </c>
      <c r="R141" s="883" t="s">
        <v>1927</v>
      </c>
      <c r="S141" s="895">
        <v>3</v>
      </c>
      <c r="T141" s="795">
        <f t="shared" si="33"/>
        <v>1</v>
      </c>
      <c r="U141" s="885" t="str">
        <f t="shared" si="44"/>
        <v>De acuerdo con lo programado</v>
      </c>
      <c r="V141" s="883" t="s">
        <v>1927</v>
      </c>
      <c r="W141" s="895">
        <v>3</v>
      </c>
      <c r="X141" s="795">
        <f t="shared" si="34"/>
        <v>1</v>
      </c>
      <c r="Y141" s="885" t="str">
        <f t="shared" si="45"/>
        <v>De acuerdo con lo programado</v>
      </c>
      <c r="Z141" s="883" t="s">
        <v>1927</v>
      </c>
      <c r="AA141" s="526">
        <v>2</v>
      </c>
      <c r="AB141" s="795">
        <f t="shared" si="41"/>
        <v>0.66666666666666663</v>
      </c>
      <c r="AC141" s="885" t="str">
        <f t="shared" si="46"/>
        <v>Atraso Leve</v>
      </c>
      <c r="AD141" s="528" t="s">
        <v>1927</v>
      </c>
      <c r="AE141" s="1020">
        <v>2</v>
      </c>
      <c r="AF141" s="795">
        <f t="shared" si="42"/>
        <v>0.66666666666666663</v>
      </c>
      <c r="AG141" s="885" t="str">
        <f t="shared" si="47"/>
        <v>Atraso Leve</v>
      </c>
      <c r="AH141" s="875" t="s">
        <v>1927</v>
      </c>
      <c r="AI141" s="799">
        <f t="shared" si="29"/>
        <v>10</v>
      </c>
      <c r="AJ141" s="800">
        <f t="shared" si="37"/>
        <v>0.83333333333333337</v>
      </c>
      <c r="AK141" s="885" t="str">
        <f t="shared" si="48"/>
        <v>Atraso Leve</v>
      </c>
      <c r="AL141" s="875" t="s">
        <v>1927</v>
      </c>
      <c r="AM141" s="536"/>
    </row>
    <row r="142" spans="1:39" ht="48" hidden="1" customHeight="1" thickTop="1" thickBot="1">
      <c r="A142" s="877">
        <f t="shared" si="40"/>
        <v>128</v>
      </c>
      <c r="B142" s="878">
        <v>0</v>
      </c>
      <c r="C142" s="878">
        <v>0</v>
      </c>
      <c r="D142" s="878">
        <v>0</v>
      </c>
      <c r="E142" s="878">
        <v>0</v>
      </c>
      <c r="F142" s="899" t="s">
        <v>3595</v>
      </c>
      <c r="G142" s="898" t="s">
        <v>182</v>
      </c>
      <c r="H142" s="898" t="s">
        <v>209</v>
      </c>
      <c r="I142" s="895">
        <v>3</v>
      </c>
      <c r="J142" s="895">
        <v>3</v>
      </c>
      <c r="K142" s="793">
        <f t="shared" si="32"/>
        <v>6</v>
      </c>
      <c r="L142" s="895">
        <v>3</v>
      </c>
      <c r="M142" s="895">
        <v>3</v>
      </c>
      <c r="N142" s="794">
        <f t="shared" si="38"/>
        <v>6</v>
      </c>
      <c r="O142" s="794">
        <f t="shared" si="39"/>
        <v>12</v>
      </c>
      <c r="P142" s="907" t="s">
        <v>1927</v>
      </c>
      <c r="Q142" s="895" t="s">
        <v>3584</v>
      </c>
      <c r="R142" s="883" t="s">
        <v>1927</v>
      </c>
      <c r="S142" s="895">
        <v>3</v>
      </c>
      <c r="T142" s="795">
        <f t="shared" si="33"/>
        <v>1</v>
      </c>
      <c r="U142" s="885" t="str">
        <f t="shared" si="44"/>
        <v>De acuerdo con lo programado</v>
      </c>
      <c r="V142" s="883" t="s">
        <v>1927</v>
      </c>
      <c r="W142" s="895">
        <v>2</v>
      </c>
      <c r="X142" s="795">
        <f t="shared" si="34"/>
        <v>0.66666666666666663</v>
      </c>
      <c r="Y142" s="885" t="str">
        <f t="shared" si="45"/>
        <v>Atraso Leve</v>
      </c>
      <c r="Z142" s="883" t="s">
        <v>1927</v>
      </c>
      <c r="AA142" s="526">
        <v>2</v>
      </c>
      <c r="AB142" s="795">
        <f t="shared" si="41"/>
        <v>0.66666666666666663</v>
      </c>
      <c r="AC142" s="885" t="str">
        <f t="shared" si="46"/>
        <v>Atraso Leve</v>
      </c>
      <c r="AD142" s="528" t="s">
        <v>1927</v>
      </c>
      <c r="AE142" s="1020">
        <v>3</v>
      </c>
      <c r="AF142" s="795">
        <f t="shared" si="42"/>
        <v>1</v>
      </c>
      <c r="AG142" s="885" t="str">
        <f t="shared" si="47"/>
        <v>De acuerdo con lo programado</v>
      </c>
      <c r="AH142" s="875" t="s">
        <v>1927</v>
      </c>
      <c r="AI142" s="799">
        <f t="shared" si="29"/>
        <v>10</v>
      </c>
      <c r="AJ142" s="800">
        <f t="shared" si="37"/>
        <v>0.83333333333333337</v>
      </c>
      <c r="AK142" s="885" t="str">
        <f t="shared" si="48"/>
        <v>Atraso Leve</v>
      </c>
      <c r="AL142" s="875" t="s">
        <v>1927</v>
      </c>
      <c r="AM142" s="536"/>
    </row>
    <row r="143" spans="1:39" ht="48" hidden="1" customHeight="1" thickTop="1" thickBot="1">
      <c r="A143" s="877">
        <f t="shared" si="40"/>
        <v>129</v>
      </c>
      <c r="B143" s="878">
        <v>0</v>
      </c>
      <c r="C143" s="878">
        <v>0</v>
      </c>
      <c r="D143" s="878">
        <v>0</v>
      </c>
      <c r="E143" s="878">
        <v>0</v>
      </c>
      <c r="F143" s="899" t="s">
        <v>3596</v>
      </c>
      <c r="G143" s="898" t="s">
        <v>182</v>
      </c>
      <c r="H143" s="898" t="s">
        <v>209</v>
      </c>
      <c r="I143" s="895">
        <v>3</v>
      </c>
      <c r="J143" s="895">
        <v>3</v>
      </c>
      <c r="K143" s="793">
        <f t="shared" si="32"/>
        <v>6</v>
      </c>
      <c r="L143" s="895">
        <v>3</v>
      </c>
      <c r="M143" s="895">
        <v>3</v>
      </c>
      <c r="N143" s="794">
        <f t="shared" ref="N143:N173" si="49">+L143+M143</f>
        <v>6</v>
      </c>
      <c r="O143" s="794">
        <f t="shared" ref="O143:O173" si="50">+K143+N143</f>
        <v>12</v>
      </c>
      <c r="P143" s="907" t="s">
        <v>1927</v>
      </c>
      <c r="Q143" s="895" t="s">
        <v>3584</v>
      </c>
      <c r="R143" s="883" t="s">
        <v>1927</v>
      </c>
      <c r="S143" s="895">
        <v>3</v>
      </c>
      <c r="T143" s="795">
        <f t="shared" si="33"/>
        <v>1</v>
      </c>
      <c r="U143" s="885" t="str">
        <f t="shared" si="44"/>
        <v>De acuerdo con lo programado</v>
      </c>
      <c r="V143" s="883" t="s">
        <v>1927</v>
      </c>
      <c r="W143" s="895">
        <v>2</v>
      </c>
      <c r="X143" s="795">
        <f t="shared" si="34"/>
        <v>0.66666666666666663</v>
      </c>
      <c r="Y143" s="885" t="str">
        <f t="shared" si="45"/>
        <v>Atraso Leve</v>
      </c>
      <c r="Z143" s="883" t="s">
        <v>1927</v>
      </c>
      <c r="AA143" s="526">
        <v>2</v>
      </c>
      <c r="AB143" s="795">
        <f t="shared" si="41"/>
        <v>0.66666666666666663</v>
      </c>
      <c r="AC143" s="885" t="str">
        <f t="shared" si="46"/>
        <v>Atraso Leve</v>
      </c>
      <c r="AD143" s="528" t="s">
        <v>1927</v>
      </c>
      <c r="AE143" s="1020">
        <v>2</v>
      </c>
      <c r="AF143" s="795">
        <f t="shared" si="42"/>
        <v>0.66666666666666663</v>
      </c>
      <c r="AG143" s="885" t="str">
        <f t="shared" si="47"/>
        <v>Atraso Leve</v>
      </c>
      <c r="AH143" s="875" t="s">
        <v>1927</v>
      </c>
      <c r="AI143" s="799">
        <f t="shared" ref="AI143:AI180" si="51">AE143+AA143+W143+S143</f>
        <v>9</v>
      </c>
      <c r="AJ143" s="800">
        <f t="shared" si="37"/>
        <v>0.75</v>
      </c>
      <c r="AK143" s="885" t="str">
        <f t="shared" si="48"/>
        <v>Atraso Leve</v>
      </c>
      <c r="AL143" s="875" t="s">
        <v>1927</v>
      </c>
      <c r="AM143" s="536"/>
    </row>
    <row r="144" spans="1:39" ht="48" hidden="1" customHeight="1" thickTop="1" thickBot="1">
      <c r="A144" s="877">
        <f t="shared" ref="A144:A175" si="52">+A143+1</f>
        <v>130</v>
      </c>
      <c r="B144" s="878">
        <v>0</v>
      </c>
      <c r="C144" s="878">
        <v>0</v>
      </c>
      <c r="D144" s="878">
        <v>0</v>
      </c>
      <c r="E144" s="878">
        <v>0</v>
      </c>
      <c r="F144" s="899" t="s">
        <v>3597</v>
      </c>
      <c r="G144" s="898" t="s">
        <v>182</v>
      </c>
      <c r="H144" s="898" t="s">
        <v>209</v>
      </c>
      <c r="I144" s="895">
        <v>1</v>
      </c>
      <c r="J144" s="895">
        <v>1</v>
      </c>
      <c r="K144" s="793">
        <f t="shared" ref="K144:K184" si="53">+I144+J144</f>
        <v>2</v>
      </c>
      <c r="L144" s="895">
        <v>1</v>
      </c>
      <c r="M144" s="895">
        <v>1</v>
      </c>
      <c r="N144" s="794">
        <f t="shared" si="49"/>
        <v>2</v>
      </c>
      <c r="O144" s="794">
        <f t="shared" si="50"/>
        <v>4</v>
      </c>
      <c r="P144" s="907" t="s">
        <v>1927</v>
      </c>
      <c r="Q144" s="895" t="s">
        <v>3584</v>
      </c>
      <c r="R144" s="883" t="s">
        <v>1927</v>
      </c>
      <c r="S144" s="797">
        <v>0</v>
      </c>
      <c r="T144" s="795">
        <f t="shared" ref="T144:T184" si="54">IF(S144="","No hay ejecución",IF(AND(I144=0),"No hay Programación", S144/I144))</f>
        <v>0</v>
      </c>
      <c r="U144" s="885" t="str">
        <f t="shared" si="44"/>
        <v>En riesgo en cumplimiento</v>
      </c>
      <c r="V144" s="883" t="s">
        <v>1927</v>
      </c>
      <c r="W144" s="797">
        <v>0</v>
      </c>
      <c r="X144" s="795">
        <f t="shared" ref="X144:X184" si="55">IF(W144="","No hay ejecución",IF(AND(J144=0),"No hay Programación", W144/J144))</f>
        <v>0</v>
      </c>
      <c r="Y144" s="885" t="str">
        <f t="shared" si="45"/>
        <v>En riesgo en cumplimiento</v>
      </c>
      <c r="Z144" s="883" t="s">
        <v>1927</v>
      </c>
      <c r="AA144" s="526">
        <v>0</v>
      </c>
      <c r="AB144" s="795">
        <f t="shared" ref="AB144:AB175" si="56">IF(AA144="","No hay ejecución",IF(AND(L144=0),"No hay Programación", AA144/L144))</f>
        <v>0</v>
      </c>
      <c r="AC144" s="885" t="str">
        <f t="shared" si="46"/>
        <v>En riesgo en cumplimiento</v>
      </c>
      <c r="AD144" s="528" t="s">
        <v>1927</v>
      </c>
      <c r="AE144" s="1021">
        <v>0</v>
      </c>
      <c r="AF144" s="795">
        <f t="shared" ref="AF144:AF175" si="57">IF(AE144="","No hay ejecución",IF(AND(M144=0),"No hay Programación", AE144/M144))</f>
        <v>0</v>
      </c>
      <c r="AG144" s="885" t="str">
        <f t="shared" si="47"/>
        <v>En riesgo en cumplimiento</v>
      </c>
      <c r="AH144" s="875" t="s">
        <v>1927</v>
      </c>
      <c r="AI144" s="1021">
        <v>0</v>
      </c>
      <c r="AJ144" s="800">
        <f t="shared" ref="AJ144:AJ184" si="58">IF(AI144="","No hay ejecución",IF(AND(O144=0),"No hay Programación", AI144/O144))</f>
        <v>0</v>
      </c>
      <c r="AK144" s="885" t="str">
        <f t="shared" si="48"/>
        <v>En riesgo en cumplimiento</v>
      </c>
      <c r="AL144" s="1110" t="s">
        <v>3598</v>
      </c>
      <c r="AM144" s="536"/>
    </row>
    <row r="145" spans="1:39" ht="48" hidden="1" customHeight="1" thickTop="1" thickBot="1">
      <c r="A145" s="877">
        <f t="shared" si="52"/>
        <v>131</v>
      </c>
      <c r="B145" s="878">
        <v>0</v>
      </c>
      <c r="C145" s="878">
        <v>0</v>
      </c>
      <c r="D145" s="878">
        <v>0</v>
      </c>
      <c r="E145" s="878">
        <v>0</v>
      </c>
      <c r="F145" s="899" t="s">
        <v>3599</v>
      </c>
      <c r="G145" s="898" t="s">
        <v>182</v>
      </c>
      <c r="H145" s="898" t="s">
        <v>209</v>
      </c>
      <c r="I145" s="895">
        <v>1</v>
      </c>
      <c r="J145" s="895">
        <v>1</v>
      </c>
      <c r="K145" s="793">
        <f t="shared" si="53"/>
        <v>2</v>
      </c>
      <c r="L145" s="895">
        <v>1</v>
      </c>
      <c r="M145" s="895">
        <v>1</v>
      </c>
      <c r="N145" s="794">
        <f t="shared" si="49"/>
        <v>2</v>
      </c>
      <c r="O145" s="794">
        <f t="shared" si="50"/>
        <v>4</v>
      </c>
      <c r="P145" s="907" t="s">
        <v>1927</v>
      </c>
      <c r="Q145" s="895" t="s">
        <v>3584</v>
      </c>
      <c r="R145" s="883" t="s">
        <v>1927</v>
      </c>
      <c r="S145" s="797">
        <v>0</v>
      </c>
      <c r="T145" s="795">
        <f t="shared" si="54"/>
        <v>0</v>
      </c>
      <c r="U145" s="885" t="str">
        <f t="shared" si="44"/>
        <v>En riesgo en cumplimiento</v>
      </c>
      <c r="V145" s="883" t="s">
        <v>1927</v>
      </c>
      <c r="W145" s="895">
        <v>3</v>
      </c>
      <c r="X145" s="795">
        <f t="shared" si="55"/>
        <v>3</v>
      </c>
      <c r="Y145" s="885" t="str">
        <f t="shared" si="45"/>
        <v>De acuerdo con lo programado</v>
      </c>
      <c r="Z145" s="883" t="s">
        <v>1927</v>
      </c>
      <c r="AA145" s="526">
        <v>0</v>
      </c>
      <c r="AB145" s="795">
        <f t="shared" si="56"/>
        <v>0</v>
      </c>
      <c r="AC145" s="885" t="str">
        <f t="shared" si="46"/>
        <v>En riesgo en cumplimiento</v>
      </c>
      <c r="AD145" s="528" t="s">
        <v>1927</v>
      </c>
      <c r="AE145" s="1021">
        <v>0</v>
      </c>
      <c r="AF145" s="795">
        <f t="shared" si="57"/>
        <v>0</v>
      </c>
      <c r="AG145" s="885" t="str">
        <f t="shared" si="47"/>
        <v>En riesgo en cumplimiento</v>
      </c>
      <c r="AH145" s="875" t="s">
        <v>1927</v>
      </c>
      <c r="AI145" s="799">
        <f t="shared" si="51"/>
        <v>3</v>
      </c>
      <c r="AJ145" s="800">
        <f t="shared" si="58"/>
        <v>0.75</v>
      </c>
      <c r="AK145" s="885" t="str">
        <f t="shared" si="48"/>
        <v>Atraso Leve</v>
      </c>
      <c r="AL145" s="875" t="s">
        <v>1927</v>
      </c>
      <c r="AM145" s="536"/>
    </row>
    <row r="146" spans="1:39" ht="48" hidden="1" customHeight="1" thickTop="1" thickBot="1">
      <c r="A146" s="877">
        <f t="shared" si="52"/>
        <v>132</v>
      </c>
      <c r="B146" s="878">
        <v>0</v>
      </c>
      <c r="C146" s="878">
        <v>0</v>
      </c>
      <c r="D146" s="878">
        <v>0</v>
      </c>
      <c r="E146" s="878">
        <v>0</v>
      </c>
      <c r="F146" s="899" t="s">
        <v>3600</v>
      </c>
      <c r="G146" s="898" t="s">
        <v>182</v>
      </c>
      <c r="H146" s="898" t="s">
        <v>209</v>
      </c>
      <c r="I146" s="895">
        <v>1</v>
      </c>
      <c r="J146" s="895">
        <v>1</v>
      </c>
      <c r="K146" s="793">
        <f t="shared" si="53"/>
        <v>2</v>
      </c>
      <c r="L146" s="895">
        <v>1</v>
      </c>
      <c r="M146" s="895">
        <v>1</v>
      </c>
      <c r="N146" s="794">
        <f t="shared" si="49"/>
        <v>2</v>
      </c>
      <c r="O146" s="794">
        <f t="shared" si="50"/>
        <v>4</v>
      </c>
      <c r="P146" s="907" t="s">
        <v>1927</v>
      </c>
      <c r="Q146" s="895" t="s">
        <v>3584</v>
      </c>
      <c r="R146" s="883" t="s">
        <v>1927</v>
      </c>
      <c r="S146" s="797">
        <v>0</v>
      </c>
      <c r="T146" s="795">
        <f t="shared" si="54"/>
        <v>0</v>
      </c>
      <c r="U146" s="885" t="str">
        <f t="shared" si="44"/>
        <v>En riesgo en cumplimiento</v>
      </c>
      <c r="V146" s="883" t="s">
        <v>1927</v>
      </c>
      <c r="W146" s="797">
        <v>0</v>
      </c>
      <c r="X146" s="795">
        <f t="shared" si="55"/>
        <v>0</v>
      </c>
      <c r="Y146" s="885" t="str">
        <f t="shared" si="45"/>
        <v>En riesgo en cumplimiento</v>
      </c>
      <c r="Z146" s="883" t="s">
        <v>1927</v>
      </c>
      <c r="AA146" s="526">
        <v>0</v>
      </c>
      <c r="AB146" s="795">
        <f t="shared" si="56"/>
        <v>0</v>
      </c>
      <c r="AC146" s="885" t="str">
        <f t="shared" si="46"/>
        <v>En riesgo en cumplimiento</v>
      </c>
      <c r="AD146" s="528" t="s">
        <v>1927</v>
      </c>
      <c r="AE146" s="1021">
        <v>0</v>
      </c>
      <c r="AF146" s="795">
        <f t="shared" si="57"/>
        <v>0</v>
      </c>
      <c r="AG146" s="885" t="str">
        <f t="shared" si="47"/>
        <v>En riesgo en cumplimiento</v>
      </c>
      <c r="AH146" s="875" t="s">
        <v>1927</v>
      </c>
      <c r="AI146" s="1021">
        <v>0</v>
      </c>
      <c r="AJ146" s="800">
        <f t="shared" si="58"/>
        <v>0</v>
      </c>
      <c r="AK146" s="885" t="str">
        <f t="shared" si="48"/>
        <v>En riesgo en cumplimiento</v>
      </c>
      <c r="AL146" s="1110" t="s">
        <v>3601</v>
      </c>
      <c r="AM146" s="536"/>
    </row>
    <row r="147" spans="1:39" ht="48" hidden="1" customHeight="1" thickTop="1" thickBot="1">
      <c r="A147" s="877">
        <f t="shared" si="52"/>
        <v>133</v>
      </c>
      <c r="B147" s="878">
        <v>0</v>
      </c>
      <c r="C147" s="878">
        <v>0</v>
      </c>
      <c r="D147" s="878">
        <v>0</v>
      </c>
      <c r="E147" s="878">
        <v>0</v>
      </c>
      <c r="F147" s="899" t="s">
        <v>3602</v>
      </c>
      <c r="G147" s="898" t="s">
        <v>182</v>
      </c>
      <c r="H147" s="898" t="s">
        <v>209</v>
      </c>
      <c r="I147" s="895">
        <v>1</v>
      </c>
      <c r="J147" s="895">
        <v>1</v>
      </c>
      <c r="K147" s="793">
        <f t="shared" si="53"/>
        <v>2</v>
      </c>
      <c r="L147" s="895">
        <v>1</v>
      </c>
      <c r="M147" s="895">
        <v>1</v>
      </c>
      <c r="N147" s="794">
        <f t="shared" si="49"/>
        <v>2</v>
      </c>
      <c r="O147" s="794">
        <f t="shared" si="50"/>
        <v>4</v>
      </c>
      <c r="P147" s="907" t="s">
        <v>1927</v>
      </c>
      <c r="Q147" s="895" t="s">
        <v>3584</v>
      </c>
      <c r="R147" s="883" t="s">
        <v>1927</v>
      </c>
      <c r="S147" s="895">
        <v>1</v>
      </c>
      <c r="T147" s="795">
        <f t="shared" si="54"/>
        <v>1</v>
      </c>
      <c r="U147" s="885" t="str">
        <f t="shared" si="44"/>
        <v>De acuerdo con lo programado</v>
      </c>
      <c r="V147" s="883" t="s">
        <v>1927</v>
      </c>
      <c r="W147" s="895">
        <v>2</v>
      </c>
      <c r="X147" s="795">
        <f t="shared" si="55"/>
        <v>2</v>
      </c>
      <c r="Y147" s="885" t="str">
        <f t="shared" si="45"/>
        <v>De acuerdo con lo programado</v>
      </c>
      <c r="Z147" s="883" t="s">
        <v>1927</v>
      </c>
      <c r="AA147" s="526">
        <v>0</v>
      </c>
      <c r="AB147" s="795">
        <f t="shared" si="56"/>
        <v>0</v>
      </c>
      <c r="AC147" s="885" t="str">
        <f t="shared" si="46"/>
        <v>En riesgo en cumplimiento</v>
      </c>
      <c r="AD147" s="528" t="s">
        <v>1927</v>
      </c>
      <c r="AE147" s="1021">
        <v>0</v>
      </c>
      <c r="AF147" s="795">
        <f t="shared" si="57"/>
        <v>0</v>
      </c>
      <c r="AG147" s="885" t="str">
        <f t="shared" si="47"/>
        <v>En riesgo en cumplimiento</v>
      </c>
      <c r="AH147" s="875" t="s">
        <v>1927</v>
      </c>
      <c r="AI147" s="799">
        <f t="shared" si="51"/>
        <v>3</v>
      </c>
      <c r="AJ147" s="800">
        <f t="shared" si="58"/>
        <v>0.75</v>
      </c>
      <c r="AK147" s="885" t="str">
        <f t="shared" si="48"/>
        <v>Atraso Leve</v>
      </c>
      <c r="AL147" s="875" t="s">
        <v>1927</v>
      </c>
      <c r="AM147" s="536"/>
    </row>
    <row r="148" spans="1:39" ht="48" hidden="1" customHeight="1" thickTop="1" thickBot="1">
      <c r="A148" s="877">
        <f t="shared" si="52"/>
        <v>134</v>
      </c>
      <c r="B148" s="878">
        <v>0</v>
      </c>
      <c r="C148" s="878">
        <v>0</v>
      </c>
      <c r="D148" s="878">
        <v>0</v>
      </c>
      <c r="E148" s="878">
        <v>0</v>
      </c>
      <c r="F148" s="899" t="s">
        <v>3603</v>
      </c>
      <c r="G148" s="898" t="s">
        <v>182</v>
      </c>
      <c r="H148" s="898" t="s">
        <v>209</v>
      </c>
      <c r="I148" s="895">
        <v>1</v>
      </c>
      <c r="J148" s="895">
        <v>1</v>
      </c>
      <c r="K148" s="793">
        <f t="shared" si="53"/>
        <v>2</v>
      </c>
      <c r="L148" s="895">
        <v>1</v>
      </c>
      <c r="M148" s="895">
        <v>1</v>
      </c>
      <c r="N148" s="794">
        <f t="shared" si="49"/>
        <v>2</v>
      </c>
      <c r="O148" s="794">
        <f t="shared" si="50"/>
        <v>4</v>
      </c>
      <c r="P148" s="907" t="s">
        <v>1927</v>
      </c>
      <c r="Q148" s="895" t="s">
        <v>3584</v>
      </c>
      <c r="R148" s="883" t="s">
        <v>1927</v>
      </c>
      <c r="S148" s="895">
        <v>1</v>
      </c>
      <c r="T148" s="795">
        <f t="shared" si="54"/>
        <v>1</v>
      </c>
      <c r="U148" s="885" t="str">
        <f t="shared" si="44"/>
        <v>De acuerdo con lo programado</v>
      </c>
      <c r="V148" s="883" t="s">
        <v>1927</v>
      </c>
      <c r="W148" s="895">
        <v>1</v>
      </c>
      <c r="X148" s="795">
        <f t="shared" si="55"/>
        <v>1</v>
      </c>
      <c r="Y148" s="885" t="str">
        <f t="shared" si="45"/>
        <v>De acuerdo con lo programado</v>
      </c>
      <c r="Z148" s="883" t="s">
        <v>1927</v>
      </c>
      <c r="AA148" s="526">
        <v>0</v>
      </c>
      <c r="AB148" s="795">
        <f t="shared" si="56"/>
        <v>0</v>
      </c>
      <c r="AC148" s="885" t="str">
        <f t="shared" si="46"/>
        <v>En riesgo en cumplimiento</v>
      </c>
      <c r="AD148" s="528" t="s">
        <v>1927</v>
      </c>
      <c r="AE148" s="1020">
        <v>1</v>
      </c>
      <c r="AF148" s="795">
        <f t="shared" si="57"/>
        <v>1</v>
      </c>
      <c r="AG148" s="885" t="str">
        <f t="shared" si="47"/>
        <v>De acuerdo con lo programado</v>
      </c>
      <c r="AH148" s="875" t="s">
        <v>1927</v>
      </c>
      <c r="AI148" s="799">
        <f t="shared" si="51"/>
        <v>3</v>
      </c>
      <c r="AJ148" s="800">
        <f t="shared" si="58"/>
        <v>0.75</v>
      </c>
      <c r="AK148" s="885" t="str">
        <f t="shared" si="48"/>
        <v>Atraso Leve</v>
      </c>
      <c r="AL148" s="875" t="s">
        <v>1927</v>
      </c>
      <c r="AM148" s="536"/>
    </row>
    <row r="149" spans="1:39" ht="48" customHeight="1" thickTop="1" thickBot="1">
      <c r="A149" s="877">
        <f t="shared" si="52"/>
        <v>135</v>
      </c>
      <c r="B149" s="878">
        <v>0</v>
      </c>
      <c r="C149" s="878">
        <v>0</v>
      </c>
      <c r="D149" s="878">
        <v>0</v>
      </c>
      <c r="E149" s="878">
        <v>0</v>
      </c>
      <c r="F149" s="899" t="s">
        <v>3604</v>
      </c>
      <c r="G149" s="898" t="s">
        <v>164</v>
      </c>
      <c r="H149" s="898" t="s">
        <v>209</v>
      </c>
      <c r="I149" s="895">
        <v>4</v>
      </c>
      <c r="J149" s="792">
        <v>0</v>
      </c>
      <c r="K149" s="793">
        <f t="shared" si="53"/>
        <v>4</v>
      </c>
      <c r="L149" s="792">
        <v>0</v>
      </c>
      <c r="M149" s="792">
        <v>0</v>
      </c>
      <c r="N149" s="794">
        <f t="shared" si="49"/>
        <v>0</v>
      </c>
      <c r="O149" s="794">
        <f t="shared" si="50"/>
        <v>4</v>
      </c>
      <c r="P149" s="907" t="s">
        <v>1927</v>
      </c>
      <c r="Q149" s="895" t="s">
        <v>3584</v>
      </c>
      <c r="R149" s="883" t="s">
        <v>1927</v>
      </c>
      <c r="S149" s="895">
        <v>4</v>
      </c>
      <c r="T149" s="795">
        <f t="shared" si="54"/>
        <v>1</v>
      </c>
      <c r="U149" s="885" t="str">
        <f t="shared" si="44"/>
        <v>De acuerdo con lo programado</v>
      </c>
      <c r="V149" s="883" t="s">
        <v>1927</v>
      </c>
      <c r="W149" s="797">
        <v>0</v>
      </c>
      <c r="X149" s="795" t="str">
        <f t="shared" si="55"/>
        <v>No hay Programación</v>
      </c>
      <c r="Y149" s="885" t="str">
        <f t="shared" si="45"/>
        <v>De acuerdo con lo programado</v>
      </c>
      <c r="Z149" s="883" t="s">
        <v>1927</v>
      </c>
      <c r="AA149" s="526">
        <v>0</v>
      </c>
      <c r="AB149" s="795" t="str">
        <f t="shared" si="56"/>
        <v>No hay Programación</v>
      </c>
      <c r="AC149" s="885" t="str">
        <f t="shared" si="46"/>
        <v>De acuerdo con lo programado</v>
      </c>
      <c r="AD149" s="528" t="s">
        <v>1927</v>
      </c>
      <c r="AE149" s="1021">
        <v>0</v>
      </c>
      <c r="AF149" s="795" t="str">
        <f t="shared" si="57"/>
        <v>No hay Programación</v>
      </c>
      <c r="AG149" s="885" t="str">
        <f t="shared" si="47"/>
        <v>De acuerdo con lo programado</v>
      </c>
      <c r="AH149" s="875" t="s">
        <v>1927</v>
      </c>
      <c r="AI149" s="799">
        <f t="shared" si="51"/>
        <v>4</v>
      </c>
      <c r="AJ149" s="800">
        <f t="shared" si="58"/>
        <v>1</v>
      </c>
      <c r="AK149" s="885" t="str">
        <f t="shared" si="48"/>
        <v>De acuerdo con lo programado</v>
      </c>
      <c r="AL149" s="875" t="s">
        <v>1927</v>
      </c>
      <c r="AM149" s="536"/>
    </row>
    <row r="150" spans="1:39" ht="48" hidden="1" customHeight="1" thickTop="1" thickBot="1">
      <c r="A150" s="877">
        <f t="shared" si="52"/>
        <v>136</v>
      </c>
      <c r="B150" s="878">
        <v>0</v>
      </c>
      <c r="C150" s="878">
        <v>0</v>
      </c>
      <c r="D150" s="878">
        <v>0</v>
      </c>
      <c r="E150" s="878">
        <v>0</v>
      </c>
      <c r="F150" s="899" t="s">
        <v>3605</v>
      </c>
      <c r="G150" s="898" t="s">
        <v>164</v>
      </c>
      <c r="H150" s="898" t="s">
        <v>201</v>
      </c>
      <c r="I150" s="792">
        <v>0</v>
      </c>
      <c r="J150" s="895">
        <v>4</v>
      </c>
      <c r="K150" s="793">
        <f t="shared" si="53"/>
        <v>4</v>
      </c>
      <c r="L150" s="792">
        <v>0</v>
      </c>
      <c r="M150" s="792">
        <v>0</v>
      </c>
      <c r="N150" s="794">
        <f t="shared" si="49"/>
        <v>0</v>
      </c>
      <c r="O150" s="794">
        <f t="shared" si="50"/>
        <v>4</v>
      </c>
      <c r="P150" s="907" t="s">
        <v>1927</v>
      </c>
      <c r="Q150" s="895" t="s">
        <v>3584</v>
      </c>
      <c r="R150" s="883" t="s">
        <v>1927</v>
      </c>
      <c r="S150" s="797">
        <v>0</v>
      </c>
      <c r="T150" s="795" t="str">
        <f t="shared" si="54"/>
        <v>No hay Programación</v>
      </c>
      <c r="U150" s="885" t="str">
        <f t="shared" si="44"/>
        <v>De acuerdo con lo programado</v>
      </c>
      <c r="V150" s="883" t="s">
        <v>1927</v>
      </c>
      <c r="W150" s="895">
        <v>1</v>
      </c>
      <c r="X150" s="795">
        <f t="shared" si="55"/>
        <v>0.25</v>
      </c>
      <c r="Y150" s="885" t="str">
        <f t="shared" si="45"/>
        <v>En riesgo en cumplimiento</v>
      </c>
      <c r="Z150" s="883" t="s">
        <v>1927</v>
      </c>
      <c r="AA150" s="526">
        <v>0</v>
      </c>
      <c r="AB150" s="795" t="str">
        <f t="shared" si="56"/>
        <v>No hay Programación</v>
      </c>
      <c r="AC150" s="885" t="str">
        <f t="shared" si="46"/>
        <v>De acuerdo con lo programado</v>
      </c>
      <c r="AD150" s="528" t="s">
        <v>1927</v>
      </c>
      <c r="AE150" s="1021">
        <v>0</v>
      </c>
      <c r="AF150" s="795" t="str">
        <f t="shared" si="57"/>
        <v>No hay Programación</v>
      </c>
      <c r="AG150" s="885" t="str">
        <f t="shared" si="47"/>
        <v>De acuerdo con lo programado</v>
      </c>
      <c r="AH150" s="875" t="s">
        <v>1927</v>
      </c>
      <c r="AI150" s="799">
        <f t="shared" si="51"/>
        <v>1</v>
      </c>
      <c r="AJ150" s="800">
        <f t="shared" si="58"/>
        <v>0.25</v>
      </c>
      <c r="AK150" s="885" t="str">
        <f t="shared" si="48"/>
        <v>En riesgo en cumplimiento</v>
      </c>
      <c r="AL150" s="1110" t="s">
        <v>3606</v>
      </c>
      <c r="AM150" s="536"/>
    </row>
    <row r="151" spans="1:39" ht="48" customHeight="1" thickTop="1" thickBot="1">
      <c r="A151" s="877">
        <f t="shared" si="52"/>
        <v>137</v>
      </c>
      <c r="B151" s="878">
        <v>0</v>
      </c>
      <c r="C151" s="878">
        <v>0</v>
      </c>
      <c r="D151" s="878">
        <v>0</v>
      </c>
      <c r="E151" s="878">
        <v>0</v>
      </c>
      <c r="F151" s="899" t="s">
        <v>3607</v>
      </c>
      <c r="G151" s="898" t="s">
        <v>164</v>
      </c>
      <c r="H151" s="898" t="s">
        <v>201</v>
      </c>
      <c r="I151" s="792">
        <v>0</v>
      </c>
      <c r="J151" s="792">
        <v>0</v>
      </c>
      <c r="K151" s="793">
        <f t="shared" si="53"/>
        <v>0</v>
      </c>
      <c r="L151" s="792">
        <v>0</v>
      </c>
      <c r="M151" s="895">
        <v>1</v>
      </c>
      <c r="N151" s="794">
        <f t="shared" si="49"/>
        <v>1</v>
      </c>
      <c r="O151" s="794">
        <f t="shared" si="50"/>
        <v>1</v>
      </c>
      <c r="P151" s="907" t="s">
        <v>1927</v>
      </c>
      <c r="Q151" s="895" t="s">
        <v>3584</v>
      </c>
      <c r="R151" s="883" t="s">
        <v>1927</v>
      </c>
      <c r="S151" s="797">
        <v>0</v>
      </c>
      <c r="T151" s="795" t="str">
        <f t="shared" si="54"/>
        <v>No hay Programación</v>
      </c>
      <c r="U151" s="885" t="str">
        <f t="shared" si="44"/>
        <v>De acuerdo con lo programado</v>
      </c>
      <c r="V151" s="883" t="s">
        <v>1927</v>
      </c>
      <c r="W151" s="797">
        <v>0</v>
      </c>
      <c r="X151" s="795" t="str">
        <f t="shared" si="55"/>
        <v>No hay Programación</v>
      </c>
      <c r="Y151" s="885" t="str">
        <f t="shared" si="45"/>
        <v>De acuerdo con lo programado</v>
      </c>
      <c r="Z151" s="883" t="s">
        <v>1927</v>
      </c>
      <c r="AA151" s="526">
        <v>0</v>
      </c>
      <c r="AB151" s="795" t="str">
        <f t="shared" si="56"/>
        <v>No hay Programación</v>
      </c>
      <c r="AC151" s="885" t="str">
        <f t="shared" si="46"/>
        <v>De acuerdo con lo programado</v>
      </c>
      <c r="AD151" s="528" t="s">
        <v>1927</v>
      </c>
      <c r="AE151" s="1020">
        <v>1</v>
      </c>
      <c r="AF151" s="795">
        <f t="shared" si="57"/>
        <v>1</v>
      </c>
      <c r="AG151" s="885" t="str">
        <f t="shared" si="47"/>
        <v>De acuerdo con lo programado</v>
      </c>
      <c r="AH151" s="875" t="s">
        <v>1927</v>
      </c>
      <c r="AI151" s="799">
        <f t="shared" si="51"/>
        <v>1</v>
      </c>
      <c r="AJ151" s="800">
        <f t="shared" si="58"/>
        <v>1</v>
      </c>
      <c r="AK151" s="885" t="str">
        <f t="shared" si="48"/>
        <v>De acuerdo con lo programado</v>
      </c>
      <c r="AL151" s="875" t="s">
        <v>1927</v>
      </c>
      <c r="AM151" s="536"/>
    </row>
    <row r="152" spans="1:39" ht="48" hidden="1" customHeight="1" thickTop="1" thickBot="1">
      <c r="A152" s="877">
        <f t="shared" si="52"/>
        <v>138</v>
      </c>
      <c r="B152" s="878">
        <v>0</v>
      </c>
      <c r="C152" s="878">
        <v>0</v>
      </c>
      <c r="D152" s="878">
        <v>0</v>
      </c>
      <c r="E152" s="878">
        <v>0</v>
      </c>
      <c r="F152" s="899" t="s">
        <v>3608</v>
      </c>
      <c r="G152" s="898" t="s">
        <v>164</v>
      </c>
      <c r="H152" s="898" t="s">
        <v>201</v>
      </c>
      <c r="I152" s="792">
        <v>0</v>
      </c>
      <c r="J152" s="792">
        <v>0</v>
      </c>
      <c r="K152" s="793">
        <f t="shared" si="53"/>
        <v>0</v>
      </c>
      <c r="L152" s="792">
        <v>0</v>
      </c>
      <c r="M152" s="895">
        <v>5</v>
      </c>
      <c r="N152" s="794">
        <f t="shared" si="49"/>
        <v>5</v>
      </c>
      <c r="O152" s="794">
        <f t="shared" si="50"/>
        <v>5</v>
      </c>
      <c r="P152" s="907" t="s">
        <v>1927</v>
      </c>
      <c r="Q152" s="895" t="s">
        <v>3584</v>
      </c>
      <c r="R152" s="883" t="s">
        <v>1927</v>
      </c>
      <c r="S152" s="797">
        <v>0</v>
      </c>
      <c r="T152" s="795" t="str">
        <f t="shared" si="54"/>
        <v>No hay Programación</v>
      </c>
      <c r="U152" s="885" t="str">
        <f t="shared" si="44"/>
        <v>De acuerdo con lo programado</v>
      </c>
      <c r="V152" s="883" t="s">
        <v>1927</v>
      </c>
      <c r="W152" s="797">
        <v>0</v>
      </c>
      <c r="X152" s="795" t="str">
        <f t="shared" si="55"/>
        <v>No hay Programación</v>
      </c>
      <c r="Y152" s="885" t="str">
        <f t="shared" si="45"/>
        <v>De acuerdo con lo programado</v>
      </c>
      <c r="Z152" s="883" t="s">
        <v>1927</v>
      </c>
      <c r="AA152" s="526">
        <v>0</v>
      </c>
      <c r="AB152" s="795" t="str">
        <f t="shared" si="56"/>
        <v>No hay Programación</v>
      </c>
      <c r="AC152" s="885" t="str">
        <f t="shared" si="46"/>
        <v>De acuerdo con lo programado</v>
      </c>
      <c r="AD152" s="528" t="s">
        <v>1927</v>
      </c>
      <c r="AE152" s="1020">
        <v>1</v>
      </c>
      <c r="AF152" s="795">
        <f t="shared" si="57"/>
        <v>0.2</v>
      </c>
      <c r="AG152" s="885" t="str">
        <f t="shared" si="47"/>
        <v>En riesgo en cumplimiento</v>
      </c>
      <c r="AH152" s="875" t="s">
        <v>1927</v>
      </c>
      <c r="AI152" s="799">
        <f t="shared" si="51"/>
        <v>1</v>
      </c>
      <c r="AJ152" s="800">
        <f t="shared" si="58"/>
        <v>0.2</v>
      </c>
      <c r="AK152" s="885" t="str">
        <f t="shared" si="48"/>
        <v>En riesgo en cumplimiento</v>
      </c>
      <c r="AL152" s="875" t="s">
        <v>1927</v>
      </c>
      <c r="AM152" s="536"/>
    </row>
    <row r="153" spans="1:39" ht="48" customHeight="1" thickTop="1" thickBot="1">
      <c r="A153" s="877">
        <f t="shared" si="52"/>
        <v>139</v>
      </c>
      <c r="B153" s="878">
        <v>0</v>
      </c>
      <c r="C153" s="878">
        <v>0</v>
      </c>
      <c r="D153" s="878">
        <v>0</v>
      </c>
      <c r="E153" s="878">
        <v>0</v>
      </c>
      <c r="F153" s="899" t="s">
        <v>3609</v>
      </c>
      <c r="G153" s="898" t="s">
        <v>164</v>
      </c>
      <c r="H153" s="898" t="s">
        <v>205</v>
      </c>
      <c r="I153" s="792">
        <v>0</v>
      </c>
      <c r="J153" s="895">
        <v>1</v>
      </c>
      <c r="K153" s="793">
        <f t="shared" si="53"/>
        <v>1</v>
      </c>
      <c r="L153" s="792">
        <v>0</v>
      </c>
      <c r="M153" s="895">
        <v>1</v>
      </c>
      <c r="N153" s="794">
        <f t="shared" si="49"/>
        <v>1</v>
      </c>
      <c r="O153" s="794">
        <f t="shared" si="50"/>
        <v>2</v>
      </c>
      <c r="P153" s="907" t="s">
        <v>1927</v>
      </c>
      <c r="Q153" s="895" t="s">
        <v>3584</v>
      </c>
      <c r="R153" s="883" t="s">
        <v>1927</v>
      </c>
      <c r="S153" s="797">
        <v>0</v>
      </c>
      <c r="T153" s="795" t="str">
        <f t="shared" si="54"/>
        <v>No hay Programación</v>
      </c>
      <c r="U153" s="885" t="str">
        <f t="shared" si="44"/>
        <v>De acuerdo con lo programado</v>
      </c>
      <c r="V153" s="883" t="s">
        <v>1927</v>
      </c>
      <c r="W153" s="895">
        <v>1</v>
      </c>
      <c r="X153" s="795">
        <f t="shared" si="55"/>
        <v>1</v>
      </c>
      <c r="Y153" s="885" t="str">
        <f t="shared" si="45"/>
        <v>De acuerdo con lo programado</v>
      </c>
      <c r="Z153" s="883" t="s">
        <v>1927</v>
      </c>
      <c r="AA153" s="526">
        <v>0</v>
      </c>
      <c r="AB153" s="795" t="str">
        <f t="shared" si="56"/>
        <v>No hay Programación</v>
      </c>
      <c r="AC153" s="885" t="str">
        <f t="shared" si="46"/>
        <v>De acuerdo con lo programado</v>
      </c>
      <c r="AD153" s="528" t="s">
        <v>1927</v>
      </c>
      <c r="AE153" s="1020">
        <v>1</v>
      </c>
      <c r="AF153" s="795">
        <f t="shared" si="57"/>
        <v>1</v>
      </c>
      <c r="AG153" s="885" t="str">
        <f t="shared" si="47"/>
        <v>De acuerdo con lo programado</v>
      </c>
      <c r="AH153" s="875" t="s">
        <v>1927</v>
      </c>
      <c r="AI153" s="799">
        <f t="shared" si="51"/>
        <v>2</v>
      </c>
      <c r="AJ153" s="800">
        <f t="shared" si="58"/>
        <v>1</v>
      </c>
      <c r="AK153" s="885" t="str">
        <f t="shared" si="48"/>
        <v>De acuerdo con lo programado</v>
      </c>
      <c r="AL153" s="875" t="s">
        <v>1927</v>
      </c>
      <c r="AM153" s="536"/>
    </row>
    <row r="154" spans="1:39" ht="48" hidden="1" customHeight="1" thickTop="1" thickBot="1">
      <c r="A154" s="877">
        <f t="shared" si="52"/>
        <v>140</v>
      </c>
      <c r="B154" s="878">
        <v>0</v>
      </c>
      <c r="C154" s="878">
        <v>0</v>
      </c>
      <c r="D154" s="878">
        <v>0</v>
      </c>
      <c r="E154" s="878">
        <v>0</v>
      </c>
      <c r="F154" s="899" t="s">
        <v>3610</v>
      </c>
      <c r="G154" s="898" t="s">
        <v>164</v>
      </c>
      <c r="H154" s="898" t="s">
        <v>205</v>
      </c>
      <c r="I154" s="792">
        <v>0</v>
      </c>
      <c r="J154" s="895">
        <v>1</v>
      </c>
      <c r="K154" s="793">
        <f t="shared" si="53"/>
        <v>1</v>
      </c>
      <c r="L154" s="792">
        <v>0</v>
      </c>
      <c r="M154" s="895">
        <v>1</v>
      </c>
      <c r="N154" s="794">
        <f t="shared" si="49"/>
        <v>1</v>
      </c>
      <c r="O154" s="794">
        <f t="shared" si="50"/>
        <v>2</v>
      </c>
      <c r="P154" s="907" t="s">
        <v>1927</v>
      </c>
      <c r="Q154" s="895" t="s">
        <v>3584</v>
      </c>
      <c r="R154" s="883" t="s">
        <v>1927</v>
      </c>
      <c r="S154" s="797">
        <v>0</v>
      </c>
      <c r="T154" s="795" t="str">
        <f t="shared" si="54"/>
        <v>No hay Programación</v>
      </c>
      <c r="U154" s="885" t="str">
        <f t="shared" si="44"/>
        <v>De acuerdo con lo programado</v>
      </c>
      <c r="V154" s="883" t="s">
        <v>1927</v>
      </c>
      <c r="W154" s="797">
        <v>0</v>
      </c>
      <c r="X154" s="795">
        <f t="shared" si="55"/>
        <v>0</v>
      </c>
      <c r="Y154" s="885" t="str">
        <f t="shared" si="45"/>
        <v>En riesgo en cumplimiento</v>
      </c>
      <c r="Z154" s="883" t="s">
        <v>1927</v>
      </c>
      <c r="AA154" s="526">
        <v>0</v>
      </c>
      <c r="AB154" s="795" t="str">
        <f t="shared" si="56"/>
        <v>No hay Programación</v>
      </c>
      <c r="AC154" s="885" t="str">
        <f t="shared" si="46"/>
        <v>De acuerdo con lo programado</v>
      </c>
      <c r="AD154" s="528" t="s">
        <v>1927</v>
      </c>
      <c r="AE154" s="1021">
        <v>0</v>
      </c>
      <c r="AF154" s="795">
        <f t="shared" si="57"/>
        <v>0</v>
      </c>
      <c r="AG154" s="885" t="str">
        <f t="shared" si="47"/>
        <v>En riesgo en cumplimiento</v>
      </c>
      <c r="AH154" s="875" t="s">
        <v>1927</v>
      </c>
      <c r="AI154" s="1021">
        <v>0</v>
      </c>
      <c r="AJ154" s="800">
        <f t="shared" si="58"/>
        <v>0</v>
      </c>
      <c r="AK154" s="885" t="str">
        <f t="shared" si="48"/>
        <v>En riesgo en cumplimiento</v>
      </c>
      <c r="AL154" s="1110" t="s">
        <v>3611</v>
      </c>
      <c r="AM154" s="536"/>
    </row>
    <row r="155" spans="1:39" ht="48" customHeight="1" thickTop="1" thickBot="1">
      <c r="A155" s="877">
        <f t="shared" si="52"/>
        <v>141</v>
      </c>
      <c r="B155" s="878">
        <v>0</v>
      </c>
      <c r="C155" s="878">
        <v>0</v>
      </c>
      <c r="D155" s="878">
        <v>0</v>
      </c>
      <c r="E155" s="878">
        <v>0</v>
      </c>
      <c r="F155" s="899" t="s">
        <v>3612</v>
      </c>
      <c r="G155" s="898" t="s">
        <v>182</v>
      </c>
      <c r="H155" s="898" t="s">
        <v>207</v>
      </c>
      <c r="I155" s="895">
        <v>1</v>
      </c>
      <c r="J155" s="895">
        <v>1</v>
      </c>
      <c r="K155" s="793">
        <f t="shared" si="53"/>
        <v>2</v>
      </c>
      <c r="L155" s="895">
        <v>1</v>
      </c>
      <c r="M155" s="895">
        <v>1</v>
      </c>
      <c r="N155" s="794">
        <f t="shared" si="49"/>
        <v>2</v>
      </c>
      <c r="O155" s="794">
        <f t="shared" si="50"/>
        <v>4</v>
      </c>
      <c r="P155" s="907" t="s">
        <v>1927</v>
      </c>
      <c r="Q155" s="895" t="s">
        <v>3584</v>
      </c>
      <c r="R155" s="883" t="s">
        <v>1927</v>
      </c>
      <c r="S155" s="895">
        <v>4</v>
      </c>
      <c r="T155" s="795">
        <f t="shared" si="54"/>
        <v>4</v>
      </c>
      <c r="U155" s="885" t="str">
        <f t="shared" si="44"/>
        <v>De acuerdo con lo programado</v>
      </c>
      <c r="V155" s="883" t="s">
        <v>3613</v>
      </c>
      <c r="W155" s="895">
        <v>1</v>
      </c>
      <c r="X155" s="795">
        <f t="shared" si="55"/>
        <v>1</v>
      </c>
      <c r="Y155" s="885" t="str">
        <f t="shared" si="45"/>
        <v>De acuerdo con lo programado</v>
      </c>
      <c r="Z155" s="883" t="s">
        <v>1927</v>
      </c>
      <c r="AA155" s="526">
        <v>2</v>
      </c>
      <c r="AB155" s="795">
        <f t="shared" si="56"/>
        <v>2</v>
      </c>
      <c r="AC155" s="885" t="str">
        <f t="shared" si="46"/>
        <v>De acuerdo con lo programado</v>
      </c>
      <c r="AD155" s="528" t="s">
        <v>3614</v>
      </c>
      <c r="AE155" s="1020">
        <v>2</v>
      </c>
      <c r="AF155" s="795">
        <f t="shared" si="57"/>
        <v>2</v>
      </c>
      <c r="AG155" s="885" t="str">
        <f t="shared" si="47"/>
        <v>De acuerdo con lo programado</v>
      </c>
      <c r="AH155" s="875" t="s">
        <v>1927</v>
      </c>
      <c r="AI155" s="799">
        <f t="shared" si="51"/>
        <v>9</v>
      </c>
      <c r="AJ155" s="800">
        <f t="shared" si="58"/>
        <v>2.25</v>
      </c>
      <c r="AK155" s="885" t="str">
        <f t="shared" si="48"/>
        <v>De acuerdo con lo programado</v>
      </c>
      <c r="AL155" s="875" t="s">
        <v>3614</v>
      </c>
      <c r="AM155" s="536"/>
    </row>
    <row r="156" spans="1:39" ht="48" hidden="1" customHeight="1" thickTop="1" thickBot="1">
      <c r="A156" s="877">
        <f t="shared" si="52"/>
        <v>142</v>
      </c>
      <c r="B156" s="878">
        <v>0</v>
      </c>
      <c r="C156" s="878">
        <v>0</v>
      </c>
      <c r="D156" s="878">
        <v>0</v>
      </c>
      <c r="E156" s="878">
        <v>0</v>
      </c>
      <c r="F156" s="899" t="s">
        <v>3615</v>
      </c>
      <c r="G156" s="898" t="s">
        <v>161</v>
      </c>
      <c r="H156" s="898" t="s">
        <v>1927</v>
      </c>
      <c r="I156" s="792">
        <v>0</v>
      </c>
      <c r="J156" s="895">
        <v>1</v>
      </c>
      <c r="K156" s="793">
        <f t="shared" si="53"/>
        <v>1</v>
      </c>
      <c r="L156" s="792">
        <v>0</v>
      </c>
      <c r="M156" s="792">
        <v>0</v>
      </c>
      <c r="N156" s="794">
        <f t="shared" si="49"/>
        <v>0</v>
      </c>
      <c r="O156" s="794">
        <f t="shared" si="50"/>
        <v>1</v>
      </c>
      <c r="P156" s="907" t="s">
        <v>1927</v>
      </c>
      <c r="Q156" s="895" t="s">
        <v>1927</v>
      </c>
      <c r="R156" s="883" t="s">
        <v>1927</v>
      </c>
      <c r="S156" s="797">
        <v>0</v>
      </c>
      <c r="T156" s="795" t="str">
        <f t="shared" si="54"/>
        <v>No hay Programación</v>
      </c>
      <c r="U156" s="885" t="str">
        <f t="shared" si="44"/>
        <v>De acuerdo con lo programado</v>
      </c>
      <c r="V156" s="883" t="s">
        <v>1927</v>
      </c>
      <c r="W156" s="895"/>
      <c r="X156" s="795" t="str">
        <f t="shared" si="55"/>
        <v>No hay ejecución</v>
      </c>
      <c r="Y156" s="885" t="str">
        <f t="shared" si="45"/>
        <v>NA</v>
      </c>
      <c r="Z156" s="883" t="s">
        <v>1927</v>
      </c>
      <c r="AA156" s="526">
        <v>0</v>
      </c>
      <c r="AB156" s="795" t="str">
        <f t="shared" si="56"/>
        <v>No hay Programación</v>
      </c>
      <c r="AC156" s="885" t="str">
        <f t="shared" si="46"/>
        <v>De acuerdo con lo programado</v>
      </c>
      <c r="AD156" s="528" t="s">
        <v>1927</v>
      </c>
      <c r="AE156" s="1021">
        <v>0</v>
      </c>
      <c r="AF156" s="795" t="str">
        <f t="shared" si="57"/>
        <v>No hay Programación</v>
      </c>
      <c r="AG156" s="885" t="str">
        <f t="shared" si="47"/>
        <v>De acuerdo con lo programado</v>
      </c>
      <c r="AH156" s="875" t="s">
        <v>1927</v>
      </c>
      <c r="AI156" s="1021">
        <v>0</v>
      </c>
      <c r="AJ156" s="800">
        <f t="shared" si="58"/>
        <v>0</v>
      </c>
      <c r="AK156" s="885" t="str">
        <f t="shared" si="48"/>
        <v>En riesgo en cumplimiento</v>
      </c>
      <c r="AL156" s="1110" t="s">
        <v>3616</v>
      </c>
      <c r="AM156" s="536"/>
    </row>
    <row r="157" spans="1:39" ht="48" customHeight="1" thickTop="1" thickBot="1">
      <c r="A157" s="877">
        <f t="shared" si="52"/>
        <v>143</v>
      </c>
      <c r="B157" s="878" t="s">
        <v>1927</v>
      </c>
      <c r="C157" s="878" t="s">
        <v>1927</v>
      </c>
      <c r="D157" s="878" t="s">
        <v>1927</v>
      </c>
      <c r="E157" s="878" t="s">
        <v>1927</v>
      </c>
      <c r="F157" s="879" t="s">
        <v>3617</v>
      </c>
      <c r="G157" s="898" t="s">
        <v>1927</v>
      </c>
      <c r="H157" s="898" t="s">
        <v>1927</v>
      </c>
      <c r="I157" s="792">
        <v>0</v>
      </c>
      <c r="J157" s="792">
        <v>0</v>
      </c>
      <c r="K157" s="793">
        <f t="shared" si="53"/>
        <v>0</v>
      </c>
      <c r="L157" s="792">
        <v>0</v>
      </c>
      <c r="M157" s="792">
        <v>0</v>
      </c>
      <c r="N157" s="794">
        <f t="shared" si="49"/>
        <v>0</v>
      </c>
      <c r="O157" s="794">
        <f t="shared" si="50"/>
        <v>0</v>
      </c>
      <c r="P157" s="907" t="s">
        <v>1927</v>
      </c>
      <c r="Q157" s="895" t="s">
        <v>3618</v>
      </c>
      <c r="R157" s="883" t="s">
        <v>1927</v>
      </c>
      <c r="S157" s="797">
        <v>0</v>
      </c>
      <c r="T157" s="795" t="str">
        <f t="shared" si="54"/>
        <v>No hay Programación</v>
      </c>
      <c r="U157" s="885" t="str">
        <f t="shared" si="44"/>
        <v>De acuerdo con lo programado</v>
      </c>
      <c r="V157" s="883" t="s">
        <v>1927</v>
      </c>
      <c r="W157" s="895"/>
      <c r="X157" s="795" t="str">
        <f t="shared" si="55"/>
        <v>No hay ejecución</v>
      </c>
      <c r="Y157" s="885" t="str">
        <f t="shared" si="45"/>
        <v>NA</v>
      </c>
      <c r="Z157" s="883" t="s">
        <v>1927</v>
      </c>
      <c r="AA157" s="526">
        <v>0</v>
      </c>
      <c r="AB157" s="795" t="str">
        <f t="shared" si="56"/>
        <v>No hay Programación</v>
      </c>
      <c r="AC157" s="885" t="str">
        <f t="shared" si="46"/>
        <v>De acuerdo con lo programado</v>
      </c>
      <c r="AD157" s="528" t="s">
        <v>1927</v>
      </c>
      <c r="AE157" s="1021">
        <v>0</v>
      </c>
      <c r="AF157" s="795" t="str">
        <f t="shared" si="57"/>
        <v>No hay Programación</v>
      </c>
      <c r="AG157" s="885" t="str">
        <f t="shared" si="47"/>
        <v>De acuerdo con lo programado</v>
      </c>
      <c r="AH157" s="875" t="s">
        <v>1927</v>
      </c>
      <c r="AI157" s="1021">
        <v>0</v>
      </c>
      <c r="AJ157" s="800" t="str">
        <f t="shared" si="58"/>
        <v>No hay Programación</v>
      </c>
      <c r="AK157" s="885" t="str">
        <f t="shared" si="48"/>
        <v>De acuerdo con lo programado</v>
      </c>
      <c r="AL157" s="875" t="s">
        <v>1927</v>
      </c>
      <c r="AM157" s="536"/>
    </row>
    <row r="158" spans="1:39" ht="48" hidden="1" customHeight="1" thickTop="1" thickBot="1">
      <c r="A158" s="877">
        <f t="shared" si="52"/>
        <v>144</v>
      </c>
      <c r="B158" s="878">
        <v>12</v>
      </c>
      <c r="C158" s="878">
        <v>0</v>
      </c>
      <c r="D158" s="878">
        <v>0</v>
      </c>
      <c r="E158" s="878" t="s">
        <v>224</v>
      </c>
      <c r="F158" s="899" t="s">
        <v>3619</v>
      </c>
      <c r="G158" s="898" t="s">
        <v>168</v>
      </c>
      <c r="H158" s="898" t="s">
        <v>209</v>
      </c>
      <c r="I158" s="895">
        <v>11</v>
      </c>
      <c r="J158" s="792">
        <v>0</v>
      </c>
      <c r="K158" s="793">
        <f t="shared" si="53"/>
        <v>11</v>
      </c>
      <c r="L158" s="895">
        <v>12</v>
      </c>
      <c r="M158" s="895">
        <v>12</v>
      </c>
      <c r="N158" s="794">
        <f t="shared" si="49"/>
        <v>24</v>
      </c>
      <c r="O158" s="794">
        <f t="shared" si="50"/>
        <v>35</v>
      </c>
      <c r="P158" s="907" t="s">
        <v>1927</v>
      </c>
      <c r="Q158" s="895" t="s">
        <v>3618</v>
      </c>
      <c r="R158" s="883" t="s">
        <v>1927</v>
      </c>
      <c r="S158" s="895">
        <v>11</v>
      </c>
      <c r="T158" s="795">
        <f t="shared" si="54"/>
        <v>1</v>
      </c>
      <c r="U158" s="885" t="str">
        <f t="shared" si="44"/>
        <v>De acuerdo con lo programado</v>
      </c>
      <c r="V158" s="883" t="s">
        <v>1927</v>
      </c>
      <c r="W158" s="895"/>
      <c r="X158" s="795" t="str">
        <f t="shared" si="55"/>
        <v>No hay ejecución</v>
      </c>
      <c r="Y158" s="885" t="str">
        <f t="shared" si="45"/>
        <v>NA</v>
      </c>
      <c r="Z158" s="883" t="s">
        <v>1927</v>
      </c>
      <c r="AA158" s="526">
        <v>0</v>
      </c>
      <c r="AB158" s="795">
        <f t="shared" si="56"/>
        <v>0</v>
      </c>
      <c r="AC158" s="885" t="str">
        <f t="shared" si="46"/>
        <v>En riesgo en cumplimiento</v>
      </c>
      <c r="AD158" s="528" t="s">
        <v>1927</v>
      </c>
      <c r="AE158" s="1021">
        <v>0</v>
      </c>
      <c r="AF158" s="795">
        <f t="shared" si="57"/>
        <v>0</v>
      </c>
      <c r="AG158" s="885" t="str">
        <f t="shared" si="47"/>
        <v>En riesgo en cumplimiento</v>
      </c>
      <c r="AH158" s="875" t="s">
        <v>1927</v>
      </c>
      <c r="AI158" s="799">
        <f t="shared" si="51"/>
        <v>11</v>
      </c>
      <c r="AJ158" s="800">
        <f t="shared" si="58"/>
        <v>0.31428571428571428</v>
      </c>
      <c r="AK158" s="885" t="str">
        <f t="shared" si="48"/>
        <v>En riesgo en cumplimiento</v>
      </c>
      <c r="AL158" s="1110" t="s">
        <v>3620</v>
      </c>
      <c r="AM158" s="536"/>
    </row>
    <row r="159" spans="1:39" ht="48" hidden="1" customHeight="1" thickTop="1" thickBot="1">
      <c r="A159" s="877">
        <f t="shared" si="52"/>
        <v>145</v>
      </c>
      <c r="B159" s="878">
        <v>0</v>
      </c>
      <c r="C159" s="878">
        <v>0</v>
      </c>
      <c r="D159" s="878">
        <v>0</v>
      </c>
      <c r="E159" s="878">
        <v>0</v>
      </c>
      <c r="F159" s="899" t="s">
        <v>3590</v>
      </c>
      <c r="G159" s="898" t="s">
        <v>164</v>
      </c>
      <c r="H159" s="898" t="s">
        <v>205</v>
      </c>
      <c r="I159" s="895">
        <v>1</v>
      </c>
      <c r="J159" s="792">
        <v>0</v>
      </c>
      <c r="K159" s="793">
        <f t="shared" si="53"/>
        <v>1</v>
      </c>
      <c r="L159" s="895">
        <v>1</v>
      </c>
      <c r="M159" s="895">
        <v>1</v>
      </c>
      <c r="N159" s="794">
        <f t="shared" si="49"/>
        <v>2</v>
      </c>
      <c r="O159" s="794">
        <f t="shared" si="50"/>
        <v>3</v>
      </c>
      <c r="P159" s="907" t="s">
        <v>1927</v>
      </c>
      <c r="Q159" s="895" t="s">
        <v>3618</v>
      </c>
      <c r="R159" s="883" t="s">
        <v>1927</v>
      </c>
      <c r="S159" s="895">
        <v>1</v>
      </c>
      <c r="T159" s="795">
        <f t="shared" si="54"/>
        <v>1</v>
      </c>
      <c r="U159" s="885" t="str">
        <f t="shared" si="44"/>
        <v>De acuerdo con lo programado</v>
      </c>
      <c r="V159" s="883" t="s">
        <v>1927</v>
      </c>
      <c r="W159" s="895"/>
      <c r="X159" s="795" t="str">
        <f t="shared" si="55"/>
        <v>No hay ejecución</v>
      </c>
      <c r="Y159" s="885" t="str">
        <f t="shared" si="45"/>
        <v>NA</v>
      </c>
      <c r="Z159" s="883" t="s">
        <v>1927</v>
      </c>
      <c r="AA159" s="526">
        <v>0</v>
      </c>
      <c r="AB159" s="795">
        <f t="shared" si="56"/>
        <v>0</v>
      </c>
      <c r="AC159" s="885" t="str">
        <f t="shared" si="46"/>
        <v>En riesgo en cumplimiento</v>
      </c>
      <c r="AD159" s="528" t="s">
        <v>1927</v>
      </c>
      <c r="AE159" s="1021">
        <v>0</v>
      </c>
      <c r="AF159" s="795">
        <f t="shared" si="57"/>
        <v>0</v>
      </c>
      <c r="AG159" s="885" t="str">
        <f t="shared" si="47"/>
        <v>En riesgo en cumplimiento</v>
      </c>
      <c r="AH159" s="875" t="s">
        <v>1927</v>
      </c>
      <c r="AI159" s="799">
        <f t="shared" si="51"/>
        <v>1</v>
      </c>
      <c r="AJ159" s="800">
        <f t="shared" si="58"/>
        <v>0.33333333333333331</v>
      </c>
      <c r="AK159" s="885" t="str">
        <f t="shared" si="48"/>
        <v>En riesgo en cumplimiento</v>
      </c>
      <c r="AL159" s="1110" t="s">
        <v>3620</v>
      </c>
      <c r="AM159" s="536"/>
    </row>
    <row r="160" spans="1:39" ht="48" hidden="1" customHeight="1" thickTop="1" thickBot="1">
      <c r="A160" s="877">
        <f t="shared" si="52"/>
        <v>146</v>
      </c>
      <c r="B160" s="878">
        <v>0</v>
      </c>
      <c r="C160" s="878">
        <v>0</v>
      </c>
      <c r="D160" s="878">
        <v>0</v>
      </c>
      <c r="E160" s="878">
        <v>0</v>
      </c>
      <c r="F160" s="899" t="s">
        <v>3621</v>
      </c>
      <c r="G160" s="898" t="s">
        <v>164</v>
      </c>
      <c r="H160" s="898" t="s">
        <v>205</v>
      </c>
      <c r="I160" s="792">
        <v>0</v>
      </c>
      <c r="J160" s="792">
        <v>0</v>
      </c>
      <c r="K160" s="793">
        <f t="shared" si="53"/>
        <v>0</v>
      </c>
      <c r="L160" s="792">
        <v>0</v>
      </c>
      <c r="M160" s="895">
        <v>1</v>
      </c>
      <c r="N160" s="794">
        <f t="shared" si="49"/>
        <v>1</v>
      </c>
      <c r="O160" s="794">
        <f t="shared" si="50"/>
        <v>1</v>
      </c>
      <c r="P160" s="907" t="s">
        <v>1927</v>
      </c>
      <c r="Q160" s="895" t="s">
        <v>3618</v>
      </c>
      <c r="R160" s="883" t="s">
        <v>1927</v>
      </c>
      <c r="S160" s="797">
        <v>0</v>
      </c>
      <c r="T160" s="795" t="str">
        <f t="shared" si="54"/>
        <v>No hay Programación</v>
      </c>
      <c r="U160" s="885" t="str">
        <f t="shared" si="44"/>
        <v>De acuerdo con lo programado</v>
      </c>
      <c r="V160" s="883" t="s">
        <v>1927</v>
      </c>
      <c r="W160" s="895"/>
      <c r="X160" s="795" t="str">
        <f t="shared" si="55"/>
        <v>No hay ejecución</v>
      </c>
      <c r="Y160" s="885" t="str">
        <f t="shared" si="45"/>
        <v>NA</v>
      </c>
      <c r="Z160" s="883" t="s">
        <v>1927</v>
      </c>
      <c r="AA160" s="526">
        <v>0</v>
      </c>
      <c r="AB160" s="795" t="str">
        <f t="shared" si="56"/>
        <v>No hay Programación</v>
      </c>
      <c r="AC160" s="885" t="str">
        <f t="shared" si="46"/>
        <v>De acuerdo con lo programado</v>
      </c>
      <c r="AD160" s="528" t="s">
        <v>1927</v>
      </c>
      <c r="AE160" s="1021">
        <v>0</v>
      </c>
      <c r="AF160" s="795">
        <f t="shared" si="57"/>
        <v>0</v>
      </c>
      <c r="AG160" s="885" t="str">
        <f t="shared" si="47"/>
        <v>En riesgo en cumplimiento</v>
      </c>
      <c r="AH160" s="875" t="s">
        <v>1927</v>
      </c>
      <c r="AI160" s="1021">
        <v>0</v>
      </c>
      <c r="AJ160" s="800">
        <f t="shared" si="58"/>
        <v>0</v>
      </c>
      <c r="AK160" s="885" t="str">
        <f t="shared" si="48"/>
        <v>En riesgo en cumplimiento</v>
      </c>
      <c r="AL160" s="1110" t="s">
        <v>3622</v>
      </c>
      <c r="AM160" s="536"/>
    </row>
    <row r="161" spans="1:39" ht="48" customHeight="1" thickTop="1" thickBot="1">
      <c r="A161" s="877">
        <f t="shared" si="52"/>
        <v>147</v>
      </c>
      <c r="B161" s="878">
        <v>0</v>
      </c>
      <c r="C161" s="878">
        <v>0</v>
      </c>
      <c r="D161" s="878">
        <v>0</v>
      </c>
      <c r="E161" s="878">
        <v>0</v>
      </c>
      <c r="F161" s="899" t="s">
        <v>3592</v>
      </c>
      <c r="G161" s="898" t="s">
        <v>164</v>
      </c>
      <c r="H161" s="898" t="s">
        <v>201</v>
      </c>
      <c r="I161" s="792">
        <v>0</v>
      </c>
      <c r="J161" s="792">
        <v>0</v>
      </c>
      <c r="K161" s="793">
        <f t="shared" si="53"/>
        <v>0</v>
      </c>
      <c r="L161" s="792">
        <v>0</v>
      </c>
      <c r="M161" s="792">
        <v>0</v>
      </c>
      <c r="N161" s="794">
        <f t="shared" si="49"/>
        <v>0</v>
      </c>
      <c r="O161" s="794">
        <f t="shared" si="50"/>
        <v>0</v>
      </c>
      <c r="P161" s="907" t="s">
        <v>1927</v>
      </c>
      <c r="Q161" s="895" t="s">
        <v>3618</v>
      </c>
      <c r="R161" s="883" t="s">
        <v>1927</v>
      </c>
      <c r="S161" s="797">
        <v>0</v>
      </c>
      <c r="T161" s="795" t="str">
        <f t="shared" si="54"/>
        <v>No hay Programación</v>
      </c>
      <c r="U161" s="885" t="str">
        <f t="shared" si="44"/>
        <v>De acuerdo con lo programado</v>
      </c>
      <c r="V161" s="883" t="s">
        <v>1927</v>
      </c>
      <c r="W161" s="895"/>
      <c r="X161" s="795" t="str">
        <f t="shared" si="55"/>
        <v>No hay ejecución</v>
      </c>
      <c r="Y161" s="885" t="str">
        <f t="shared" si="45"/>
        <v>NA</v>
      </c>
      <c r="Z161" s="883" t="s">
        <v>1927</v>
      </c>
      <c r="AA161" s="526">
        <v>0</v>
      </c>
      <c r="AB161" s="795" t="str">
        <f t="shared" si="56"/>
        <v>No hay Programación</v>
      </c>
      <c r="AC161" s="885" t="str">
        <f t="shared" si="46"/>
        <v>De acuerdo con lo programado</v>
      </c>
      <c r="AD161" s="528" t="s">
        <v>1927</v>
      </c>
      <c r="AE161" s="1021">
        <v>0</v>
      </c>
      <c r="AF161" s="795" t="str">
        <f t="shared" si="57"/>
        <v>No hay Programación</v>
      </c>
      <c r="AG161" s="885" t="str">
        <f t="shared" si="47"/>
        <v>De acuerdo con lo programado</v>
      </c>
      <c r="AH161" s="875" t="s">
        <v>1927</v>
      </c>
      <c r="AI161" s="1021">
        <v>0</v>
      </c>
      <c r="AJ161" s="800" t="str">
        <f t="shared" si="58"/>
        <v>No hay Programación</v>
      </c>
      <c r="AK161" s="885" t="str">
        <f t="shared" si="48"/>
        <v>De acuerdo con lo programado</v>
      </c>
      <c r="AL161" s="875" t="s">
        <v>1927</v>
      </c>
      <c r="AM161" s="536"/>
    </row>
    <row r="162" spans="1:39" ht="48" hidden="1" customHeight="1" thickTop="1" thickBot="1">
      <c r="A162" s="877">
        <f t="shared" si="52"/>
        <v>148</v>
      </c>
      <c r="B162" s="878">
        <v>0</v>
      </c>
      <c r="C162" s="878">
        <v>0</v>
      </c>
      <c r="D162" s="878">
        <v>0</v>
      </c>
      <c r="E162" s="878">
        <v>0</v>
      </c>
      <c r="F162" s="899" t="s">
        <v>3623</v>
      </c>
      <c r="G162" s="898" t="s">
        <v>182</v>
      </c>
      <c r="H162" s="898" t="s">
        <v>207</v>
      </c>
      <c r="I162" s="895">
        <v>3</v>
      </c>
      <c r="J162" s="895">
        <v>3</v>
      </c>
      <c r="K162" s="793">
        <f t="shared" si="53"/>
        <v>6</v>
      </c>
      <c r="L162" s="895">
        <v>3</v>
      </c>
      <c r="M162" s="895">
        <v>3</v>
      </c>
      <c r="N162" s="794">
        <f t="shared" si="49"/>
        <v>6</v>
      </c>
      <c r="O162" s="794">
        <f t="shared" si="50"/>
        <v>12</v>
      </c>
      <c r="P162" s="907" t="s">
        <v>1927</v>
      </c>
      <c r="Q162" s="895" t="s">
        <v>3618</v>
      </c>
      <c r="R162" s="883" t="s">
        <v>1927</v>
      </c>
      <c r="S162" s="895">
        <v>1</v>
      </c>
      <c r="T162" s="795">
        <f t="shared" si="54"/>
        <v>0.33333333333333331</v>
      </c>
      <c r="U162" s="885" t="str">
        <f t="shared" si="44"/>
        <v>En riesgo en cumplimiento</v>
      </c>
      <c r="V162" s="883" t="s">
        <v>1927</v>
      </c>
      <c r="W162" s="895"/>
      <c r="X162" s="795" t="str">
        <f t="shared" si="55"/>
        <v>No hay ejecución</v>
      </c>
      <c r="Y162" s="885" t="str">
        <f t="shared" si="45"/>
        <v>NA</v>
      </c>
      <c r="Z162" s="883" t="s">
        <v>1927</v>
      </c>
      <c r="AA162" s="526">
        <v>0</v>
      </c>
      <c r="AB162" s="795">
        <f t="shared" si="56"/>
        <v>0</v>
      </c>
      <c r="AC162" s="885" t="str">
        <f t="shared" si="46"/>
        <v>En riesgo en cumplimiento</v>
      </c>
      <c r="AD162" s="528" t="s">
        <v>1927</v>
      </c>
      <c r="AE162" s="1021">
        <v>0</v>
      </c>
      <c r="AF162" s="795">
        <f t="shared" si="57"/>
        <v>0</v>
      </c>
      <c r="AG162" s="885" t="str">
        <f t="shared" si="47"/>
        <v>En riesgo en cumplimiento</v>
      </c>
      <c r="AH162" s="875" t="s">
        <v>1927</v>
      </c>
      <c r="AI162" s="799">
        <f t="shared" si="51"/>
        <v>1</v>
      </c>
      <c r="AJ162" s="800">
        <f t="shared" si="58"/>
        <v>8.3333333333333329E-2</v>
      </c>
      <c r="AK162" s="885" t="str">
        <f t="shared" si="48"/>
        <v>En riesgo en cumplimiento</v>
      </c>
      <c r="AL162" s="1110" t="s">
        <v>3620</v>
      </c>
      <c r="AM162" s="536"/>
    </row>
    <row r="163" spans="1:39" ht="48" hidden="1" customHeight="1" thickTop="1" thickBot="1">
      <c r="A163" s="877">
        <f t="shared" si="52"/>
        <v>149</v>
      </c>
      <c r="B163" s="878">
        <v>0</v>
      </c>
      <c r="C163" s="878">
        <v>0</v>
      </c>
      <c r="D163" s="878">
        <v>0</v>
      </c>
      <c r="E163" s="878">
        <v>0</v>
      </c>
      <c r="F163" s="899" t="s">
        <v>2787</v>
      </c>
      <c r="G163" s="898" t="s">
        <v>182</v>
      </c>
      <c r="H163" s="898" t="s">
        <v>207</v>
      </c>
      <c r="I163" s="895">
        <v>3</v>
      </c>
      <c r="J163" s="895">
        <v>3</v>
      </c>
      <c r="K163" s="793">
        <f t="shared" si="53"/>
        <v>6</v>
      </c>
      <c r="L163" s="895">
        <v>3</v>
      </c>
      <c r="M163" s="895">
        <v>3</v>
      </c>
      <c r="N163" s="794">
        <f t="shared" si="49"/>
        <v>6</v>
      </c>
      <c r="O163" s="794">
        <f t="shared" si="50"/>
        <v>12</v>
      </c>
      <c r="P163" s="907" t="s">
        <v>1927</v>
      </c>
      <c r="Q163" s="895" t="s">
        <v>3618</v>
      </c>
      <c r="R163" s="883" t="s">
        <v>1927</v>
      </c>
      <c r="S163" s="895">
        <v>3</v>
      </c>
      <c r="T163" s="795">
        <f t="shared" si="54"/>
        <v>1</v>
      </c>
      <c r="U163" s="885" t="str">
        <f t="shared" si="44"/>
        <v>De acuerdo con lo programado</v>
      </c>
      <c r="V163" s="883" t="s">
        <v>1927</v>
      </c>
      <c r="W163" s="895"/>
      <c r="X163" s="795" t="str">
        <f t="shared" si="55"/>
        <v>No hay ejecución</v>
      </c>
      <c r="Y163" s="885" t="str">
        <f t="shared" si="45"/>
        <v>NA</v>
      </c>
      <c r="Z163" s="883" t="s">
        <v>1927</v>
      </c>
      <c r="AA163" s="526">
        <v>0</v>
      </c>
      <c r="AB163" s="795">
        <f t="shared" si="56"/>
        <v>0</v>
      </c>
      <c r="AC163" s="885" t="str">
        <f t="shared" si="46"/>
        <v>En riesgo en cumplimiento</v>
      </c>
      <c r="AD163" s="528" t="s">
        <v>1927</v>
      </c>
      <c r="AE163" s="1021">
        <v>0</v>
      </c>
      <c r="AF163" s="795">
        <f t="shared" si="57"/>
        <v>0</v>
      </c>
      <c r="AG163" s="885" t="str">
        <f t="shared" si="47"/>
        <v>En riesgo en cumplimiento</v>
      </c>
      <c r="AH163" s="875" t="s">
        <v>1927</v>
      </c>
      <c r="AI163" s="799">
        <f t="shared" si="51"/>
        <v>3</v>
      </c>
      <c r="AJ163" s="800">
        <f t="shared" si="58"/>
        <v>0.25</v>
      </c>
      <c r="AK163" s="885" t="str">
        <f t="shared" si="48"/>
        <v>En riesgo en cumplimiento</v>
      </c>
      <c r="AL163" s="1110" t="s">
        <v>3620</v>
      </c>
      <c r="AM163" s="536"/>
    </row>
    <row r="164" spans="1:39" ht="48" hidden="1" customHeight="1" thickTop="1" thickBot="1">
      <c r="A164" s="877">
        <f t="shared" si="52"/>
        <v>150</v>
      </c>
      <c r="B164" s="878">
        <v>0</v>
      </c>
      <c r="C164" s="878">
        <v>0</v>
      </c>
      <c r="D164" s="878">
        <v>0</v>
      </c>
      <c r="E164" s="878">
        <v>0</v>
      </c>
      <c r="F164" s="899" t="s">
        <v>3624</v>
      </c>
      <c r="G164" s="898" t="s">
        <v>164</v>
      </c>
      <c r="H164" s="898" t="s">
        <v>206</v>
      </c>
      <c r="I164" s="895">
        <v>3</v>
      </c>
      <c r="J164" s="895">
        <v>3</v>
      </c>
      <c r="K164" s="793">
        <f t="shared" si="53"/>
        <v>6</v>
      </c>
      <c r="L164" s="895">
        <v>3</v>
      </c>
      <c r="M164" s="895">
        <v>3</v>
      </c>
      <c r="N164" s="794">
        <f t="shared" si="49"/>
        <v>6</v>
      </c>
      <c r="O164" s="794">
        <f t="shared" si="50"/>
        <v>12</v>
      </c>
      <c r="P164" s="907" t="s">
        <v>1927</v>
      </c>
      <c r="Q164" s="895" t="s">
        <v>3618</v>
      </c>
      <c r="R164" s="883" t="s">
        <v>1927</v>
      </c>
      <c r="S164" s="895">
        <v>3</v>
      </c>
      <c r="T164" s="795">
        <f t="shared" si="54"/>
        <v>1</v>
      </c>
      <c r="U164" s="885" t="str">
        <f t="shared" si="44"/>
        <v>De acuerdo con lo programado</v>
      </c>
      <c r="V164" s="883" t="s">
        <v>1927</v>
      </c>
      <c r="W164" s="895"/>
      <c r="X164" s="795" t="str">
        <f t="shared" si="55"/>
        <v>No hay ejecución</v>
      </c>
      <c r="Y164" s="885" t="str">
        <f t="shared" si="45"/>
        <v>NA</v>
      </c>
      <c r="Z164" s="883" t="s">
        <v>1927</v>
      </c>
      <c r="AA164" s="526">
        <v>0</v>
      </c>
      <c r="AB164" s="795">
        <f t="shared" si="56"/>
        <v>0</v>
      </c>
      <c r="AC164" s="885" t="str">
        <f t="shared" si="46"/>
        <v>En riesgo en cumplimiento</v>
      </c>
      <c r="AD164" s="528" t="s">
        <v>1927</v>
      </c>
      <c r="AE164" s="1021">
        <v>0</v>
      </c>
      <c r="AF164" s="795">
        <f t="shared" si="57"/>
        <v>0</v>
      </c>
      <c r="AG164" s="885" t="str">
        <f t="shared" si="47"/>
        <v>En riesgo en cumplimiento</v>
      </c>
      <c r="AH164" s="875" t="s">
        <v>1927</v>
      </c>
      <c r="AI164" s="799">
        <f t="shared" si="51"/>
        <v>3</v>
      </c>
      <c r="AJ164" s="800">
        <f t="shared" si="58"/>
        <v>0.25</v>
      </c>
      <c r="AK164" s="885" t="str">
        <f t="shared" si="48"/>
        <v>En riesgo en cumplimiento</v>
      </c>
      <c r="AL164" s="1110" t="s">
        <v>3620</v>
      </c>
      <c r="AM164" s="536"/>
    </row>
    <row r="165" spans="1:39" ht="48" hidden="1" customHeight="1" thickTop="1" thickBot="1">
      <c r="A165" s="877">
        <f t="shared" si="52"/>
        <v>151</v>
      </c>
      <c r="B165" s="878">
        <v>0</v>
      </c>
      <c r="C165" s="878">
        <v>0</v>
      </c>
      <c r="D165" s="878">
        <v>0</v>
      </c>
      <c r="E165" s="878">
        <v>0</v>
      </c>
      <c r="F165" s="899" t="s">
        <v>3625</v>
      </c>
      <c r="G165" s="898" t="s">
        <v>164</v>
      </c>
      <c r="H165" s="898" t="s">
        <v>206</v>
      </c>
      <c r="I165" s="895">
        <v>3</v>
      </c>
      <c r="J165" s="895">
        <v>3</v>
      </c>
      <c r="K165" s="793">
        <f t="shared" si="53"/>
        <v>6</v>
      </c>
      <c r="L165" s="895">
        <v>3</v>
      </c>
      <c r="M165" s="895">
        <v>3</v>
      </c>
      <c r="N165" s="794">
        <f t="shared" si="49"/>
        <v>6</v>
      </c>
      <c r="O165" s="794">
        <f t="shared" si="50"/>
        <v>12</v>
      </c>
      <c r="P165" s="907" t="s">
        <v>1927</v>
      </c>
      <c r="Q165" s="895" t="s">
        <v>3618</v>
      </c>
      <c r="R165" s="883" t="s">
        <v>1927</v>
      </c>
      <c r="S165" s="895">
        <v>3</v>
      </c>
      <c r="T165" s="795">
        <f t="shared" si="54"/>
        <v>1</v>
      </c>
      <c r="U165" s="885" t="str">
        <f t="shared" si="44"/>
        <v>De acuerdo con lo programado</v>
      </c>
      <c r="V165" s="883" t="s">
        <v>1927</v>
      </c>
      <c r="W165" s="895"/>
      <c r="X165" s="795" t="str">
        <f t="shared" si="55"/>
        <v>No hay ejecución</v>
      </c>
      <c r="Y165" s="885" t="str">
        <f t="shared" si="45"/>
        <v>NA</v>
      </c>
      <c r="Z165" s="883" t="s">
        <v>1927</v>
      </c>
      <c r="AA165" s="526">
        <v>0</v>
      </c>
      <c r="AB165" s="795">
        <f t="shared" si="56"/>
        <v>0</v>
      </c>
      <c r="AC165" s="885" t="str">
        <f t="shared" si="46"/>
        <v>En riesgo en cumplimiento</v>
      </c>
      <c r="AD165" s="528" t="s">
        <v>1927</v>
      </c>
      <c r="AE165" s="1021">
        <v>0</v>
      </c>
      <c r="AF165" s="795">
        <f t="shared" si="57"/>
        <v>0</v>
      </c>
      <c r="AG165" s="885" t="str">
        <f t="shared" si="47"/>
        <v>En riesgo en cumplimiento</v>
      </c>
      <c r="AH165" s="875" t="s">
        <v>1927</v>
      </c>
      <c r="AI165" s="799">
        <f t="shared" si="51"/>
        <v>3</v>
      </c>
      <c r="AJ165" s="800">
        <f t="shared" si="58"/>
        <v>0.25</v>
      </c>
      <c r="AK165" s="885" t="str">
        <f t="shared" si="48"/>
        <v>En riesgo en cumplimiento</v>
      </c>
      <c r="AL165" s="1110" t="s">
        <v>3620</v>
      </c>
      <c r="AM165" s="536"/>
    </row>
    <row r="166" spans="1:39" ht="48" hidden="1" customHeight="1" thickTop="1" thickBot="1">
      <c r="A166" s="877">
        <f t="shared" si="52"/>
        <v>152</v>
      </c>
      <c r="B166" s="878">
        <v>0</v>
      </c>
      <c r="C166" s="878">
        <v>0</v>
      </c>
      <c r="D166" s="878">
        <v>0</v>
      </c>
      <c r="E166" s="878">
        <v>0</v>
      </c>
      <c r="F166" s="899" t="s">
        <v>3626</v>
      </c>
      <c r="G166" s="898" t="s">
        <v>182</v>
      </c>
      <c r="H166" s="898" t="s">
        <v>209</v>
      </c>
      <c r="I166" s="792">
        <v>0</v>
      </c>
      <c r="J166" s="895">
        <v>3</v>
      </c>
      <c r="K166" s="793">
        <f t="shared" si="53"/>
        <v>3</v>
      </c>
      <c r="L166" s="792">
        <v>0</v>
      </c>
      <c r="M166" s="792">
        <v>0</v>
      </c>
      <c r="N166" s="794">
        <f t="shared" si="49"/>
        <v>0</v>
      </c>
      <c r="O166" s="794">
        <f t="shared" si="50"/>
        <v>3</v>
      </c>
      <c r="P166" s="907" t="s">
        <v>1927</v>
      </c>
      <c r="Q166" s="895" t="s">
        <v>3618</v>
      </c>
      <c r="R166" s="883" t="s">
        <v>1927</v>
      </c>
      <c r="S166" s="797">
        <v>0</v>
      </c>
      <c r="T166" s="795" t="str">
        <f t="shared" si="54"/>
        <v>No hay Programación</v>
      </c>
      <c r="U166" s="885" t="str">
        <f t="shared" si="44"/>
        <v>De acuerdo con lo programado</v>
      </c>
      <c r="V166" s="883" t="s">
        <v>1927</v>
      </c>
      <c r="W166" s="895"/>
      <c r="X166" s="795" t="str">
        <f t="shared" si="55"/>
        <v>No hay ejecución</v>
      </c>
      <c r="Y166" s="885" t="str">
        <f t="shared" si="45"/>
        <v>NA</v>
      </c>
      <c r="Z166" s="883" t="s">
        <v>1927</v>
      </c>
      <c r="AA166" s="526">
        <v>0</v>
      </c>
      <c r="AB166" s="795" t="str">
        <f t="shared" si="56"/>
        <v>No hay Programación</v>
      </c>
      <c r="AC166" s="885" t="str">
        <f t="shared" si="46"/>
        <v>De acuerdo con lo programado</v>
      </c>
      <c r="AD166" s="528" t="s">
        <v>1927</v>
      </c>
      <c r="AE166" s="1021">
        <v>0</v>
      </c>
      <c r="AF166" s="795" t="str">
        <f t="shared" si="57"/>
        <v>No hay Programación</v>
      </c>
      <c r="AG166" s="885" t="str">
        <f t="shared" si="47"/>
        <v>De acuerdo con lo programado</v>
      </c>
      <c r="AH166" s="875" t="s">
        <v>1927</v>
      </c>
      <c r="AI166" s="1021">
        <v>0</v>
      </c>
      <c r="AJ166" s="800">
        <f t="shared" si="58"/>
        <v>0</v>
      </c>
      <c r="AK166" s="885" t="str">
        <f t="shared" si="48"/>
        <v>En riesgo en cumplimiento</v>
      </c>
      <c r="AL166" s="1110" t="s">
        <v>3627</v>
      </c>
      <c r="AM166" s="536"/>
    </row>
    <row r="167" spans="1:39" ht="48" hidden="1" customHeight="1" thickTop="1" thickBot="1">
      <c r="A167" s="877">
        <f t="shared" si="52"/>
        <v>153</v>
      </c>
      <c r="B167" s="878">
        <v>0</v>
      </c>
      <c r="C167" s="878">
        <v>0</v>
      </c>
      <c r="D167" s="878">
        <v>0</v>
      </c>
      <c r="E167" s="878">
        <v>0</v>
      </c>
      <c r="F167" s="899" t="s">
        <v>3628</v>
      </c>
      <c r="G167" s="898" t="s">
        <v>182</v>
      </c>
      <c r="H167" s="898" t="s">
        <v>209</v>
      </c>
      <c r="I167" s="792">
        <v>0</v>
      </c>
      <c r="J167" s="895">
        <v>1</v>
      </c>
      <c r="K167" s="793">
        <f t="shared" si="53"/>
        <v>1</v>
      </c>
      <c r="L167" s="792">
        <v>0</v>
      </c>
      <c r="M167" s="792">
        <v>0</v>
      </c>
      <c r="N167" s="794">
        <f t="shared" si="49"/>
        <v>0</v>
      </c>
      <c r="O167" s="794">
        <f t="shared" si="50"/>
        <v>1</v>
      </c>
      <c r="P167" s="907" t="s">
        <v>1927</v>
      </c>
      <c r="Q167" s="895" t="s">
        <v>3618</v>
      </c>
      <c r="R167" s="883" t="s">
        <v>1927</v>
      </c>
      <c r="S167" s="797">
        <v>0</v>
      </c>
      <c r="T167" s="795" t="str">
        <f t="shared" si="54"/>
        <v>No hay Programación</v>
      </c>
      <c r="U167" s="885" t="str">
        <f t="shared" si="44"/>
        <v>De acuerdo con lo programado</v>
      </c>
      <c r="V167" s="883" t="s">
        <v>1927</v>
      </c>
      <c r="W167" s="895"/>
      <c r="X167" s="795" t="str">
        <f t="shared" si="55"/>
        <v>No hay ejecución</v>
      </c>
      <c r="Y167" s="885" t="str">
        <f t="shared" si="45"/>
        <v>NA</v>
      </c>
      <c r="Z167" s="883" t="s">
        <v>1927</v>
      </c>
      <c r="AA167" s="526">
        <v>0</v>
      </c>
      <c r="AB167" s="795" t="str">
        <f t="shared" si="56"/>
        <v>No hay Programación</v>
      </c>
      <c r="AC167" s="885" t="str">
        <f t="shared" si="46"/>
        <v>De acuerdo con lo programado</v>
      </c>
      <c r="AD167" s="528" t="s">
        <v>1927</v>
      </c>
      <c r="AE167" s="1021">
        <v>0</v>
      </c>
      <c r="AF167" s="795" t="str">
        <f t="shared" si="57"/>
        <v>No hay Programación</v>
      </c>
      <c r="AG167" s="885" t="str">
        <f t="shared" si="47"/>
        <v>De acuerdo con lo programado</v>
      </c>
      <c r="AH167" s="875" t="s">
        <v>1927</v>
      </c>
      <c r="AI167" s="1021">
        <v>0</v>
      </c>
      <c r="AJ167" s="800">
        <f t="shared" si="58"/>
        <v>0</v>
      </c>
      <c r="AK167" s="885" t="str">
        <f t="shared" si="48"/>
        <v>En riesgo en cumplimiento</v>
      </c>
      <c r="AL167" s="1110" t="s">
        <v>3627</v>
      </c>
      <c r="AM167" s="536"/>
    </row>
    <row r="168" spans="1:39" ht="48" hidden="1" customHeight="1" thickTop="1" thickBot="1">
      <c r="A168" s="877">
        <f t="shared" si="52"/>
        <v>154</v>
      </c>
      <c r="B168" s="878">
        <v>0</v>
      </c>
      <c r="C168" s="878">
        <v>0</v>
      </c>
      <c r="D168" s="878">
        <v>0</v>
      </c>
      <c r="E168" s="878">
        <v>0</v>
      </c>
      <c r="F168" s="899" t="s">
        <v>3629</v>
      </c>
      <c r="G168" s="898" t="s">
        <v>182</v>
      </c>
      <c r="H168" s="898" t="s">
        <v>209</v>
      </c>
      <c r="I168" s="792">
        <v>0</v>
      </c>
      <c r="J168" s="895">
        <v>1</v>
      </c>
      <c r="K168" s="793">
        <f t="shared" si="53"/>
        <v>1</v>
      </c>
      <c r="L168" s="792">
        <v>0</v>
      </c>
      <c r="M168" s="792">
        <v>0</v>
      </c>
      <c r="N168" s="794">
        <f t="shared" si="49"/>
        <v>0</v>
      </c>
      <c r="O168" s="794">
        <f t="shared" si="50"/>
        <v>1</v>
      </c>
      <c r="P168" s="907" t="s">
        <v>1927</v>
      </c>
      <c r="Q168" s="895" t="s">
        <v>3618</v>
      </c>
      <c r="R168" s="883" t="s">
        <v>1927</v>
      </c>
      <c r="S168" s="797">
        <v>0</v>
      </c>
      <c r="T168" s="795" t="str">
        <f t="shared" si="54"/>
        <v>No hay Programación</v>
      </c>
      <c r="U168" s="885" t="str">
        <f t="shared" si="44"/>
        <v>De acuerdo con lo programado</v>
      </c>
      <c r="V168" s="883" t="s">
        <v>1927</v>
      </c>
      <c r="W168" s="895"/>
      <c r="X168" s="795" t="str">
        <f t="shared" si="55"/>
        <v>No hay ejecución</v>
      </c>
      <c r="Y168" s="885" t="str">
        <f t="shared" si="45"/>
        <v>NA</v>
      </c>
      <c r="Z168" s="883" t="s">
        <v>1927</v>
      </c>
      <c r="AA168" s="526">
        <v>0</v>
      </c>
      <c r="AB168" s="795" t="str">
        <f t="shared" si="56"/>
        <v>No hay Programación</v>
      </c>
      <c r="AC168" s="885" t="str">
        <f t="shared" si="46"/>
        <v>De acuerdo con lo programado</v>
      </c>
      <c r="AD168" s="528" t="s">
        <v>1927</v>
      </c>
      <c r="AE168" s="1021">
        <v>0</v>
      </c>
      <c r="AF168" s="795" t="str">
        <f t="shared" si="57"/>
        <v>No hay Programación</v>
      </c>
      <c r="AG168" s="885" t="str">
        <f t="shared" si="47"/>
        <v>De acuerdo con lo programado</v>
      </c>
      <c r="AH168" s="875" t="s">
        <v>1927</v>
      </c>
      <c r="AI168" s="1021">
        <v>0</v>
      </c>
      <c r="AJ168" s="800">
        <f t="shared" si="58"/>
        <v>0</v>
      </c>
      <c r="AK168" s="885" t="str">
        <f t="shared" si="48"/>
        <v>En riesgo en cumplimiento</v>
      </c>
      <c r="AL168" s="1110" t="s">
        <v>3627</v>
      </c>
      <c r="AM168" s="536"/>
    </row>
    <row r="169" spans="1:39" ht="48" hidden="1" customHeight="1" thickTop="1" thickBot="1">
      <c r="A169" s="877">
        <f t="shared" si="52"/>
        <v>155</v>
      </c>
      <c r="B169" s="878">
        <v>0</v>
      </c>
      <c r="C169" s="878">
        <v>0</v>
      </c>
      <c r="D169" s="878">
        <v>0</v>
      </c>
      <c r="E169" s="878">
        <v>0</v>
      </c>
      <c r="F169" s="899" t="s">
        <v>3630</v>
      </c>
      <c r="G169" s="898" t="s">
        <v>182</v>
      </c>
      <c r="H169" s="898" t="s">
        <v>207</v>
      </c>
      <c r="I169" s="792">
        <v>0</v>
      </c>
      <c r="J169" s="895">
        <v>1</v>
      </c>
      <c r="K169" s="793">
        <f t="shared" si="53"/>
        <v>1</v>
      </c>
      <c r="L169" s="895">
        <v>1</v>
      </c>
      <c r="M169" s="792">
        <v>0</v>
      </c>
      <c r="N169" s="794">
        <f t="shared" si="49"/>
        <v>1</v>
      </c>
      <c r="O169" s="794">
        <f t="shared" si="50"/>
        <v>2</v>
      </c>
      <c r="P169" s="907" t="s">
        <v>1927</v>
      </c>
      <c r="Q169" s="895" t="s">
        <v>3618</v>
      </c>
      <c r="R169" s="883" t="s">
        <v>1927</v>
      </c>
      <c r="S169" s="797">
        <v>0</v>
      </c>
      <c r="T169" s="795" t="str">
        <f t="shared" si="54"/>
        <v>No hay Programación</v>
      </c>
      <c r="U169" s="885" t="str">
        <f t="shared" si="44"/>
        <v>De acuerdo con lo programado</v>
      </c>
      <c r="V169" s="883" t="s">
        <v>1927</v>
      </c>
      <c r="W169" s="895"/>
      <c r="X169" s="795" t="str">
        <f t="shared" si="55"/>
        <v>No hay ejecución</v>
      </c>
      <c r="Y169" s="885" t="str">
        <f t="shared" si="45"/>
        <v>NA</v>
      </c>
      <c r="Z169" s="883" t="s">
        <v>1927</v>
      </c>
      <c r="AA169" s="526">
        <v>0</v>
      </c>
      <c r="AB169" s="795">
        <f t="shared" si="56"/>
        <v>0</v>
      </c>
      <c r="AC169" s="885" t="str">
        <f t="shared" si="46"/>
        <v>En riesgo en cumplimiento</v>
      </c>
      <c r="AD169" s="528" t="s">
        <v>1927</v>
      </c>
      <c r="AE169" s="1021">
        <v>0</v>
      </c>
      <c r="AF169" s="795" t="str">
        <f t="shared" si="57"/>
        <v>No hay Programación</v>
      </c>
      <c r="AG169" s="885" t="str">
        <f t="shared" si="47"/>
        <v>De acuerdo con lo programado</v>
      </c>
      <c r="AH169" s="875" t="s">
        <v>1927</v>
      </c>
      <c r="AI169" s="1021">
        <v>0</v>
      </c>
      <c r="AJ169" s="800">
        <f t="shared" si="58"/>
        <v>0</v>
      </c>
      <c r="AK169" s="885" t="str">
        <f t="shared" si="48"/>
        <v>En riesgo en cumplimiento</v>
      </c>
      <c r="AL169" s="1110" t="s">
        <v>3627</v>
      </c>
      <c r="AM169" s="536"/>
    </row>
    <row r="170" spans="1:39" ht="48" hidden="1" customHeight="1" thickTop="1" thickBot="1">
      <c r="A170" s="877">
        <f t="shared" si="52"/>
        <v>156</v>
      </c>
      <c r="B170" s="878">
        <v>0</v>
      </c>
      <c r="C170" s="878">
        <v>0</v>
      </c>
      <c r="D170" s="878">
        <v>0</v>
      </c>
      <c r="E170" s="878">
        <v>0</v>
      </c>
      <c r="F170" s="899" t="s">
        <v>3631</v>
      </c>
      <c r="G170" s="898" t="s">
        <v>164</v>
      </c>
      <c r="H170" s="898" t="s">
        <v>201</v>
      </c>
      <c r="I170" s="895">
        <v>41</v>
      </c>
      <c r="J170" s="895">
        <v>41</v>
      </c>
      <c r="K170" s="793">
        <f t="shared" si="53"/>
        <v>82</v>
      </c>
      <c r="L170" s="792">
        <v>0</v>
      </c>
      <c r="M170" s="895">
        <v>41</v>
      </c>
      <c r="N170" s="794">
        <f t="shared" si="49"/>
        <v>41</v>
      </c>
      <c r="O170" s="794">
        <f t="shared" si="50"/>
        <v>123</v>
      </c>
      <c r="P170" s="907" t="s">
        <v>1927</v>
      </c>
      <c r="Q170" s="895" t="s">
        <v>3618</v>
      </c>
      <c r="R170" s="883" t="s">
        <v>1927</v>
      </c>
      <c r="S170" s="895">
        <v>41</v>
      </c>
      <c r="T170" s="795">
        <f t="shared" si="54"/>
        <v>1</v>
      </c>
      <c r="U170" s="885" t="str">
        <f t="shared" si="44"/>
        <v>De acuerdo con lo programado</v>
      </c>
      <c r="V170" s="883" t="s">
        <v>1927</v>
      </c>
      <c r="W170" s="895"/>
      <c r="X170" s="795" t="str">
        <f t="shared" si="55"/>
        <v>No hay ejecución</v>
      </c>
      <c r="Y170" s="885" t="str">
        <f t="shared" si="45"/>
        <v>NA</v>
      </c>
      <c r="Z170" s="883" t="s">
        <v>1927</v>
      </c>
      <c r="AA170" s="526">
        <v>0</v>
      </c>
      <c r="AB170" s="795" t="str">
        <f t="shared" si="56"/>
        <v>No hay Programación</v>
      </c>
      <c r="AC170" s="885" t="str">
        <f t="shared" si="46"/>
        <v>De acuerdo con lo programado</v>
      </c>
      <c r="AD170" s="528" t="s">
        <v>1927</v>
      </c>
      <c r="AE170" s="1021">
        <v>0</v>
      </c>
      <c r="AF170" s="795">
        <f t="shared" si="57"/>
        <v>0</v>
      </c>
      <c r="AG170" s="885" t="str">
        <f t="shared" si="47"/>
        <v>En riesgo en cumplimiento</v>
      </c>
      <c r="AH170" s="875" t="s">
        <v>1927</v>
      </c>
      <c r="AI170" s="799">
        <f t="shared" si="51"/>
        <v>41</v>
      </c>
      <c r="AJ170" s="800">
        <f t="shared" si="58"/>
        <v>0.33333333333333331</v>
      </c>
      <c r="AK170" s="885" t="str">
        <f t="shared" si="48"/>
        <v>En riesgo en cumplimiento</v>
      </c>
      <c r="AL170" s="1110" t="s">
        <v>3620</v>
      </c>
      <c r="AM170" s="536"/>
    </row>
    <row r="171" spans="1:39" ht="48" customHeight="1" thickTop="1" thickBot="1">
      <c r="A171" s="877">
        <f t="shared" si="52"/>
        <v>157</v>
      </c>
      <c r="B171" s="878" t="s">
        <v>1927</v>
      </c>
      <c r="C171" s="878" t="s">
        <v>1927</v>
      </c>
      <c r="D171" s="878" t="s">
        <v>1927</v>
      </c>
      <c r="E171" s="878" t="s">
        <v>1927</v>
      </c>
      <c r="F171" s="879" t="s">
        <v>3632</v>
      </c>
      <c r="G171" s="898" t="s">
        <v>1927</v>
      </c>
      <c r="H171" s="898" t="s">
        <v>1927</v>
      </c>
      <c r="I171" s="792">
        <v>0</v>
      </c>
      <c r="J171" s="792">
        <v>0</v>
      </c>
      <c r="K171" s="793">
        <f t="shared" si="53"/>
        <v>0</v>
      </c>
      <c r="L171" s="792">
        <v>0</v>
      </c>
      <c r="M171" s="792">
        <v>0</v>
      </c>
      <c r="N171" s="794">
        <f t="shared" si="49"/>
        <v>0</v>
      </c>
      <c r="O171" s="794">
        <f t="shared" si="50"/>
        <v>0</v>
      </c>
      <c r="P171" s="907" t="s">
        <v>1927</v>
      </c>
      <c r="Q171" s="895" t="s">
        <v>1927</v>
      </c>
      <c r="R171" s="883" t="s">
        <v>1927</v>
      </c>
      <c r="S171" s="797">
        <v>0</v>
      </c>
      <c r="T171" s="795" t="str">
        <f t="shared" si="54"/>
        <v>No hay Programación</v>
      </c>
      <c r="U171" s="885" t="str">
        <f t="shared" si="44"/>
        <v>De acuerdo con lo programado</v>
      </c>
      <c r="V171" s="883" t="s">
        <v>1927</v>
      </c>
      <c r="W171" s="895"/>
      <c r="X171" s="795" t="str">
        <f t="shared" si="55"/>
        <v>No hay ejecución</v>
      </c>
      <c r="Y171" s="885" t="str">
        <f t="shared" si="45"/>
        <v>NA</v>
      </c>
      <c r="Z171" s="883" t="s">
        <v>1927</v>
      </c>
      <c r="AA171" s="526">
        <v>0</v>
      </c>
      <c r="AB171" s="795" t="str">
        <f t="shared" si="56"/>
        <v>No hay Programación</v>
      </c>
      <c r="AC171" s="885" t="str">
        <f t="shared" si="46"/>
        <v>De acuerdo con lo programado</v>
      </c>
      <c r="AD171" s="528" t="s">
        <v>1927</v>
      </c>
      <c r="AE171" s="1021">
        <v>0</v>
      </c>
      <c r="AF171" s="795" t="str">
        <f t="shared" si="57"/>
        <v>No hay Programación</v>
      </c>
      <c r="AG171" s="885" t="str">
        <f t="shared" si="47"/>
        <v>De acuerdo con lo programado</v>
      </c>
      <c r="AH171" s="875" t="s">
        <v>1927</v>
      </c>
      <c r="AI171" s="1021">
        <v>0</v>
      </c>
      <c r="AJ171" s="800" t="str">
        <f t="shared" si="58"/>
        <v>No hay Programación</v>
      </c>
      <c r="AK171" s="885" t="str">
        <f t="shared" si="48"/>
        <v>De acuerdo con lo programado</v>
      </c>
      <c r="AL171" s="875" t="s">
        <v>1927</v>
      </c>
      <c r="AM171" s="536"/>
    </row>
    <row r="172" spans="1:39" ht="48" customHeight="1" thickTop="1" thickBot="1">
      <c r="A172" s="877">
        <f>A171+1</f>
        <v>158</v>
      </c>
      <c r="B172" s="878">
        <v>0</v>
      </c>
      <c r="C172" s="878">
        <v>0</v>
      </c>
      <c r="D172" s="878">
        <v>0</v>
      </c>
      <c r="E172" s="878" t="s">
        <v>257</v>
      </c>
      <c r="F172" s="798" t="s">
        <v>1406</v>
      </c>
      <c r="G172" s="895" t="s">
        <v>2713</v>
      </c>
      <c r="H172" s="895" t="s">
        <v>3633</v>
      </c>
      <c r="I172" s="895">
        <v>83</v>
      </c>
      <c r="J172" s="895">
        <v>83</v>
      </c>
      <c r="K172" s="793">
        <f t="shared" si="53"/>
        <v>166</v>
      </c>
      <c r="L172" s="895">
        <v>83</v>
      </c>
      <c r="M172" s="895">
        <v>83</v>
      </c>
      <c r="N172" s="794">
        <f t="shared" si="49"/>
        <v>166</v>
      </c>
      <c r="O172" s="794">
        <f t="shared" si="50"/>
        <v>332</v>
      </c>
      <c r="P172" s="907" t="s">
        <v>1927</v>
      </c>
      <c r="Q172" s="895" t="s">
        <v>3634</v>
      </c>
      <c r="R172" s="883" t="s">
        <v>1927</v>
      </c>
      <c r="S172" s="895">
        <v>73</v>
      </c>
      <c r="T172" s="795">
        <f t="shared" si="54"/>
        <v>0.87951807228915657</v>
      </c>
      <c r="U172" s="885" t="str">
        <f t="shared" si="44"/>
        <v>Atraso Leve</v>
      </c>
      <c r="V172" s="883" t="s">
        <v>1927</v>
      </c>
      <c r="W172" s="895">
        <v>75</v>
      </c>
      <c r="X172" s="795">
        <f t="shared" si="55"/>
        <v>0.90361445783132532</v>
      </c>
      <c r="Y172" s="885" t="str">
        <f t="shared" si="45"/>
        <v>De acuerdo con lo programado</v>
      </c>
      <c r="Z172" s="883" t="s">
        <v>1927</v>
      </c>
      <c r="AA172" s="526">
        <v>78</v>
      </c>
      <c r="AB172" s="795">
        <f t="shared" si="56"/>
        <v>0.93975903614457834</v>
      </c>
      <c r="AC172" s="885" t="str">
        <f t="shared" si="46"/>
        <v>De acuerdo con lo programado</v>
      </c>
      <c r="AD172" s="528" t="s">
        <v>1927</v>
      </c>
      <c r="AE172" s="1020">
        <v>80</v>
      </c>
      <c r="AF172" s="795">
        <f t="shared" si="57"/>
        <v>0.96385542168674698</v>
      </c>
      <c r="AG172" s="885" t="str">
        <f t="shared" si="47"/>
        <v>De acuerdo con lo programado</v>
      </c>
      <c r="AH172" s="875" t="s">
        <v>1927</v>
      </c>
      <c r="AI172" s="799">
        <f t="shared" si="51"/>
        <v>306</v>
      </c>
      <c r="AJ172" s="800">
        <f t="shared" si="58"/>
        <v>0.92168674698795183</v>
      </c>
      <c r="AK172" s="885" t="str">
        <f t="shared" si="48"/>
        <v>De acuerdo con lo programado</v>
      </c>
      <c r="AL172" s="875" t="s">
        <v>1927</v>
      </c>
      <c r="AM172" s="536"/>
    </row>
    <row r="173" spans="1:39" ht="48" customHeight="1" thickTop="1" thickBot="1">
      <c r="A173" s="877">
        <f t="shared" si="52"/>
        <v>159</v>
      </c>
      <c r="B173" s="878">
        <v>0</v>
      </c>
      <c r="C173" s="878">
        <v>0</v>
      </c>
      <c r="D173" s="878">
        <v>0</v>
      </c>
      <c r="E173" s="878" t="s">
        <v>259</v>
      </c>
      <c r="F173" s="798" t="s">
        <v>3635</v>
      </c>
      <c r="G173" s="895" t="s">
        <v>2713</v>
      </c>
      <c r="H173" s="895" t="s">
        <v>3633</v>
      </c>
      <c r="I173" s="895">
        <v>19</v>
      </c>
      <c r="J173" s="895">
        <v>29</v>
      </c>
      <c r="K173" s="793">
        <f t="shared" si="53"/>
        <v>48</v>
      </c>
      <c r="L173" s="895">
        <v>30</v>
      </c>
      <c r="M173" s="895">
        <v>17</v>
      </c>
      <c r="N173" s="794">
        <f t="shared" si="49"/>
        <v>47</v>
      </c>
      <c r="O173" s="794">
        <f t="shared" si="50"/>
        <v>95</v>
      </c>
      <c r="P173" s="907" t="s">
        <v>1927</v>
      </c>
      <c r="Q173" s="895" t="s">
        <v>3634</v>
      </c>
      <c r="R173" s="883" t="s">
        <v>1927</v>
      </c>
      <c r="S173" s="895">
        <v>18</v>
      </c>
      <c r="T173" s="795">
        <f t="shared" si="54"/>
        <v>0.94736842105263153</v>
      </c>
      <c r="U173" s="885" t="str">
        <f t="shared" si="44"/>
        <v>De acuerdo con lo programado</v>
      </c>
      <c r="V173" s="883" t="s">
        <v>3636</v>
      </c>
      <c r="W173" s="895">
        <v>20</v>
      </c>
      <c r="X173" s="795">
        <f t="shared" si="55"/>
        <v>0.68965517241379315</v>
      </c>
      <c r="Y173" s="885" t="str">
        <f t="shared" si="45"/>
        <v>Atraso Leve</v>
      </c>
      <c r="Z173" s="883" t="s">
        <v>1927</v>
      </c>
      <c r="AA173" s="526">
        <v>27</v>
      </c>
      <c r="AB173" s="795">
        <f t="shared" si="56"/>
        <v>0.9</v>
      </c>
      <c r="AC173" s="885" t="str">
        <f t="shared" si="46"/>
        <v>De acuerdo con lo programado</v>
      </c>
      <c r="AD173" s="528" t="s">
        <v>1927</v>
      </c>
      <c r="AE173" s="1020">
        <v>32</v>
      </c>
      <c r="AF173" s="795">
        <f t="shared" si="57"/>
        <v>1.8823529411764706</v>
      </c>
      <c r="AG173" s="885" t="str">
        <f t="shared" si="47"/>
        <v>De acuerdo con lo programado</v>
      </c>
      <c r="AH173" s="875" t="s">
        <v>3637</v>
      </c>
      <c r="AI173" s="799">
        <f t="shared" si="51"/>
        <v>97</v>
      </c>
      <c r="AJ173" s="800">
        <f t="shared" si="58"/>
        <v>1.0210526315789474</v>
      </c>
      <c r="AK173" s="885" t="str">
        <f t="shared" si="48"/>
        <v>De acuerdo con lo programado</v>
      </c>
      <c r="AL173" s="1110" t="s">
        <v>3638</v>
      </c>
      <c r="AM173" s="536"/>
    </row>
    <row r="174" spans="1:39" ht="48" customHeight="1" thickTop="1" thickBot="1">
      <c r="A174" s="877">
        <f t="shared" si="52"/>
        <v>160</v>
      </c>
      <c r="B174" s="878">
        <v>0</v>
      </c>
      <c r="C174" s="878">
        <v>0</v>
      </c>
      <c r="D174" s="878">
        <v>0</v>
      </c>
      <c r="E174" s="878" t="s">
        <v>261</v>
      </c>
      <c r="F174" s="798" t="s">
        <v>3639</v>
      </c>
      <c r="G174" s="895" t="s">
        <v>2713</v>
      </c>
      <c r="H174" s="895" t="s">
        <v>3633</v>
      </c>
      <c r="I174" s="895">
        <v>96</v>
      </c>
      <c r="J174" s="895">
        <v>98</v>
      </c>
      <c r="K174" s="793">
        <f t="shared" si="53"/>
        <v>194</v>
      </c>
      <c r="L174" s="895">
        <v>95</v>
      </c>
      <c r="M174" s="895">
        <v>96</v>
      </c>
      <c r="N174" s="794">
        <f t="shared" ref="N174:N184" si="59">+L174+M174</f>
        <v>191</v>
      </c>
      <c r="O174" s="794">
        <f t="shared" ref="O174:O184" si="60">+K174+N174</f>
        <v>385</v>
      </c>
      <c r="P174" s="907" t="s">
        <v>1927</v>
      </c>
      <c r="Q174" s="895" t="s">
        <v>3634</v>
      </c>
      <c r="R174" s="883" t="s">
        <v>1927</v>
      </c>
      <c r="S174" s="895">
        <v>110</v>
      </c>
      <c r="T174" s="795">
        <f t="shared" si="54"/>
        <v>1.1458333333333333</v>
      </c>
      <c r="U174" s="885" t="str">
        <f t="shared" si="44"/>
        <v>De acuerdo con lo programado</v>
      </c>
      <c r="V174" s="883" t="s">
        <v>1927</v>
      </c>
      <c r="W174" s="895">
        <v>85</v>
      </c>
      <c r="X174" s="795">
        <f t="shared" si="55"/>
        <v>0.86734693877551017</v>
      </c>
      <c r="Y174" s="885" t="str">
        <f t="shared" si="45"/>
        <v>Atraso Leve</v>
      </c>
      <c r="Z174" s="883" t="s">
        <v>1927</v>
      </c>
      <c r="AA174" s="526">
        <v>90</v>
      </c>
      <c r="AB174" s="795">
        <f t="shared" si="56"/>
        <v>0.94736842105263153</v>
      </c>
      <c r="AC174" s="885" t="str">
        <f t="shared" si="46"/>
        <v>De acuerdo con lo programado</v>
      </c>
      <c r="AD174" s="528" t="s">
        <v>1927</v>
      </c>
      <c r="AE174" s="1020">
        <v>100</v>
      </c>
      <c r="AF174" s="795">
        <f t="shared" si="57"/>
        <v>1.0416666666666667</v>
      </c>
      <c r="AG174" s="885" t="str">
        <f t="shared" si="47"/>
        <v>De acuerdo con lo programado</v>
      </c>
      <c r="AH174" s="875" t="s">
        <v>1927</v>
      </c>
      <c r="AI174" s="799">
        <f t="shared" si="51"/>
        <v>385</v>
      </c>
      <c r="AJ174" s="800">
        <f t="shared" si="58"/>
        <v>1</v>
      </c>
      <c r="AK174" s="885" t="str">
        <f t="shared" si="48"/>
        <v>De acuerdo con lo programado</v>
      </c>
      <c r="AL174" s="875" t="s">
        <v>1927</v>
      </c>
      <c r="AM174" s="536"/>
    </row>
    <row r="175" spans="1:39" ht="48" hidden="1" customHeight="1" thickTop="1" thickBot="1">
      <c r="A175" s="877">
        <f t="shared" si="52"/>
        <v>161</v>
      </c>
      <c r="B175" s="878">
        <v>0</v>
      </c>
      <c r="C175" s="878">
        <v>0</v>
      </c>
      <c r="D175" s="878">
        <v>0</v>
      </c>
      <c r="E175" s="878" t="s">
        <v>263</v>
      </c>
      <c r="F175" s="798" t="s">
        <v>1410</v>
      </c>
      <c r="G175" s="895" t="s">
        <v>2713</v>
      </c>
      <c r="H175" s="895" t="s">
        <v>3633</v>
      </c>
      <c r="I175" s="895">
        <v>73</v>
      </c>
      <c r="J175" s="895">
        <v>19</v>
      </c>
      <c r="K175" s="793">
        <f t="shared" si="53"/>
        <v>92</v>
      </c>
      <c r="L175" s="895">
        <v>19</v>
      </c>
      <c r="M175" s="895">
        <v>73</v>
      </c>
      <c r="N175" s="794">
        <f t="shared" si="59"/>
        <v>92</v>
      </c>
      <c r="O175" s="794">
        <f t="shared" si="60"/>
        <v>184</v>
      </c>
      <c r="P175" s="907" t="s">
        <v>1927</v>
      </c>
      <c r="Q175" s="895" t="s">
        <v>3634</v>
      </c>
      <c r="R175" s="883" t="s">
        <v>1927</v>
      </c>
      <c r="S175" s="895">
        <v>50</v>
      </c>
      <c r="T175" s="795">
        <f t="shared" si="54"/>
        <v>0.68493150684931503</v>
      </c>
      <c r="U175" s="885" t="str">
        <f t="shared" si="44"/>
        <v>Atraso Leve</v>
      </c>
      <c r="V175" s="883" t="s">
        <v>1927</v>
      </c>
      <c r="W175" s="895">
        <v>25</v>
      </c>
      <c r="X175" s="795">
        <f t="shared" si="55"/>
        <v>1.3157894736842106</v>
      </c>
      <c r="Y175" s="885" t="str">
        <f t="shared" si="45"/>
        <v>De acuerdo con lo programado</v>
      </c>
      <c r="Z175" s="883" t="s">
        <v>1927</v>
      </c>
      <c r="AA175" s="526">
        <v>17</v>
      </c>
      <c r="AB175" s="795">
        <f t="shared" si="56"/>
        <v>0.89473684210526316</v>
      </c>
      <c r="AC175" s="885" t="str">
        <f t="shared" si="46"/>
        <v>Atraso Leve</v>
      </c>
      <c r="AD175" s="528" t="s">
        <v>1927</v>
      </c>
      <c r="AE175" s="1022">
        <v>50</v>
      </c>
      <c r="AF175" s="795">
        <f t="shared" si="57"/>
        <v>0.68493150684931503</v>
      </c>
      <c r="AG175" s="885" t="str">
        <f t="shared" si="47"/>
        <v>Atraso Leve</v>
      </c>
      <c r="AH175" s="875" t="s">
        <v>1927</v>
      </c>
      <c r="AI175" s="799">
        <f t="shared" si="51"/>
        <v>142</v>
      </c>
      <c r="AJ175" s="800">
        <f t="shared" si="58"/>
        <v>0.77173913043478259</v>
      </c>
      <c r="AK175" s="885" t="str">
        <f t="shared" si="48"/>
        <v>Atraso Leve</v>
      </c>
      <c r="AL175" s="875" t="s">
        <v>1927</v>
      </c>
      <c r="AM175" s="536"/>
    </row>
    <row r="176" spans="1:39" ht="48" hidden="1" customHeight="1" thickTop="1">
      <c r="A176" s="911" t="s">
        <v>3640</v>
      </c>
      <c r="B176" s="912"/>
      <c r="C176" s="912"/>
      <c r="D176" s="909" t="s">
        <v>1927</v>
      </c>
      <c r="E176" s="909"/>
      <c r="F176" s="913"/>
      <c r="G176" s="909"/>
      <c r="H176" s="909"/>
      <c r="I176" s="909"/>
      <c r="J176" s="909"/>
      <c r="K176" s="793">
        <f t="shared" si="53"/>
        <v>0</v>
      </c>
      <c r="L176" s="909"/>
      <c r="M176" s="909"/>
      <c r="N176" s="794">
        <f t="shared" si="59"/>
        <v>0</v>
      </c>
      <c r="O176" s="794">
        <f t="shared" si="60"/>
        <v>0</v>
      </c>
      <c r="P176" s="909"/>
      <c r="Q176" s="909"/>
      <c r="R176" s="913"/>
      <c r="S176" s="909"/>
      <c r="T176" s="909"/>
      <c r="U176" s="909"/>
      <c r="V176" s="909"/>
      <c r="W176" s="909"/>
      <c r="X176" s="909"/>
      <c r="Y176" s="909"/>
      <c r="Z176" s="909"/>
      <c r="AA176" s="911"/>
      <c r="AB176" s="909"/>
      <c r="AC176" s="909"/>
      <c r="AD176" s="913"/>
      <c r="AE176" s="876"/>
      <c r="AF176" s="909"/>
      <c r="AG176" s="909"/>
      <c r="AH176" s="876"/>
      <c r="AI176" s="909"/>
      <c r="AJ176" s="909"/>
      <c r="AK176" s="909"/>
      <c r="AL176" s="876"/>
      <c r="AM176" s="536"/>
    </row>
    <row r="177" spans="1:39" ht="48" customHeight="1" thickTop="1" thickBot="1">
      <c r="A177" s="877">
        <f>+A175+1</f>
        <v>162</v>
      </c>
      <c r="B177" s="878">
        <v>0</v>
      </c>
      <c r="C177" s="878">
        <v>0</v>
      </c>
      <c r="D177" s="878">
        <v>0</v>
      </c>
      <c r="E177" s="878">
        <v>0</v>
      </c>
      <c r="F177" s="899" t="s">
        <v>3641</v>
      </c>
      <c r="G177" s="898" t="s">
        <v>1927</v>
      </c>
      <c r="H177" s="906" t="s">
        <v>1927</v>
      </c>
      <c r="I177" s="792">
        <v>0</v>
      </c>
      <c r="J177" s="792">
        <v>0</v>
      </c>
      <c r="K177" s="793">
        <f t="shared" si="53"/>
        <v>0</v>
      </c>
      <c r="L177" s="792">
        <v>0</v>
      </c>
      <c r="M177" s="792">
        <v>0</v>
      </c>
      <c r="N177" s="794">
        <f t="shared" si="59"/>
        <v>0</v>
      </c>
      <c r="O177" s="794">
        <f t="shared" si="60"/>
        <v>0</v>
      </c>
      <c r="P177" s="910" t="s">
        <v>1927</v>
      </c>
      <c r="Q177" s="895" t="s">
        <v>1927</v>
      </c>
      <c r="R177" s="883" t="s">
        <v>1927</v>
      </c>
      <c r="S177" s="797">
        <v>0</v>
      </c>
      <c r="T177" s="795" t="str">
        <f t="shared" si="54"/>
        <v>No hay Programación</v>
      </c>
      <c r="U177" s="885" t="str">
        <f t="shared" si="44"/>
        <v>De acuerdo con lo programado</v>
      </c>
      <c r="V177" s="883" t="s">
        <v>1927</v>
      </c>
      <c r="W177" s="895"/>
      <c r="X177" s="795" t="str">
        <f t="shared" si="55"/>
        <v>No hay ejecución</v>
      </c>
      <c r="Y177" s="885" t="str">
        <f t="shared" si="45"/>
        <v>NA</v>
      </c>
      <c r="Z177" s="883" t="s">
        <v>1927</v>
      </c>
      <c r="AA177" s="797">
        <v>0</v>
      </c>
      <c r="AB177" s="795" t="str">
        <f t="shared" ref="AB177:AB184" si="61">IF(AA177="","No hay ejecución",IF(AND(L177=0),"No hay Programación", AA177/L177))</f>
        <v>No hay Programación</v>
      </c>
      <c r="AC177" s="885" t="str">
        <f t="shared" si="46"/>
        <v>De acuerdo con lo programado</v>
      </c>
      <c r="AD177" s="883" t="s">
        <v>1927</v>
      </c>
      <c r="AE177" s="787">
        <v>0</v>
      </c>
      <c r="AF177" s="795" t="str">
        <f t="shared" ref="AF177:AF184" si="62">IF(AE177="","No hay ejecución",IF(AND(M177=0),"No hay Programación", AE177/M177))</f>
        <v>No hay Programación</v>
      </c>
      <c r="AG177" s="885" t="str">
        <f t="shared" si="47"/>
        <v>De acuerdo con lo programado</v>
      </c>
      <c r="AH177" s="875" t="s">
        <v>1927</v>
      </c>
      <c r="AI177" s="1021">
        <v>0</v>
      </c>
      <c r="AJ177" s="800" t="str">
        <f t="shared" si="58"/>
        <v>No hay Programación</v>
      </c>
      <c r="AK177" s="885" t="str">
        <f t="shared" si="48"/>
        <v>De acuerdo con lo programado</v>
      </c>
      <c r="AL177" s="875" t="s">
        <v>1927</v>
      </c>
      <c r="AM177" s="536"/>
    </row>
    <row r="178" spans="1:39" ht="48" customHeight="1" thickTop="1" thickBot="1">
      <c r="A178" s="877">
        <f t="shared" ref="A178:A184" si="63">+A177+1</f>
        <v>163</v>
      </c>
      <c r="B178" s="878">
        <v>0</v>
      </c>
      <c r="C178" s="878">
        <v>0</v>
      </c>
      <c r="D178" s="878">
        <v>0</v>
      </c>
      <c r="E178" s="878">
        <v>0</v>
      </c>
      <c r="F178" s="899" t="s">
        <v>3642</v>
      </c>
      <c r="G178" s="898" t="s">
        <v>1927</v>
      </c>
      <c r="H178" s="906" t="s">
        <v>1927</v>
      </c>
      <c r="I178" s="792">
        <v>0</v>
      </c>
      <c r="J178" s="792">
        <v>0</v>
      </c>
      <c r="K178" s="793">
        <f t="shared" si="53"/>
        <v>0</v>
      </c>
      <c r="L178" s="792">
        <v>0</v>
      </c>
      <c r="M178" s="792">
        <v>0</v>
      </c>
      <c r="N178" s="794">
        <f t="shared" si="59"/>
        <v>0</v>
      </c>
      <c r="O178" s="794">
        <f t="shared" si="60"/>
        <v>0</v>
      </c>
      <c r="P178" s="907" t="s">
        <v>1927</v>
      </c>
      <c r="Q178" s="895" t="s">
        <v>1927</v>
      </c>
      <c r="R178" s="883" t="s">
        <v>1927</v>
      </c>
      <c r="S178" s="895">
        <v>1</v>
      </c>
      <c r="T178" s="795" t="str">
        <f t="shared" si="54"/>
        <v>No hay Programación</v>
      </c>
      <c r="U178" s="885" t="str">
        <f t="shared" si="44"/>
        <v>De acuerdo con lo programado</v>
      </c>
      <c r="V178" s="883" t="s">
        <v>1927</v>
      </c>
      <c r="W178" s="895"/>
      <c r="X178" s="795" t="str">
        <f t="shared" si="55"/>
        <v>No hay ejecución</v>
      </c>
      <c r="Y178" s="885" t="str">
        <f t="shared" si="45"/>
        <v>NA</v>
      </c>
      <c r="Z178" s="883" t="s">
        <v>1927</v>
      </c>
      <c r="AA178" s="797">
        <v>0</v>
      </c>
      <c r="AB178" s="795" t="str">
        <f t="shared" si="61"/>
        <v>No hay Programación</v>
      </c>
      <c r="AC178" s="885" t="str">
        <f t="shared" si="46"/>
        <v>De acuerdo con lo programado</v>
      </c>
      <c r="AD178" s="883" t="s">
        <v>1927</v>
      </c>
      <c r="AE178" s="787">
        <v>0</v>
      </c>
      <c r="AF178" s="795" t="str">
        <f t="shared" si="62"/>
        <v>No hay Programación</v>
      </c>
      <c r="AG178" s="885" t="str">
        <f t="shared" si="47"/>
        <v>De acuerdo con lo programado</v>
      </c>
      <c r="AH178" s="875" t="s">
        <v>1927</v>
      </c>
      <c r="AI178" s="799">
        <f t="shared" si="51"/>
        <v>1</v>
      </c>
      <c r="AJ178" s="800" t="str">
        <f t="shared" si="58"/>
        <v>No hay Programación</v>
      </c>
      <c r="AK178" s="885" t="str">
        <f t="shared" si="48"/>
        <v>De acuerdo con lo programado</v>
      </c>
      <c r="AL178" s="875" t="s">
        <v>1927</v>
      </c>
      <c r="AM178" s="536"/>
    </row>
    <row r="179" spans="1:39" ht="48" customHeight="1" thickTop="1" thickBot="1">
      <c r="A179" s="877">
        <f t="shared" si="63"/>
        <v>164</v>
      </c>
      <c r="B179" s="878">
        <v>0</v>
      </c>
      <c r="C179" s="878">
        <v>0</v>
      </c>
      <c r="D179" s="878">
        <v>0</v>
      </c>
      <c r="E179" s="878">
        <v>0</v>
      </c>
      <c r="F179" s="899" t="s">
        <v>3643</v>
      </c>
      <c r="G179" s="898" t="s">
        <v>1927</v>
      </c>
      <c r="H179" s="906" t="s">
        <v>1927</v>
      </c>
      <c r="I179" s="792">
        <v>0</v>
      </c>
      <c r="J179" s="792">
        <v>0</v>
      </c>
      <c r="K179" s="793">
        <f t="shared" si="53"/>
        <v>0</v>
      </c>
      <c r="L179" s="792">
        <v>0</v>
      </c>
      <c r="M179" s="792">
        <v>0</v>
      </c>
      <c r="N179" s="794">
        <f t="shared" si="59"/>
        <v>0</v>
      </c>
      <c r="O179" s="794">
        <f t="shared" si="60"/>
        <v>0</v>
      </c>
      <c r="P179" s="907" t="s">
        <v>1927</v>
      </c>
      <c r="Q179" s="895" t="s">
        <v>1927</v>
      </c>
      <c r="R179" s="883" t="s">
        <v>1927</v>
      </c>
      <c r="S179" s="797">
        <v>0</v>
      </c>
      <c r="T179" s="795" t="str">
        <f t="shared" si="54"/>
        <v>No hay Programación</v>
      </c>
      <c r="U179" s="885" t="str">
        <f t="shared" si="44"/>
        <v>De acuerdo con lo programado</v>
      </c>
      <c r="V179" s="883" t="s">
        <v>1927</v>
      </c>
      <c r="W179" s="895"/>
      <c r="X179" s="795" t="str">
        <f t="shared" si="55"/>
        <v>No hay ejecución</v>
      </c>
      <c r="Y179" s="885" t="str">
        <f t="shared" si="45"/>
        <v>NA</v>
      </c>
      <c r="Z179" s="883" t="s">
        <v>1927</v>
      </c>
      <c r="AA179" s="797">
        <v>0</v>
      </c>
      <c r="AB179" s="795" t="str">
        <f t="shared" si="61"/>
        <v>No hay Programación</v>
      </c>
      <c r="AC179" s="885" t="str">
        <f t="shared" si="46"/>
        <v>De acuerdo con lo programado</v>
      </c>
      <c r="AD179" s="883" t="s">
        <v>1927</v>
      </c>
      <c r="AE179" s="787">
        <v>0</v>
      </c>
      <c r="AF179" s="795" t="str">
        <f t="shared" si="62"/>
        <v>No hay Programación</v>
      </c>
      <c r="AG179" s="885" t="str">
        <f t="shared" si="47"/>
        <v>De acuerdo con lo programado</v>
      </c>
      <c r="AH179" s="875" t="s">
        <v>1927</v>
      </c>
      <c r="AI179" s="1021">
        <v>0</v>
      </c>
      <c r="AJ179" s="800" t="str">
        <f t="shared" si="58"/>
        <v>No hay Programación</v>
      </c>
      <c r="AK179" s="885" t="str">
        <f t="shared" si="48"/>
        <v>De acuerdo con lo programado</v>
      </c>
      <c r="AL179" s="875" t="s">
        <v>1927</v>
      </c>
      <c r="AM179" s="536"/>
    </row>
    <row r="180" spans="1:39" ht="48" customHeight="1" thickTop="1" thickBot="1">
      <c r="A180" s="877">
        <f t="shared" si="63"/>
        <v>165</v>
      </c>
      <c r="B180" s="878">
        <v>0</v>
      </c>
      <c r="C180" s="878">
        <v>0</v>
      </c>
      <c r="D180" s="878">
        <v>0</v>
      </c>
      <c r="E180" s="878">
        <v>0</v>
      </c>
      <c r="F180" s="899" t="s">
        <v>3644</v>
      </c>
      <c r="G180" s="898" t="s">
        <v>1927</v>
      </c>
      <c r="H180" s="906" t="s">
        <v>1927</v>
      </c>
      <c r="I180" s="792">
        <v>0</v>
      </c>
      <c r="J180" s="792">
        <v>0</v>
      </c>
      <c r="K180" s="793">
        <f t="shared" si="53"/>
        <v>0</v>
      </c>
      <c r="L180" s="792">
        <v>0</v>
      </c>
      <c r="M180" s="792">
        <v>0</v>
      </c>
      <c r="N180" s="794">
        <f t="shared" si="59"/>
        <v>0</v>
      </c>
      <c r="O180" s="794">
        <f t="shared" si="60"/>
        <v>0</v>
      </c>
      <c r="P180" s="907" t="s">
        <v>1927</v>
      </c>
      <c r="Q180" s="895" t="s">
        <v>1927</v>
      </c>
      <c r="R180" s="883" t="s">
        <v>1927</v>
      </c>
      <c r="S180" s="895">
        <v>2427</v>
      </c>
      <c r="T180" s="795" t="str">
        <f t="shared" si="54"/>
        <v>No hay Programación</v>
      </c>
      <c r="U180" s="885" t="str">
        <f t="shared" si="44"/>
        <v>De acuerdo con lo programado</v>
      </c>
      <c r="V180" s="883" t="s">
        <v>1927</v>
      </c>
      <c r="W180" s="895"/>
      <c r="X180" s="795" t="str">
        <f t="shared" si="55"/>
        <v>No hay ejecución</v>
      </c>
      <c r="Y180" s="885" t="str">
        <f t="shared" si="45"/>
        <v>NA</v>
      </c>
      <c r="Z180" s="883" t="s">
        <v>1927</v>
      </c>
      <c r="AA180" s="797">
        <v>0</v>
      </c>
      <c r="AB180" s="795" t="str">
        <f t="shared" si="61"/>
        <v>No hay Programación</v>
      </c>
      <c r="AC180" s="885" t="str">
        <f t="shared" si="46"/>
        <v>De acuerdo con lo programado</v>
      </c>
      <c r="AD180" s="883" t="s">
        <v>1927</v>
      </c>
      <c r="AE180" s="787">
        <v>0</v>
      </c>
      <c r="AF180" s="795" t="str">
        <f t="shared" si="62"/>
        <v>No hay Programación</v>
      </c>
      <c r="AG180" s="885" t="str">
        <f t="shared" si="47"/>
        <v>De acuerdo con lo programado</v>
      </c>
      <c r="AH180" s="875" t="s">
        <v>1927</v>
      </c>
      <c r="AI180" s="799">
        <f t="shared" si="51"/>
        <v>2427</v>
      </c>
      <c r="AJ180" s="800" t="str">
        <f t="shared" si="58"/>
        <v>No hay Programación</v>
      </c>
      <c r="AK180" s="885" t="str">
        <f t="shared" si="48"/>
        <v>De acuerdo con lo programado</v>
      </c>
      <c r="AL180" s="875" t="s">
        <v>1927</v>
      </c>
      <c r="AM180" s="536"/>
    </row>
    <row r="181" spans="1:39" ht="48" customHeight="1" thickTop="1" thickBot="1">
      <c r="A181" s="877">
        <f t="shared" si="63"/>
        <v>166</v>
      </c>
      <c r="B181" s="878">
        <v>0</v>
      </c>
      <c r="C181" s="878">
        <v>0</v>
      </c>
      <c r="D181" s="878">
        <v>0</v>
      </c>
      <c r="E181" s="878">
        <v>0</v>
      </c>
      <c r="F181" s="899" t="s">
        <v>3645</v>
      </c>
      <c r="G181" s="898" t="s">
        <v>1927</v>
      </c>
      <c r="H181" s="906" t="s">
        <v>1927</v>
      </c>
      <c r="I181" s="792">
        <v>0</v>
      </c>
      <c r="J181" s="792">
        <v>0</v>
      </c>
      <c r="K181" s="793">
        <f t="shared" si="53"/>
        <v>0</v>
      </c>
      <c r="L181" s="792">
        <v>0</v>
      </c>
      <c r="M181" s="792">
        <v>0</v>
      </c>
      <c r="N181" s="794">
        <f t="shared" si="59"/>
        <v>0</v>
      </c>
      <c r="O181" s="794">
        <f t="shared" si="60"/>
        <v>0</v>
      </c>
      <c r="P181" s="907" t="s">
        <v>1927</v>
      </c>
      <c r="Q181" s="895" t="s">
        <v>1927</v>
      </c>
      <c r="R181" s="883" t="s">
        <v>1927</v>
      </c>
      <c r="S181" s="797">
        <v>0</v>
      </c>
      <c r="T181" s="795" t="str">
        <f t="shared" si="54"/>
        <v>No hay Programación</v>
      </c>
      <c r="U181" s="885" t="str">
        <f t="shared" si="44"/>
        <v>De acuerdo con lo programado</v>
      </c>
      <c r="V181" s="883" t="s">
        <v>1927</v>
      </c>
      <c r="W181" s="895"/>
      <c r="X181" s="795" t="str">
        <f t="shared" si="55"/>
        <v>No hay ejecución</v>
      </c>
      <c r="Y181" s="885" t="str">
        <f t="shared" si="45"/>
        <v>NA</v>
      </c>
      <c r="Z181" s="883" t="s">
        <v>1927</v>
      </c>
      <c r="AA181" s="797">
        <v>0</v>
      </c>
      <c r="AB181" s="795" t="str">
        <f t="shared" si="61"/>
        <v>No hay Programación</v>
      </c>
      <c r="AC181" s="885" t="str">
        <f t="shared" si="46"/>
        <v>De acuerdo con lo programado</v>
      </c>
      <c r="AD181" s="883" t="s">
        <v>1927</v>
      </c>
      <c r="AE181" s="787">
        <v>0</v>
      </c>
      <c r="AF181" s="795" t="str">
        <f t="shared" si="62"/>
        <v>No hay Programación</v>
      </c>
      <c r="AG181" s="885" t="str">
        <f t="shared" si="47"/>
        <v>De acuerdo con lo programado</v>
      </c>
      <c r="AH181" s="875" t="s">
        <v>1927</v>
      </c>
      <c r="AI181" s="1021">
        <v>0</v>
      </c>
      <c r="AJ181" s="800" t="str">
        <f t="shared" si="58"/>
        <v>No hay Programación</v>
      </c>
      <c r="AK181" s="885" t="str">
        <f t="shared" si="48"/>
        <v>De acuerdo con lo programado</v>
      </c>
      <c r="AL181" s="875" t="s">
        <v>1927</v>
      </c>
      <c r="AM181" s="536"/>
    </row>
    <row r="182" spans="1:39" ht="48" customHeight="1" thickTop="1" thickBot="1">
      <c r="A182" s="877">
        <f t="shared" si="63"/>
        <v>167</v>
      </c>
      <c r="B182" s="878">
        <v>0</v>
      </c>
      <c r="C182" s="878">
        <v>0</v>
      </c>
      <c r="D182" s="878">
        <v>0</v>
      </c>
      <c r="E182" s="878">
        <v>0</v>
      </c>
      <c r="F182" s="899" t="s">
        <v>3644</v>
      </c>
      <c r="G182" s="898" t="s">
        <v>1927</v>
      </c>
      <c r="H182" s="906" t="s">
        <v>1927</v>
      </c>
      <c r="I182" s="792">
        <v>0</v>
      </c>
      <c r="J182" s="792">
        <v>0</v>
      </c>
      <c r="K182" s="793">
        <f t="shared" si="53"/>
        <v>0</v>
      </c>
      <c r="L182" s="792">
        <v>0</v>
      </c>
      <c r="M182" s="792">
        <v>0</v>
      </c>
      <c r="N182" s="794">
        <f t="shared" si="59"/>
        <v>0</v>
      </c>
      <c r="O182" s="794">
        <f t="shared" si="60"/>
        <v>0</v>
      </c>
      <c r="P182" s="907" t="s">
        <v>1927</v>
      </c>
      <c r="Q182" s="895" t="s">
        <v>1927</v>
      </c>
      <c r="R182" s="883" t="s">
        <v>1927</v>
      </c>
      <c r="S182" s="797">
        <v>0</v>
      </c>
      <c r="T182" s="795" t="str">
        <f t="shared" si="54"/>
        <v>No hay Programación</v>
      </c>
      <c r="U182" s="885" t="str">
        <f t="shared" si="44"/>
        <v>De acuerdo con lo programado</v>
      </c>
      <c r="V182" s="883" t="s">
        <v>1927</v>
      </c>
      <c r="W182" s="895"/>
      <c r="X182" s="795" t="str">
        <f t="shared" si="55"/>
        <v>No hay ejecución</v>
      </c>
      <c r="Y182" s="885" t="str">
        <f t="shared" si="45"/>
        <v>NA</v>
      </c>
      <c r="Z182" s="883" t="s">
        <v>1927</v>
      </c>
      <c r="AA182" s="797">
        <v>0</v>
      </c>
      <c r="AB182" s="795" t="str">
        <f t="shared" si="61"/>
        <v>No hay Programación</v>
      </c>
      <c r="AC182" s="885" t="str">
        <f t="shared" si="46"/>
        <v>De acuerdo con lo programado</v>
      </c>
      <c r="AD182" s="883" t="s">
        <v>1927</v>
      </c>
      <c r="AE182" s="787">
        <v>0</v>
      </c>
      <c r="AF182" s="795" t="str">
        <f t="shared" si="62"/>
        <v>No hay Programación</v>
      </c>
      <c r="AG182" s="885" t="str">
        <f t="shared" si="47"/>
        <v>De acuerdo con lo programado</v>
      </c>
      <c r="AH182" s="875" t="s">
        <v>1927</v>
      </c>
      <c r="AI182" s="1021">
        <v>0</v>
      </c>
      <c r="AJ182" s="800" t="str">
        <f t="shared" si="58"/>
        <v>No hay Programación</v>
      </c>
      <c r="AK182" s="885" t="str">
        <f t="shared" si="48"/>
        <v>De acuerdo con lo programado</v>
      </c>
      <c r="AL182" s="875" t="s">
        <v>1927</v>
      </c>
      <c r="AM182" s="536"/>
    </row>
    <row r="183" spans="1:39" ht="48" customHeight="1" thickTop="1" thickBot="1">
      <c r="A183" s="877">
        <f t="shared" si="63"/>
        <v>168</v>
      </c>
      <c r="B183" s="878">
        <v>0</v>
      </c>
      <c r="C183" s="878">
        <v>0</v>
      </c>
      <c r="D183" s="878">
        <v>0</v>
      </c>
      <c r="E183" s="878">
        <v>0</v>
      </c>
      <c r="F183" s="899" t="s">
        <v>3645</v>
      </c>
      <c r="G183" s="898" t="s">
        <v>1927</v>
      </c>
      <c r="H183" s="906" t="s">
        <v>1927</v>
      </c>
      <c r="I183" s="792">
        <v>0</v>
      </c>
      <c r="J183" s="792">
        <v>0</v>
      </c>
      <c r="K183" s="793">
        <f t="shared" si="53"/>
        <v>0</v>
      </c>
      <c r="L183" s="792">
        <v>0</v>
      </c>
      <c r="M183" s="792">
        <v>0</v>
      </c>
      <c r="N183" s="794">
        <f t="shared" si="59"/>
        <v>0</v>
      </c>
      <c r="O183" s="794">
        <f t="shared" si="60"/>
        <v>0</v>
      </c>
      <c r="P183" s="907" t="s">
        <v>1927</v>
      </c>
      <c r="Q183" s="895" t="s">
        <v>1927</v>
      </c>
      <c r="R183" s="883" t="s">
        <v>1927</v>
      </c>
      <c r="S183" s="797">
        <v>0</v>
      </c>
      <c r="T183" s="795" t="str">
        <f t="shared" si="54"/>
        <v>No hay Programación</v>
      </c>
      <c r="U183" s="885" t="str">
        <f t="shared" si="44"/>
        <v>De acuerdo con lo programado</v>
      </c>
      <c r="V183" s="883" t="s">
        <v>1927</v>
      </c>
      <c r="W183" s="895"/>
      <c r="X183" s="795" t="str">
        <f t="shared" si="55"/>
        <v>No hay ejecución</v>
      </c>
      <c r="Y183" s="885" t="str">
        <f t="shared" si="45"/>
        <v>NA</v>
      </c>
      <c r="Z183" s="883" t="s">
        <v>1927</v>
      </c>
      <c r="AA183" s="797">
        <v>0</v>
      </c>
      <c r="AB183" s="795" t="str">
        <f t="shared" si="61"/>
        <v>No hay Programación</v>
      </c>
      <c r="AC183" s="885" t="str">
        <f t="shared" si="46"/>
        <v>De acuerdo con lo programado</v>
      </c>
      <c r="AD183" s="883" t="s">
        <v>1927</v>
      </c>
      <c r="AE183" s="787">
        <v>0</v>
      </c>
      <c r="AF183" s="795" t="str">
        <f t="shared" si="62"/>
        <v>No hay Programación</v>
      </c>
      <c r="AG183" s="885" t="str">
        <f t="shared" si="47"/>
        <v>De acuerdo con lo programado</v>
      </c>
      <c r="AH183" s="875" t="s">
        <v>1927</v>
      </c>
      <c r="AI183" s="1021">
        <v>0</v>
      </c>
      <c r="AJ183" s="800" t="str">
        <f t="shared" si="58"/>
        <v>No hay Programación</v>
      </c>
      <c r="AK183" s="885" t="str">
        <f t="shared" si="48"/>
        <v>De acuerdo con lo programado</v>
      </c>
      <c r="AL183" s="875" t="s">
        <v>1927</v>
      </c>
      <c r="AM183" s="536"/>
    </row>
    <row r="184" spans="1:39" ht="48" customHeight="1" thickTop="1" thickBot="1">
      <c r="A184" s="877">
        <f t="shared" si="63"/>
        <v>169</v>
      </c>
      <c r="B184" s="878">
        <v>0</v>
      </c>
      <c r="C184" s="878">
        <v>0</v>
      </c>
      <c r="D184" s="878">
        <v>0</v>
      </c>
      <c r="E184" s="878">
        <v>0</v>
      </c>
      <c r="F184" s="899" t="s">
        <v>3646</v>
      </c>
      <c r="G184" s="898" t="s">
        <v>1927</v>
      </c>
      <c r="H184" s="906" t="s">
        <v>1927</v>
      </c>
      <c r="I184" s="792">
        <v>0</v>
      </c>
      <c r="J184" s="792">
        <v>0</v>
      </c>
      <c r="K184" s="793">
        <f t="shared" si="53"/>
        <v>0</v>
      </c>
      <c r="L184" s="792">
        <v>0</v>
      </c>
      <c r="M184" s="792">
        <v>0</v>
      </c>
      <c r="N184" s="794">
        <f t="shared" si="59"/>
        <v>0</v>
      </c>
      <c r="O184" s="794">
        <f t="shared" si="60"/>
        <v>0</v>
      </c>
      <c r="P184" s="907" t="s">
        <v>1927</v>
      </c>
      <c r="Q184" s="895" t="s">
        <v>1927</v>
      </c>
      <c r="R184" s="883" t="s">
        <v>1927</v>
      </c>
      <c r="S184" s="895">
        <v>0</v>
      </c>
      <c r="T184" s="795" t="str">
        <f t="shared" si="54"/>
        <v>No hay Programación</v>
      </c>
      <c r="U184" s="885" t="str">
        <f t="shared" si="44"/>
        <v>De acuerdo con lo programado</v>
      </c>
      <c r="V184" s="883" t="s">
        <v>1927</v>
      </c>
      <c r="W184" s="895"/>
      <c r="X184" s="795" t="str">
        <f t="shared" si="55"/>
        <v>No hay ejecución</v>
      </c>
      <c r="Y184" s="885" t="str">
        <f t="shared" si="45"/>
        <v>NA</v>
      </c>
      <c r="Z184" s="883" t="s">
        <v>1927</v>
      </c>
      <c r="AA184" s="797">
        <v>0</v>
      </c>
      <c r="AB184" s="795" t="str">
        <f t="shared" si="61"/>
        <v>No hay Programación</v>
      </c>
      <c r="AC184" s="885" t="str">
        <f t="shared" si="46"/>
        <v>De acuerdo con lo programado</v>
      </c>
      <c r="AD184" s="883" t="s">
        <v>1927</v>
      </c>
      <c r="AE184" s="787">
        <v>0</v>
      </c>
      <c r="AF184" s="795" t="str">
        <f t="shared" si="62"/>
        <v>No hay Programación</v>
      </c>
      <c r="AG184" s="885" t="str">
        <f t="shared" si="47"/>
        <v>De acuerdo con lo programado</v>
      </c>
      <c r="AH184" s="875" t="s">
        <v>1927</v>
      </c>
      <c r="AI184" s="1021">
        <v>0</v>
      </c>
      <c r="AJ184" s="800" t="str">
        <f t="shared" si="58"/>
        <v>No hay Programación</v>
      </c>
      <c r="AK184" s="885" t="str">
        <f t="shared" si="48"/>
        <v>De acuerdo con lo programado</v>
      </c>
      <c r="AL184" s="875" t="s">
        <v>1927</v>
      </c>
      <c r="AM184" s="536"/>
    </row>
    <row r="185" spans="1:39" ht="11" hidden="1" thickTop="1"/>
    <row r="186" spans="1:39" ht="11" thickTop="1"/>
  </sheetData>
  <autoFilter ref="AK1:AK185" xr:uid="{BC95F60B-058F-4A8D-93EB-962A2BBEEF72}">
    <filterColumn colId="0">
      <filters>
        <filter val="De acuerdo con lo programado"/>
      </filters>
    </filterColumn>
  </autoFilter>
  <mergeCells count="48">
    <mergeCell ref="S11:AH11"/>
    <mergeCell ref="AI11:AL12"/>
    <mergeCell ref="AA12:AD12"/>
    <mergeCell ref="AE12:AH12"/>
    <mergeCell ref="AE13:AE14"/>
    <mergeCell ref="AF13:AF14"/>
    <mergeCell ref="AG13:AG14"/>
    <mergeCell ref="AH13:AH14"/>
    <mergeCell ref="AI13:AI14"/>
    <mergeCell ref="AJ13:AJ14"/>
    <mergeCell ref="AK13:AK14"/>
    <mergeCell ref="AL13:AL14"/>
    <mergeCell ref="S12:V12"/>
    <mergeCell ref="W12:Z12"/>
    <mergeCell ref="S13:S14"/>
    <mergeCell ref="A1:E1"/>
    <mergeCell ref="G1:Q3"/>
    <mergeCell ref="A2:E2"/>
    <mergeCell ref="A6:E6"/>
    <mergeCell ref="A7:E7"/>
    <mergeCell ref="A8:E8"/>
    <mergeCell ref="A9:E9"/>
    <mergeCell ref="A11:A14"/>
    <mergeCell ref="B11:E11"/>
    <mergeCell ref="F11:R11"/>
    <mergeCell ref="B12:B14"/>
    <mergeCell ref="C12:C14"/>
    <mergeCell ref="D12:D14"/>
    <mergeCell ref="E12:E14"/>
    <mergeCell ref="G13:G14"/>
    <mergeCell ref="P12:P14"/>
    <mergeCell ref="Q12:Q14"/>
    <mergeCell ref="F12:F14"/>
    <mergeCell ref="G12:O12"/>
    <mergeCell ref="R12:R14"/>
    <mergeCell ref="H13:H14"/>
    <mergeCell ref="I13:N13"/>
    <mergeCell ref="AB13:AB14"/>
    <mergeCell ref="AC13:AC14"/>
    <mergeCell ref="AD13:AD14"/>
    <mergeCell ref="T13:T14"/>
    <mergeCell ref="Z13:Z14"/>
    <mergeCell ref="AA13:AA14"/>
    <mergeCell ref="Y13:Y14"/>
    <mergeCell ref="V13:V14"/>
    <mergeCell ref="W13:W14"/>
    <mergeCell ref="X13:X14"/>
    <mergeCell ref="U13:U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D7FC-DC6A-4629-B77C-8FB4D5F7271A}">
  <sheetPr>
    <tabColor rgb="FFFFFF00"/>
  </sheetPr>
  <dimension ref="A1:O152"/>
  <sheetViews>
    <sheetView showGridLines="0" topLeftCell="A112" zoomScale="89" zoomScaleNormal="100" workbookViewId="0">
      <selection activeCell="B27" sqref="B27"/>
    </sheetView>
  </sheetViews>
  <sheetFormatPr baseColWidth="10" defaultColWidth="11.453125" defaultRowHeight="14.5"/>
  <cols>
    <col min="1" max="1" width="22.453125" customWidth="1"/>
    <col min="2" max="2" width="58.453125" customWidth="1"/>
    <col min="3" max="3" width="18.90625" customWidth="1"/>
    <col min="4" max="4" width="15.90625" customWidth="1"/>
    <col min="6" max="6" width="12.54296875" customWidth="1"/>
    <col min="7" max="7" width="13.90625" customWidth="1"/>
    <col min="8" max="8" width="20" customWidth="1"/>
  </cols>
  <sheetData>
    <row r="1" spans="1:15" s="34" customFormat="1" ht="15.5">
      <c r="B1" s="35"/>
    </row>
    <row r="2" spans="1:15" s="34" customFormat="1" ht="15.5">
      <c r="B2" s="35"/>
      <c r="E2" s="36"/>
    </row>
    <row r="3" spans="1:15" s="34" customFormat="1" ht="15.5">
      <c r="B3" s="35"/>
      <c r="D3" s="36"/>
      <c r="E3" s="36"/>
    </row>
    <row r="4" spans="1:15" s="34" customFormat="1" ht="15.5">
      <c r="B4" s="35"/>
    </row>
    <row r="5" spans="1:15" s="34" customFormat="1" ht="26.15" customHeight="1">
      <c r="A5" s="1213" t="s">
        <v>11</v>
      </c>
      <c r="B5" s="1213"/>
      <c r="C5" s="1213"/>
      <c r="D5" s="1213"/>
      <c r="E5" s="1213"/>
      <c r="F5" s="1213"/>
      <c r="G5" s="1213"/>
      <c r="H5" s="37"/>
      <c r="I5" s="37"/>
      <c r="J5" s="37"/>
      <c r="K5" s="37"/>
      <c r="L5" s="37"/>
      <c r="M5" s="38"/>
    </row>
    <row r="6" spans="1:15" s="34" customFormat="1" ht="15.5">
      <c r="B6" s="35"/>
    </row>
    <row r="7" spans="1:15">
      <c r="A7" s="1228" t="s">
        <v>12</v>
      </c>
      <c r="B7" s="1228"/>
      <c r="C7" s="1228"/>
      <c r="D7" s="1228"/>
      <c r="E7" s="1228"/>
      <c r="F7" s="1228"/>
      <c r="G7" s="1228"/>
    </row>
    <row r="8" spans="1:15" ht="35.15" customHeight="1">
      <c r="A8" s="1228"/>
      <c r="B8" s="1228"/>
      <c r="C8" s="1228"/>
      <c r="D8" s="1228"/>
      <c r="E8" s="1228"/>
      <c r="F8" s="1228"/>
      <c r="G8" s="1228"/>
      <c r="H8" s="50"/>
      <c r="I8" s="50"/>
      <c r="J8" s="50"/>
      <c r="K8" s="50"/>
      <c r="L8" s="50"/>
      <c r="M8" s="50"/>
    </row>
    <row r="9" spans="1:15" s="45" customFormat="1" ht="25">
      <c r="A9" s="48"/>
      <c r="B9" s="48"/>
      <c r="C9" s="48"/>
      <c r="D9" s="48"/>
      <c r="E9" s="48"/>
      <c r="F9" s="48"/>
      <c r="G9" s="48"/>
      <c r="H9" s="48"/>
      <c r="I9" s="48"/>
      <c r="J9" s="48"/>
      <c r="K9" s="60"/>
      <c r="L9" s="60"/>
      <c r="M9" s="60"/>
    </row>
    <row r="10" spans="1:15" ht="72.5">
      <c r="A10" s="49" t="s">
        <v>13</v>
      </c>
      <c r="B10" s="1" t="s">
        <v>14</v>
      </c>
      <c r="C10" s="1" t="s">
        <v>15</v>
      </c>
      <c r="D10" s="1" t="s">
        <v>16</v>
      </c>
      <c r="E10" s="1" t="s">
        <v>17</v>
      </c>
      <c r="F10" s="1" t="s">
        <v>18</v>
      </c>
      <c r="G10" s="1" t="s">
        <v>19</v>
      </c>
    </row>
    <row r="11" spans="1:15" ht="188.5">
      <c r="A11" s="1222" t="s">
        <v>20</v>
      </c>
      <c r="B11" s="1214" t="s">
        <v>21</v>
      </c>
      <c r="C11" s="2" t="s">
        <v>22</v>
      </c>
      <c r="D11" s="3" t="s">
        <v>23</v>
      </c>
      <c r="E11" s="82" t="s">
        <v>24</v>
      </c>
      <c r="F11" s="3" t="s">
        <v>25</v>
      </c>
      <c r="G11" s="3" t="s">
        <v>26</v>
      </c>
    </row>
    <row r="12" spans="1:15" ht="174">
      <c r="A12" s="1223"/>
      <c r="B12" s="1215"/>
      <c r="C12" s="2" t="s">
        <v>27</v>
      </c>
      <c r="D12" s="3" t="s">
        <v>28</v>
      </c>
      <c r="E12" s="82" t="s">
        <v>29</v>
      </c>
      <c r="F12" s="3" t="s">
        <v>30</v>
      </c>
      <c r="G12" s="4" t="s">
        <v>31</v>
      </c>
    </row>
    <row r="13" spans="1:15" ht="232">
      <c r="A13" s="1224"/>
      <c r="B13" s="3" t="s">
        <v>32</v>
      </c>
      <c r="C13" s="2" t="s">
        <v>33</v>
      </c>
      <c r="D13" s="3" t="s">
        <v>34</v>
      </c>
      <c r="E13" s="83" t="s">
        <v>35</v>
      </c>
      <c r="F13" s="3" t="s">
        <v>36</v>
      </c>
      <c r="G13" s="4" t="s">
        <v>37</v>
      </c>
    </row>
    <row r="14" spans="1:15">
      <c r="A14" s="5"/>
      <c r="B14" s="5"/>
      <c r="C14" s="5"/>
      <c r="D14" s="5"/>
      <c r="E14" s="5"/>
      <c r="F14" s="5"/>
      <c r="G14" s="5"/>
      <c r="H14" s="5"/>
      <c r="I14" s="5"/>
      <c r="J14" s="6"/>
      <c r="K14" s="6"/>
      <c r="L14" s="6"/>
      <c r="M14" s="7"/>
    </row>
    <row r="15" spans="1:15" ht="45.9" customHeight="1">
      <c r="A15" s="1229" t="s">
        <v>38</v>
      </c>
      <c r="B15" s="1229"/>
      <c r="C15" s="1229"/>
      <c r="D15" s="1229"/>
      <c r="E15" s="1229"/>
      <c r="F15" s="1229"/>
      <c r="G15" s="1229"/>
      <c r="H15" s="1229"/>
      <c r="I15" s="1226"/>
      <c r="J15" s="1227"/>
      <c r="K15" s="1227"/>
      <c r="L15" s="1227"/>
      <c r="M15" s="1227"/>
      <c r="N15" s="1227"/>
      <c r="O15" s="1227"/>
    </row>
    <row r="16" spans="1:15" ht="23.5">
      <c r="A16" s="1217" t="s">
        <v>39</v>
      </c>
      <c r="B16" s="1217"/>
      <c r="C16" s="1217"/>
      <c r="D16" s="1217"/>
      <c r="E16" s="1217"/>
      <c r="F16" s="1217"/>
      <c r="G16" s="1217"/>
      <c r="H16" s="1217"/>
      <c r="I16" s="21"/>
      <c r="J16" s="21"/>
      <c r="K16" s="19"/>
      <c r="L16" s="9"/>
      <c r="M16" s="9"/>
    </row>
    <row r="17" spans="1:13" ht="87">
      <c r="A17" s="29" t="s">
        <v>40</v>
      </c>
      <c r="B17" s="30" t="s">
        <v>41</v>
      </c>
      <c r="C17" s="29" t="s">
        <v>16</v>
      </c>
      <c r="D17" s="30" t="s">
        <v>42</v>
      </c>
      <c r="E17" s="31" t="s">
        <v>43</v>
      </c>
      <c r="F17" s="31" t="s">
        <v>44</v>
      </c>
      <c r="G17" s="32" t="s">
        <v>45</v>
      </c>
      <c r="H17" s="30" t="s">
        <v>46</v>
      </c>
      <c r="I17" s="1225"/>
      <c r="J17" s="1225"/>
    </row>
    <row r="18" spans="1:13" ht="102.65" customHeight="1">
      <c r="A18" s="31" t="s">
        <v>47</v>
      </c>
      <c r="B18" s="14" t="s">
        <v>48</v>
      </c>
      <c r="C18" s="14" t="s">
        <v>49</v>
      </c>
      <c r="D18" s="17" t="s">
        <v>50</v>
      </c>
      <c r="E18" s="27" t="s">
        <v>51</v>
      </c>
      <c r="F18" s="14" t="s">
        <v>52</v>
      </c>
      <c r="G18" s="14" t="s">
        <v>53</v>
      </c>
      <c r="H18" s="14" t="s">
        <v>54</v>
      </c>
    </row>
    <row r="19" spans="1:13" ht="87">
      <c r="A19" s="33" t="s">
        <v>55</v>
      </c>
      <c r="B19" s="15" t="s">
        <v>56</v>
      </c>
      <c r="C19" s="14" t="s">
        <v>57</v>
      </c>
      <c r="D19" s="17" t="s">
        <v>58</v>
      </c>
      <c r="E19" s="27" t="s">
        <v>59</v>
      </c>
      <c r="F19" s="14" t="s">
        <v>52</v>
      </c>
      <c r="G19" s="14" t="s">
        <v>60</v>
      </c>
      <c r="H19" s="14" t="s">
        <v>61</v>
      </c>
      <c r="I19" s="19"/>
      <c r="J19" s="19"/>
      <c r="K19" s="19"/>
      <c r="L19" s="10"/>
      <c r="M19" s="9"/>
    </row>
    <row r="20" spans="1:13" ht="130.5">
      <c r="A20" s="1216" t="s">
        <v>62</v>
      </c>
      <c r="B20" s="17" t="s">
        <v>63</v>
      </c>
      <c r="C20" s="15" t="s">
        <v>64</v>
      </c>
      <c r="D20" s="17" t="s">
        <v>65</v>
      </c>
      <c r="E20" s="27" t="s">
        <v>66</v>
      </c>
      <c r="F20" s="14" t="s">
        <v>52</v>
      </c>
      <c r="G20" s="14" t="s">
        <v>53</v>
      </c>
      <c r="H20" s="14" t="s">
        <v>54</v>
      </c>
      <c r="I20" s="19"/>
      <c r="J20" s="19"/>
      <c r="K20" s="19"/>
      <c r="L20" s="10"/>
      <c r="M20" s="9"/>
    </row>
    <row r="21" spans="1:13" ht="188.5">
      <c r="A21" s="1216"/>
      <c r="B21" s="17"/>
      <c r="C21" s="15" t="s">
        <v>67</v>
      </c>
      <c r="D21" s="17" t="s">
        <v>68</v>
      </c>
      <c r="E21" s="27" t="s">
        <v>69</v>
      </c>
      <c r="F21" s="14" t="s">
        <v>52</v>
      </c>
      <c r="G21" s="14" t="s">
        <v>53</v>
      </c>
      <c r="H21" s="14" t="s">
        <v>54</v>
      </c>
      <c r="I21" s="19"/>
      <c r="J21" s="19"/>
      <c r="K21" s="19"/>
      <c r="L21" s="10"/>
      <c r="M21" s="9"/>
    </row>
    <row r="22" spans="1:13" ht="130.5">
      <c r="A22" s="33" t="s">
        <v>70</v>
      </c>
      <c r="B22" s="22" t="s">
        <v>70</v>
      </c>
      <c r="C22" s="22" t="s">
        <v>71</v>
      </c>
      <c r="D22" s="23" t="s">
        <v>72</v>
      </c>
      <c r="E22" s="27"/>
      <c r="F22" s="14" t="s">
        <v>73</v>
      </c>
      <c r="G22" s="14"/>
      <c r="H22" s="14"/>
      <c r="I22" s="19"/>
      <c r="J22" s="19"/>
      <c r="K22" s="19"/>
      <c r="L22" s="10"/>
      <c r="M22" s="9"/>
    </row>
    <row r="23" spans="1:13" ht="87">
      <c r="A23" s="24" t="s">
        <v>40</v>
      </c>
      <c r="B23" s="24" t="s">
        <v>41</v>
      </c>
      <c r="C23" s="24" t="s">
        <v>16</v>
      </c>
      <c r="D23" s="24" t="s">
        <v>42</v>
      </c>
      <c r="E23" s="24" t="s">
        <v>43</v>
      </c>
      <c r="F23" s="24" t="s">
        <v>44</v>
      </c>
      <c r="G23" s="24" t="s">
        <v>45</v>
      </c>
      <c r="H23" s="24" t="s">
        <v>46</v>
      </c>
      <c r="I23" s="19"/>
      <c r="J23" s="19"/>
      <c r="K23" s="19"/>
      <c r="L23" s="10"/>
      <c r="M23" s="9"/>
    </row>
    <row r="24" spans="1:13" ht="246.5">
      <c r="A24" s="24" t="s">
        <v>74</v>
      </c>
      <c r="B24" s="15" t="s">
        <v>75</v>
      </c>
      <c r="C24" s="15" t="s">
        <v>76</v>
      </c>
      <c r="D24" s="14" t="s">
        <v>77</v>
      </c>
      <c r="E24" s="14" t="s">
        <v>78</v>
      </c>
      <c r="F24" s="14" t="s">
        <v>79</v>
      </c>
      <c r="G24" s="14" t="s">
        <v>80</v>
      </c>
      <c r="H24" s="14" t="s">
        <v>81</v>
      </c>
      <c r="I24" s="19"/>
      <c r="J24" s="19"/>
      <c r="K24" s="19"/>
      <c r="L24" s="10"/>
      <c r="M24" s="9"/>
    </row>
    <row r="25" spans="1:13" ht="203">
      <c r="A25" s="25" t="s">
        <v>82</v>
      </c>
      <c r="B25" s="15" t="s">
        <v>83</v>
      </c>
      <c r="C25" s="15" t="s">
        <v>84</v>
      </c>
      <c r="D25" s="17" t="s">
        <v>85</v>
      </c>
      <c r="E25" s="14" t="s">
        <v>86</v>
      </c>
      <c r="F25" s="14" t="s">
        <v>87</v>
      </c>
      <c r="G25" s="14" t="s">
        <v>88</v>
      </c>
      <c r="H25" s="14" t="s">
        <v>89</v>
      </c>
      <c r="I25" s="19"/>
      <c r="J25" s="19"/>
      <c r="K25" s="19"/>
      <c r="L25" s="10"/>
      <c r="M25" s="9"/>
    </row>
    <row r="26" spans="1:13" ht="116">
      <c r="A26" s="25" t="s">
        <v>90</v>
      </c>
      <c r="B26" s="14" t="s">
        <v>91</v>
      </c>
      <c r="C26" s="15" t="s">
        <v>92</v>
      </c>
      <c r="D26" s="17"/>
      <c r="E26" s="14"/>
      <c r="F26" s="14" t="s">
        <v>93</v>
      </c>
      <c r="G26" s="18"/>
      <c r="H26" s="14"/>
      <c r="I26" s="19"/>
      <c r="J26" s="19"/>
      <c r="K26" s="19"/>
      <c r="L26" s="10"/>
      <c r="M26" s="9"/>
    </row>
    <row r="27" spans="1:13" ht="203">
      <c r="A27" s="25" t="s">
        <v>94</v>
      </c>
      <c r="B27" s="14" t="s">
        <v>95</v>
      </c>
      <c r="C27" s="14" t="s">
        <v>96</v>
      </c>
      <c r="D27" s="26" t="s">
        <v>97</v>
      </c>
      <c r="E27" s="14" t="s">
        <v>98</v>
      </c>
      <c r="F27" s="14" t="s">
        <v>99</v>
      </c>
      <c r="G27" s="14" t="s">
        <v>100</v>
      </c>
      <c r="H27" s="14" t="s">
        <v>101</v>
      </c>
      <c r="I27" s="10"/>
      <c r="J27" s="10"/>
      <c r="K27" s="9"/>
      <c r="L27" s="9"/>
      <c r="M27" s="9"/>
    </row>
    <row r="28" spans="1:13" ht="101.5">
      <c r="A28" s="25" t="s">
        <v>102</v>
      </c>
      <c r="B28" s="14" t="s">
        <v>103</v>
      </c>
      <c r="C28" s="14" t="s">
        <v>104</v>
      </c>
      <c r="D28" s="27" t="s">
        <v>105</v>
      </c>
      <c r="E28" s="14" t="s">
        <v>106</v>
      </c>
      <c r="F28" s="14" t="s">
        <v>107</v>
      </c>
      <c r="G28" s="14" t="s">
        <v>108</v>
      </c>
      <c r="H28" s="14" t="s">
        <v>109</v>
      </c>
      <c r="I28" s="9"/>
      <c r="J28" s="9"/>
      <c r="K28" s="9"/>
      <c r="L28" s="9"/>
      <c r="M28" s="9"/>
    </row>
    <row r="29" spans="1:13" ht="87">
      <c r="A29" s="28" t="s">
        <v>40</v>
      </c>
      <c r="B29" s="28" t="s">
        <v>41</v>
      </c>
      <c r="C29" s="28" t="s">
        <v>16</v>
      </c>
      <c r="D29" s="28" t="s">
        <v>42</v>
      </c>
      <c r="E29" s="28" t="s">
        <v>43</v>
      </c>
      <c r="F29" s="28" t="s">
        <v>44</v>
      </c>
      <c r="G29" s="28" t="s">
        <v>45</v>
      </c>
      <c r="H29" s="28" t="s">
        <v>46</v>
      </c>
      <c r="I29" s="9"/>
      <c r="J29" s="9"/>
      <c r="K29" s="9"/>
      <c r="L29" s="9"/>
      <c r="M29" s="9"/>
    </row>
    <row r="30" spans="1:13" ht="232">
      <c r="A30" s="11" t="s">
        <v>110</v>
      </c>
      <c r="B30" s="12" t="s">
        <v>111</v>
      </c>
      <c r="C30" s="12" t="s">
        <v>112</v>
      </c>
      <c r="D30" s="17" t="s">
        <v>113</v>
      </c>
      <c r="E30" s="14" t="s">
        <v>114</v>
      </c>
      <c r="F30" s="14" t="s">
        <v>52</v>
      </c>
      <c r="G30" s="14" t="s">
        <v>60</v>
      </c>
      <c r="H30" s="14" t="s">
        <v>115</v>
      </c>
      <c r="I30" s="9"/>
      <c r="J30" s="9"/>
      <c r="K30" s="9"/>
      <c r="L30" s="9"/>
      <c r="M30" s="9"/>
    </row>
    <row r="31" spans="1:13" ht="203">
      <c r="A31" s="11" t="s">
        <v>110</v>
      </c>
      <c r="B31" s="12" t="s">
        <v>116</v>
      </c>
      <c r="C31" s="15" t="s">
        <v>117</v>
      </c>
      <c r="D31" s="2" t="s">
        <v>118</v>
      </c>
      <c r="E31" s="14" t="s">
        <v>119</v>
      </c>
      <c r="F31" s="14" t="s">
        <v>52</v>
      </c>
      <c r="G31" s="14" t="s">
        <v>60</v>
      </c>
      <c r="H31" s="14" t="s">
        <v>120</v>
      </c>
      <c r="I31" s="9"/>
      <c r="J31" s="9"/>
      <c r="K31" s="9"/>
      <c r="L31" s="9"/>
      <c r="M31" s="9"/>
    </row>
    <row r="32" spans="1:13" ht="203">
      <c r="A32" s="11" t="s">
        <v>110</v>
      </c>
      <c r="B32" s="16" t="s">
        <v>121</v>
      </c>
      <c r="C32" s="14" t="s">
        <v>122</v>
      </c>
      <c r="D32" s="17" t="s">
        <v>123</v>
      </c>
      <c r="E32" s="14" t="s">
        <v>124</v>
      </c>
      <c r="F32" s="20" t="s">
        <v>52</v>
      </c>
      <c r="G32" s="20" t="s">
        <v>60</v>
      </c>
      <c r="H32" s="66" t="s">
        <v>125</v>
      </c>
      <c r="I32" s="9"/>
      <c r="J32" s="9"/>
      <c r="K32" s="9"/>
      <c r="L32" s="9"/>
      <c r="M32" s="9"/>
    </row>
    <row r="33" spans="1:10" ht="87">
      <c r="A33" s="11" t="s">
        <v>110</v>
      </c>
      <c r="B33" s="16" t="s">
        <v>126</v>
      </c>
      <c r="C33" s="102" t="s">
        <v>127</v>
      </c>
      <c r="D33" s="13"/>
      <c r="E33" s="14"/>
      <c r="F33" s="14" t="s">
        <v>52</v>
      </c>
      <c r="G33" s="18"/>
      <c r="H33" s="18"/>
      <c r="I33" s="9"/>
      <c r="J33" s="9"/>
    </row>
    <row r="37" spans="1:10" ht="30.9" customHeight="1">
      <c r="A37" s="1218" t="s">
        <v>128</v>
      </c>
      <c r="B37" s="1219"/>
      <c r="C37" s="61"/>
    </row>
    <row r="38" spans="1:10" ht="30.9" customHeight="1">
      <c r="A38" s="92" t="s">
        <v>129</v>
      </c>
      <c r="B38" s="92" t="s">
        <v>130</v>
      </c>
      <c r="C38" s="61"/>
    </row>
    <row r="39" spans="1:10" ht="15.5">
      <c r="A39" s="90">
        <v>1</v>
      </c>
      <c r="B39" s="89" t="s">
        <v>131</v>
      </c>
      <c r="C39" s="61"/>
    </row>
    <row r="40" spans="1:10" ht="15.5">
      <c r="A40" s="90">
        <v>2</v>
      </c>
      <c r="B40" s="89" t="s">
        <v>132</v>
      </c>
      <c r="C40" s="61"/>
    </row>
    <row r="41" spans="1:10" ht="15.5">
      <c r="A41" s="90">
        <v>3</v>
      </c>
      <c r="B41" s="89" t="s">
        <v>133</v>
      </c>
      <c r="C41" s="61"/>
    </row>
    <row r="42" spans="1:10" ht="15.5">
      <c r="A42" s="90">
        <v>4</v>
      </c>
      <c r="B42" s="89" t="s">
        <v>134</v>
      </c>
      <c r="C42" s="61"/>
    </row>
    <row r="43" spans="1:10" ht="15.5">
      <c r="A43" s="90">
        <v>5</v>
      </c>
      <c r="B43" s="89" t="s">
        <v>135</v>
      </c>
      <c r="C43" s="61"/>
    </row>
    <row r="44" spans="1:10" ht="15.5">
      <c r="A44" s="90">
        <v>6</v>
      </c>
      <c r="B44" s="89" t="s">
        <v>136</v>
      </c>
      <c r="C44" s="61"/>
    </row>
    <row r="45" spans="1:10" ht="15.5">
      <c r="A45" s="90">
        <v>7</v>
      </c>
      <c r="B45" s="89" t="s">
        <v>137</v>
      </c>
      <c r="C45" s="61"/>
    </row>
    <row r="46" spans="1:10" ht="15.5">
      <c r="A46" s="90">
        <v>8</v>
      </c>
      <c r="B46" s="89" t="s">
        <v>138</v>
      </c>
      <c r="C46" s="61"/>
    </row>
    <row r="47" spans="1:10" ht="15.5">
      <c r="A47" s="90">
        <v>9</v>
      </c>
      <c r="B47" s="89" t="s">
        <v>139</v>
      </c>
      <c r="C47" s="61"/>
    </row>
    <row r="48" spans="1:10" ht="15.5">
      <c r="A48" s="90">
        <v>10</v>
      </c>
      <c r="B48" s="89" t="s">
        <v>140</v>
      </c>
      <c r="C48" s="61"/>
    </row>
    <row r="49" spans="1:3" ht="15.5">
      <c r="A49" s="90">
        <v>11</v>
      </c>
      <c r="B49" s="89" t="s">
        <v>141</v>
      </c>
      <c r="C49" s="61"/>
    </row>
    <row r="50" spans="1:3" ht="15.5">
      <c r="A50" s="90">
        <v>12</v>
      </c>
      <c r="B50" s="89" t="s">
        <v>142</v>
      </c>
      <c r="C50" s="61"/>
    </row>
    <row r="51" spans="1:3" ht="15.5">
      <c r="A51" s="90">
        <v>13</v>
      </c>
      <c r="B51" s="89" t="s">
        <v>143</v>
      </c>
      <c r="C51" s="61"/>
    </row>
    <row r="52" spans="1:3" ht="15.5">
      <c r="A52" s="90">
        <v>14</v>
      </c>
      <c r="B52" s="89" t="s">
        <v>144</v>
      </c>
      <c r="C52" s="61"/>
    </row>
    <row r="53" spans="1:3" ht="15.5">
      <c r="A53" s="90">
        <v>15</v>
      </c>
      <c r="B53" s="89" t="s">
        <v>145</v>
      </c>
      <c r="C53" s="61"/>
    </row>
    <row r="54" spans="1:3" ht="15.5">
      <c r="A54" s="90">
        <v>16</v>
      </c>
      <c r="B54" s="89" t="s">
        <v>146</v>
      </c>
      <c r="C54" s="61"/>
    </row>
    <row r="55" spans="1:3" ht="15.5">
      <c r="A55" s="90">
        <v>17</v>
      </c>
      <c r="B55" s="89" t="s">
        <v>147</v>
      </c>
      <c r="C55" s="61"/>
    </row>
    <row r="56" spans="1:3" ht="15.5">
      <c r="A56" s="90">
        <v>18</v>
      </c>
      <c r="B56" s="89" t="s">
        <v>148</v>
      </c>
      <c r="C56" s="61"/>
    </row>
    <row r="57" spans="1:3" ht="15.5">
      <c r="A57" s="90">
        <v>19</v>
      </c>
      <c r="B57" s="89" t="s">
        <v>149</v>
      </c>
      <c r="C57" s="61"/>
    </row>
    <row r="58" spans="1:3" ht="15.5">
      <c r="A58" s="90">
        <v>20</v>
      </c>
      <c r="B58" s="89" t="s">
        <v>150</v>
      </c>
      <c r="C58" s="61"/>
    </row>
    <row r="59" spans="1:3" ht="15.5">
      <c r="A59" s="90">
        <v>21</v>
      </c>
      <c r="B59" s="89" t="s">
        <v>151</v>
      </c>
      <c r="C59" s="61"/>
    </row>
    <row r="60" spans="1:3" ht="15.5">
      <c r="A60" s="90">
        <v>22</v>
      </c>
      <c r="B60" s="89" t="s">
        <v>152</v>
      </c>
      <c r="C60" s="61"/>
    </row>
    <row r="61" spans="1:3" ht="15.5">
      <c r="A61" s="90">
        <v>23</v>
      </c>
      <c r="B61" s="100" t="s">
        <v>153</v>
      </c>
      <c r="C61" s="61"/>
    </row>
    <row r="62" spans="1:3">
      <c r="A62" s="90">
        <v>24</v>
      </c>
      <c r="B62" s="100" t="s">
        <v>154</v>
      </c>
    </row>
    <row r="63" spans="1:3">
      <c r="A63" s="90">
        <v>25</v>
      </c>
      <c r="B63" s="89" t="s">
        <v>155</v>
      </c>
    </row>
    <row r="64" spans="1:3">
      <c r="A64" s="90">
        <v>26</v>
      </c>
      <c r="B64" s="89" t="s">
        <v>156</v>
      </c>
    </row>
    <row r="65" spans="1:2">
      <c r="A65" s="90">
        <v>27</v>
      </c>
      <c r="B65" s="89" t="s">
        <v>157</v>
      </c>
    </row>
    <row r="66" spans="1:2">
      <c r="A66" s="90">
        <v>28</v>
      </c>
      <c r="B66" s="100" t="s">
        <v>158</v>
      </c>
    </row>
    <row r="67" spans="1:2">
      <c r="A67" s="90">
        <v>29</v>
      </c>
      <c r="B67" s="100" t="s">
        <v>159</v>
      </c>
    </row>
    <row r="68" spans="1:2">
      <c r="A68" s="90">
        <v>30</v>
      </c>
      <c r="B68" s="89" t="s">
        <v>160</v>
      </c>
    </row>
    <row r="69" spans="1:2">
      <c r="A69" s="90">
        <v>31</v>
      </c>
      <c r="B69" s="100" t="s">
        <v>161</v>
      </c>
    </row>
    <row r="70" spans="1:2">
      <c r="A70" s="90">
        <v>32</v>
      </c>
      <c r="B70" s="100" t="s">
        <v>162</v>
      </c>
    </row>
    <row r="71" spans="1:2">
      <c r="A71" s="90">
        <v>33</v>
      </c>
      <c r="B71" s="100" t="s">
        <v>163</v>
      </c>
    </row>
    <row r="72" spans="1:2">
      <c r="A72" s="90">
        <v>34</v>
      </c>
      <c r="B72" s="100" t="s">
        <v>164</v>
      </c>
    </row>
    <row r="73" spans="1:2">
      <c r="A73" s="90">
        <v>35</v>
      </c>
      <c r="B73" s="89" t="s">
        <v>165</v>
      </c>
    </row>
    <row r="74" spans="1:2">
      <c r="A74" s="90">
        <v>36</v>
      </c>
      <c r="B74" s="100" t="s">
        <v>166</v>
      </c>
    </row>
    <row r="75" spans="1:2">
      <c r="A75" s="90">
        <v>37</v>
      </c>
      <c r="B75" s="100" t="s">
        <v>167</v>
      </c>
    </row>
    <row r="76" spans="1:2">
      <c r="A76" s="90">
        <v>38</v>
      </c>
      <c r="B76" s="100" t="s">
        <v>168</v>
      </c>
    </row>
    <row r="77" spans="1:2">
      <c r="A77" s="90">
        <v>39</v>
      </c>
      <c r="B77" s="89" t="s">
        <v>169</v>
      </c>
    </row>
    <row r="78" spans="1:2">
      <c r="A78" s="90">
        <v>40</v>
      </c>
      <c r="B78" s="100" t="s">
        <v>170</v>
      </c>
    </row>
    <row r="79" spans="1:2">
      <c r="A79" s="90">
        <v>41</v>
      </c>
      <c r="B79" s="89" t="s">
        <v>171</v>
      </c>
    </row>
    <row r="80" spans="1:2">
      <c r="A80" s="90">
        <v>42</v>
      </c>
      <c r="B80" s="89" t="s">
        <v>172</v>
      </c>
    </row>
    <row r="81" spans="1:2">
      <c r="A81" s="90">
        <v>43</v>
      </c>
      <c r="B81" s="100" t="s">
        <v>173</v>
      </c>
    </row>
    <row r="82" spans="1:2">
      <c r="A82" s="90">
        <v>44</v>
      </c>
      <c r="B82" s="100" t="s">
        <v>174</v>
      </c>
    </row>
    <row r="83" spans="1:2">
      <c r="A83" s="90">
        <v>45</v>
      </c>
      <c r="B83" s="100" t="s">
        <v>175</v>
      </c>
    </row>
    <row r="84" spans="1:2">
      <c r="A84" s="90">
        <v>46</v>
      </c>
      <c r="B84" s="100" t="s">
        <v>176</v>
      </c>
    </row>
    <row r="85" spans="1:2">
      <c r="A85" s="90">
        <v>47</v>
      </c>
      <c r="B85" s="89" t="s">
        <v>177</v>
      </c>
    </row>
    <row r="86" spans="1:2">
      <c r="A86" s="90">
        <v>48</v>
      </c>
      <c r="B86" s="100" t="s">
        <v>178</v>
      </c>
    </row>
    <row r="87" spans="1:2">
      <c r="A87" s="90">
        <v>49</v>
      </c>
      <c r="B87" s="100" t="s">
        <v>179</v>
      </c>
    </row>
    <row r="88" spans="1:2">
      <c r="A88" s="90">
        <v>50</v>
      </c>
      <c r="B88" s="100" t="s">
        <v>180</v>
      </c>
    </row>
    <row r="89" spans="1:2">
      <c r="A89" s="90">
        <v>51</v>
      </c>
      <c r="B89" s="89" t="s">
        <v>181</v>
      </c>
    </row>
    <row r="90" spans="1:2">
      <c r="A90" s="90">
        <v>52</v>
      </c>
      <c r="B90" s="100" t="s">
        <v>182</v>
      </c>
    </row>
    <row r="91" spans="1:2">
      <c r="A91" s="90">
        <v>53</v>
      </c>
      <c r="B91" s="89" t="s">
        <v>183</v>
      </c>
    </row>
    <row r="92" spans="1:2">
      <c r="A92" s="90">
        <v>54</v>
      </c>
      <c r="B92" s="100" t="s">
        <v>184</v>
      </c>
    </row>
    <row r="93" spans="1:2">
      <c r="A93" s="90">
        <v>55</v>
      </c>
      <c r="B93" s="89" t="s">
        <v>185</v>
      </c>
    </row>
    <row r="94" spans="1:2">
      <c r="A94" s="90">
        <v>56</v>
      </c>
      <c r="B94" s="100" t="s">
        <v>186</v>
      </c>
    </row>
    <row r="95" spans="1:2">
      <c r="A95" s="90">
        <v>57</v>
      </c>
      <c r="B95" s="100" t="s">
        <v>187</v>
      </c>
    </row>
    <row r="96" spans="1:2">
      <c r="A96" s="90">
        <v>58</v>
      </c>
      <c r="B96" s="89" t="s">
        <v>188</v>
      </c>
    </row>
    <row r="97" spans="1:3">
      <c r="A97" s="90">
        <v>59</v>
      </c>
      <c r="B97" s="100" t="s">
        <v>189</v>
      </c>
    </row>
    <row r="98" spans="1:3">
      <c r="A98" s="36"/>
      <c r="B98" s="36"/>
    </row>
    <row r="99" spans="1:3" ht="15.5">
      <c r="A99" s="1220" t="s">
        <v>190</v>
      </c>
      <c r="B99" s="1221"/>
      <c r="C99" s="61"/>
    </row>
    <row r="100" spans="1:3" ht="15.5">
      <c r="A100" s="91" t="s">
        <v>191</v>
      </c>
      <c r="B100" s="91" t="s">
        <v>192</v>
      </c>
      <c r="C100" s="61"/>
    </row>
    <row r="101" spans="1:3" ht="15.5">
      <c r="A101" s="92">
        <v>1</v>
      </c>
      <c r="B101" s="100" t="s">
        <v>193</v>
      </c>
      <c r="C101" s="61"/>
    </row>
    <row r="102" spans="1:3" ht="15.5">
      <c r="A102" s="92">
        <v>2</v>
      </c>
      <c r="B102" s="100" t="s">
        <v>194</v>
      </c>
      <c r="C102" s="61"/>
    </row>
    <row r="103" spans="1:3" ht="15.5">
      <c r="A103" s="92">
        <v>3</v>
      </c>
      <c r="B103" s="100" t="s">
        <v>195</v>
      </c>
      <c r="C103" s="61"/>
    </row>
    <row r="104" spans="1:3" ht="15.5">
      <c r="A104" s="92">
        <v>4</v>
      </c>
      <c r="B104" s="100" t="s">
        <v>196</v>
      </c>
      <c r="C104" s="61"/>
    </row>
    <row r="105" spans="1:3" ht="15.5">
      <c r="A105" s="92">
        <v>5</v>
      </c>
      <c r="B105" s="100" t="s">
        <v>197</v>
      </c>
      <c r="C105" s="61"/>
    </row>
    <row r="106" spans="1:3" ht="15.5">
      <c r="A106" s="92">
        <v>6</v>
      </c>
      <c r="B106" s="100" t="s">
        <v>198</v>
      </c>
      <c r="C106" s="61"/>
    </row>
    <row r="107" spans="1:3" ht="15.5">
      <c r="A107" s="92">
        <v>7</v>
      </c>
      <c r="B107" s="100" t="s">
        <v>199</v>
      </c>
      <c r="C107" s="61"/>
    </row>
    <row r="108" spans="1:3" ht="15.5">
      <c r="A108" s="92">
        <v>8</v>
      </c>
      <c r="B108" s="100" t="s">
        <v>200</v>
      </c>
      <c r="C108" s="61"/>
    </row>
    <row r="109" spans="1:3" ht="15.5">
      <c r="A109" s="92">
        <v>9</v>
      </c>
      <c r="B109" s="100" t="s">
        <v>201</v>
      </c>
      <c r="C109" s="61"/>
    </row>
    <row r="110" spans="1:3" ht="15.5">
      <c r="A110" s="92">
        <v>10</v>
      </c>
      <c r="B110" s="100" t="s">
        <v>202</v>
      </c>
      <c r="C110" s="61"/>
    </row>
    <row r="111" spans="1:3" ht="15.5">
      <c r="A111" s="92">
        <v>11</v>
      </c>
      <c r="B111" s="100" t="s">
        <v>203</v>
      </c>
      <c r="C111" s="61"/>
    </row>
    <row r="112" spans="1:3" ht="15.5">
      <c r="A112" s="92">
        <v>12</v>
      </c>
      <c r="B112" s="100" t="s">
        <v>204</v>
      </c>
      <c r="C112" s="61"/>
    </row>
    <row r="113" spans="1:3" ht="15.5">
      <c r="A113" s="92">
        <v>13</v>
      </c>
      <c r="B113" s="100" t="s">
        <v>205</v>
      </c>
      <c r="C113" s="61"/>
    </row>
    <row r="114" spans="1:3" ht="15.5">
      <c r="A114" s="92">
        <v>14</v>
      </c>
      <c r="B114" s="100" t="s">
        <v>206</v>
      </c>
      <c r="C114" s="61"/>
    </row>
    <row r="115" spans="1:3" ht="15.5">
      <c r="A115" s="92">
        <v>15</v>
      </c>
      <c r="B115" s="100" t="s">
        <v>207</v>
      </c>
      <c r="C115" s="61"/>
    </row>
    <row r="116" spans="1:3" ht="15.5">
      <c r="A116" s="92">
        <v>16</v>
      </c>
      <c r="B116" s="100" t="s">
        <v>208</v>
      </c>
      <c r="C116" s="61"/>
    </row>
    <row r="117" spans="1:3" ht="15.5">
      <c r="A117" s="92">
        <v>17</v>
      </c>
      <c r="B117" s="100" t="s">
        <v>209</v>
      </c>
      <c r="C117" s="61"/>
    </row>
    <row r="118" spans="1:3" ht="15.5">
      <c r="A118" s="92">
        <v>18</v>
      </c>
      <c r="B118" s="100" t="s">
        <v>210</v>
      </c>
      <c r="C118" s="61"/>
    </row>
    <row r="119" spans="1:3" ht="15.5">
      <c r="A119" s="92">
        <v>19</v>
      </c>
      <c r="B119" s="100" t="s">
        <v>211</v>
      </c>
      <c r="C119" s="61"/>
    </row>
    <row r="120" spans="1:3" ht="15.5">
      <c r="A120" s="92">
        <v>20</v>
      </c>
      <c r="B120" s="100" t="s">
        <v>212</v>
      </c>
      <c r="C120" s="61"/>
    </row>
    <row r="121" spans="1:3" ht="15.5">
      <c r="A121" s="92">
        <v>21</v>
      </c>
      <c r="B121" s="100" t="s">
        <v>213</v>
      </c>
      <c r="C121" s="61"/>
    </row>
    <row r="122" spans="1:3" ht="15.5">
      <c r="A122" s="92">
        <v>22</v>
      </c>
      <c r="B122" s="100" t="s">
        <v>214</v>
      </c>
      <c r="C122" s="61"/>
    </row>
    <row r="123" spans="1:3" ht="15.5">
      <c r="A123" s="92">
        <v>23</v>
      </c>
      <c r="B123" s="100" t="s">
        <v>215</v>
      </c>
      <c r="C123" s="61"/>
    </row>
    <row r="124" spans="1:3" ht="15.5">
      <c r="A124" s="92">
        <v>24</v>
      </c>
      <c r="B124" s="100" t="s">
        <v>216</v>
      </c>
      <c r="C124" s="61"/>
    </row>
    <row r="125" spans="1:3" ht="15.5">
      <c r="A125" s="92">
        <v>25</v>
      </c>
      <c r="B125" s="100" t="s">
        <v>217</v>
      </c>
      <c r="C125" s="61"/>
    </row>
    <row r="126" spans="1:3" ht="15.5">
      <c r="A126" s="92">
        <v>26</v>
      </c>
      <c r="B126" s="100" t="s">
        <v>218</v>
      </c>
      <c r="C126" s="61"/>
    </row>
    <row r="127" spans="1:3" ht="15.5">
      <c r="A127" s="92">
        <v>27</v>
      </c>
      <c r="B127" s="100" t="s">
        <v>219</v>
      </c>
      <c r="C127" s="61"/>
    </row>
    <row r="128" spans="1:3" ht="15.5">
      <c r="A128" s="92">
        <v>28</v>
      </c>
      <c r="B128" s="100" t="s">
        <v>220</v>
      </c>
      <c r="C128" s="61"/>
    </row>
    <row r="129" spans="1:3" ht="15.5">
      <c r="A129" s="93"/>
      <c r="B129" s="101"/>
      <c r="C129" s="61"/>
    </row>
    <row r="130" spans="1:3" ht="14.4" customHeight="1">
      <c r="A130" s="92" t="s">
        <v>221</v>
      </c>
      <c r="B130" s="92" t="s">
        <v>222</v>
      </c>
    </row>
    <row r="131" spans="1:3">
      <c r="A131" s="92">
        <v>0</v>
      </c>
      <c r="B131" s="94" t="s">
        <v>223</v>
      </c>
    </row>
    <row r="132" spans="1:3" ht="14.4" customHeight="1">
      <c r="A132" s="92" t="s">
        <v>224</v>
      </c>
      <c r="B132" s="94" t="s">
        <v>34</v>
      </c>
    </row>
    <row r="133" spans="1:3" ht="29">
      <c r="A133" s="2" t="s">
        <v>225</v>
      </c>
      <c r="B133" s="95" t="s">
        <v>226</v>
      </c>
    </row>
    <row r="134" spans="1:3" ht="29">
      <c r="A134" s="2" t="s">
        <v>227</v>
      </c>
      <c r="B134" s="95" t="s">
        <v>228</v>
      </c>
    </row>
    <row r="135" spans="1:3" ht="29">
      <c r="A135" s="2" t="s">
        <v>229</v>
      </c>
      <c r="B135" s="95" t="s">
        <v>230</v>
      </c>
    </row>
    <row r="136" spans="1:3">
      <c r="A136" s="2" t="s">
        <v>231</v>
      </c>
      <c r="B136" s="95" t="s">
        <v>232</v>
      </c>
    </row>
    <row r="137" spans="1:3" ht="29">
      <c r="A137" s="2" t="s">
        <v>233</v>
      </c>
      <c r="B137" s="95" t="s">
        <v>234</v>
      </c>
    </row>
    <row r="138" spans="1:3" ht="43.5">
      <c r="A138" s="2" t="s">
        <v>235</v>
      </c>
      <c r="B138" s="95" t="s">
        <v>236</v>
      </c>
    </row>
    <row r="139" spans="1:3" ht="29">
      <c r="A139" s="2" t="s">
        <v>237</v>
      </c>
      <c r="B139" s="95" t="s">
        <v>238</v>
      </c>
    </row>
    <row r="140" spans="1:3" ht="43.5">
      <c r="A140" s="2" t="s">
        <v>239</v>
      </c>
      <c r="B140" s="95" t="s">
        <v>240</v>
      </c>
    </row>
    <row r="141" spans="1:3" ht="29">
      <c r="A141" s="2" t="s">
        <v>241</v>
      </c>
      <c r="B141" s="95" t="s">
        <v>242</v>
      </c>
    </row>
    <row r="142" spans="1:3" ht="58">
      <c r="A142" s="2" t="s">
        <v>243</v>
      </c>
      <c r="B142" s="95" t="s">
        <v>244</v>
      </c>
    </row>
    <row r="143" spans="1:3" ht="58">
      <c r="A143" s="2" t="s">
        <v>245</v>
      </c>
      <c r="B143" s="95" t="s">
        <v>246</v>
      </c>
    </row>
    <row r="144" spans="1:3" ht="29">
      <c r="A144" s="2" t="s">
        <v>247</v>
      </c>
      <c r="B144" s="95" t="s">
        <v>248</v>
      </c>
    </row>
    <row r="145" spans="1:2">
      <c r="A145" s="2" t="s">
        <v>249</v>
      </c>
      <c r="B145" s="95" t="s">
        <v>250</v>
      </c>
    </row>
    <row r="146" spans="1:2" ht="58">
      <c r="A146" s="2" t="s">
        <v>251</v>
      </c>
      <c r="B146" s="95" t="s">
        <v>252</v>
      </c>
    </row>
    <row r="147" spans="1:2" ht="29">
      <c r="A147" s="2" t="s">
        <v>253</v>
      </c>
      <c r="B147" s="95" t="s">
        <v>254</v>
      </c>
    </row>
    <row r="148" spans="1:2" ht="29">
      <c r="A148" s="2" t="s">
        <v>255</v>
      </c>
      <c r="B148" s="95" t="s">
        <v>256</v>
      </c>
    </row>
    <row r="149" spans="1:2" ht="29">
      <c r="A149" s="2" t="s">
        <v>257</v>
      </c>
      <c r="B149" s="95" t="s">
        <v>258</v>
      </c>
    </row>
    <row r="150" spans="1:2" ht="29">
      <c r="A150" s="2" t="s">
        <v>259</v>
      </c>
      <c r="B150" s="95" t="s">
        <v>260</v>
      </c>
    </row>
    <row r="151" spans="1:2" ht="29">
      <c r="A151" s="2" t="s">
        <v>261</v>
      </c>
      <c r="B151" s="95" t="s">
        <v>262</v>
      </c>
    </row>
    <row r="152" spans="1:2" ht="29">
      <c r="A152" s="2" t="s">
        <v>263</v>
      </c>
      <c r="B152" s="95" t="s">
        <v>264</v>
      </c>
    </row>
  </sheetData>
  <sortState xmlns:xlrd2="http://schemas.microsoft.com/office/spreadsheetml/2017/richdata2" ref="A101:B128">
    <sortCondition ref="B101"/>
  </sortState>
  <mergeCells count="11">
    <mergeCell ref="A99:B99"/>
    <mergeCell ref="A11:A13"/>
    <mergeCell ref="I17:J17"/>
    <mergeCell ref="I15:O15"/>
    <mergeCell ref="A7:G8"/>
    <mergeCell ref="A15:H15"/>
    <mergeCell ref="A5:G5"/>
    <mergeCell ref="B11:B12"/>
    <mergeCell ref="A20:A21"/>
    <mergeCell ref="A16:H16"/>
    <mergeCell ref="A37:B37"/>
  </mergeCells>
  <hyperlinks>
    <hyperlink ref="A15:H15" r:id="rId1" display="Plan Sectorial 2023-2027" xr:uid="{625696FA-4341-4DFD-918F-AAB426453434}"/>
    <hyperlink ref="A7:G8" r:id="rId2" display="Plan Nacional de Desarrollo y de Inversión Pública 2023-2026 (PNDIP)" xr:uid="{1D7A6DBE-53D1-49FB-B257-C3B2B08D9E0E}"/>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D8428-2A4D-47A8-BE13-31956DB353AF}">
  <dimension ref="A1:AN7633"/>
  <sheetViews>
    <sheetView topLeftCell="A161" zoomScale="70" zoomScaleNormal="70" workbookViewId="0">
      <pane xSplit="7" ySplit="2" topLeftCell="AI163" activePane="bottomRight" state="frozen"/>
      <selection pane="topRight"/>
      <selection pane="bottomLeft"/>
      <selection pane="bottomRight" activeCell="AK162" sqref="AK162"/>
    </sheetView>
  </sheetViews>
  <sheetFormatPr baseColWidth="10" defaultColWidth="11.453125" defaultRowHeight="12"/>
  <cols>
    <col min="1" max="1" width="6.08984375" style="509" customWidth="1"/>
    <col min="2" max="5" width="6.54296875" style="509" customWidth="1"/>
    <col min="6" max="6" width="34.08984375" style="679" customWidth="1"/>
    <col min="7" max="7" width="19.453125" style="681" customWidth="1"/>
    <col min="8" max="8" width="18.453125" style="681" customWidth="1"/>
    <col min="9" max="9" width="6.08984375" style="610" customWidth="1"/>
    <col min="10" max="10" width="5.54296875" style="610" customWidth="1"/>
    <col min="11" max="11" width="6.54296875" style="610" customWidth="1"/>
    <col min="12" max="12" width="5.90625" style="610" customWidth="1"/>
    <col min="13" max="13" width="7.54296875" style="610" customWidth="1"/>
    <col min="14" max="14" width="8.54296875" style="610" customWidth="1"/>
    <col min="15" max="15" width="6.54296875" style="610" customWidth="1"/>
    <col min="16" max="16" width="13.453125" style="509" customWidth="1"/>
    <col min="17" max="17" width="17.54296875" style="676" customWidth="1"/>
    <col min="18" max="18" width="11.453125" style="676" customWidth="1"/>
    <col min="19" max="20" width="11.453125" style="509" customWidth="1"/>
    <col min="21" max="21" width="13.08984375" style="509" customWidth="1"/>
    <col min="22" max="22" width="26.90625" style="509" customWidth="1"/>
    <col min="23" max="23" width="11.453125" style="677" customWidth="1"/>
    <col min="24" max="25" width="11.453125" style="509" customWidth="1"/>
    <col min="26" max="26" width="28.54296875" style="509" customWidth="1"/>
    <col min="27" max="27" width="14.453125" style="509" customWidth="1"/>
    <col min="28" max="29" width="11.453125" style="509" customWidth="1"/>
    <col min="30" max="30" width="25.54296875" style="565" customWidth="1"/>
    <col min="31" max="31" width="11.453125" style="509" customWidth="1"/>
    <col min="32" max="33" width="11.453125" style="509"/>
    <col min="34" max="34" width="28.453125" style="509" customWidth="1"/>
    <col min="35" max="37" width="11.453125" style="509"/>
    <col min="38" max="38" width="28.54296875" style="509" customWidth="1"/>
    <col min="39" max="16384" width="11.453125" style="509"/>
  </cols>
  <sheetData>
    <row r="1" spans="1:38" ht="12.5" thickTop="1">
      <c r="A1" s="1493" t="s">
        <v>265</v>
      </c>
      <c r="B1" s="1493"/>
      <c r="C1" s="1493"/>
      <c r="D1" s="1493"/>
      <c r="E1" s="1494"/>
      <c r="F1" s="509"/>
      <c r="G1" s="1495"/>
      <c r="H1" s="1496"/>
      <c r="I1" s="1496"/>
      <c r="J1" s="1496"/>
      <c r="K1" s="1496"/>
      <c r="L1" s="1496"/>
      <c r="M1" s="1496"/>
      <c r="N1" s="1496"/>
      <c r="O1" s="1496"/>
      <c r="P1" s="1496"/>
      <c r="Q1" s="1497"/>
    </row>
    <row r="2" spans="1:38" ht="12" customHeight="1">
      <c r="A2" s="1331" t="s">
        <v>266</v>
      </c>
      <c r="B2" s="1331"/>
      <c r="C2" s="1331"/>
      <c r="D2" s="1331"/>
      <c r="E2" s="1331"/>
      <c r="F2" s="396"/>
      <c r="G2" s="1498"/>
      <c r="H2" s="1499"/>
      <c r="I2" s="1499"/>
      <c r="J2" s="1499"/>
      <c r="K2" s="1499"/>
      <c r="L2" s="1499"/>
      <c r="M2" s="1499"/>
      <c r="N2" s="1499"/>
      <c r="O2" s="1499"/>
      <c r="P2" s="1499"/>
      <c r="Q2" s="1500"/>
    </row>
    <row r="3" spans="1:38" ht="9.9" customHeight="1" thickBot="1">
      <c r="C3" s="678"/>
      <c r="D3" s="678"/>
      <c r="E3" s="678"/>
      <c r="G3" s="1501"/>
      <c r="H3" s="1502"/>
      <c r="I3" s="1502"/>
      <c r="J3" s="1502"/>
      <c r="K3" s="1502"/>
      <c r="L3" s="1502"/>
      <c r="M3" s="1502"/>
      <c r="N3" s="1502"/>
      <c r="O3" s="1502"/>
      <c r="P3" s="1502"/>
      <c r="Q3" s="1503"/>
    </row>
    <row r="4" spans="1:38" ht="12.5" thickTop="1">
      <c r="C4" s="678"/>
      <c r="D4" s="678"/>
      <c r="E4" s="678"/>
      <c r="G4" s="680"/>
    </row>
    <row r="5" spans="1:38">
      <c r="C5" s="678"/>
      <c r="D5" s="678"/>
      <c r="E5" s="678"/>
      <c r="G5" s="682"/>
    </row>
    <row r="6" spans="1:38">
      <c r="A6" s="1504" t="s">
        <v>267</v>
      </c>
      <c r="B6" s="1504"/>
      <c r="C6" s="1504"/>
      <c r="D6" s="1504"/>
      <c r="E6" s="1504"/>
      <c r="F6" s="566">
        <v>2024</v>
      </c>
      <c r="G6" s="682"/>
    </row>
    <row r="7" spans="1:38" ht="12.5" thickBot="1">
      <c r="A7" s="1504" t="s">
        <v>268</v>
      </c>
      <c r="B7" s="1504"/>
      <c r="C7" s="1504"/>
      <c r="D7" s="1504"/>
      <c r="E7" s="1504"/>
      <c r="F7" s="567" t="s">
        <v>1403</v>
      </c>
      <c r="G7" s="683"/>
    </row>
    <row r="8" spans="1:38" ht="12.5" thickTop="1">
      <c r="A8" s="1504" t="s">
        <v>269</v>
      </c>
      <c r="B8" s="1504"/>
      <c r="C8" s="1504"/>
      <c r="D8" s="1504"/>
      <c r="E8" s="1504"/>
      <c r="F8" s="567" t="s">
        <v>3077</v>
      </c>
    </row>
    <row r="9" spans="1:38">
      <c r="A9" s="1504" t="s">
        <v>271</v>
      </c>
      <c r="B9" s="1504"/>
      <c r="C9" s="1504"/>
      <c r="D9" s="1504"/>
      <c r="E9" s="1504"/>
      <c r="F9" s="567" t="s">
        <v>3077</v>
      </c>
    </row>
    <row r="10" spans="1:38" ht="19.5" customHeight="1"/>
    <row r="11" spans="1:38" ht="27" customHeight="1">
      <c r="A11" s="1513" t="s">
        <v>191</v>
      </c>
      <c r="B11" s="1488" t="s">
        <v>2863</v>
      </c>
      <c r="C11" s="1489"/>
      <c r="D11" s="1489"/>
      <c r="E11" s="1490"/>
      <c r="F11" s="1516" t="s">
        <v>274</v>
      </c>
      <c r="G11" s="1517"/>
      <c r="H11" s="1517"/>
      <c r="I11" s="1517"/>
      <c r="J11" s="1517"/>
      <c r="K11" s="1517"/>
      <c r="L11" s="1517"/>
      <c r="M11" s="1517"/>
      <c r="N11" s="1517"/>
      <c r="O11" s="1517"/>
      <c r="P11" s="1517"/>
      <c r="Q11" s="1517"/>
      <c r="R11" s="1518"/>
      <c r="S11" s="1451" t="s">
        <v>275</v>
      </c>
      <c r="T11" s="1452"/>
      <c r="U11" s="1452"/>
      <c r="V11" s="1452"/>
      <c r="W11" s="1452"/>
      <c r="X11" s="1452"/>
      <c r="Y11" s="1452"/>
      <c r="Z11" s="1452"/>
      <c r="AA11" s="1452"/>
      <c r="AB11" s="1452"/>
      <c r="AC11" s="1452"/>
      <c r="AD11" s="1452"/>
      <c r="AE11" s="1452"/>
      <c r="AF11" s="1452"/>
      <c r="AG11" s="1452"/>
      <c r="AH11" s="1453"/>
      <c r="AI11" s="1460" t="s">
        <v>276</v>
      </c>
      <c r="AJ11" s="1461"/>
      <c r="AK11" s="1461"/>
      <c r="AL11" s="1461"/>
    </row>
    <row r="12" spans="1:38" ht="19.5" customHeight="1">
      <c r="A12" s="1514"/>
      <c r="B12" s="1519" t="s">
        <v>2864</v>
      </c>
      <c r="C12" s="1519" t="s">
        <v>2865</v>
      </c>
      <c r="D12" s="1519" t="s">
        <v>2866</v>
      </c>
      <c r="E12" s="1519" t="s">
        <v>2867</v>
      </c>
      <c r="F12" s="1509" t="s">
        <v>2163</v>
      </c>
      <c r="G12" s="1510" t="s">
        <v>282</v>
      </c>
      <c r="H12" s="1511"/>
      <c r="I12" s="1511"/>
      <c r="J12" s="1511"/>
      <c r="K12" s="1511"/>
      <c r="L12" s="1511"/>
      <c r="M12" s="1511"/>
      <c r="N12" s="1511"/>
      <c r="O12" s="1512"/>
      <c r="P12" s="1505" t="s">
        <v>283</v>
      </c>
      <c r="Q12" s="1507" t="s">
        <v>2868</v>
      </c>
      <c r="R12" s="1509" t="s">
        <v>2869</v>
      </c>
      <c r="S12" s="1464" t="s">
        <v>286</v>
      </c>
      <c r="T12" s="1465"/>
      <c r="U12" s="1465"/>
      <c r="V12" s="1466"/>
      <c r="W12" s="1464" t="s">
        <v>287</v>
      </c>
      <c r="X12" s="1465"/>
      <c r="Y12" s="1465"/>
      <c r="Z12" s="1466"/>
      <c r="AA12" s="1464" t="s">
        <v>288</v>
      </c>
      <c r="AB12" s="1465"/>
      <c r="AC12" s="1465"/>
      <c r="AD12" s="1466"/>
      <c r="AE12" s="1464" t="s">
        <v>289</v>
      </c>
      <c r="AF12" s="1465"/>
      <c r="AG12" s="1465"/>
      <c r="AH12" s="1466"/>
      <c r="AI12" s="1462"/>
      <c r="AJ12" s="1463"/>
      <c r="AK12" s="1463"/>
      <c r="AL12" s="1463"/>
    </row>
    <row r="13" spans="1:38" ht="26.4" customHeight="1">
      <c r="A13" s="1514"/>
      <c r="B13" s="1519"/>
      <c r="C13" s="1519"/>
      <c r="D13" s="1519"/>
      <c r="E13" s="1519"/>
      <c r="F13" s="1509"/>
      <c r="G13" s="1486" t="s">
        <v>3087</v>
      </c>
      <c r="H13" s="1486" t="s">
        <v>2871</v>
      </c>
      <c r="I13" s="1488" t="s">
        <v>2872</v>
      </c>
      <c r="J13" s="1489"/>
      <c r="K13" s="1489"/>
      <c r="L13" s="1489"/>
      <c r="M13" s="1489"/>
      <c r="N13" s="1490"/>
      <c r="O13" s="684" t="s">
        <v>293</v>
      </c>
      <c r="P13" s="1505"/>
      <c r="Q13" s="1507"/>
      <c r="R13" s="1509"/>
      <c r="S13" s="1467" t="s">
        <v>294</v>
      </c>
      <c r="T13" s="1467" t="s">
        <v>295</v>
      </c>
      <c r="U13" s="1467" t="s">
        <v>296</v>
      </c>
      <c r="V13" s="1467" t="s">
        <v>297</v>
      </c>
      <c r="W13" s="1491" t="s">
        <v>294</v>
      </c>
      <c r="X13" s="1467" t="s">
        <v>295</v>
      </c>
      <c r="Y13" s="1467" t="s">
        <v>296</v>
      </c>
      <c r="Z13" s="1467" t="s">
        <v>297</v>
      </c>
      <c r="AA13" s="1467" t="s">
        <v>294</v>
      </c>
      <c r="AB13" s="1467" t="s">
        <v>295</v>
      </c>
      <c r="AC13" s="1467" t="s">
        <v>296</v>
      </c>
      <c r="AD13" s="1484" t="s">
        <v>297</v>
      </c>
      <c r="AE13" s="1467" t="s">
        <v>294</v>
      </c>
      <c r="AF13" s="1467" t="s">
        <v>295</v>
      </c>
      <c r="AG13" s="1467" t="s">
        <v>296</v>
      </c>
      <c r="AH13" s="1467" t="s">
        <v>297</v>
      </c>
      <c r="AI13" s="1468" t="s">
        <v>298</v>
      </c>
      <c r="AJ13" s="1470" t="s">
        <v>299</v>
      </c>
      <c r="AK13" s="1470" t="s">
        <v>300</v>
      </c>
      <c r="AL13" s="1470" t="s">
        <v>297</v>
      </c>
    </row>
    <row r="14" spans="1:38" ht="19.5" customHeight="1">
      <c r="A14" s="1515"/>
      <c r="B14" s="1519"/>
      <c r="C14" s="1519"/>
      <c r="D14" s="1519"/>
      <c r="E14" s="1519"/>
      <c r="F14" s="1487"/>
      <c r="G14" s="1487"/>
      <c r="H14" s="1487"/>
      <c r="I14" s="550">
        <v>1</v>
      </c>
      <c r="J14" s="550">
        <v>2</v>
      </c>
      <c r="K14" s="550" t="s">
        <v>301</v>
      </c>
      <c r="L14" s="550">
        <v>3</v>
      </c>
      <c r="M14" s="550">
        <v>4</v>
      </c>
      <c r="N14" s="550" t="s">
        <v>302</v>
      </c>
      <c r="O14" s="685" t="s">
        <v>303</v>
      </c>
      <c r="P14" s="1506"/>
      <c r="Q14" s="1508"/>
      <c r="R14" s="1487"/>
      <c r="S14" s="1468"/>
      <c r="T14" s="1468"/>
      <c r="U14" s="1468"/>
      <c r="V14" s="1468"/>
      <c r="W14" s="1492"/>
      <c r="X14" s="1468"/>
      <c r="Y14" s="1468"/>
      <c r="Z14" s="1468"/>
      <c r="AA14" s="1468"/>
      <c r="AB14" s="1468"/>
      <c r="AC14" s="1468"/>
      <c r="AD14" s="1485"/>
      <c r="AE14" s="1468"/>
      <c r="AF14" s="1468"/>
      <c r="AG14" s="1468"/>
      <c r="AH14" s="1468"/>
      <c r="AI14" s="1469"/>
      <c r="AJ14" s="1471"/>
      <c r="AK14" s="1471"/>
      <c r="AL14" s="1471"/>
    </row>
    <row r="15" spans="1:38" ht="199.5" customHeight="1">
      <c r="A15" s="728">
        <v>1</v>
      </c>
      <c r="B15" s="267">
        <v>12</v>
      </c>
      <c r="C15" s="267">
        <v>0</v>
      </c>
      <c r="D15" s="267">
        <v>0</v>
      </c>
      <c r="E15" s="267" t="s">
        <v>224</v>
      </c>
      <c r="F15" s="1478" t="s">
        <v>3647</v>
      </c>
      <c r="G15" s="1479"/>
      <c r="H15" s="1480"/>
      <c r="I15" s="553">
        <v>0</v>
      </c>
      <c r="J15" s="553">
        <v>0</v>
      </c>
      <c r="K15" s="268">
        <f>+I15+J15</f>
        <v>0</v>
      </c>
      <c r="L15" s="553">
        <v>0</v>
      </c>
      <c r="M15" s="729">
        <v>989</v>
      </c>
      <c r="N15" s="530">
        <f>+L15+M15</f>
        <v>989</v>
      </c>
      <c r="O15" s="530">
        <f>+K15+N15</f>
        <v>989</v>
      </c>
      <c r="P15" s="730"/>
      <c r="Q15" s="635" t="s">
        <v>3648</v>
      </c>
      <c r="R15" s="635" t="s">
        <v>3649</v>
      </c>
      <c r="S15" s="553">
        <v>0</v>
      </c>
      <c r="T15" s="551" t="str">
        <f t="shared" ref="T15:T65" si="0">IF(S15="","No hay ejecución",IF(AND(I15=0),"No hay Programación", S15/I15))</f>
        <v>No hay Programación</v>
      </c>
      <c r="U15" s="764" t="str">
        <f t="shared" ref="U15:U78" si="1">IF(T15="No hay ejecución","NA",IF(T15&gt;=90%,"De acuerdo con lo programado",IF(T15&gt;=50%,"Atraso Leve",IF(T15&lt;=49.99%,"En riesgo en cumplimiento"))))</f>
        <v>De acuerdo con lo programado</v>
      </c>
      <c r="V15" s="771"/>
      <c r="W15" s="1149">
        <v>139</v>
      </c>
      <c r="X15" s="551" t="str">
        <f t="shared" ref="X15:X65" si="2">IF(W15="","No hay ejecución",IF(AND(J15=0),"No hay Programación", W15/J15))</f>
        <v>No hay Programación</v>
      </c>
      <c r="Y15" s="764" t="str">
        <f t="shared" ref="Y15:Y78" si="3">IF(X15="No hay ejecución","NA",IF(X15&gt;=90%,"De acuerdo con lo programado",IF(X15&gt;=50%,"Atraso Leve",IF(X15&lt;=49.99%,"En riesgo en cumplimiento"))))</f>
        <v>De acuerdo con lo programado</v>
      </c>
      <c r="Z15" s="764"/>
      <c r="AA15" s="1150">
        <v>279</v>
      </c>
      <c r="AB15" s="551" t="str">
        <f t="shared" ref="AB15:AB65" si="4">IF(AA15="","No hay ejecución",IF(AND(L15=0),"No hay Programación", AA15/L15))</f>
        <v>No hay Programación</v>
      </c>
      <c r="AC15" s="764" t="str">
        <f t="shared" ref="AC15:AC78" si="5">IF(AB15="No hay ejecución","NA",IF(AB15&gt;=90%,"De acuerdo con lo programado",IF(AB15&gt;=50%,"Atraso Leve",IF(AB15&lt;=49.99%,"En riesgo en cumplimiento"))))</f>
        <v>De acuerdo con lo programado</v>
      </c>
      <c r="AD15" s="765"/>
      <c r="AE15" s="578">
        <v>226</v>
      </c>
      <c r="AF15" s="551">
        <f t="shared" ref="AF15:AF65" si="6">IF(AE15="","No hay ejecución",IF(AND(M15=0),"No hay Programación", AE15/M15))</f>
        <v>0.22851365015166836</v>
      </c>
      <c r="AG15" s="764" t="str">
        <f t="shared" ref="AG15:AG78" si="7">IF(AF15="No hay ejecución","NA",IF(AF15&gt;=90%,"De acuerdo con lo programado",IF(AF15&gt;=50%,"Atraso Leve",IF(AF15&lt;=49.99%,"En riesgo en cumplimiento"))))</f>
        <v>En riesgo en cumplimiento</v>
      </c>
      <c r="AH15" s="764"/>
      <c r="AI15" s="1108">
        <f t="shared" ref="AI15:AI65" si="8">AE15+AA15+W15+S15</f>
        <v>644</v>
      </c>
      <c r="AJ15" s="554">
        <f t="shared" ref="AJ15:AJ65" si="9">IF(AI15="","No hay ejecución",IF(AND(O15=0),"No hay Programación", AI15/O15))</f>
        <v>0.65116279069767447</v>
      </c>
      <c r="AK15" s="764" t="str">
        <f t="shared" ref="AK15:AK78" si="10">IF(AJ15="No hay ejecución","NA",IF(AJ15&gt;=90%,"De acuerdo con lo programado",IF(AJ15&gt;=50%,"Atraso Leve",IF(AJ15&lt;=49.99%,"En riesgo en cumplimiento"))))</f>
        <v>Atraso Leve</v>
      </c>
      <c r="AL15" s="856" t="s">
        <v>3650</v>
      </c>
    </row>
    <row r="16" spans="1:38" ht="44.15" customHeight="1" thickTop="1" thickBot="1">
      <c r="A16" s="267">
        <f>A15+1</f>
        <v>2</v>
      </c>
      <c r="B16" s="267">
        <v>12</v>
      </c>
      <c r="C16" s="267">
        <v>0</v>
      </c>
      <c r="D16" s="267">
        <v>0</v>
      </c>
      <c r="E16" s="267" t="s">
        <v>224</v>
      </c>
      <c r="F16" s="731" t="s">
        <v>3651</v>
      </c>
      <c r="G16" s="732" t="s">
        <v>3652</v>
      </c>
      <c r="H16" s="732" t="s">
        <v>200</v>
      </c>
      <c r="I16" s="729">
        <v>387</v>
      </c>
      <c r="J16" s="729">
        <v>224</v>
      </c>
      <c r="K16" s="268">
        <f t="shared" ref="K16:K79" si="11">+I16+J16</f>
        <v>611</v>
      </c>
      <c r="L16" s="729">
        <v>232</v>
      </c>
      <c r="M16" s="729">
        <v>148</v>
      </c>
      <c r="N16" s="530">
        <f t="shared" ref="N16:N79" si="12">+L16+M16</f>
        <v>380</v>
      </c>
      <c r="O16" s="530">
        <f t="shared" ref="O16:O79" si="13">+K16+N16</f>
        <v>991</v>
      </c>
      <c r="P16" s="730"/>
      <c r="Q16" s="635" t="s">
        <v>3648</v>
      </c>
      <c r="R16" s="635"/>
      <c r="S16" s="672">
        <v>246</v>
      </c>
      <c r="T16" s="551">
        <f t="shared" si="0"/>
        <v>0.63565891472868219</v>
      </c>
      <c r="U16" s="764" t="str">
        <f t="shared" si="1"/>
        <v>Atraso Leve</v>
      </c>
      <c r="V16" s="771"/>
      <c r="W16" s="1151">
        <v>223</v>
      </c>
      <c r="X16" s="551">
        <f t="shared" si="2"/>
        <v>0.9955357142857143</v>
      </c>
      <c r="Y16" s="764" t="str">
        <f t="shared" si="3"/>
        <v>De acuerdo con lo programado</v>
      </c>
      <c r="Z16" s="764"/>
      <c r="AA16" s="553">
        <v>151</v>
      </c>
      <c r="AB16" s="551">
        <f t="shared" si="4"/>
        <v>0.65086206896551724</v>
      </c>
      <c r="AC16" s="764" t="str">
        <f t="shared" si="5"/>
        <v>Atraso Leve</v>
      </c>
      <c r="AD16" s="765"/>
      <c r="AE16" s="578">
        <v>101</v>
      </c>
      <c r="AF16" s="551">
        <f t="shared" si="6"/>
        <v>0.68243243243243246</v>
      </c>
      <c r="AG16" s="764" t="str">
        <f t="shared" si="7"/>
        <v>Atraso Leve</v>
      </c>
      <c r="AH16" s="764"/>
      <c r="AI16" s="569">
        <f t="shared" si="8"/>
        <v>721</v>
      </c>
      <c r="AJ16" s="554">
        <f t="shared" si="9"/>
        <v>0.727547931382442</v>
      </c>
      <c r="AK16" s="764" t="str">
        <f t="shared" si="10"/>
        <v>Atraso Leve</v>
      </c>
      <c r="AL16" s="856"/>
    </row>
    <row r="17" spans="1:39" ht="44.15" customHeight="1" thickTop="1" thickBot="1">
      <c r="A17" s="267">
        <f>A16+1</f>
        <v>3</v>
      </c>
      <c r="B17" s="267">
        <v>12</v>
      </c>
      <c r="C17" s="267">
        <v>0</v>
      </c>
      <c r="D17" s="267">
        <v>0</v>
      </c>
      <c r="E17" s="267" t="s">
        <v>224</v>
      </c>
      <c r="F17" s="731" t="s">
        <v>3653</v>
      </c>
      <c r="G17" s="732" t="s">
        <v>176</v>
      </c>
      <c r="H17" s="732" t="s">
        <v>215</v>
      </c>
      <c r="I17" s="729">
        <v>387</v>
      </c>
      <c r="J17" s="729">
        <v>227</v>
      </c>
      <c r="K17" s="268">
        <f t="shared" si="11"/>
        <v>614</v>
      </c>
      <c r="L17" s="729">
        <v>232</v>
      </c>
      <c r="M17" s="729">
        <v>148</v>
      </c>
      <c r="N17" s="530">
        <f t="shared" si="12"/>
        <v>380</v>
      </c>
      <c r="O17" s="530">
        <f t="shared" si="13"/>
        <v>994</v>
      </c>
      <c r="P17" s="730"/>
      <c r="Q17" s="635" t="s">
        <v>3648</v>
      </c>
      <c r="R17" s="635"/>
      <c r="S17" s="672">
        <v>208</v>
      </c>
      <c r="T17" s="551">
        <f t="shared" si="0"/>
        <v>0.53746770025839796</v>
      </c>
      <c r="U17" s="764" t="str">
        <f t="shared" si="1"/>
        <v>Atraso Leve</v>
      </c>
      <c r="V17" s="771"/>
      <c r="W17" s="1151">
        <v>194</v>
      </c>
      <c r="X17" s="551">
        <f t="shared" si="2"/>
        <v>0.85462555066079293</v>
      </c>
      <c r="Y17" s="764" t="str">
        <f t="shared" si="3"/>
        <v>Atraso Leve</v>
      </c>
      <c r="Z17" s="764"/>
      <c r="AA17" s="553">
        <v>169</v>
      </c>
      <c r="AB17" s="551">
        <f t="shared" si="4"/>
        <v>0.72844827586206895</v>
      </c>
      <c r="AC17" s="764" t="str">
        <f t="shared" si="5"/>
        <v>Atraso Leve</v>
      </c>
      <c r="AD17" s="765"/>
      <c r="AE17" s="578">
        <v>102</v>
      </c>
      <c r="AF17" s="551">
        <f t="shared" si="6"/>
        <v>0.68918918918918914</v>
      </c>
      <c r="AG17" s="764" t="str">
        <f t="shared" si="7"/>
        <v>Atraso Leve</v>
      </c>
      <c r="AH17" s="764"/>
      <c r="AI17" s="569">
        <f t="shared" si="8"/>
        <v>673</v>
      </c>
      <c r="AJ17" s="554">
        <f t="shared" si="9"/>
        <v>0.67706237424547289</v>
      </c>
      <c r="AK17" s="764" t="str">
        <f t="shared" si="10"/>
        <v>Atraso Leve</v>
      </c>
      <c r="AL17" s="856"/>
    </row>
    <row r="18" spans="1:39" ht="44.15" customHeight="1" thickTop="1" thickBot="1">
      <c r="A18" s="267">
        <f t="shared" ref="A18:A74" si="14">A17+1</f>
        <v>4</v>
      </c>
      <c r="B18" s="267">
        <v>12</v>
      </c>
      <c r="C18" s="267">
        <v>0</v>
      </c>
      <c r="D18" s="267">
        <v>0</v>
      </c>
      <c r="E18" s="267" t="s">
        <v>224</v>
      </c>
      <c r="F18" s="731" t="s">
        <v>3654</v>
      </c>
      <c r="G18" s="732" t="s">
        <v>187</v>
      </c>
      <c r="H18" s="732" t="s">
        <v>204</v>
      </c>
      <c r="I18" s="729">
        <v>1161</v>
      </c>
      <c r="J18" s="729">
        <v>544</v>
      </c>
      <c r="K18" s="268">
        <f t="shared" si="11"/>
        <v>1705</v>
      </c>
      <c r="L18" s="729">
        <v>637</v>
      </c>
      <c r="M18" s="729">
        <v>455</v>
      </c>
      <c r="N18" s="530">
        <f t="shared" si="12"/>
        <v>1092</v>
      </c>
      <c r="O18" s="530">
        <f t="shared" si="13"/>
        <v>2797</v>
      </c>
      <c r="P18" s="733"/>
      <c r="Q18" s="635" t="s">
        <v>3648</v>
      </c>
      <c r="R18" s="635"/>
      <c r="S18" s="672">
        <v>253</v>
      </c>
      <c r="T18" s="551">
        <f t="shared" si="0"/>
        <v>0.21791559000861327</v>
      </c>
      <c r="U18" s="764" t="str">
        <f t="shared" si="1"/>
        <v>En riesgo en cumplimiento</v>
      </c>
      <c r="V18" s="771"/>
      <c r="W18" s="1151">
        <v>384</v>
      </c>
      <c r="X18" s="551">
        <f t="shared" si="2"/>
        <v>0.70588235294117652</v>
      </c>
      <c r="Y18" s="764" t="str">
        <f t="shared" si="3"/>
        <v>Atraso Leve</v>
      </c>
      <c r="Z18" s="764"/>
      <c r="AA18" s="553">
        <v>760</v>
      </c>
      <c r="AB18" s="551">
        <f t="shared" si="4"/>
        <v>1.1930926216640503</v>
      </c>
      <c r="AC18" s="764" t="str">
        <f t="shared" si="5"/>
        <v>De acuerdo con lo programado</v>
      </c>
      <c r="AD18" s="765"/>
      <c r="AE18" s="578">
        <v>714</v>
      </c>
      <c r="AF18" s="551">
        <f t="shared" si="6"/>
        <v>1.5692307692307692</v>
      </c>
      <c r="AG18" s="764" t="str">
        <f t="shared" si="7"/>
        <v>De acuerdo con lo programado</v>
      </c>
      <c r="AH18" s="764"/>
      <c r="AI18" s="569">
        <f t="shared" si="8"/>
        <v>2111</v>
      </c>
      <c r="AJ18" s="554">
        <f t="shared" si="9"/>
        <v>0.75473721844833752</v>
      </c>
      <c r="AK18" s="764" t="str">
        <f t="shared" si="10"/>
        <v>Atraso Leve</v>
      </c>
      <c r="AL18" s="856"/>
    </row>
    <row r="19" spans="1:39" ht="44.15" customHeight="1" thickTop="1" thickBot="1">
      <c r="A19" s="267">
        <f t="shared" si="14"/>
        <v>5</v>
      </c>
      <c r="B19" s="267">
        <v>12</v>
      </c>
      <c r="C19" s="267" t="s">
        <v>2681</v>
      </c>
      <c r="D19" s="267">
        <v>0</v>
      </c>
      <c r="E19" s="267" t="s">
        <v>224</v>
      </c>
      <c r="F19" s="731" t="s">
        <v>3654</v>
      </c>
      <c r="G19" s="732" t="s">
        <v>159</v>
      </c>
      <c r="H19" s="732" t="s">
        <v>207</v>
      </c>
      <c r="I19" s="729">
        <v>13</v>
      </c>
      <c r="J19" s="729">
        <v>27</v>
      </c>
      <c r="K19" s="268">
        <f t="shared" si="11"/>
        <v>40</v>
      </c>
      <c r="L19" s="729">
        <v>23</v>
      </c>
      <c r="M19" s="729">
        <v>16</v>
      </c>
      <c r="N19" s="530">
        <f t="shared" si="12"/>
        <v>39</v>
      </c>
      <c r="O19" s="530">
        <f t="shared" si="13"/>
        <v>79</v>
      </c>
      <c r="P19" s="730"/>
      <c r="Q19" s="635" t="s">
        <v>3648</v>
      </c>
      <c r="R19" s="635"/>
      <c r="S19" s="672">
        <v>12</v>
      </c>
      <c r="T19" s="551">
        <f t="shared" si="0"/>
        <v>0.92307692307692313</v>
      </c>
      <c r="U19" s="764" t="str">
        <f t="shared" si="1"/>
        <v>De acuerdo con lo programado</v>
      </c>
      <c r="V19" s="771"/>
      <c r="W19" s="1151">
        <v>16</v>
      </c>
      <c r="X19" s="551">
        <f t="shared" si="2"/>
        <v>0.59259259259259256</v>
      </c>
      <c r="Y19" s="764" t="str">
        <f t="shared" si="3"/>
        <v>Atraso Leve</v>
      </c>
      <c r="Z19" s="764"/>
      <c r="AA19" s="553">
        <v>28</v>
      </c>
      <c r="AB19" s="551">
        <f t="shared" si="4"/>
        <v>1.2173913043478262</v>
      </c>
      <c r="AC19" s="764" t="str">
        <f t="shared" si="5"/>
        <v>De acuerdo con lo programado</v>
      </c>
      <c r="AD19" s="765"/>
      <c r="AE19" s="578">
        <v>11</v>
      </c>
      <c r="AF19" s="551">
        <f t="shared" si="6"/>
        <v>0.6875</v>
      </c>
      <c r="AG19" s="764" t="str">
        <f t="shared" si="7"/>
        <v>Atraso Leve</v>
      </c>
      <c r="AH19" s="764"/>
      <c r="AI19" s="569">
        <f t="shared" si="8"/>
        <v>67</v>
      </c>
      <c r="AJ19" s="554">
        <f t="shared" si="9"/>
        <v>0.84810126582278478</v>
      </c>
      <c r="AK19" s="764" t="str">
        <f t="shared" si="10"/>
        <v>Atraso Leve</v>
      </c>
      <c r="AL19" s="856"/>
    </row>
    <row r="20" spans="1:39" ht="44.15" customHeight="1" thickTop="1" thickBot="1">
      <c r="A20" s="267">
        <f t="shared" si="14"/>
        <v>6</v>
      </c>
      <c r="B20" s="267">
        <v>12</v>
      </c>
      <c r="C20" s="267" t="s">
        <v>2681</v>
      </c>
      <c r="D20" s="267">
        <v>0</v>
      </c>
      <c r="E20" s="267" t="s">
        <v>224</v>
      </c>
      <c r="F20" s="731" t="s">
        <v>3654</v>
      </c>
      <c r="G20" s="732" t="s">
        <v>168</v>
      </c>
      <c r="H20" s="732" t="s">
        <v>207</v>
      </c>
      <c r="I20" s="729">
        <v>2</v>
      </c>
      <c r="J20" s="729">
        <v>8</v>
      </c>
      <c r="K20" s="268">
        <f t="shared" si="11"/>
        <v>10</v>
      </c>
      <c r="L20" s="729">
        <v>7</v>
      </c>
      <c r="M20" s="729">
        <v>5</v>
      </c>
      <c r="N20" s="530">
        <f t="shared" si="12"/>
        <v>12</v>
      </c>
      <c r="O20" s="530">
        <f t="shared" si="13"/>
        <v>22</v>
      </c>
      <c r="P20" s="730"/>
      <c r="Q20" s="635" t="s">
        <v>3648</v>
      </c>
      <c r="R20" s="635"/>
      <c r="S20" s="672">
        <v>2</v>
      </c>
      <c r="T20" s="551">
        <f t="shared" si="0"/>
        <v>1</v>
      </c>
      <c r="U20" s="764" t="str">
        <f t="shared" si="1"/>
        <v>De acuerdo con lo programado</v>
      </c>
      <c r="V20" s="771"/>
      <c r="W20" s="1151">
        <v>6</v>
      </c>
      <c r="X20" s="551">
        <f t="shared" si="2"/>
        <v>0.75</v>
      </c>
      <c r="Y20" s="764" t="str">
        <f t="shared" si="3"/>
        <v>Atraso Leve</v>
      </c>
      <c r="Z20" s="764"/>
      <c r="AA20" s="553">
        <v>7</v>
      </c>
      <c r="AB20" s="551">
        <f t="shared" si="4"/>
        <v>1</v>
      </c>
      <c r="AC20" s="764" t="str">
        <f t="shared" si="5"/>
        <v>De acuerdo con lo programado</v>
      </c>
      <c r="AD20" s="765"/>
      <c r="AE20" s="578">
        <v>6</v>
      </c>
      <c r="AF20" s="551">
        <f t="shared" si="6"/>
        <v>1.2</v>
      </c>
      <c r="AG20" s="764" t="str">
        <f t="shared" si="7"/>
        <v>De acuerdo con lo programado</v>
      </c>
      <c r="AH20" s="764"/>
      <c r="AI20" s="569">
        <f t="shared" si="8"/>
        <v>21</v>
      </c>
      <c r="AJ20" s="554">
        <f t="shared" si="9"/>
        <v>0.95454545454545459</v>
      </c>
      <c r="AK20" s="764" t="str">
        <f t="shared" si="10"/>
        <v>De acuerdo con lo programado</v>
      </c>
      <c r="AL20" s="856"/>
    </row>
    <row r="21" spans="1:39" ht="44.15" customHeight="1" thickTop="1" thickBot="1">
      <c r="A21" s="267">
        <f t="shared" si="14"/>
        <v>7</v>
      </c>
      <c r="B21" s="267">
        <v>12</v>
      </c>
      <c r="C21" s="267" t="s">
        <v>2681</v>
      </c>
      <c r="D21" s="267">
        <v>0</v>
      </c>
      <c r="E21" s="267" t="s">
        <v>224</v>
      </c>
      <c r="F21" s="731" t="s">
        <v>3654</v>
      </c>
      <c r="G21" s="732" t="s">
        <v>151</v>
      </c>
      <c r="H21" s="732" t="s">
        <v>204</v>
      </c>
      <c r="I21" s="729">
        <v>11</v>
      </c>
      <c r="J21" s="729">
        <v>33</v>
      </c>
      <c r="K21" s="268">
        <f t="shared" si="11"/>
        <v>44</v>
      </c>
      <c r="L21" s="729">
        <v>31</v>
      </c>
      <c r="M21" s="729">
        <v>23</v>
      </c>
      <c r="N21" s="530">
        <f t="shared" si="12"/>
        <v>54</v>
      </c>
      <c r="O21" s="530">
        <f t="shared" si="13"/>
        <v>98</v>
      </c>
      <c r="P21" s="730"/>
      <c r="Q21" s="635" t="s">
        <v>3648</v>
      </c>
      <c r="R21" s="635"/>
      <c r="S21" s="672">
        <v>11</v>
      </c>
      <c r="T21" s="551">
        <f t="shared" si="0"/>
        <v>1</v>
      </c>
      <c r="U21" s="764" t="str">
        <f t="shared" si="1"/>
        <v>De acuerdo con lo programado</v>
      </c>
      <c r="V21" s="771"/>
      <c r="W21" s="1151">
        <v>23</v>
      </c>
      <c r="X21" s="551">
        <f t="shared" si="2"/>
        <v>0.69696969696969702</v>
      </c>
      <c r="Y21" s="764" t="str">
        <f t="shared" si="3"/>
        <v>Atraso Leve</v>
      </c>
      <c r="Z21" s="764"/>
      <c r="AA21" s="553">
        <v>33</v>
      </c>
      <c r="AB21" s="551">
        <f t="shared" si="4"/>
        <v>1.064516129032258</v>
      </c>
      <c r="AC21" s="764" t="str">
        <f t="shared" si="5"/>
        <v>De acuerdo con lo programado</v>
      </c>
      <c r="AD21" s="765"/>
      <c r="AE21" s="578">
        <v>33</v>
      </c>
      <c r="AF21" s="551">
        <f t="shared" si="6"/>
        <v>1.4347826086956521</v>
      </c>
      <c r="AG21" s="764" t="str">
        <f t="shared" si="7"/>
        <v>De acuerdo con lo programado</v>
      </c>
      <c r="AH21" s="764"/>
      <c r="AI21" s="569">
        <f t="shared" si="8"/>
        <v>100</v>
      </c>
      <c r="AJ21" s="554">
        <f t="shared" si="9"/>
        <v>1.0204081632653061</v>
      </c>
      <c r="AK21" s="764" t="str">
        <f t="shared" si="10"/>
        <v>De acuerdo con lo programado</v>
      </c>
      <c r="AL21" s="856"/>
    </row>
    <row r="22" spans="1:39" ht="44.15" customHeight="1">
      <c r="A22" s="267">
        <f t="shared" si="14"/>
        <v>8</v>
      </c>
      <c r="B22" s="267">
        <v>12</v>
      </c>
      <c r="C22" s="267" t="s">
        <v>2681</v>
      </c>
      <c r="D22" s="267">
        <v>0</v>
      </c>
      <c r="E22" s="267" t="s">
        <v>224</v>
      </c>
      <c r="F22" s="731" t="s">
        <v>3654</v>
      </c>
      <c r="G22" s="732" t="s">
        <v>163</v>
      </c>
      <c r="H22" s="732" t="s">
        <v>207</v>
      </c>
      <c r="I22" s="729">
        <v>4</v>
      </c>
      <c r="J22" s="729">
        <v>8</v>
      </c>
      <c r="K22" s="268">
        <f t="shared" si="11"/>
        <v>12</v>
      </c>
      <c r="L22" s="729">
        <v>8</v>
      </c>
      <c r="M22" s="729">
        <v>6</v>
      </c>
      <c r="N22" s="530">
        <f t="shared" si="12"/>
        <v>14</v>
      </c>
      <c r="O22" s="530">
        <f t="shared" si="13"/>
        <v>26</v>
      </c>
      <c r="P22" s="730"/>
      <c r="Q22" s="635" t="s">
        <v>3648</v>
      </c>
      <c r="R22" s="635"/>
      <c r="S22" s="672">
        <v>1</v>
      </c>
      <c r="T22" s="551">
        <f t="shared" si="0"/>
        <v>0.25</v>
      </c>
      <c r="U22" s="764" t="str">
        <f t="shared" si="1"/>
        <v>En riesgo en cumplimiento</v>
      </c>
      <c r="V22" s="771"/>
      <c r="W22" s="1151">
        <v>2</v>
      </c>
      <c r="X22" s="551">
        <f t="shared" si="2"/>
        <v>0.25</v>
      </c>
      <c r="Y22" s="764" t="str">
        <f t="shared" si="3"/>
        <v>En riesgo en cumplimiento</v>
      </c>
      <c r="Z22" s="764"/>
      <c r="AA22" s="553">
        <v>4</v>
      </c>
      <c r="AB22" s="551">
        <f t="shared" si="4"/>
        <v>0.5</v>
      </c>
      <c r="AC22" s="764" t="str">
        <f t="shared" si="5"/>
        <v>Atraso Leve</v>
      </c>
      <c r="AD22" s="765"/>
      <c r="AE22" s="578">
        <v>5</v>
      </c>
      <c r="AF22" s="551">
        <f t="shared" si="6"/>
        <v>0.83333333333333337</v>
      </c>
      <c r="AG22" s="764" t="str">
        <f t="shared" si="7"/>
        <v>Atraso Leve</v>
      </c>
      <c r="AH22" s="764"/>
      <c r="AI22" s="569">
        <f t="shared" si="8"/>
        <v>12</v>
      </c>
      <c r="AJ22" s="554">
        <f t="shared" si="9"/>
        <v>0.46153846153846156</v>
      </c>
      <c r="AK22" s="764" t="str">
        <f t="shared" si="10"/>
        <v>En riesgo en cumplimiento</v>
      </c>
      <c r="AL22" s="1082" t="s">
        <v>3650</v>
      </c>
    </row>
    <row r="23" spans="1:39" ht="44.15" customHeight="1">
      <c r="A23" s="267">
        <f t="shared" si="14"/>
        <v>9</v>
      </c>
      <c r="B23" s="267"/>
      <c r="C23" s="267">
        <v>0</v>
      </c>
      <c r="D23" s="267"/>
      <c r="E23" s="267"/>
      <c r="F23" s="1448" t="s">
        <v>3655</v>
      </c>
      <c r="G23" s="1449"/>
      <c r="H23" s="1450"/>
      <c r="I23" s="553">
        <v>0</v>
      </c>
      <c r="J23" s="553">
        <v>0</v>
      </c>
      <c r="K23" s="268">
        <f t="shared" si="11"/>
        <v>0</v>
      </c>
      <c r="L23" s="553">
        <v>0</v>
      </c>
      <c r="M23" s="553">
        <v>0</v>
      </c>
      <c r="N23" s="530">
        <f t="shared" si="12"/>
        <v>0</v>
      </c>
      <c r="O23" s="530">
        <f t="shared" si="13"/>
        <v>0</v>
      </c>
      <c r="P23" s="730"/>
      <c r="Q23" s="635" t="s">
        <v>3648</v>
      </c>
      <c r="R23" s="635" t="s">
        <v>3656</v>
      </c>
      <c r="S23" s="553">
        <v>0</v>
      </c>
      <c r="T23" s="551" t="str">
        <f t="shared" si="0"/>
        <v>No hay Programación</v>
      </c>
      <c r="U23" s="764" t="str">
        <f t="shared" si="1"/>
        <v>De acuerdo con lo programado</v>
      </c>
      <c r="V23" s="771"/>
      <c r="W23" s="1149">
        <v>5</v>
      </c>
      <c r="X23" s="551" t="str">
        <f t="shared" si="2"/>
        <v>No hay Programación</v>
      </c>
      <c r="Y23" s="764" t="str">
        <f t="shared" si="3"/>
        <v>De acuerdo con lo programado</v>
      </c>
      <c r="Z23" s="764"/>
      <c r="AA23" s="1150">
        <v>4</v>
      </c>
      <c r="AB23" s="551" t="str">
        <f t="shared" si="4"/>
        <v>No hay Programación</v>
      </c>
      <c r="AC23" s="764" t="str">
        <f t="shared" si="5"/>
        <v>De acuerdo con lo programado</v>
      </c>
      <c r="AD23" s="765"/>
      <c r="AE23" s="578">
        <v>1</v>
      </c>
      <c r="AF23" s="551" t="str">
        <f t="shared" si="6"/>
        <v>No hay Programación</v>
      </c>
      <c r="AG23" s="764" t="str">
        <f t="shared" si="7"/>
        <v>De acuerdo con lo programado</v>
      </c>
      <c r="AH23" s="764"/>
      <c r="AI23" s="569">
        <f t="shared" si="8"/>
        <v>10</v>
      </c>
      <c r="AJ23" s="554" t="str">
        <f t="shared" si="9"/>
        <v>No hay Programación</v>
      </c>
      <c r="AK23" s="764" t="str">
        <f t="shared" si="10"/>
        <v>De acuerdo con lo programado</v>
      </c>
      <c r="AL23" s="856"/>
    </row>
    <row r="24" spans="1:39" ht="44.15" customHeight="1" thickTop="1" thickBot="1">
      <c r="A24" s="267">
        <f t="shared" si="14"/>
        <v>10</v>
      </c>
      <c r="B24" s="267">
        <v>12</v>
      </c>
      <c r="C24" s="267">
        <v>0</v>
      </c>
      <c r="D24" s="267">
        <v>0</v>
      </c>
      <c r="E24" s="267" t="s">
        <v>225</v>
      </c>
      <c r="F24" s="731" t="s">
        <v>3657</v>
      </c>
      <c r="G24" s="732" t="s">
        <v>3652</v>
      </c>
      <c r="H24" s="732" t="s">
        <v>200</v>
      </c>
      <c r="I24" s="729">
        <v>10</v>
      </c>
      <c r="J24" s="729">
        <v>3</v>
      </c>
      <c r="K24" s="268">
        <f t="shared" si="11"/>
        <v>13</v>
      </c>
      <c r="L24" s="553">
        <v>0</v>
      </c>
      <c r="M24" s="553">
        <v>0</v>
      </c>
      <c r="N24" s="530">
        <f t="shared" si="12"/>
        <v>0</v>
      </c>
      <c r="O24" s="530">
        <f t="shared" si="13"/>
        <v>13</v>
      </c>
      <c r="P24" s="730"/>
      <c r="Q24" s="635" t="s">
        <v>3648</v>
      </c>
      <c r="R24" s="635"/>
      <c r="S24" s="672">
        <v>8</v>
      </c>
      <c r="T24" s="551">
        <f t="shared" si="0"/>
        <v>0.8</v>
      </c>
      <c r="U24" s="764" t="str">
        <f t="shared" si="1"/>
        <v>Atraso Leve</v>
      </c>
      <c r="V24" s="771"/>
      <c r="W24" s="1151">
        <v>4</v>
      </c>
      <c r="X24" s="551">
        <f t="shared" si="2"/>
        <v>1.3333333333333333</v>
      </c>
      <c r="Y24" s="764" t="str">
        <f t="shared" si="3"/>
        <v>De acuerdo con lo programado</v>
      </c>
      <c r="Z24" s="764" t="s">
        <v>3658</v>
      </c>
      <c r="AA24" s="553">
        <v>0</v>
      </c>
      <c r="AB24" s="551" t="str">
        <f t="shared" si="4"/>
        <v>No hay Programación</v>
      </c>
      <c r="AC24" s="764" t="str">
        <f t="shared" si="5"/>
        <v>De acuerdo con lo programado</v>
      </c>
      <c r="AD24" s="765"/>
      <c r="AE24" s="578">
        <v>0</v>
      </c>
      <c r="AF24" s="551" t="str">
        <f t="shared" si="6"/>
        <v>No hay Programación</v>
      </c>
      <c r="AG24" s="764" t="str">
        <f t="shared" si="7"/>
        <v>De acuerdo con lo programado</v>
      </c>
      <c r="AH24" s="764"/>
      <c r="AI24" s="569">
        <f t="shared" si="8"/>
        <v>12</v>
      </c>
      <c r="AJ24" s="554">
        <f t="shared" si="9"/>
        <v>0.92307692307692313</v>
      </c>
      <c r="AK24" s="764" t="str">
        <f t="shared" si="10"/>
        <v>De acuerdo con lo programado</v>
      </c>
      <c r="AL24" s="856"/>
    </row>
    <row r="25" spans="1:39" ht="44.15" customHeight="1" thickTop="1" thickBot="1">
      <c r="A25" s="267">
        <f t="shared" si="14"/>
        <v>11</v>
      </c>
      <c r="B25" s="267">
        <v>12</v>
      </c>
      <c r="C25" s="267">
        <v>0</v>
      </c>
      <c r="D25" s="267">
        <v>0</v>
      </c>
      <c r="E25" s="267" t="s">
        <v>225</v>
      </c>
      <c r="F25" s="731" t="s">
        <v>3659</v>
      </c>
      <c r="G25" s="732" t="s">
        <v>176</v>
      </c>
      <c r="H25" s="732" t="s">
        <v>215</v>
      </c>
      <c r="I25" s="729">
        <v>10</v>
      </c>
      <c r="J25" s="729">
        <v>3</v>
      </c>
      <c r="K25" s="268">
        <f t="shared" si="11"/>
        <v>13</v>
      </c>
      <c r="L25" s="553">
        <v>0</v>
      </c>
      <c r="M25" s="553">
        <v>0</v>
      </c>
      <c r="N25" s="530">
        <f t="shared" si="12"/>
        <v>0</v>
      </c>
      <c r="O25" s="530">
        <f t="shared" si="13"/>
        <v>13</v>
      </c>
      <c r="P25" s="730"/>
      <c r="Q25" s="635" t="s">
        <v>3648</v>
      </c>
      <c r="R25" s="635"/>
      <c r="S25" s="672">
        <v>7</v>
      </c>
      <c r="T25" s="551">
        <f t="shared" si="0"/>
        <v>0.7</v>
      </c>
      <c r="U25" s="764" t="str">
        <f t="shared" si="1"/>
        <v>Atraso Leve</v>
      </c>
      <c r="V25" s="771"/>
      <c r="W25" s="1151">
        <v>5</v>
      </c>
      <c r="X25" s="551">
        <f t="shared" si="2"/>
        <v>1.6666666666666667</v>
      </c>
      <c r="Y25" s="764" t="str">
        <f t="shared" si="3"/>
        <v>De acuerdo con lo programado</v>
      </c>
      <c r="Z25" s="764" t="s">
        <v>3658</v>
      </c>
      <c r="AA25" s="553">
        <v>0</v>
      </c>
      <c r="AB25" s="551" t="str">
        <f t="shared" si="4"/>
        <v>No hay Programación</v>
      </c>
      <c r="AC25" s="764" t="str">
        <f t="shared" si="5"/>
        <v>De acuerdo con lo programado</v>
      </c>
      <c r="AD25" s="765"/>
      <c r="AE25" s="578">
        <v>0</v>
      </c>
      <c r="AF25" s="551" t="str">
        <f t="shared" si="6"/>
        <v>No hay Programación</v>
      </c>
      <c r="AG25" s="764" t="str">
        <f t="shared" si="7"/>
        <v>De acuerdo con lo programado</v>
      </c>
      <c r="AH25" s="764"/>
      <c r="AI25" s="569">
        <f t="shared" si="8"/>
        <v>12</v>
      </c>
      <c r="AJ25" s="554">
        <f t="shared" si="9"/>
        <v>0.92307692307692313</v>
      </c>
      <c r="AK25" s="764" t="str">
        <f t="shared" si="10"/>
        <v>De acuerdo con lo programado</v>
      </c>
      <c r="AL25" s="856"/>
    </row>
    <row r="26" spans="1:39" ht="44.15" customHeight="1" thickTop="1" thickBot="1">
      <c r="A26" s="267">
        <f t="shared" si="14"/>
        <v>12</v>
      </c>
      <c r="B26" s="267">
        <v>12</v>
      </c>
      <c r="C26" s="267">
        <v>0</v>
      </c>
      <c r="D26" s="267">
        <v>0</v>
      </c>
      <c r="E26" s="267" t="s">
        <v>225</v>
      </c>
      <c r="F26" s="731" t="s">
        <v>3660</v>
      </c>
      <c r="G26" s="732" t="s">
        <v>187</v>
      </c>
      <c r="H26" s="732" t="s">
        <v>204</v>
      </c>
      <c r="I26" s="729">
        <v>10</v>
      </c>
      <c r="J26" s="729">
        <v>9</v>
      </c>
      <c r="K26" s="268">
        <f t="shared" si="11"/>
        <v>19</v>
      </c>
      <c r="L26" s="729">
        <v>9</v>
      </c>
      <c r="M26" s="729">
        <v>9</v>
      </c>
      <c r="N26" s="530">
        <f t="shared" si="12"/>
        <v>18</v>
      </c>
      <c r="O26" s="530">
        <f t="shared" si="13"/>
        <v>37</v>
      </c>
      <c r="P26" s="730"/>
      <c r="Q26" s="635" t="s">
        <v>3648</v>
      </c>
      <c r="R26" s="635"/>
      <c r="S26" s="672">
        <v>3</v>
      </c>
      <c r="T26" s="551">
        <f t="shared" si="0"/>
        <v>0.3</v>
      </c>
      <c r="U26" s="764" t="str">
        <f t="shared" si="1"/>
        <v>En riesgo en cumplimiento</v>
      </c>
      <c r="V26" s="771"/>
      <c r="W26" s="1151">
        <v>14</v>
      </c>
      <c r="X26" s="551">
        <f t="shared" si="2"/>
        <v>1.5555555555555556</v>
      </c>
      <c r="Y26" s="764" t="str">
        <f t="shared" si="3"/>
        <v>De acuerdo con lo programado</v>
      </c>
      <c r="Z26" s="764" t="s">
        <v>3658</v>
      </c>
      <c r="AA26" s="553">
        <v>9</v>
      </c>
      <c r="AB26" s="551">
        <f t="shared" si="4"/>
        <v>1</v>
      </c>
      <c r="AC26" s="764" t="str">
        <f t="shared" si="5"/>
        <v>De acuerdo con lo programado</v>
      </c>
      <c r="AD26" s="765"/>
      <c r="AE26" s="578">
        <v>3</v>
      </c>
      <c r="AF26" s="551">
        <f t="shared" si="6"/>
        <v>0.33333333333333331</v>
      </c>
      <c r="AG26" s="764" t="str">
        <f t="shared" si="7"/>
        <v>En riesgo en cumplimiento</v>
      </c>
      <c r="AH26" s="764"/>
      <c r="AI26" s="569">
        <f t="shared" si="8"/>
        <v>29</v>
      </c>
      <c r="AJ26" s="554">
        <f t="shared" si="9"/>
        <v>0.78378378378378377</v>
      </c>
      <c r="AK26" s="764" t="str">
        <f t="shared" si="10"/>
        <v>Atraso Leve</v>
      </c>
      <c r="AL26" s="856"/>
    </row>
    <row r="27" spans="1:39" ht="44.15" customHeight="1">
      <c r="A27" s="267">
        <f t="shared" si="14"/>
        <v>13</v>
      </c>
      <c r="B27" s="267">
        <v>12</v>
      </c>
      <c r="C27" s="267" t="s">
        <v>2681</v>
      </c>
      <c r="D27" s="267">
        <v>0</v>
      </c>
      <c r="E27" s="267" t="s">
        <v>225</v>
      </c>
      <c r="F27" s="731" t="s">
        <v>3660</v>
      </c>
      <c r="G27" s="732" t="s">
        <v>159</v>
      </c>
      <c r="H27" s="732" t="s">
        <v>207</v>
      </c>
      <c r="I27" s="729">
        <v>1</v>
      </c>
      <c r="J27" s="729">
        <v>1</v>
      </c>
      <c r="K27" s="268">
        <f t="shared" si="11"/>
        <v>2</v>
      </c>
      <c r="L27" s="729">
        <v>1</v>
      </c>
      <c r="M27" s="553">
        <v>0</v>
      </c>
      <c r="N27" s="530">
        <f t="shared" si="12"/>
        <v>1</v>
      </c>
      <c r="O27" s="530">
        <f t="shared" si="13"/>
        <v>3</v>
      </c>
      <c r="P27" s="730"/>
      <c r="Q27" s="635" t="s">
        <v>3648</v>
      </c>
      <c r="R27" s="635" t="s">
        <v>3661</v>
      </c>
      <c r="S27" s="672">
        <v>3</v>
      </c>
      <c r="T27" s="551">
        <f t="shared" si="0"/>
        <v>3</v>
      </c>
      <c r="U27" s="764" t="str">
        <f t="shared" si="1"/>
        <v>De acuerdo con lo programado</v>
      </c>
      <c r="V27" s="771" t="s">
        <v>3661</v>
      </c>
      <c r="W27" s="553">
        <v>0</v>
      </c>
      <c r="X27" s="551">
        <f t="shared" si="2"/>
        <v>0</v>
      </c>
      <c r="Y27" s="764" t="str">
        <f t="shared" si="3"/>
        <v>En riesgo en cumplimiento</v>
      </c>
      <c r="Z27" s="764"/>
      <c r="AA27" s="553">
        <v>3</v>
      </c>
      <c r="AB27" s="551">
        <f t="shared" si="4"/>
        <v>3</v>
      </c>
      <c r="AC27" s="764" t="str">
        <f t="shared" si="5"/>
        <v>De acuerdo con lo programado</v>
      </c>
      <c r="AD27" s="765"/>
      <c r="AE27" s="578">
        <v>1</v>
      </c>
      <c r="AF27" s="551" t="str">
        <f t="shared" si="6"/>
        <v>No hay Programación</v>
      </c>
      <c r="AG27" s="764" t="str">
        <f t="shared" si="7"/>
        <v>De acuerdo con lo programado</v>
      </c>
      <c r="AH27" s="764"/>
      <c r="AI27" s="569">
        <f t="shared" si="8"/>
        <v>7</v>
      </c>
      <c r="AJ27" s="554">
        <f t="shared" si="9"/>
        <v>2.3333333333333335</v>
      </c>
      <c r="AK27" s="764" t="str">
        <f t="shared" si="10"/>
        <v>De acuerdo con lo programado</v>
      </c>
      <c r="AL27" s="1082" t="s">
        <v>3662</v>
      </c>
    </row>
    <row r="28" spans="1:39" ht="44.15" customHeight="1">
      <c r="A28" s="267">
        <f t="shared" si="14"/>
        <v>14</v>
      </c>
      <c r="B28" s="267">
        <v>12</v>
      </c>
      <c r="C28" s="267" t="s">
        <v>2681</v>
      </c>
      <c r="D28" s="267">
        <v>0</v>
      </c>
      <c r="E28" s="267" t="s">
        <v>225</v>
      </c>
      <c r="F28" s="731" t="s">
        <v>3660</v>
      </c>
      <c r="G28" s="732" t="s">
        <v>168</v>
      </c>
      <c r="H28" s="732" t="s">
        <v>207</v>
      </c>
      <c r="I28" s="729">
        <v>1</v>
      </c>
      <c r="J28" s="553">
        <v>0</v>
      </c>
      <c r="K28" s="268">
        <f t="shared" si="11"/>
        <v>1</v>
      </c>
      <c r="L28" s="729">
        <v>1</v>
      </c>
      <c r="M28" s="553">
        <v>0</v>
      </c>
      <c r="N28" s="530">
        <f t="shared" si="12"/>
        <v>1</v>
      </c>
      <c r="O28" s="530">
        <f t="shared" si="13"/>
        <v>2</v>
      </c>
      <c r="P28" s="730"/>
      <c r="Q28" s="635" t="s">
        <v>3648</v>
      </c>
      <c r="R28" s="635"/>
      <c r="S28" s="672">
        <v>1</v>
      </c>
      <c r="T28" s="551">
        <f t="shared" si="0"/>
        <v>1</v>
      </c>
      <c r="U28" s="764" t="str">
        <f t="shared" si="1"/>
        <v>De acuerdo con lo programado</v>
      </c>
      <c r="V28" s="771"/>
      <c r="W28" s="552">
        <v>1</v>
      </c>
      <c r="X28" s="551" t="str">
        <f t="shared" si="2"/>
        <v>No hay Programación</v>
      </c>
      <c r="Y28" s="764" t="str">
        <f t="shared" si="3"/>
        <v>De acuerdo con lo programado</v>
      </c>
      <c r="Z28" s="764"/>
      <c r="AA28" s="553">
        <v>1</v>
      </c>
      <c r="AB28" s="551">
        <f t="shared" si="4"/>
        <v>1</v>
      </c>
      <c r="AC28" s="764" t="str">
        <f t="shared" si="5"/>
        <v>De acuerdo con lo programado</v>
      </c>
      <c r="AD28" s="765"/>
      <c r="AE28" s="578">
        <v>0</v>
      </c>
      <c r="AF28" s="551" t="str">
        <f t="shared" si="6"/>
        <v>No hay Programación</v>
      </c>
      <c r="AG28" s="764" t="str">
        <f t="shared" si="7"/>
        <v>De acuerdo con lo programado</v>
      </c>
      <c r="AH28" s="764"/>
      <c r="AI28" s="569">
        <f t="shared" si="8"/>
        <v>3</v>
      </c>
      <c r="AJ28" s="554">
        <f t="shared" si="9"/>
        <v>1.5</v>
      </c>
      <c r="AK28" s="764" t="str">
        <f t="shared" si="10"/>
        <v>De acuerdo con lo programado</v>
      </c>
      <c r="AL28" s="1082" t="s">
        <v>3662</v>
      </c>
    </row>
    <row r="29" spans="1:39" ht="44.15" customHeight="1" thickTop="1" thickBot="1">
      <c r="A29" s="267">
        <f t="shared" si="14"/>
        <v>15</v>
      </c>
      <c r="B29" s="267">
        <v>12</v>
      </c>
      <c r="C29" s="267" t="s">
        <v>2681</v>
      </c>
      <c r="D29" s="267">
        <v>0</v>
      </c>
      <c r="E29" s="267" t="s">
        <v>225</v>
      </c>
      <c r="F29" s="731" t="s">
        <v>3663</v>
      </c>
      <c r="G29" s="732" t="s">
        <v>163</v>
      </c>
      <c r="H29" s="732" t="s">
        <v>207</v>
      </c>
      <c r="I29" s="553">
        <v>0</v>
      </c>
      <c r="J29" s="553">
        <v>0</v>
      </c>
      <c r="K29" s="268">
        <f t="shared" si="11"/>
        <v>0</v>
      </c>
      <c r="L29" s="553">
        <v>0</v>
      </c>
      <c r="M29" s="553">
        <v>0</v>
      </c>
      <c r="N29" s="530">
        <f t="shared" si="12"/>
        <v>0</v>
      </c>
      <c r="O29" s="530">
        <f t="shared" si="13"/>
        <v>0</v>
      </c>
      <c r="P29" s="730"/>
      <c r="Q29" s="635" t="s">
        <v>3648</v>
      </c>
      <c r="R29" s="635"/>
      <c r="S29" s="553">
        <v>0</v>
      </c>
      <c r="T29" s="551" t="str">
        <f t="shared" si="0"/>
        <v>No hay Programación</v>
      </c>
      <c r="U29" s="764" t="str">
        <f t="shared" si="1"/>
        <v>De acuerdo con lo programado</v>
      </c>
      <c r="V29" s="771"/>
      <c r="W29" s="553">
        <v>0</v>
      </c>
      <c r="X29" s="551" t="str">
        <f t="shared" si="2"/>
        <v>No hay Programación</v>
      </c>
      <c r="Y29" s="764" t="str">
        <f t="shared" si="3"/>
        <v>De acuerdo con lo programado</v>
      </c>
      <c r="Z29" s="764"/>
      <c r="AA29" s="553">
        <v>0</v>
      </c>
      <c r="AB29" s="551" t="str">
        <f t="shared" si="4"/>
        <v>No hay Programación</v>
      </c>
      <c r="AC29" s="764" t="str">
        <f t="shared" si="5"/>
        <v>De acuerdo con lo programado</v>
      </c>
      <c r="AD29" s="765"/>
      <c r="AE29" s="578">
        <v>0</v>
      </c>
      <c r="AF29" s="551" t="str">
        <f t="shared" si="6"/>
        <v>No hay Programación</v>
      </c>
      <c r="AG29" s="764" t="str">
        <f t="shared" si="7"/>
        <v>De acuerdo con lo programado</v>
      </c>
      <c r="AH29" s="764"/>
      <c r="AI29" s="552">
        <v>0</v>
      </c>
      <c r="AJ29" s="554" t="str">
        <f t="shared" si="9"/>
        <v>No hay Programación</v>
      </c>
      <c r="AK29" s="764" t="str">
        <f t="shared" si="10"/>
        <v>De acuerdo con lo programado</v>
      </c>
      <c r="AL29" s="856"/>
    </row>
    <row r="30" spans="1:39" ht="63" customHeight="1">
      <c r="A30" s="267">
        <f t="shared" si="14"/>
        <v>16</v>
      </c>
      <c r="B30" s="267">
        <v>12</v>
      </c>
      <c r="C30" s="267">
        <v>0</v>
      </c>
      <c r="D30" s="267">
        <v>0</v>
      </c>
      <c r="E30" s="267" t="s">
        <v>227</v>
      </c>
      <c r="F30" s="1454" t="s">
        <v>3664</v>
      </c>
      <c r="G30" s="1455"/>
      <c r="H30" s="1456"/>
      <c r="I30" s="553">
        <v>0</v>
      </c>
      <c r="J30" s="553">
        <v>0</v>
      </c>
      <c r="K30" s="268">
        <f t="shared" si="11"/>
        <v>0</v>
      </c>
      <c r="L30" s="553">
        <v>0</v>
      </c>
      <c r="M30" s="729">
        <v>90</v>
      </c>
      <c r="N30" s="530">
        <f t="shared" si="12"/>
        <v>90</v>
      </c>
      <c r="O30" s="530">
        <f t="shared" si="13"/>
        <v>90</v>
      </c>
      <c r="P30" s="730"/>
      <c r="Q30" s="635" t="s">
        <v>3648</v>
      </c>
      <c r="R30" s="635" t="s">
        <v>3665</v>
      </c>
      <c r="S30" s="553">
        <v>0</v>
      </c>
      <c r="T30" s="551" t="str">
        <f t="shared" si="0"/>
        <v>No hay Programación</v>
      </c>
      <c r="U30" s="764" t="str">
        <f t="shared" si="1"/>
        <v>De acuerdo con lo programado</v>
      </c>
      <c r="V30" s="771"/>
      <c r="W30" s="1152">
        <v>89</v>
      </c>
      <c r="X30" s="551" t="str">
        <f t="shared" si="2"/>
        <v>No hay Programación</v>
      </c>
      <c r="Y30" s="764" t="str">
        <f t="shared" si="3"/>
        <v>De acuerdo con lo programado</v>
      </c>
      <c r="Z30" s="764"/>
      <c r="AA30" s="553">
        <v>0</v>
      </c>
      <c r="AB30" s="551" t="str">
        <f t="shared" si="4"/>
        <v>No hay Programación</v>
      </c>
      <c r="AC30" s="764" t="str">
        <f t="shared" si="5"/>
        <v>De acuerdo con lo programado</v>
      </c>
      <c r="AD30" s="765"/>
      <c r="AE30" s="578">
        <v>0</v>
      </c>
      <c r="AF30" s="551">
        <f t="shared" si="6"/>
        <v>0</v>
      </c>
      <c r="AG30" s="764" t="str">
        <f t="shared" si="7"/>
        <v>En riesgo en cumplimiento</v>
      </c>
      <c r="AH30" s="764"/>
      <c r="AI30" s="569">
        <f t="shared" si="8"/>
        <v>89</v>
      </c>
      <c r="AJ30" s="554">
        <f t="shared" si="9"/>
        <v>0.98888888888888893</v>
      </c>
      <c r="AK30" s="764" t="str">
        <f t="shared" si="10"/>
        <v>De acuerdo con lo programado</v>
      </c>
      <c r="AL30" s="856"/>
      <c r="AM30" s="801"/>
    </row>
    <row r="31" spans="1:39" ht="52.5" customHeight="1" thickTop="1" thickBot="1">
      <c r="A31" s="267">
        <f t="shared" si="14"/>
        <v>17</v>
      </c>
      <c r="B31" s="267">
        <v>12</v>
      </c>
      <c r="C31" s="267">
        <v>0</v>
      </c>
      <c r="D31" s="267">
        <v>0</v>
      </c>
      <c r="E31" s="267" t="s">
        <v>227</v>
      </c>
      <c r="F31" s="731" t="s">
        <v>3666</v>
      </c>
      <c r="G31" s="732" t="s">
        <v>3652</v>
      </c>
      <c r="H31" s="732" t="s">
        <v>200</v>
      </c>
      <c r="I31" s="729">
        <v>30</v>
      </c>
      <c r="J31" s="729">
        <v>60</v>
      </c>
      <c r="K31" s="268">
        <f t="shared" si="11"/>
        <v>90</v>
      </c>
      <c r="L31" s="553">
        <v>0</v>
      </c>
      <c r="M31" s="553">
        <v>0</v>
      </c>
      <c r="N31" s="530">
        <f t="shared" si="12"/>
        <v>0</v>
      </c>
      <c r="O31" s="530">
        <f t="shared" si="13"/>
        <v>90</v>
      </c>
      <c r="P31" s="730"/>
      <c r="Q31" s="635" t="s">
        <v>3648</v>
      </c>
      <c r="R31" s="635"/>
      <c r="S31" s="672">
        <v>25</v>
      </c>
      <c r="T31" s="551">
        <f t="shared" si="0"/>
        <v>0.83333333333333337</v>
      </c>
      <c r="U31" s="764" t="str">
        <f t="shared" si="1"/>
        <v>Atraso Leve</v>
      </c>
      <c r="V31" s="771"/>
      <c r="W31" s="552">
        <v>21</v>
      </c>
      <c r="X31" s="551">
        <f t="shared" si="2"/>
        <v>0.35</v>
      </c>
      <c r="Y31" s="764" t="str">
        <f t="shared" si="3"/>
        <v>En riesgo en cumplimiento</v>
      </c>
      <c r="Z31" s="764"/>
      <c r="AA31" s="553">
        <v>7</v>
      </c>
      <c r="AB31" s="551" t="str">
        <f t="shared" si="4"/>
        <v>No hay Programación</v>
      </c>
      <c r="AC31" s="764" t="str">
        <f t="shared" si="5"/>
        <v>De acuerdo con lo programado</v>
      </c>
      <c r="AD31" s="765"/>
      <c r="AE31" s="578">
        <v>0</v>
      </c>
      <c r="AF31" s="551" t="str">
        <f t="shared" si="6"/>
        <v>No hay Programación</v>
      </c>
      <c r="AG31" s="764" t="str">
        <f t="shared" si="7"/>
        <v>De acuerdo con lo programado</v>
      </c>
      <c r="AH31" s="764"/>
      <c r="AI31" s="569">
        <f t="shared" si="8"/>
        <v>53</v>
      </c>
      <c r="AJ31" s="554">
        <f t="shared" si="9"/>
        <v>0.58888888888888891</v>
      </c>
      <c r="AK31" s="764" t="str">
        <f t="shared" si="10"/>
        <v>Atraso Leve</v>
      </c>
      <c r="AL31" s="856"/>
    </row>
    <row r="32" spans="1:39" ht="52.5" customHeight="1" thickTop="1" thickBot="1">
      <c r="A32" s="267">
        <f t="shared" si="14"/>
        <v>18</v>
      </c>
      <c r="B32" s="267">
        <v>12</v>
      </c>
      <c r="C32" s="267">
        <v>0</v>
      </c>
      <c r="D32" s="267">
        <v>0</v>
      </c>
      <c r="E32" s="267"/>
      <c r="F32" s="731" t="s">
        <v>3667</v>
      </c>
      <c r="G32" s="732" t="s">
        <v>176</v>
      </c>
      <c r="H32" s="732" t="s">
        <v>215</v>
      </c>
      <c r="I32" s="729">
        <v>30</v>
      </c>
      <c r="J32" s="729">
        <v>63</v>
      </c>
      <c r="K32" s="268">
        <f t="shared" si="11"/>
        <v>93</v>
      </c>
      <c r="L32" s="729">
        <v>6</v>
      </c>
      <c r="M32" s="729">
        <v>6</v>
      </c>
      <c r="N32" s="530">
        <f t="shared" si="12"/>
        <v>12</v>
      </c>
      <c r="O32" s="530">
        <f t="shared" si="13"/>
        <v>105</v>
      </c>
      <c r="P32" s="730"/>
      <c r="Q32" s="635" t="s">
        <v>3648</v>
      </c>
      <c r="R32" s="635"/>
      <c r="S32" s="672">
        <v>35</v>
      </c>
      <c r="T32" s="551">
        <f t="shared" si="0"/>
        <v>1.1666666666666667</v>
      </c>
      <c r="U32" s="764" t="str">
        <f t="shared" si="1"/>
        <v>De acuerdo con lo programado</v>
      </c>
      <c r="V32" s="771"/>
      <c r="W32" s="552">
        <v>38</v>
      </c>
      <c r="X32" s="551">
        <f t="shared" si="2"/>
        <v>0.60317460317460314</v>
      </c>
      <c r="Y32" s="764" t="str">
        <f t="shared" si="3"/>
        <v>Atraso Leve</v>
      </c>
      <c r="Z32" s="764"/>
      <c r="AA32" s="553">
        <v>9</v>
      </c>
      <c r="AB32" s="551">
        <f t="shared" si="4"/>
        <v>1.5</v>
      </c>
      <c r="AC32" s="764" t="str">
        <f t="shared" si="5"/>
        <v>De acuerdo con lo programado</v>
      </c>
      <c r="AD32" s="765"/>
      <c r="AE32" s="578">
        <v>0</v>
      </c>
      <c r="AF32" s="551">
        <f t="shared" si="6"/>
        <v>0</v>
      </c>
      <c r="AG32" s="764" t="str">
        <f t="shared" si="7"/>
        <v>En riesgo en cumplimiento</v>
      </c>
      <c r="AH32" s="764"/>
      <c r="AI32" s="569">
        <f t="shared" si="8"/>
        <v>82</v>
      </c>
      <c r="AJ32" s="554">
        <f t="shared" si="9"/>
        <v>0.78095238095238095</v>
      </c>
      <c r="AK32" s="764" t="str">
        <f t="shared" si="10"/>
        <v>Atraso Leve</v>
      </c>
      <c r="AL32" s="856"/>
    </row>
    <row r="33" spans="1:38" ht="52.5" customHeight="1" thickTop="1" thickBot="1">
      <c r="A33" s="267">
        <f t="shared" si="14"/>
        <v>19</v>
      </c>
      <c r="B33" s="267">
        <v>12</v>
      </c>
      <c r="C33" s="267">
        <v>0</v>
      </c>
      <c r="D33" s="267">
        <v>0</v>
      </c>
      <c r="E33" s="267" t="s">
        <v>227</v>
      </c>
      <c r="F33" s="731" t="s">
        <v>3668</v>
      </c>
      <c r="G33" s="732" t="s">
        <v>187</v>
      </c>
      <c r="H33" s="732" t="s">
        <v>204</v>
      </c>
      <c r="I33" s="729">
        <v>45</v>
      </c>
      <c r="J33" s="729">
        <v>55</v>
      </c>
      <c r="K33" s="268">
        <f t="shared" si="11"/>
        <v>100</v>
      </c>
      <c r="L33" s="729">
        <v>68</v>
      </c>
      <c r="M33" s="729">
        <v>45</v>
      </c>
      <c r="N33" s="530">
        <f t="shared" si="12"/>
        <v>113</v>
      </c>
      <c r="O33" s="530">
        <f t="shared" si="13"/>
        <v>213</v>
      </c>
      <c r="P33" s="730"/>
      <c r="Q33" s="635" t="s">
        <v>3648</v>
      </c>
      <c r="R33" s="635"/>
      <c r="S33" s="672">
        <v>40</v>
      </c>
      <c r="T33" s="551">
        <f t="shared" si="0"/>
        <v>0.88888888888888884</v>
      </c>
      <c r="U33" s="764" t="str">
        <f t="shared" si="1"/>
        <v>Atraso Leve</v>
      </c>
      <c r="V33" s="771"/>
      <c r="W33" s="552">
        <v>37</v>
      </c>
      <c r="X33" s="551">
        <f t="shared" si="2"/>
        <v>0.67272727272727273</v>
      </c>
      <c r="Y33" s="764" t="str">
        <f t="shared" si="3"/>
        <v>Atraso Leve</v>
      </c>
      <c r="Z33" s="764"/>
      <c r="AA33" s="553">
        <v>40</v>
      </c>
      <c r="AB33" s="551">
        <f t="shared" si="4"/>
        <v>0.58823529411764708</v>
      </c>
      <c r="AC33" s="764" t="str">
        <f t="shared" si="5"/>
        <v>Atraso Leve</v>
      </c>
      <c r="AD33" s="765"/>
      <c r="AE33" s="578">
        <v>34</v>
      </c>
      <c r="AF33" s="551">
        <f t="shared" si="6"/>
        <v>0.75555555555555554</v>
      </c>
      <c r="AG33" s="764" t="str">
        <f t="shared" si="7"/>
        <v>Atraso Leve</v>
      </c>
      <c r="AH33" s="764"/>
      <c r="AI33" s="569">
        <f t="shared" si="8"/>
        <v>151</v>
      </c>
      <c r="AJ33" s="554">
        <f t="shared" si="9"/>
        <v>0.70892018779342725</v>
      </c>
      <c r="AK33" s="764" t="str">
        <f t="shared" si="10"/>
        <v>Atraso Leve</v>
      </c>
      <c r="AL33" s="856"/>
    </row>
    <row r="34" spans="1:38" ht="52.5" customHeight="1" thickTop="1" thickBot="1">
      <c r="A34" s="267">
        <f t="shared" si="14"/>
        <v>20</v>
      </c>
      <c r="B34" s="267">
        <v>12</v>
      </c>
      <c r="C34" s="267">
        <v>0</v>
      </c>
      <c r="D34" s="267">
        <v>0</v>
      </c>
      <c r="E34" s="267" t="s">
        <v>227</v>
      </c>
      <c r="F34" s="731" t="s">
        <v>3669</v>
      </c>
      <c r="G34" s="732" t="s">
        <v>170</v>
      </c>
      <c r="H34" s="732" t="s">
        <v>200</v>
      </c>
      <c r="I34" s="729">
        <v>50</v>
      </c>
      <c r="J34" s="729">
        <v>40</v>
      </c>
      <c r="K34" s="268">
        <f t="shared" si="11"/>
        <v>90</v>
      </c>
      <c r="L34" s="553">
        <v>0</v>
      </c>
      <c r="M34" s="729">
        <v>12</v>
      </c>
      <c r="N34" s="530">
        <f t="shared" si="12"/>
        <v>12</v>
      </c>
      <c r="O34" s="530">
        <f t="shared" si="13"/>
        <v>102</v>
      </c>
      <c r="P34" s="730"/>
      <c r="Q34" s="635" t="s">
        <v>3648</v>
      </c>
      <c r="R34" s="635"/>
      <c r="S34" s="672">
        <v>43</v>
      </c>
      <c r="T34" s="551">
        <f t="shared" si="0"/>
        <v>0.86</v>
      </c>
      <c r="U34" s="764" t="str">
        <f t="shared" si="1"/>
        <v>Atraso Leve</v>
      </c>
      <c r="V34" s="771"/>
      <c r="W34" s="552">
        <v>6</v>
      </c>
      <c r="X34" s="551">
        <f t="shared" si="2"/>
        <v>0.15</v>
      </c>
      <c r="Y34" s="764" t="str">
        <f t="shared" si="3"/>
        <v>En riesgo en cumplimiento</v>
      </c>
      <c r="Z34" s="764"/>
      <c r="AA34" s="553">
        <v>0</v>
      </c>
      <c r="AB34" s="551" t="str">
        <f t="shared" si="4"/>
        <v>No hay Programación</v>
      </c>
      <c r="AC34" s="764" t="str">
        <f t="shared" si="5"/>
        <v>De acuerdo con lo programado</v>
      </c>
      <c r="AD34" s="765"/>
      <c r="AE34" s="578">
        <v>10</v>
      </c>
      <c r="AF34" s="551">
        <f t="shared" si="6"/>
        <v>0.83333333333333337</v>
      </c>
      <c r="AG34" s="764" t="str">
        <f t="shared" si="7"/>
        <v>Atraso Leve</v>
      </c>
      <c r="AH34" s="764"/>
      <c r="AI34" s="569">
        <f t="shared" si="8"/>
        <v>59</v>
      </c>
      <c r="AJ34" s="554">
        <f t="shared" si="9"/>
        <v>0.57843137254901966</v>
      </c>
      <c r="AK34" s="764" t="str">
        <f t="shared" si="10"/>
        <v>Atraso Leve</v>
      </c>
      <c r="AL34" s="856"/>
    </row>
    <row r="35" spans="1:38" ht="52.5" customHeight="1">
      <c r="A35" s="267">
        <f t="shared" si="14"/>
        <v>21</v>
      </c>
      <c r="B35" s="267">
        <v>12</v>
      </c>
      <c r="C35" s="267">
        <v>0</v>
      </c>
      <c r="D35" s="267">
        <v>0</v>
      </c>
      <c r="E35" s="267" t="s">
        <v>227</v>
      </c>
      <c r="F35" s="731" t="s">
        <v>3670</v>
      </c>
      <c r="G35" s="732" t="s">
        <v>141</v>
      </c>
      <c r="H35" s="732" t="s">
        <v>207</v>
      </c>
      <c r="I35" s="553">
        <v>0</v>
      </c>
      <c r="J35" s="553">
        <v>0</v>
      </c>
      <c r="K35" s="268">
        <f t="shared" si="11"/>
        <v>0</v>
      </c>
      <c r="L35" s="729">
        <v>9</v>
      </c>
      <c r="M35" s="729">
        <v>3</v>
      </c>
      <c r="N35" s="530">
        <f t="shared" si="12"/>
        <v>12</v>
      </c>
      <c r="O35" s="530">
        <f t="shared" si="13"/>
        <v>12</v>
      </c>
      <c r="P35" s="730"/>
      <c r="Q35" s="635" t="s">
        <v>3648</v>
      </c>
      <c r="R35" s="635"/>
      <c r="S35" s="553">
        <v>0</v>
      </c>
      <c r="T35" s="551" t="str">
        <f t="shared" si="0"/>
        <v>No hay Programación</v>
      </c>
      <c r="U35" s="764" t="str">
        <f t="shared" si="1"/>
        <v>De acuerdo con lo programado</v>
      </c>
      <c r="V35" s="771"/>
      <c r="W35" s="553">
        <v>0</v>
      </c>
      <c r="X35" s="551" t="str">
        <f t="shared" si="2"/>
        <v>No hay Programación</v>
      </c>
      <c r="Y35" s="764" t="str">
        <f t="shared" si="3"/>
        <v>De acuerdo con lo programado</v>
      </c>
      <c r="Z35" s="764"/>
      <c r="AA35" s="553">
        <v>1</v>
      </c>
      <c r="AB35" s="551">
        <f t="shared" si="4"/>
        <v>0.1111111111111111</v>
      </c>
      <c r="AC35" s="764" t="str">
        <f t="shared" si="5"/>
        <v>En riesgo en cumplimiento</v>
      </c>
      <c r="AD35" s="765"/>
      <c r="AE35" s="578">
        <v>7</v>
      </c>
      <c r="AF35" s="551">
        <f t="shared" si="6"/>
        <v>2.3333333333333335</v>
      </c>
      <c r="AG35" s="764" t="str">
        <f t="shared" si="7"/>
        <v>De acuerdo con lo programado</v>
      </c>
      <c r="AH35" s="764"/>
      <c r="AI35" s="552">
        <v>0</v>
      </c>
      <c r="AJ35" s="554">
        <f t="shared" si="9"/>
        <v>0</v>
      </c>
      <c r="AK35" s="764" t="str">
        <f t="shared" si="10"/>
        <v>En riesgo en cumplimiento</v>
      </c>
      <c r="AL35" s="1082" t="s">
        <v>3671</v>
      </c>
    </row>
    <row r="36" spans="1:38" ht="52.5" customHeight="1" thickTop="1" thickBot="1">
      <c r="A36" s="267">
        <f t="shared" si="14"/>
        <v>22</v>
      </c>
      <c r="B36" s="267"/>
      <c r="C36" s="267" t="s">
        <v>1421</v>
      </c>
      <c r="D36" s="267">
        <v>0</v>
      </c>
      <c r="E36" s="267" t="s">
        <v>231</v>
      </c>
      <c r="F36" s="1454" t="s">
        <v>3672</v>
      </c>
      <c r="G36" s="1455"/>
      <c r="H36" s="1456"/>
      <c r="I36" s="553">
        <v>0</v>
      </c>
      <c r="J36" s="553">
        <v>0</v>
      </c>
      <c r="K36" s="268">
        <f t="shared" si="11"/>
        <v>0</v>
      </c>
      <c r="L36" s="553">
        <v>0</v>
      </c>
      <c r="M36" s="553">
        <v>0</v>
      </c>
      <c r="N36" s="530">
        <f t="shared" si="12"/>
        <v>0</v>
      </c>
      <c r="O36" s="530">
        <f t="shared" si="13"/>
        <v>0</v>
      </c>
      <c r="P36" s="730"/>
      <c r="Q36" s="635" t="s">
        <v>3648</v>
      </c>
      <c r="R36" s="635" t="s">
        <v>3673</v>
      </c>
      <c r="S36" s="553">
        <v>0</v>
      </c>
      <c r="T36" s="551" t="str">
        <f t="shared" si="0"/>
        <v>No hay Programación</v>
      </c>
      <c r="U36" s="764" t="str">
        <f t="shared" si="1"/>
        <v>De acuerdo con lo programado</v>
      </c>
      <c r="V36" s="771"/>
      <c r="W36" s="1152">
        <v>15</v>
      </c>
      <c r="X36" s="551" t="str">
        <f t="shared" si="2"/>
        <v>No hay Programación</v>
      </c>
      <c r="Y36" s="764" t="str">
        <f t="shared" si="3"/>
        <v>De acuerdo con lo programado</v>
      </c>
      <c r="Z36" s="764"/>
      <c r="AA36" s="1150">
        <v>21</v>
      </c>
      <c r="AB36" s="551" t="str">
        <f t="shared" si="4"/>
        <v>No hay Programación</v>
      </c>
      <c r="AC36" s="764" t="str">
        <f t="shared" si="5"/>
        <v>De acuerdo con lo programado</v>
      </c>
      <c r="AD36" s="765"/>
      <c r="AE36" s="578">
        <v>1</v>
      </c>
      <c r="AF36" s="551" t="str">
        <f t="shared" si="6"/>
        <v>No hay Programación</v>
      </c>
      <c r="AG36" s="764" t="str">
        <f t="shared" si="7"/>
        <v>De acuerdo con lo programado</v>
      </c>
      <c r="AH36" s="764"/>
      <c r="AI36" s="569">
        <f t="shared" si="8"/>
        <v>37</v>
      </c>
      <c r="AJ36" s="554" t="str">
        <f t="shared" si="9"/>
        <v>No hay Programación</v>
      </c>
      <c r="AK36" s="764" t="str">
        <f t="shared" si="10"/>
        <v>De acuerdo con lo programado</v>
      </c>
      <c r="AL36" s="856"/>
    </row>
    <row r="37" spans="1:38" ht="52.5" customHeight="1" thickTop="1" thickBot="1">
      <c r="A37" s="267">
        <f t="shared" si="14"/>
        <v>23</v>
      </c>
      <c r="B37" s="267">
        <v>12</v>
      </c>
      <c r="C37" s="267" t="s">
        <v>1421</v>
      </c>
      <c r="D37" s="267">
        <v>0</v>
      </c>
      <c r="E37" s="267" t="s">
        <v>231</v>
      </c>
      <c r="F37" s="731" t="s">
        <v>3674</v>
      </c>
      <c r="G37" s="732" t="s">
        <v>3652</v>
      </c>
      <c r="H37" s="732" t="s">
        <v>200</v>
      </c>
      <c r="I37" s="729">
        <v>36</v>
      </c>
      <c r="J37" s="729">
        <v>22</v>
      </c>
      <c r="K37" s="268">
        <f t="shared" si="11"/>
        <v>58</v>
      </c>
      <c r="L37" s="553">
        <v>0</v>
      </c>
      <c r="M37" s="553">
        <v>0</v>
      </c>
      <c r="N37" s="530">
        <f t="shared" si="12"/>
        <v>0</v>
      </c>
      <c r="O37" s="530">
        <f t="shared" si="13"/>
        <v>58</v>
      </c>
      <c r="P37" s="730"/>
      <c r="Q37" s="635" t="s">
        <v>3648</v>
      </c>
      <c r="R37" s="635"/>
      <c r="S37" s="672">
        <v>36</v>
      </c>
      <c r="T37" s="551">
        <f t="shared" si="0"/>
        <v>1</v>
      </c>
      <c r="U37" s="764" t="str">
        <f t="shared" si="1"/>
        <v>De acuerdo con lo programado</v>
      </c>
      <c r="V37" s="771"/>
      <c r="W37" s="552">
        <v>3</v>
      </c>
      <c r="X37" s="551">
        <f t="shared" si="2"/>
        <v>0.13636363636363635</v>
      </c>
      <c r="Y37" s="764" t="str">
        <f t="shared" si="3"/>
        <v>En riesgo en cumplimiento</v>
      </c>
      <c r="Z37" s="764"/>
      <c r="AA37" s="553">
        <v>6</v>
      </c>
      <c r="AB37" s="551" t="str">
        <f t="shared" si="4"/>
        <v>No hay Programación</v>
      </c>
      <c r="AC37" s="764" t="str">
        <f t="shared" si="5"/>
        <v>De acuerdo con lo programado</v>
      </c>
      <c r="AD37" s="765"/>
      <c r="AE37" s="578">
        <v>4</v>
      </c>
      <c r="AF37" s="551" t="str">
        <f t="shared" si="6"/>
        <v>No hay Programación</v>
      </c>
      <c r="AG37" s="764" t="str">
        <f t="shared" si="7"/>
        <v>De acuerdo con lo programado</v>
      </c>
      <c r="AH37" s="764"/>
      <c r="AI37" s="569">
        <f t="shared" si="8"/>
        <v>49</v>
      </c>
      <c r="AJ37" s="554">
        <f t="shared" si="9"/>
        <v>0.84482758620689657</v>
      </c>
      <c r="AK37" s="764" t="str">
        <f t="shared" si="10"/>
        <v>Atraso Leve</v>
      </c>
      <c r="AL37" s="856"/>
    </row>
    <row r="38" spans="1:38" ht="52.5" customHeight="1" thickTop="1" thickBot="1">
      <c r="A38" s="267">
        <f t="shared" si="14"/>
        <v>24</v>
      </c>
      <c r="B38" s="267">
        <v>12</v>
      </c>
      <c r="C38" s="267" t="s">
        <v>1421</v>
      </c>
      <c r="D38" s="267">
        <v>0</v>
      </c>
      <c r="E38" s="267" t="s">
        <v>231</v>
      </c>
      <c r="F38" s="731" t="s">
        <v>3675</v>
      </c>
      <c r="G38" s="732" t="s">
        <v>187</v>
      </c>
      <c r="H38" s="732" t="s">
        <v>200</v>
      </c>
      <c r="I38" s="729">
        <v>27</v>
      </c>
      <c r="J38" s="729">
        <v>17</v>
      </c>
      <c r="K38" s="268">
        <f t="shared" si="11"/>
        <v>44</v>
      </c>
      <c r="L38" s="729">
        <v>17</v>
      </c>
      <c r="M38" s="553">
        <v>0</v>
      </c>
      <c r="N38" s="530">
        <f t="shared" si="12"/>
        <v>17</v>
      </c>
      <c r="O38" s="530">
        <f t="shared" si="13"/>
        <v>61</v>
      </c>
      <c r="P38" s="730"/>
      <c r="Q38" s="635" t="s">
        <v>3648</v>
      </c>
      <c r="R38" s="635"/>
      <c r="S38" s="672">
        <v>24</v>
      </c>
      <c r="T38" s="551">
        <f t="shared" si="0"/>
        <v>0.88888888888888884</v>
      </c>
      <c r="U38" s="764" t="str">
        <f t="shared" si="1"/>
        <v>Atraso Leve</v>
      </c>
      <c r="V38" s="771"/>
      <c r="W38" s="552">
        <v>2</v>
      </c>
      <c r="X38" s="551">
        <f t="shared" si="2"/>
        <v>0.11764705882352941</v>
      </c>
      <c r="Y38" s="764" t="str">
        <f t="shared" si="3"/>
        <v>En riesgo en cumplimiento</v>
      </c>
      <c r="Z38" s="764"/>
      <c r="AA38" s="553">
        <v>15</v>
      </c>
      <c r="AB38" s="551">
        <f t="shared" si="4"/>
        <v>0.88235294117647056</v>
      </c>
      <c r="AC38" s="764" t="str">
        <f t="shared" si="5"/>
        <v>Atraso Leve</v>
      </c>
      <c r="AD38" s="765"/>
      <c r="AE38" s="578">
        <v>10</v>
      </c>
      <c r="AF38" s="551" t="str">
        <f t="shared" si="6"/>
        <v>No hay Programación</v>
      </c>
      <c r="AG38" s="764" t="str">
        <f t="shared" si="7"/>
        <v>De acuerdo con lo programado</v>
      </c>
      <c r="AH38" s="764"/>
      <c r="AI38" s="569">
        <f t="shared" si="8"/>
        <v>51</v>
      </c>
      <c r="AJ38" s="554">
        <f t="shared" si="9"/>
        <v>0.83606557377049184</v>
      </c>
      <c r="AK38" s="764" t="str">
        <f t="shared" si="10"/>
        <v>Atraso Leve</v>
      </c>
      <c r="AL38" s="856"/>
    </row>
    <row r="39" spans="1:38" ht="52.5" customHeight="1" thickTop="1" thickBot="1">
      <c r="A39" s="267">
        <f t="shared" si="14"/>
        <v>25</v>
      </c>
      <c r="B39" s="267">
        <v>12</v>
      </c>
      <c r="C39" s="267" t="s">
        <v>1421</v>
      </c>
      <c r="D39" s="267">
        <v>0</v>
      </c>
      <c r="E39" s="267" t="s">
        <v>231</v>
      </c>
      <c r="F39" s="731" t="s">
        <v>3676</v>
      </c>
      <c r="G39" s="732" t="s">
        <v>176</v>
      </c>
      <c r="H39" s="732" t="s">
        <v>215</v>
      </c>
      <c r="I39" s="729">
        <v>27</v>
      </c>
      <c r="J39" s="729">
        <v>17</v>
      </c>
      <c r="K39" s="268">
        <f t="shared" si="11"/>
        <v>44</v>
      </c>
      <c r="L39" s="729">
        <v>17</v>
      </c>
      <c r="M39" s="553">
        <v>0</v>
      </c>
      <c r="N39" s="530">
        <f t="shared" si="12"/>
        <v>17</v>
      </c>
      <c r="O39" s="530">
        <f t="shared" si="13"/>
        <v>61</v>
      </c>
      <c r="P39" s="730"/>
      <c r="Q39" s="635" t="s">
        <v>3648</v>
      </c>
      <c r="R39" s="635" t="s">
        <v>3677</v>
      </c>
      <c r="S39" s="672">
        <v>30</v>
      </c>
      <c r="T39" s="551">
        <f t="shared" si="0"/>
        <v>1.1111111111111112</v>
      </c>
      <c r="U39" s="764" t="str">
        <f t="shared" si="1"/>
        <v>De acuerdo con lo programado</v>
      </c>
      <c r="V39" s="771" t="s">
        <v>3678</v>
      </c>
      <c r="W39" s="552">
        <v>3</v>
      </c>
      <c r="X39" s="551">
        <f t="shared" si="2"/>
        <v>0.17647058823529413</v>
      </c>
      <c r="Y39" s="764" t="str">
        <f t="shared" si="3"/>
        <v>En riesgo en cumplimiento</v>
      </c>
      <c r="Z39" s="764"/>
      <c r="AA39" s="553">
        <v>6</v>
      </c>
      <c r="AB39" s="551">
        <f t="shared" si="4"/>
        <v>0.35294117647058826</v>
      </c>
      <c r="AC39" s="764" t="str">
        <f t="shared" si="5"/>
        <v>En riesgo en cumplimiento</v>
      </c>
      <c r="AD39" s="765"/>
      <c r="AE39" s="578">
        <v>4</v>
      </c>
      <c r="AF39" s="551" t="str">
        <f t="shared" si="6"/>
        <v>No hay Programación</v>
      </c>
      <c r="AG39" s="764" t="str">
        <f t="shared" si="7"/>
        <v>De acuerdo con lo programado</v>
      </c>
      <c r="AH39" s="764"/>
      <c r="AI39" s="569">
        <f t="shared" si="8"/>
        <v>43</v>
      </c>
      <c r="AJ39" s="554">
        <f t="shared" si="9"/>
        <v>0.70491803278688525</v>
      </c>
      <c r="AK39" s="764" t="str">
        <f t="shared" si="10"/>
        <v>Atraso Leve</v>
      </c>
      <c r="AL39" s="856"/>
    </row>
    <row r="40" spans="1:38" ht="52.5" customHeight="1" thickTop="1" thickBot="1">
      <c r="A40" s="267">
        <f t="shared" si="14"/>
        <v>26</v>
      </c>
      <c r="B40" s="267">
        <v>12</v>
      </c>
      <c r="C40" s="267" t="s">
        <v>1421</v>
      </c>
      <c r="D40" s="267">
        <v>0</v>
      </c>
      <c r="E40" s="267" t="s">
        <v>231</v>
      </c>
      <c r="F40" s="731" t="s">
        <v>3679</v>
      </c>
      <c r="G40" s="732" t="s">
        <v>187</v>
      </c>
      <c r="H40" s="732" t="s">
        <v>200</v>
      </c>
      <c r="I40" s="729">
        <v>58</v>
      </c>
      <c r="J40" s="729">
        <v>17</v>
      </c>
      <c r="K40" s="268">
        <f t="shared" si="11"/>
        <v>75</v>
      </c>
      <c r="L40" s="729">
        <v>19</v>
      </c>
      <c r="M40" s="729">
        <v>25</v>
      </c>
      <c r="N40" s="530">
        <f t="shared" si="12"/>
        <v>44</v>
      </c>
      <c r="O40" s="530">
        <f t="shared" si="13"/>
        <v>119</v>
      </c>
      <c r="P40" s="730"/>
      <c r="Q40" s="635" t="s">
        <v>3648</v>
      </c>
      <c r="R40" s="635" t="s">
        <v>3680</v>
      </c>
      <c r="S40" s="672">
        <v>32</v>
      </c>
      <c r="T40" s="551">
        <f t="shared" si="0"/>
        <v>0.55172413793103448</v>
      </c>
      <c r="U40" s="764" t="str">
        <f t="shared" si="1"/>
        <v>Atraso Leve</v>
      </c>
      <c r="V40" s="771"/>
      <c r="W40" s="552">
        <v>18</v>
      </c>
      <c r="X40" s="551">
        <f t="shared" si="2"/>
        <v>1.0588235294117647</v>
      </c>
      <c r="Y40" s="764" t="str">
        <f t="shared" si="3"/>
        <v>De acuerdo con lo programado</v>
      </c>
      <c r="Z40" s="764" t="s">
        <v>3681</v>
      </c>
      <c r="AA40" s="553">
        <v>37</v>
      </c>
      <c r="AB40" s="551">
        <f t="shared" si="4"/>
        <v>1.9473684210526316</v>
      </c>
      <c r="AC40" s="764" t="str">
        <f t="shared" si="5"/>
        <v>De acuerdo con lo programado</v>
      </c>
      <c r="AD40" s="765"/>
      <c r="AE40" s="578">
        <v>7</v>
      </c>
      <c r="AF40" s="551">
        <f t="shared" si="6"/>
        <v>0.28000000000000003</v>
      </c>
      <c r="AG40" s="764" t="str">
        <f t="shared" si="7"/>
        <v>En riesgo en cumplimiento</v>
      </c>
      <c r="AH40" s="764"/>
      <c r="AI40" s="569">
        <f t="shared" si="8"/>
        <v>94</v>
      </c>
      <c r="AJ40" s="554">
        <f t="shared" si="9"/>
        <v>0.78991596638655459</v>
      </c>
      <c r="AK40" s="764" t="str">
        <f t="shared" si="10"/>
        <v>Atraso Leve</v>
      </c>
      <c r="AL40" s="856"/>
    </row>
    <row r="41" spans="1:38" ht="52.5" customHeight="1" thickTop="1" thickBot="1">
      <c r="A41" s="267">
        <f t="shared" si="14"/>
        <v>27</v>
      </c>
      <c r="B41" s="267">
        <v>12</v>
      </c>
      <c r="C41" s="267" t="s">
        <v>2681</v>
      </c>
      <c r="D41" s="267">
        <v>0</v>
      </c>
      <c r="E41" s="267" t="s">
        <v>231</v>
      </c>
      <c r="F41" s="731" t="s">
        <v>3679</v>
      </c>
      <c r="G41" s="732" t="s">
        <v>159</v>
      </c>
      <c r="H41" s="732" t="s">
        <v>207</v>
      </c>
      <c r="I41" s="729">
        <v>1</v>
      </c>
      <c r="J41" s="729">
        <v>9</v>
      </c>
      <c r="K41" s="268">
        <f t="shared" si="11"/>
        <v>10</v>
      </c>
      <c r="L41" s="729">
        <v>4</v>
      </c>
      <c r="M41" s="729">
        <v>6</v>
      </c>
      <c r="N41" s="530">
        <f t="shared" si="12"/>
        <v>10</v>
      </c>
      <c r="O41" s="530">
        <f t="shared" si="13"/>
        <v>20</v>
      </c>
      <c r="P41" s="730"/>
      <c r="Q41" s="635" t="s">
        <v>3648</v>
      </c>
      <c r="R41" s="635" t="s">
        <v>3682</v>
      </c>
      <c r="S41" s="672">
        <v>2</v>
      </c>
      <c r="T41" s="551">
        <f t="shared" si="0"/>
        <v>2</v>
      </c>
      <c r="U41" s="764" t="str">
        <f t="shared" si="1"/>
        <v>De acuerdo con lo programado</v>
      </c>
      <c r="V41" s="771" t="s">
        <v>3683</v>
      </c>
      <c r="W41" s="552">
        <v>5</v>
      </c>
      <c r="X41" s="551">
        <f t="shared" si="2"/>
        <v>0.55555555555555558</v>
      </c>
      <c r="Y41" s="764" t="str">
        <f t="shared" si="3"/>
        <v>Atraso Leve</v>
      </c>
      <c r="Z41" s="764"/>
      <c r="AA41" s="553">
        <v>10</v>
      </c>
      <c r="AB41" s="551">
        <f t="shared" si="4"/>
        <v>2.5</v>
      </c>
      <c r="AC41" s="764" t="str">
        <f t="shared" si="5"/>
        <v>De acuerdo con lo programado</v>
      </c>
      <c r="AD41" s="765"/>
      <c r="AE41" s="578">
        <v>2</v>
      </c>
      <c r="AF41" s="551">
        <f t="shared" si="6"/>
        <v>0.33333333333333331</v>
      </c>
      <c r="AG41" s="764" t="str">
        <f t="shared" si="7"/>
        <v>En riesgo en cumplimiento</v>
      </c>
      <c r="AH41" s="764"/>
      <c r="AI41" s="569">
        <f t="shared" si="8"/>
        <v>19</v>
      </c>
      <c r="AJ41" s="554">
        <f t="shared" si="9"/>
        <v>0.95</v>
      </c>
      <c r="AK41" s="764" t="str">
        <f t="shared" si="10"/>
        <v>De acuerdo con lo programado</v>
      </c>
      <c r="AL41" s="856"/>
    </row>
    <row r="42" spans="1:38" ht="52.5" customHeight="1" thickTop="1" thickBot="1">
      <c r="A42" s="267">
        <f t="shared" si="14"/>
        <v>28</v>
      </c>
      <c r="B42" s="267">
        <v>12</v>
      </c>
      <c r="C42" s="267" t="s">
        <v>2681</v>
      </c>
      <c r="D42" s="267">
        <v>0</v>
      </c>
      <c r="E42" s="267" t="s">
        <v>231</v>
      </c>
      <c r="F42" s="731" t="s">
        <v>3679</v>
      </c>
      <c r="G42" s="732" t="s">
        <v>151</v>
      </c>
      <c r="H42" s="732" t="s">
        <v>207</v>
      </c>
      <c r="I42" s="729">
        <v>6</v>
      </c>
      <c r="J42" s="729">
        <v>12</v>
      </c>
      <c r="K42" s="268">
        <f t="shared" si="11"/>
        <v>18</v>
      </c>
      <c r="L42" s="729">
        <v>12</v>
      </c>
      <c r="M42" s="553">
        <v>0</v>
      </c>
      <c r="N42" s="530">
        <f t="shared" si="12"/>
        <v>12</v>
      </c>
      <c r="O42" s="530">
        <f t="shared" si="13"/>
        <v>30</v>
      </c>
      <c r="P42" s="730"/>
      <c r="Q42" s="635" t="s">
        <v>3648</v>
      </c>
      <c r="R42" s="635"/>
      <c r="S42" s="672">
        <v>6</v>
      </c>
      <c r="T42" s="551">
        <f t="shared" si="0"/>
        <v>1</v>
      </c>
      <c r="U42" s="764" t="str">
        <f t="shared" si="1"/>
        <v>De acuerdo con lo programado</v>
      </c>
      <c r="V42" s="771"/>
      <c r="W42" s="552">
        <v>7</v>
      </c>
      <c r="X42" s="551">
        <f t="shared" si="2"/>
        <v>0.58333333333333337</v>
      </c>
      <c r="Y42" s="764" t="str">
        <f t="shared" si="3"/>
        <v>Atraso Leve</v>
      </c>
      <c r="Z42" s="764"/>
      <c r="AA42" s="553">
        <v>9</v>
      </c>
      <c r="AB42" s="551">
        <f t="shared" si="4"/>
        <v>0.75</v>
      </c>
      <c r="AC42" s="764" t="str">
        <f t="shared" si="5"/>
        <v>Atraso Leve</v>
      </c>
      <c r="AD42" s="765"/>
      <c r="AE42" s="578">
        <v>2</v>
      </c>
      <c r="AF42" s="551" t="str">
        <f t="shared" si="6"/>
        <v>No hay Programación</v>
      </c>
      <c r="AG42" s="764" t="str">
        <f t="shared" si="7"/>
        <v>De acuerdo con lo programado</v>
      </c>
      <c r="AH42" s="764"/>
      <c r="AI42" s="569">
        <f t="shared" si="8"/>
        <v>24</v>
      </c>
      <c r="AJ42" s="554">
        <f t="shared" si="9"/>
        <v>0.8</v>
      </c>
      <c r="AK42" s="764" t="str">
        <f t="shared" si="10"/>
        <v>Atraso Leve</v>
      </c>
      <c r="AL42" s="856"/>
    </row>
    <row r="43" spans="1:38" ht="52.5" customHeight="1" thickTop="1" thickBot="1">
      <c r="A43" s="267">
        <f t="shared" si="14"/>
        <v>29</v>
      </c>
      <c r="B43" s="267">
        <v>12</v>
      </c>
      <c r="C43" s="267" t="s">
        <v>2681</v>
      </c>
      <c r="D43" s="267">
        <v>0</v>
      </c>
      <c r="E43" s="267" t="s">
        <v>231</v>
      </c>
      <c r="F43" s="731" t="s">
        <v>3679</v>
      </c>
      <c r="G43" s="732" t="s">
        <v>163</v>
      </c>
      <c r="H43" s="732" t="s">
        <v>207</v>
      </c>
      <c r="I43" s="553">
        <v>0</v>
      </c>
      <c r="J43" s="729">
        <v>3</v>
      </c>
      <c r="K43" s="268">
        <f t="shared" si="11"/>
        <v>3</v>
      </c>
      <c r="L43" s="729">
        <v>3</v>
      </c>
      <c r="M43" s="729">
        <v>2</v>
      </c>
      <c r="N43" s="530">
        <f t="shared" si="12"/>
        <v>5</v>
      </c>
      <c r="O43" s="530">
        <f t="shared" si="13"/>
        <v>8</v>
      </c>
      <c r="P43" s="730"/>
      <c r="Q43" s="635" t="s">
        <v>3648</v>
      </c>
      <c r="R43" s="635"/>
      <c r="S43" s="553">
        <v>0</v>
      </c>
      <c r="T43" s="551" t="str">
        <f t="shared" si="0"/>
        <v>No hay Programación</v>
      </c>
      <c r="U43" s="764" t="str">
        <f t="shared" si="1"/>
        <v>De acuerdo con lo programado</v>
      </c>
      <c r="V43" s="771"/>
      <c r="W43" s="552">
        <v>1</v>
      </c>
      <c r="X43" s="551">
        <f t="shared" si="2"/>
        <v>0.33333333333333331</v>
      </c>
      <c r="Y43" s="764" t="str">
        <f t="shared" si="3"/>
        <v>En riesgo en cumplimiento</v>
      </c>
      <c r="Z43" s="764"/>
      <c r="AA43" s="553">
        <v>2</v>
      </c>
      <c r="AB43" s="551">
        <f t="shared" si="4"/>
        <v>0.66666666666666663</v>
      </c>
      <c r="AC43" s="764" t="str">
        <f t="shared" si="5"/>
        <v>Atraso Leve</v>
      </c>
      <c r="AD43" s="765"/>
      <c r="AE43" s="578">
        <v>4</v>
      </c>
      <c r="AF43" s="551">
        <f t="shared" si="6"/>
        <v>2</v>
      </c>
      <c r="AG43" s="764" t="str">
        <f t="shared" si="7"/>
        <v>De acuerdo con lo programado</v>
      </c>
      <c r="AH43" s="764"/>
      <c r="AI43" s="569">
        <f t="shared" si="8"/>
        <v>7</v>
      </c>
      <c r="AJ43" s="554">
        <f t="shared" si="9"/>
        <v>0.875</v>
      </c>
      <c r="AK43" s="764" t="str">
        <f t="shared" si="10"/>
        <v>Atraso Leve</v>
      </c>
      <c r="AL43" s="856"/>
    </row>
    <row r="44" spans="1:38" ht="52.5" customHeight="1">
      <c r="A44" s="267">
        <f t="shared" si="14"/>
        <v>30</v>
      </c>
      <c r="B44" s="267">
        <v>12</v>
      </c>
      <c r="C44" s="267" t="s">
        <v>2681</v>
      </c>
      <c r="D44" s="267">
        <v>0</v>
      </c>
      <c r="E44" s="267" t="s">
        <v>231</v>
      </c>
      <c r="F44" s="731" t="s">
        <v>3679</v>
      </c>
      <c r="G44" s="732" t="s">
        <v>168</v>
      </c>
      <c r="H44" s="732" t="s">
        <v>207</v>
      </c>
      <c r="I44" s="553">
        <v>0</v>
      </c>
      <c r="J44" s="729">
        <v>2</v>
      </c>
      <c r="K44" s="268">
        <f t="shared" si="11"/>
        <v>2</v>
      </c>
      <c r="L44" s="729">
        <v>2</v>
      </c>
      <c r="M44" s="553">
        <v>0</v>
      </c>
      <c r="N44" s="530">
        <f t="shared" si="12"/>
        <v>2</v>
      </c>
      <c r="O44" s="530">
        <f t="shared" si="13"/>
        <v>4</v>
      </c>
      <c r="P44" s="730"/>
      <c r="Q44" s="635" t="s">
        <v>3648</v>
      </c>
      <c r="R44" s="635"/>
      <c r="S44" s="672">
        <v>3</v>
      </c>
      <c r="T44" s="551" t="str">
        <f t="shared" si="0"/>
        <v>No hay Programación</v>
      </c>
      <c r="U44" s="764" t="str">
        <f t="shared" si="1"/>
        <v>De acuerdo con lo programado</v>
      </c>
      <c r="V44" s="771"/>
      <c r="W44" s="552">
        <v>1</v>
      </c>
      <c r="X44" s="551">
        <f t="shared" si="2"/>
        <v>0.5</v>
      </c>
      <c r="Y44" s="764" t="str">
        <f t="shared" si="3"/>
        <v>Atraso Leve</v>
      </c>
      <c r="Z44" s="764"/>
      <c r="AA44" s="553">
        <v>4</v>
      </c>
      <c r="AB44" s="551">
        <f t="shared" si="4"/>
        <v>2</v>
      </c>
      <c r="AC44" s="764" t="str">
        <f t="shared" si="5"/>
        <v>De acuerdo con lo programado</v>
      </c>
      <c r="AD44" s="765"/>
      <c r="AE44" s="578">
        <v>1</v>
      </c>
      <c r="AF44" s="551" t="str">
        <f t="shared" si="6"/>
        <v>No hay Programación</v>
      </c>
      <c r="AG44" s="764" t="str">
        <f t="shared" si="7"/>
        <v>De acuerdo con lo programado</v>
      </c>
      <c r="AH44" s="764"/>
      <c r="AI44" s="569">
        <f t="shared" si="8"/>
        <v>9</v>
      </c>
      <c r="AJ44" s="554">
        <f t="shared" si="9"/>
        <v>2.25</v>
      </c>
      <c r="AK44" s="764" t="str">
        <f t="shared" si="10"/>
        <v>De acuerdo con lo programado</v>
      </c>
      <c r="AL44" s="1082" t="s">
        <v>3684</v>
      </c>
    </row>
    <row r="45" spans="1:38" ht="52.5" customHeight="1">
      <c r="A45" s="267">
        <f t="shared" si="14"/>
        <v>31</v>
      </c>
      <c r="B45" s="267">
        <v>12</v>
      </c>
      <c r="C45" s="267">
        <v>0</v>
      </c>
      <c r="D45" s="267">
        <v>0</v>
      </c>
      <c r="E45" s="267" t="s">
        <v>233</v>
      </c>
      <c r="F45" s="1454" t="s">
        <v>3685</v>
      </c>
      <c r="G45" s="1455"/>
      <c r="H45" s="1456"/>
      <c r="I45" s="729">
        <v>2769</v>
      </c>
      <c r="J45" s="553">
        <v>0</v>
      </c>
      <c r="K45" s="268">
        <f t="shared" si="11"/>
        <v>2769</v>
      </c>
      <c r="L45" s="553">
        <v>0</v>
      </c>
      <c r="M45" s="553">
        <v>0</v>
      </c>
      <c r="N45" s="530">
        <f t="shared" si="12"/>
        <v>0</v>
      </c>
      <c r="O45" s="530">
        <f t="shared" si="13"/>
        <v>2769</v>
      </c>
      <c r="P45" s="730"/>
      <c r="Q45" s="635" t="s">
        <v>3648</v>
      </c>
      <c r="R45" s="635" t="s">
        <v>3686</v>
      </c>
      <c r="S45" s="672">
        <v>3</v>
      </c>
      <c r="T45" s="551">
        <f t="shared" si="0"/>
        <v>1.0834236186348862E-3</v>
      </c>
      <c r="U45" s="764" t="str">
        <f t="shared" si="1"/>
        <v>En riesgo en cumplimiento</v>
      </c>
      <c r="V45" s="771"/>
      <c r="W45" s="552">
        <v>3</v>
      </c>
      <c r="X45" s="551" t="str">
        <f t="shared" si="2"/>
        <v>No hay Programación</v>
      </c>
      <c r="Y45" s="764" t="str">
        <f t="shared" si="3"/>
        <v>De acuerdo con lo programado</v>
      </c>
      <c r="Z45" s="764"/>
      <c r="AA45" s="553">
        <v>4</v>
      </c>
      <c r="AB45" s="551" t="str">
        <f t="shared" si="4"/>
        <v>No hay Programación</v>
      </c>
      <c r="AC45" s="764" t="str">
        <f t="shared" si="5"/>
        <v>De acuerdo con lo programado</v>
      </c>
      <c r="AD45" s="765"/>
      <c r="AE45" s="578">
        <v>4</v>
      </c>
      <c r="AF45" s="551" t="str">
        <f t="shared" si="6"/>
        <v>No hay Programación</v>
      </c>
      <c r="AG45" s="764" t="str">
        <f t="shared" si="7"/>
        <v>De acuerdo con lo programado</v>
      </c>
      <c r="AH45" s="764"/>
      <c r="AI45" s="569">
        <f t="shared" si="8"/>
        <v>14</v>
      </c>
      <c r="AJ45" s="554">
        <f t="shared" si="9"/>
        <v>5.055976886962802E-3</v>
      </c>
      <c r="AK45" s="764" t="str">
        <f t="shared" si="10"/>
        <v>En riesgo en cumplimiento</v>
      </c>
      <c r="AL45" s="1082" t="s">
        <v>3687</v>
      </c>
    </row>
    <row r="46" spans="1:38" ht="52.5" customHeight="1" thickTop="1" thickBot="1">
      <c r="A46" s="267">
        <f t="shared" si="14"/>
        <v>32</v>
      </c>
      <c r="B46" s="267">
        <v>12</v>
      </c>
      <c r="C46" s="267" t="s">
        <v>1421</v>
      </c>
      <c r="D46" s="267">
        <v>0</v>
      </c>
      <c r="E46" s="267" t="s">
        <v>233</v>
      </c>
      <c r="F46" s="731" t="s">
        <v>3688</v>
      </c>
      <c r="G46" s="732" t="s">
        <v>167</v>
      </c>
      <c r="H46" s="732" t="s">
        <v>200</v>
      </c>
      <c r="I46" s="729">
        <v>23</v>
      </c>
      <c r="J46" s="729">
        <v>4</v>
      </c>
      <c r="K46" s="268">
        <f t="shared" si="11"/>
        <v>27</v>
      </c>
      <c r="L46" s="729">
        <v>1</v>
      </c>
      <c r="M46" s="729">
        <v>4</v>
      </c>
      <c r="N46" s="530">
        <f t="shared" si="12"/>
        <v>5</v>
      </c>
      <c r="O46" s="530">
        <f t="shared" si="13"/>
        <v>32</v>
      </c>
      <c r="P46" s="730"/>
      <c r="Q46" s="635" t="s">
        <v>3648</v>
      </c>
      <c r="R46" s="635"/>
      <c r="S46" s="672">
        <v>16</v>
      </c>
      <c r="T46" s="551">
        <f t="shared" si="0"/>
        <v>0.69565217391304346</v>
      </c>
      <c r="U46" s="764" t="str">
        <f t="shared" si="1"/>
        <v>Atraso Leve</v>
      </c>
      <c r="V46" s="771"/>
      <c r="W46" s="553">
        <v>0</v>
      </c>
      <c r="X46" s="551">
        <f t="shared" si="2"/>
        <v>0</v>
      </c>
      <c r="Y46" s="764" t="str">
        <f t="shared" si="3"/>
        <v>En riesgo en cumplimiento</v>
      </c>
      <c r="Z46" s="764"/>
      <c r="AA46" s="553">
        <v>10</v>
      </c>
      <c r="AB46" s="551">
        <f t="shared" si="4"/>
        <v>10</v>
      </c>
      <c r="AC46" s="764" t="str">
        <f t="shared" si="5"/>
        <v>De acuerdo con lo programado</v>
      </c>
      <c r="AD46" s="765"/>
      <c r="AE46" s="578">
        <v>6</v>
      </c>
      <c r="AF46" s="551">
        <f t="shared" si="6"/>
        <v>1.5</v>
      </c>
      <c r="AG46" s="764" t="str">
        <f t="shared" si="7"/>
        <v>De acuerdo con lo programado</v>
      </c>
      <c r="AH46" s="764"/>
      <c r="AI46" s="569">
        <f t="shared" si="8"/>
        <v>32</v>
      </c>
      <c r="AJ46" s="554">
        <f t="shared" si="9"/>
        <v>1</v>
      </c>
      <c r="AK46" s="764" t="str">
        <f t="shared" si="10"/>
        <v>De acuerdo con lo programado</v>
      </c>
      <c r="AL46" s="856"/>
    </row>
    <row r="47" spans="1:38" ht="52.5" customHeight="1" thickTop="1" thickBot="1">
      <c r="A47" s="267">
        <f t="shared" si="14"/>
        <v>33</v>
      </c>
      <c r="B47" s="267">
        <v>12</v>
      </c>
      <c r="C47" s="267" t="s">
        <v>1421</v>
      </c>
      <c r="D47" s="267">
        <v>0</v>
      </c>
      <c r="E47" s="267" t="s">
        <v>233</v>
      </c>
      <c r="F47" s="731" t="s">
        <v>3689</v>
      </c>
      <c r="G47" s="732" t="s">
        <v>167</v>
      </c>
      <c r="H47" s="732" t="s">
        <v>215</v>
      </c>
      <c r="I47" s="729">
        <v>20</v>
      </c>
      <c r="J47" s="729">
        <v>4</v>
      </c>
      <c r="K47" s="268">
        <f t="shared" si="11"/>
        <v>24</v>
      </c>
      <c r="L47" s="729">
        <v>1</v>
      </c>
      <c r="M47" s="729">
        <v>4</v>
      </c>
      <c r="N47" s="530">
        <f t="shared" si="12"/>
        <v>5</v>
      </c>
      <c r="O47" s="530">
        <f t="shared" si="13"/>
        <v>29</v>
      </c>
      <c r="P47" s="730"/>
      <c r="Q47" s="635" t="s">
        <v>3648</v>
      </c>
      <c r="R47" s="635"/>
      <c r="S47" s="672">
        <v>13</v>
      </c>
      <c r="T47" s="551">
        <f t="shared" si="0"/>
        <v>0.65</v>
      </c>
      <c r="U47" s="764" t="str">
        <f t="shared" si="1"/>
        <v>Atraso Leve</v>
      </c>
      <c r="V47" s="771"/>
      <c r="W47" s="553">
        <v>0</v>
      </c>
      <c r="X47" s="551">
        <f t="shared" si="2"/>
        <v>0</v>
      </c>
      <c r="Y47" s="764" t="str">
        <f t="shared" si="3"/>
        <v>En riesgo en cumplimiento</v>
      </c>
      <c r="Z47" s="764"/>
      <c r="AA47" s="553">
        <v>1</v>
      </c>
      <c r="AB47" s="551">
        <f t="shared" si="4"/>
        <v>1</v>
      </c>
      <c r="AC47" s="764" t="str">
        <f t="shared" si="5"/>
        <v>De acuerdo con lo programado</v>
      </c>
      <c r="AD47" s="765"/>
      <c r="AE47" s="578">
        <v>16</v>
      </c>
      <c r="AF47" s="551">
        <f t="shared" si="6"/>
        <v>4</v>
      </c>
      <c r="AG47" s="764" t="str">
        <f t="shared" si="7"/>
        <v>De acuerdo con lo programado</v>
      </c>
      <c r="AH47" s="764"/>
      <c r="AI47" s="569">
        <f t="shared" si="8"/>
        <v>30</v>
      </c>
      <c r="AJ47" s="554">
        <f t="shared" si="9"/>
        <v>1.0344827586206897</v>
      </c>
      <c r="AK47" s="764" t="str">
        <f t="shared" si="10"/>
        <v>De acuerdo con lo programado</v>
      </c>
      <c r="AL47" s="856"/>
    </row>
    <row r="48" spans="1:38" ht="52.5" customHeight="1" thickTop="1" thickBot="1">
      <c r="A48" s="267">
        <f t="shared" si="14"/>
        <v>34</v>
      </c>
      <c r="B48" s="267">
        <v>12</v>
      </c>
      <c r="C48" s="267" t="s">
        <v>1421</v>
      </c>
      <c r="D48" s="267">
        <v>0</v>
      </c>
      <c r="E48" s="267" t="s">
        <v>233</v>
      </c>
      <c r="F48" s="731" t="s">
        <v>3690</v>
      </c>
      <c r="G48" s="732" t="s">
        <v>187</v>
      </c>
      <c r="H48" s="732" t="s">
        <v>204</v>
      </c>
      <c r="I48" s="729">
        <v>20</v>
      </c>
      <c r="J48" s="729">
        <v>12</v>
      </c>
      <c r="K48" s="268">
        <f t="shared" si="11"/>
        <v>32</v>
      </c>
      <c r="L48" s="729">
        <v>8</v>
      </c>
      <c r="M48" s="729">
        <v>4</v>
      </c>
      <c r="N48" s="530">
        <f t="shared" si="12"/>
        <v>12</v>
      </c>
      <c r="O48" s="530">
        <f t="shared" si="13"/>
        <v>44</v>
      </c>
      <c r="P48" s="730"/>
      <c r="Q48" s="635" t="s">
        <v>3648</v>
      </c>
      <c r="R48" s="635"/>
      <c r="S48" s="672">
        <v>2</v>
      </c>
      <c r="T48" s="551">
        <f t="shared" si="0"/>
        <v>0.1</v>
      </c>
      <c r="U48" s="764" t="str">
        <f t="shared" si="1"/>
        <v>En riesgo en cumplimiento</v>
      </c>
      <c r="V48" s="771"/>
      <c r="W48" s="552">
        <v>9</v>
      </c>
      <c r="X48" s="551">
        <f t="shared" si="2"/>
        <v>0.75</v>
      </c>
      <c r="Y48" s="764" t="str">
        <f t="shared" si="3"/>
        <v>Atraso Leve</v>
      </c>
      <c r="Z48" s="764"/>
      <c r="AA48" s="553">
        <v>5</v>
      </c>
      <c r="AB48" s="551">
        <f t="shared" si="4"/>
        <v>0.625</v>
      </c>
      <c r="AC48" s="764" t="str">
        <f t="shared" si="5"/>
        <v>Atraso Leve</v>
      </c>
      <c r="AD48" s="765"/>
      <c r="AE48" s="578">
        <v>11</v>
      </c>
      <c r="AF48" s="551">
        <f t="shared" si="6"/>
        <v>2.75</v>
      </c>
      <c r="AG48" s="764" t="str">
        <f t="shared" si="7"/>
        <v>De acuerdo con lo programado</v>
      </c>
      <c r="AH48" s="764"/>
      <c r="AI48" s="569">
        <f t="shared" si="8"/>
        <v>27</v>
      </c>
      <c r="AJ48" s="554">
        <f t="shared" si="9"/>
        <v>0.61363636363636365</v>
      </c>
      <c r="AK48" s="764" t="str">
        <f t="shared" si="10"/>
        <v>Atraso Leve</v>
      </c>
      <c r="AL48" s="856"/>
    </row>
    <row r="49" spans="1:38" ht="52.5" customHeight="1">
      <c r="A49" s="267">
        <f t="shared" si="14"/>
        <v>35</v>
      </c>
      <c r="B49" s="267">
        <v>12</v>
      </c>
      <c r="C49" s="267" t="s">
        <v>1421</v>
      </c>
      <c r="D49" s="267">
        <v>0</v>
      </c>
      <c r="E49" s="267" t="s">
        <v>233</v>
      </c>
      <c r="F49" s="731" t="s">
        <v>3691</v>
      </c>
      <c r="G49" s="732" t="s">
        <v>170</v>
      </c>
      <c r="H49" s="732" t="s">
        <v>200</v>
      </c>
      <c r="I49" s="729">
        <v>1</v>
      </c>
      <c r="J49" s="729">
        <v>3</v>
      </c>
      <c r="K49" s="268">
        <f t="shared" si="11"/>
        <v>4</v>
      </c>
      <c r="L49" s="729">
        <v>5</v>
      </c>
      <c r="M49" s="729">
        <v>18</v>
      </c>
      <c r="N49" s="530">
        <f t="shared" si="12"/>
        <v>23</v>
      </c>
      <c r="O49" s="530">
        <f t="shared" si="13"/>
        <v>27</v>
      </c>
      <c r="P49" s="730"/>
      <c r="Q49" s="635" t="s">
        <v>3648</v>
      </c>
      <c r="R49" s="635"/>
      <c r="S49" s="672">
        <v>1</v>
      </c>
      <c r="T49" s="551">
        <f t="shared" si="0"/>
        <v>1</v>
      </c>
      <c r="U49" s="764" t="str">
        <f t="shared" si="1"/>
        <v>De acuerdo con lo programado</v>
      </c>
      <c r="V49" s="771"/>
      <c r="W49" s="553">
        <v>0</v>
      </c>
      <c r="X49" s="551">
        <f t="shared" si="2"/>
        <v>0</v>
      </c>
      <c r="Y49" s="764" t="str">
        <f t="shared" si="3"/>
        <v>En riesgo en cumplimiento</v>
      </c>
      <c r="Z49" s="764"/>
      <c r="AA49" s="553">
        <v>0</v>
      </c>
      <c r="AB49" s="551">
        <f t="shared" si="4"/>
        <v>0</v>
      </c>
      <c r="AC49" s="764" t="str">
        <f t="shared" si="5"/>
        <v>En riesgo en cumplimiento</v>
      </c>
      <c r="AD49" s="765"/>
      <c r="AE49" s="578">
        <v>12</v>
      </c>
      <c r="AF49" s="551">
        <f t="shared" si="6"/>
        <v>0.66666666666666663</v>
      </c>
      <c r="AG49" s="764" t="str">
        <f t="shared" si="7"/>
        <v>Atraso Leve</v>
      </c>
      <c r="AH49" s="764"/>
      <c r="AI49" s="569">
        <f t="shared" si="8"/>
        <v>13</v>
      </c>
      <c r="AJ49" s="554">
        <f t="shared" si="9"/>
        <v>0.48148148148148145</v>
      </c>
      <c r="AK49" s="764" t="str">
        <f t="shared" si="10"/>
        <v>En riesgo en cumplimiento</v>
      </c>
      <c r="AL49" s="1082" t="s">
        <v>3692</v>
      </c>
    </row>
    <row r="50" spans="1:38" ht="52.5" customHeight="1">
      <c r="A50" s="267">
        <f t="shared" si="14"/>
        <v>36</v>
      </c>
      <c r="B50" s="267">
        <v>12</v>
      </c>
      <c r="C50" s="267" t="s">
        <v>1421</v>
      </c>
      <c r="D50" s="267">
        <v>0</v>
      </c>
      <c r="E50" s="267" t="s">
        <v>235</v>
      </c>
      <c r="F50" s="1454" t="s">
        <v>3693</v>
      </c>
      <c r="G50" s="1455"/>
      <c r="H50" s="1456"/>
      <c r="I50" s="553">
        <v>0</v>
      </c>
      <c r="J50" s="553">
        <v>0</v>
      </c>
      <c r="K50" s="268">
        <f t="shared" si="11"/>
        <v>0</v>
      </c>
      <c r="L50" s="553">
        <v>0</v>
      </c>
      <c r="M50" s="553">
        <v>0</v>
      </c>
      <c r="N50" s="530">
        <f t="shared" si="12"/>
        <v>0</v>
      </c>
      <c r="O50" s="530">
        <v>5</v>
      </c>
      <c r="P50" s="730"/>
      <c r="Q50" s="635" t="s">
        <v>3648</v>
      </c>
      <c r="R50" s="635" t="s">
        <v>3673</v>
      </c>
      <c r="S50" s="553">
        <v>0</v>
      </c>
      <c r="T50" s="551" t="str">
        <f t="shared" si="0"/>
        <v>No hay Programación</v>
      </c>
      <c r="U50" s="764" t="str">
        <f t="shared" si="1"/>
        <v>De acuerdo con lo programado</v>
      </c>
      <c r="V50" s="771"/>
      <c r="W50" s="1152">
        <v>4</v>
      </c>
      <c r="X50" s="551" t="str">
        <f t="shared" si="2"/>
        <v>No hay Programación</v>
      </c>
      <c r="Y50" s="764" t="str">
        <f t="shared" si="3"/>
        <v>De acuerdo con lo programado</v>
      </c>
      <c r="Z50" s="764"/>
      <c r="AA50" s="1153">
        <v>2</v>
      </c>
      <c r="AB50" s="551" t="str">
        <f t="shared" si="4"/>
        <v>No hay Programación</v>
      </c>
      <c r="AC50" s="764" t="str">
        <f t="shared" si="5"/>
        <v>De acuerdo con lo programado</v>
      </c>
      <c r="AD50" s="765"/>
      <c r="AE50" s="578">
        <v>2</v>
      </c>
      <c r="AF50" s="551" t="str">
        <f t="shared" si="6"/>
        <v>No hay Programación</v>
      </c>
      <c r="AG50" s="764" t="str">
        <f t="shared" si="7"/>
        <v>De acuerdo con lo programado</v>
      </c>
      <c r="AH50" s="764"/>
      <c r="AI50" s="569">
        <f t="shared" si="8"/>
        <v>8</v>
      </c>
      <c r="AJ50" s="554">
        <f t="shared" si="9"/>
        <v>1.6</v>
      </c>
      <c r="AK50" s="764" t="str">
        <f t="shared" si="10"/>
        <v>De acuerdo con lo programado</v>
      </c>
      <c r="AL50" s="1082" t="s">
        <v>3694</v>
      </c>
    </row>
    <row r="51" spans="1:38" ht="52.5" customHeight="1" thickTop="1" thickBot="1">
      <c r="A51" s="267">
        <f t="shared" si="14"/>
        <v>37</v>
      </c>
      <c r="B51" s="267">
        <v>12</v>
      </c>
      <c r="C51" s="267" t="s">
        <v>1421</v>
      </c>
      <c r="D51" s="267">
        <v>0</v>
      </c>
      <c r="E51" s="267" t="s">
        <v>235</v>
      </c>
      <c r="F51" s="731" t="s">
        <v>3695</v>
      </c>
      <c r="G51" s="732" t="s">
        <v>3652</v>
      </c>
      <c r="H51" s="732" t="s">
        <v>200</v>
      </c>
      <c r="I51" s="729">
        <v>3</v>
      </c>
      <c r="J51" s="729">
        <v>2</v>
      </c>
      <c r="K51" s="268">
        <f t="shared" si="11"/>
        <v>5</v>
      </c>
      <c r="L51" s="553">
        <v>0</v>
      </c>
      <c r="M51" s="553">
        <v>0</v>
      </c>
      <c r="N51" s="530">
        <f t="shared" si="12"/>
        <v>0</v>
      </c>
      <c r="O51" s="530">
        <f t="shared" si="13"/>
        <v>5</v>
      </c>
      <c r="P51" s="730"/>
      <c r="Q51" s="635" t="s">
        <v>3648</v>
      </c>
      <c r="R51" s="635"/>
      <c r="S51" s="672">
        <v>2</v>
      </c>
      <c r="T51" s="551">
        <f t="shared" si="0"/>
        <v>0.66666666666666663</v>
      </c>
      <c r="U51" s="764" t="str">
        <f t="shared" si="1"/>
        <v>Atraso Leve</v>
      </c>
      <c r="V51" s="771"/>
      <c r="W51" s="552">
        <v>4</v>
      </c>
      <c r="X51" s="551">
        <f t="shared" si="2"/>
        <v>2</v>
      </c>
      <c r="Y51" s="764" t="str">
        <f t="shared" si="3"/>
        <v>De acuerdo con lo programado</v>
      </c>
      <c r="Z51" s="764" t="s">
        <v>3696</v>
      </c>
      <c r="AA51" s="553">
        <v>0</v>
      </c>
      <c r="AB51" s="551" t="str">
        <f t="shared" si="4"/>
        <v>No hay Programación</v>
      </c>
      <c r="AC51" s="764" t="str">
        <f t="shared" si="5"/>
        <v>De acuerdo con lo programado</v>
      </c>
      <c r="AD51" s="765"/>
      <c r="AE51" s="578">
        <v>2</v>
      </c>
      <c r="AF51" s="551" t="str">
        <f t="shared" si="6"/>
        <v>No hay Programación</v>
      </c>
      <c r="AG51" s="764" t="str">
        <f t="shared" si="7"/>
        <v>De acuerdo con lo programado</v>
      </c>
      <c r="AH51" s="764"/>
      <c r="AI51" s="569">
        <f t="shared" si="8"/>
        <v>8</v>
      </c>
      <c r="AJ51" s="554">
        <f t="shared" si="9"/>
        <v>1.6</v>
      </c>
      <c r="AK51" s="764" t="str">
        <f t="shared" si="10"/>
        <v>De acuerdo con lo programado</v>
      </c>
      <c r="AL51" s="1082" t="s">
        <v>3694</v>
      </c>
    </row>
    <row r="52" spans="1:38" ht="52.5" customHeight="1" thickTop="1" thickBot="1">
      <c r="A52" s="267">
        <f t="shared" si="14"/>
        <v>38</v>
      </c>
      <c r="B52" s="267">
        <v>12</v>
      </c>
      <c r="C52" s="267" t="s">
        <v>1421</v>
      </c>
      <c r="D52" s="267">
        <v>0</v>
      </c>
      <c r="E52" s="267" t="s">
        <v>235</v>
      </c>
      <c r="F52" s="731" t="s">
        <v>3653</v>
      </c>
      <c r="G52" s="732" t="s">
        <v>176</v>
      </c>
      <c r="H52" s="732" t="s">
        <v>215</v>
      </c>
      <c r="I52" s="729">
        <v>3</v>
      </c>
      <c r="J52" s="729">
        <v>2</v>
      </c>
      <c r="K52" s="268">
        <f t="shared" si="11"/>
        <v>5</v>
      </c>
      <c r="L52" s="553">
        <v>0</v>
      </c>
      <c r="M52" s="553">
        <v>0</v>
      </c>
      <c r="N52" s="530">
        <f t="shared" si="12"/>
        <v>0</v>
      </c>
      <c r="O52" s="530">
        <f t="shared" si="13"/>
        <v>5</v>
      </c>
      <c r="P52" s="730"/>
      <c r="Q52" s="635" t="s">
        <v>3648</v>
      </c>
      <c r="R52" s="635"/>
      <c r="S52" s="672">
        <v>2</v>
      </c>
      <c r="T52" s="551">
        <f t="shared" si="0"/>
        <v>0.66666666666666663</v>
      </c>
      <c r="U52" s="764" t="str">
        <f t="shared" si="1"/>
        <v>Atraso Leve</v>
      </c>
      <c r="V52" s="771"/>
      <c r="W52" s="552">
        <v>4</v>
      </c>
      <c r="X52" s="551">
        <f t="shared" si="2"/>
        <v>2</v>
      </c>
      <c r="Y52" s="764" t="str">
        <f t="shared" si="3"/>
        <v>De acuerdo con lo programado</v>
      </c>
      <c r="Z52" s="764" t="s">
        <v>3696</v>
      </c>
      <c r="AA52" s="553">
        <v>0</v>
      </c>
      <c r="AB52" s="551" t="str">
        <f t="shared" si="4"/>
        <v>No hay Programación</v>
      </c>
      <c r="AC52" s="764" t="str">
        <f t="shared" si="5"/>
        <v>De acuerdo con lo programado</v>
      </c>
      <c r="AD52" s="765"/>
      <c r="AE52" s="578">
        <v>2</v>
      </c>
      <c r="AF52" s="551" t="str">
        <f t="shared" si="6"/>
        <v>No hay Programación</v>
      </c>
      <c r="AG52" s="764" t="str">
        <f t="shared" si="7"/>
        <v>De acuerdo con lo programado</v>
      </c>
      <c r="AH52" s="764"/>
      <c r="AI52" s="569">
        <f t="shared" si="8"/>
        <v>8</v>
      </c>
      <c r="AJ52" s="554">
        <f t="shared" si="9"/>
        <v>1.6</v>
      </c>
      <c r="AK52" s="764" t="str">
        <f t="shared" si="10"/>
        <v>De acuerdo con lo programado</v>
      </c>
      <c r="AL52" s="1082" t="s">
        <v>3694</v>
      </c>
    </row>
    <row r="53" spans="1:38" ht="52.5" customHeight="1" thickTop="1" thickBot="1">
      <c r="A53" s="267">
        <f t="shared" si="14"/>
        <v>39</v>
      </c>
      <c r="B53" s="267">
        <v>12</v>
      </c>
      <c r="C53" s="267" t="s">
        <v>1421</v>
      </c>
      <c r="D53" s="267">
        <v>0</v>
      </c>
      <c r="E53" s="267" t="s">
        <v>235</v>
      </c>
      <c r="F53" s="731" t="s">
        <v>3697</v>
      </c>
      <c r="G53" s="732" t="s">
        <v>187</v>
      </c>
      <c r="H53" s="732" t="s">
        <v>204</v>
      </c>
      <c r="I53" s="729">
        <v>9</v>
      </c>
      <c r="J53" s="729">
        <v>2</v>
      </c>
      <c r="K53" s="268">
        <f t="shared" si="11"/>
        <v>11</v>
      </c>
      <c r="L53" s="729">
        <v>5</v>
      </c>
      <c r="M53" s="729">
        <v>2</v>
      </c>
      <c r="N53" s="530">
        <f t="shared" si="12"/>
        <v>7</v>
      </c>
      <c r="O53" s="530">
        <f t="shared" si="13"/>
        <v>18</v>
      </c>
      <c r="P53" s="730"/>
      <c r="Q53" s="635" t="s">
        <v>3648</v>
      </c>
      <c r="R53" s="635" t="s">
        <v>3698</v>
      </c>
      <c r="S53" s="672">
        <v>13</v>
      </c>
      <c r="T53" s="551">
        <f t="shared" si="0"/>
        <v>1.4444444444444444</v>
      </c>
      <c r="U53" s="764" t="str">
        <f t="shared" si="1"/>
        <v>De acuerdo con lo programado</v>
      </c>
      <c r="V53" s="771" t="s">
        <v>3698</v>
      </c>
      <c r="W53" s="552">
        <v>4</v>
      </c>
      <c r="X53" s="551">
        <f t="shared" si="2"/>
        <v>2</v>
      </c>
      <c r="Y53" s="764" t="str">
        <f t="shared" si="3"/>
        <v>De acuerdo con lo programado</v>
      </c>
      <c r="Z53" s="764" t="s">
        <v>3696</v>
      </c>
      <c r="AA53" s="553">
        <v>5</v>
      </c>
      <c r="AB53" s="551">
        <f t="shared" si="4"/>
        <v>1</v>
      </c>
      <c r="AC53" s="764" t="str">
        <f t="shared" si="5"/>
        <v>De acuerdo con lo programado</v>
      </c>
      <c r="AD53" s="765"/>
      <c r="AE53" s="578">
        <v>2</v>
      </c>
      <c r="AF53" s="551">
        <f t="shared" si="6"/>
        <v>1</v>
      </c>
      <c r="AG53" s="764" t="str">
        <f t="shared" si="7"/>
        <v>De acuerdo con lo programado</v>
      </c>
      <c r="AH53" s="764"/>
      <c r="AI53" s="569">
        <f t="shared" si="8"/>
        <v>24</v>
      </c>
      <c r="AJ53" s="554">
        <f t="shared" si="9"/>
        <v>1.3333333333333333</v>
      </c>
      <c r="AK53" s="764" t="str">
        <f t="shared" si="10"/>
        <v>De acuerdo con lo programado</v>
      </c>
      <c r="AL53" s="1082" t="s">
        <v>3694</v>
      </c>
    </row>
    <row r="54" spans="1:38" ht="52.5" customHeight="1" thickTop="1" thickBot="1">
      <c r="A54" s="267">
        <f t="shared" si="14"/>
        <v>40</v>
      </c>
      <c r="B54" s="267">
        <v>12</v>
      </c>
      <c r="C54" s="267" t="s">
        <v>2681</v>
      </c>
      <c r="D54" s="267">
        <v>0</v>
      </c>
      <c r="E54" s="267" t="s">
        <v>235</v>
      </c>
      <c r="F54" s="731" t="s">
        <v>3697</v>
      </c>
      <c r="G54" s="732" t="s">
        <v>159</v>
      </c>
      <c r="H54" s="732" t="s">
        <v>207</v>
      </c>
      <c r="I54" s="553">
        <v>0</v>
      </c>
      <c r="J54" s="729">
        <v>1</v>
      </c>
      <c r="K54" s="268">
        <f t="shared" si="11"/>
        <v>1</v>
      </c>
      <c r="L54" s="553">
        <v>0</v>
      </c>
      <c r="M54" s="553">
        <v>0</v>
      </c>
      <c r="N54" s="530">
        <f t="shared" si="12"/>
        <v>0</v>
      </c>
      <c r="O54" s="530">
        <f t="shared" si="13"/>
        <v>1</v>
      </c>
      <c r="P54" s="730"/>
      <c r="Q54" s="635" t="s">
        <v>3648</v>
      </c>
      <c r="R54" s="635"/>
      <c r="S54" s="553">
        <v>0</v>
      </c>
      <c r="T54" s="551" t="str">
        <f t="shared" si="0"/>
        <v>No hay Programación</v>
      </c>
      <c r="U54" s="764" t="str">
        <f t="shared" si="1"/>
        <v>De acuerdo con lo programado</v>
      </c>
      <c r="V54" s="771"/>
      <c r="W54" s="552">
        <v>1</v>
      </c>
      <c r="X54" s="551">
        <f t="shared" si="2"/>
        <v>1</v>
      </c>
      <c r="Y54" s="764" t="str">
        <f t="shared" si="3"/>
        <v>De acuerdo con lo programado</v>
      </c>
      <c r="Z54" s="764"/>
      <c r="AA54" s="553">
        <v>0</v>
      </c>
      <c r="AB54" s="551" t="str">
        <f t="shared" si="4"/>
        <v>No hay Programación</v>
      </c>
      <c r="AC54" s="764" t="str">
        <f t="shared" si="5"/>
        <v>De acuerdo con lo programado</v>
      </c>
      <c r="AD54" s="765"/>
      <c r="AE54" s="578">
        <v>1</v>
      </c>
      <c r="AF54" s="551" t="str">
        <f t="shared" si="6"/>
        <v>No hay Programación</v>
      </c>
      <c r="AG54" s="764" t="str">
        <f t="shared" si="7"/>
        <v>De acuerdo con lo programado</v>
      </c>
      <c r="AH54" s="764"/>
      <c r="AI54" s="569">
        <f t="shared" si="8"/>
        <v>2</v>
      </c>
      <c r="AJ54" s="554">
        <f t="shared" si="9"/>
        <v>2</v>
      </c>
      <c r="AK54" s="764" t="str">
        <f t="shared" si="10"/>
        <v>De acuerdo con lo programado</v>
      </c>
      <c r="AL54" s="1082" t="s">
        <v>3694</v>
      </c>
    </row>
    <row r="55" spans="1:38" ht="52.5" customHeight="1" thickTop="1" thickBot="1">
      <c r="A55" s="267">
        <f t="shared" si="14"/>
        <v>41</v>
      </c>
      <c r="B55" s="267">
        <v>12</v>
      </c>
      <c r="C55" s="267" t="s">
        <v>2681</v>
      </c>
      <c r="D55" s="267">
        <v>0</v>
      </c>
      <c r="E55" s="267" t="s">
        <v>235</v>
      </c>
      <c r="F55" s="731" t="s">
        <v>3697</v>
      </c>
      <c r="G55" s="732" t="s">
        <v>151</v>
      </c>
      <c r="H55" s="732" t="s">
        <v>207</v>
      </c>
      <c r="I55" s="553">
        <v>0</v>
      </c>
      <c r="J55" s="729">
        <v>1</v>
      </c>
      <c r="K55" s="268">
        <f t="shared" si="11"/>
        <v>1</v>
      </c>
      <c r="L55" s="553">
        <v>0</v>
      </c>
      <c r="M55" s="729">
        <v>2</v>
      </c>
      <c r="N55" s="530">
        <f t="shared" si="12"/>
        <v>2</v>
      </c>
      <c r="O55" s="530">
        <f t="shared" si="13"/>
        <v>3</v>
      </c>
      <c r="P55" s="730"/>
      <c r="Q55" s="635" t="s">
        <v>3648</v>
      </c>
      <c r="R55" s="635"/>
      <c r="S55" s="672">
        <v>12</v>
      </c>
      <c r="T55" s="551" t="str">
        <f t="shared" si="0"/>
        <v>No hay Programación</v>
      </c>
      <c r="U55" s="764" t="str">
        <f t="shared" si="1"/>
        <v>De acuerdo con lo programado</v>
      </c>
      <c r="V55" s="771"/>
      <c r="W55" s="552">
        <v>2</v>
      </c>
      <c r="X55" s="551">
        <f t="shared" si="2"/>
        <v>2</v>
      </c>
      <c r="Y55" s="764" t="str">
        <f t="shared" si="3"/>
        <v>De acuerdo con lo programado</v>
      </c>
      <c r="Z55" s="764" t="s">
        <v>3696</v>
      </c>
      <c r="AA55" s="553">
        <v>0</v>
      </c>
      <c r="AB55" s="551" t="str">
        <f t="shared" si="4"/>
        <v>No hay Programación</v>
      </c>
      <c r="AC55" s="764" t="str">
        <f t="shared" si="5"/>
        <v>De acuerdo con lo programado</v>
      </c>
      <c r="AD55" s="765"/>
      <c r="AE55" s="578">
        <v>4</v>
      </c>
      <c r="AF55" s="551">
        <f t="shared" si="6"/>
        <v>2</v>
      </c>
      <c r="AG55" s="764" t="str">
        <f t="shared" si="7"/>
        <v>De acuerdo con lo programado</v>
      </c>
      <c r="AH55" s="764"/>
      <c r="AI55" s="569">
        <f t="shared" si="8"/>
        <v>18</v>
      </c>
      <c r="AJ55" s="554">
        <f t="shared" si="9"/>
        <v>6</v>
      </c>
      <c r="AK55" s="764" t="str">
        <f t="shared" si="10"/>
        <v>De acuerdo con lo programado</v>
      </c>
      <c r="AL55" s="1082" t="s">
        <v>3694</v>
      </c>
    </row>
    <row r="56" spans="1:38" ht="52.5" customHeight="1" thickTop="1" thickBot="1">
      <c r="A56" s="267">
        <f t="shared" si="14"/>
        <v>42</v>
      </c>
      <c r="B56" s="267">
        <v>12</v>
      </c>
      <c r="C56" s="267" t="s">
        <v>2681</v>
      </c>
      <c r="D56" s="267">
        <v>0</v>
      </c>
      <c r="E56" s="267" t="s">
        <v>235</v>
      </c>
      <c r="F56" s="731" t="s">
        <v>3699</v>
      </c>
      <c r="G56" s="732" t="s">
        <v>163</v>
      </c>
      <c r="H56" s="732" t="s">
        <v>207</v>
      </c>
      <c r="I56" s="553">
        <v>0</v>
      </c>
      <c r="J56" s="729">
        <v>1</v>
      </c>
      <c r="K56" s="268">
        <f t="shared" si="11"/>
        <v>1</v>
      </c>
      <c r="L56" s="553">
        <v>0</v>
      </c>
      <c r="M56" s="553">
        <v>0</v>
      </c>
      <c r="N56" s="530">
        <f t="shared" si="12"/>
        <v>0</v>
      </c>
      <c r="O56" s="530">
        <f t="shared" si="13"/>
        <v>1</v>
      </c>
      <c r="P56" s="730"/>
      <c r="Q56" s="635" t="s">
        <v>3648</v>
      </c>
      <c r="R56" s="635"/>
      <c r="S56" s="672">
        <v>1</v>
      </c>
      <c r="T56" s="551" t="str">
        <f t="shared" si="0"/>
        <v>No hay Programación</v>
      </c>
      <c r="U56" s="764" t="str">
        <f t="shared" si="1"/>
        <v>De acuerdo con lo programado</v>
      </c>
      <c r="V56" s="771"/>
      <c r="W56" s="552">
        <v>3</v>
      </c>
      <c r="X56" s="551">
        <f t="shared" si="2"/>
        <v>3</v>
      </c>
      <c r="Y56" s="764" t="str">
        <f t="shared" si="3"/>
        <v>De acuerdo con lo programado</v>
      </c>
      <c r="Z56" s="764" t="s">
        <v>3696</v>
      </c>
      <c r="AA56" s="553">
        <v>0</v>
      </c>
      <c r="AB56" s="551" t="str">
        <f t="shared" si="4"/>
        <v>No hay Programación</v>
      </c>
      <c r="AC56" s="764" t="str">
        <f t="shared" si="5"/>
        <v>De acuerdo con lo programado</v>
      </c>
      <c r="AD56" s="765"/>
      <c r="AE56" s="578">
        <v>0</v>
      </c>
      <c r="AF56" s="551" t="str">
        <f t="shared" si="6"/>
        <v>No hay Programación</v>
      </c>
      <c r="AG56" s="764" t="str">
        <f t="shared" si="7"/>
        <v>De acuerdo con lo programado</v>
      </c>
      <c r="AH56" s="764"/>
      <c r="AI56" s="569">
        <f t="shared" si="8"/>
        <v>4</v>
      </c>
      <c r="AJ56" s="554">
        <f t="shared" si="9"/>
        <v>4</v>
      </c>
      <c r="AK56" s="764" t="str">
        <f t="shared" si="10"/>
        <v>De acuerdo con lo programado</v>
      </c>
      <c r="AL56" s="1082" t="s">
        <v>3694</v>
      </c>
    </row>
    <row r="57" spans="1:38" ht="52.5" customHeight="1" thickTop="1" thickBot="1">
      <c r="A57" s="267">
        <f t="shared" si="14"/>
        <v>43</v>
      </c>
      <c r="B57" s="267">
        <v>12</v>
      </c>
      <c r="C57" s="267" t="s">
        <v>2681</v>
      </c>
      <c r="D57" s="267">
        <v>0</v>
      </c>
      <c r="E57" s="267" t="s">
        <v>235</v>
      </c>
      <c r="F57" s="731" t="s">
        <v>3697</v>
      </c>
      <c r="G57" s="732" t="s">
        <v>168</v>
      </c>
      <c r="H57" s="732" t="s">
        <v>207</v>
      </c>
      <c r="I57" s="553">
        <v>0</v>
      </c>
      <c r="J57" s="553">
        <v>0</v>
      </c>
      <c r="K57" s="268">
        <f t="shared" si="11"/>
        <v>0</v>
      </c>
      <c r="L57" s="729">
        <v>1</v>
      </c>
      <c r="M57" s="553">
        <v>0</v>
      </c>
      <c r="N57" s="530">
        <f t="shared" si="12"/>
        <v>1</v>
      </c>
      <c r="O57" s="530">
        <f t="shared" si="13"/>
        <v>1</v>
      </c>
      <c r="P57" s="730"/>
      <c r="Q57" s="635" t="s">
        <v>3648</v>
      </c>
      <c r="R57" s="635"/>
      <c r="S57" s="553">
        <v>0</v>
      </c>
      <c r="T57" s="551" t="str">
        <f t="shared" si="0"/>
        <v>No hay Programación</v>
      </c>
      <c r="U57" s="764" t="str">
        <f t="shared" si="1"/>
        <v>De acuerdo con lo programado</v>
      </c>
      <c r="V57" s="771"/>
      <c r="W57" s="553">
        <v>0</v>
      </c>
      <c r="X57" s="551" t="str">
        <f t="shared" si="2"/>
        <v>No hay Programación</v>
      </c>
      <c r="Y57" s="764" t="str">
        <f t="shared" si="3"/>
        <v>De acuerdo con lo programado</v>
      </c>
      <c r="Z57" s="764"/>
      <c r="AA57" s="553">
        <v>0</v>
      </c>
      <c r="AB57" s="551">
        <f t="shared" si="4"/>
        <v>0</v>
      </c>
      <c r="AC57" s="764" t="str">
        <f t="shared" si="5"/>
        <v>En riesgo en cumplimiento</v>
      </c>
      <c r="AD57" s="765"/>
      <c r="AE57" s="578">
        <v>0</v>
      </c>
      <c r="AF57" s="551" t="str">
        <f t="shared" si="6"/>
        <v>No hay Programación</v>
      </c>
      <c r="AG57" s="764" t="str">
        <f t="shared" si="7"/>
        <v>De acuerdo con lo programado</v>
      </c>
      <c r="AH57" s="764"/>
      <c r="AI57" s="552">
        <v>0</v>
      </c>
      <c r="AJ57" s="554">
        <f t="shared" si="9"/>
        <v>0</v>
      </c>
      <c r="AK57" s="764" t="str">
        <f t="shared" si="10"/>
        <v>En riesgo en cumplimiento</v>
      </c>
      <c r="AL57" s="1082" t="s">
        <v>3694</v>
      </c>
    </row>
    <row r="58" spans="1:38" ht="52.5" customHeight="1" thickTop="1" thickBot="1">
      <c r="A58" s="267">
        <f t="shared" si="14"/>
        <v>44</v>
      </c>
      <c r="B58" s="267">
        <v>12</v>
      </c>
      <c r="C58" s="267">
        <v>0</v>
      </c>
      <c r="D58" s="267">
        <v>0</v>
      </c>
      <c r="E58" s="267" t="s">
        <v>237</v>
      </c>
      <c r="F58" s="1454" t="s">
        <v>3700</v>
      </c>
      <c r="G58" s="1455"/>
      <c r="H58" s="1456"/>
      <c r="I58" s="729">
        <v>2</v>
      </c>
      <c r="J58" s="729">
        <v>1</v>
      </c>
      <c r="K58" s="268">
        <f t="shared" si="11"/>
        <v>3</v>
      </c>
      <c r="L58" s="729">
        <v>1</v>
      </c>
      <c r="M58" s="553">
        <v>0</v>
      </c>
      <c r="N58" s="530">
        <f t="shared" si="12"/>
        <v>1</v>
      </c>
      <c r="O58" s="530">
        <f t="shared" si="13"/>
        <v>4</v>
      </c>
      <c r="P58" s="730"/>
      <c r="Q58" s="635" t="s">
        <v>3648</v>
      </c>
      <c r="R58" s="734" t="s">
        <v>3701</v>
      </c>
      <c r="S58" s="553">
        <v>0</v>
      </c>
      <c r="T58" s="551">
        <f t="shared" si="0"/>
        <v>0</v>
      </c>
      <c r="U58" s="764" t="str">
        <f t="shared" si="1"/>
        <v>En riesgo en cumplimiento</v>
      </c>
      <c r="V58" s="771"/>
      <c r="W58" s="552">
        <v>2</v>
      </c>
      <c r="X58" s="551">
        <f t="shared" si="2"/>
        <v>2</v>
      </c>
      <c r="Y58" s="764" t="str">
        <f t="shared" si="3"/>
        <v>De acuerdo con lo programado</v>
      </c>
      <c r="Z58" s="764"/>
      <c r="AA58" s="553">
        <v>0</v>
      </c>
      <c r="AB58" s="551">
        <f t="shared" si="4"/>
        <v>0</v>
      </c>
      <c r="AC58" s="764" t="str">
        <f t="shared" si="5"/>
        <v>En riesgo en cumplimiento</v>
      </c>
      <c r="AD58" s="765"/>
      <c r="AE58" s="578">
        <v>2</v>
      </c>
      <c r="AF58" s="551" t="str">
        <f t="shared" si="6"/>
        <v>No hay Programación</v>
      </c>
      <c r="AG58" s="764" t="str">
        <f t="shared" si="7"/>
        <v>De acuerdo con lo programado</v>
      </c>
      <c r="AH58" s="764"/>
      <c r="AI58" s="569">
        <f t="shared" si="8"/>
        <v>4</v>
      </c>
      <c r="AJ58" s="554">
        <f t="shared" si="9"/>
        <v>1</v>
      </c>
      <c r="AK58" s="764" t="str">
        <f t="shared" si="10"/>
        <v>De acuerdo con lo programado</v>
      </c>
      <c r="AL58" s="856"/>
    </row>
    <row r="59" spans="1:38" ht="52.5" customHeight="1" thickTop="1" thickBot="1">
      <c r="A59" s="267">
        <f t="shared" si="14"/>
        <v>45</v>
      </c>
      <c r="B59" s="267">
        <v>12</v>
      </c>
      <c r="C59" s="267">
        <v>0</v>
      </c>
      <c r="D59" s="267">
        <v>0</v>
      </c>
      <c r="E59" s="267" t="s">
        <v>237</v>
      </c>
      <c r="F59" s="731" t="s">
        <v>3702</v>
      </c>
      <c r="G59" s="732" t="s">
        <v>167</v>
      </c>
      <c r="H59" s="732" t="s">
        <v>200</v>
      </c>
      <c r="I59" s="729">
        <v>2</v>
      </c>
      <c r="J59" s="729">
        <v>1</v>
      </c>
      <c r="K59" s="268">
        <f t="shared" si="11"/>
        <v>3</v>
      </c>
      <c r="L59" s="729">
        <v>1</v>
      </c>
      <c r="M59" s="553">
        <v>0</v>
      </c>
      <c r="N59" s="530">
        <f t="shared" si="12"/>
        <v>1</v>
      </c>
      <c r="O59" s="530">
        <f t="shared" si="13"/>
        <v>4</v>
      </c>
      <c r="P59" s="730"/>
      <c r="Q59" s="635" t="s">
        <v>3648</v>
      </c>
      <c r="R59" s="635"/>
      <c r="S59" s="672">
        <v>2</v>
      </c>
      <c r="T59" s="551">
        <f t="shared" si="0"/>
        <v>1</v>
      </c>
      <c r="U59" s="764" t="str">
        <f t="shared" si="1"/>
        <v>De acuerdo con lo programado</v>
      </c>
      <c r="V59" s="771"/>
      <c r="W59" s="552">
        <v>1</v>
      </c>
      <c r="X59" s="551">
        <f t="shared" si="2"/>
        <v>1</v>
      </c>
      <c r="Y59" s="764" t="str">
        <f t="shared" si="3"/>
        <v>De acuerdo con lo programado</v>
      </c>
      <c r="Z59" s="764"/>
      <c r="AA59" s="553">
        <v>0</v>
      </c>
      <c r="AB59" s="551">
        <f t="shared" si="4"/>
        <v>0</v>
      </c>
      <c r="AC59" s="764" t="str">
        <f t="shared" si="5"/>
        <v>En riesgo en cumplimiento</v>
      </c>
      <c r="AD59" s="765"/>
      <c r="AE59" s="578">
        <v>0</v>
      </c>
      <c r="AF59" s="551" t="str">
        <f t="shared" si="6"/>
        <v>No hay Programación</v>
      </c>
      <c r="AG59" s="764" t="str">
        <f t="shared" si="7"/>
        <v>De acuerdo con lo programado</v>
      </c>
      <c r="AH59" s="764"/>
      <c r="AI59" s="569">
        <f t="shared" si="8"/>
        <v>3</v>
      </c>
      <c r="AJ59" s="554">
        <f t="shared" si="9"/>
        <v>0.75</v>
      </c>
      <c r="AK59" s="764" t="str">
        <f t="shared" si="10"/>
        <v>Atraso Leve</v>
      </c>
      <c r="AL59" s="856"/>
    </row>
    <row r="60" spans="1:38" ht="52.5" customHeight="1" thickTop="1" thickBot="1">
      <c r="A60" s="267">
        <f t="shared" si="14"/>
        <v>46</v>
      </c>
      <c r="B60" s="267">
        <v>12</v>
      </c>
      <c r="C60" s="267">
        <v>0</v>
      </c>
      <c r="D60" s="267">
        <v>0</v>
      </c>
      <c r="E60" s="267" t="s">
        <v>237</v>
      </c>
      <c r="F60" s="731" t="s">
        <v>3703</v>
      </c>
      <c r="G60" s="732" t="s">
        <v>166</v>
      </c>
      <c r="H60" s="732" t="s">
        <v>200</v>
      </c>
      <c r="I60" s="729">
        <v>2</v>
      </c>
      <c r="J60" s="729">
        <v>1</v>
      </c>
      <c r="K60" s="268">
        <f t="shared" si="11"/>
        <v>3</v>
      </c>
      <c r="L60" s="729">
        <v>1</v>
      </c>
      <c r="M60" s="553">
        <v>0</v>
      </c>
      <c r="N60" s="530">
        <f t="shared" si="12"/>
        <v>1</v>
      </c>
      <c r="O60" s="530">
        <f t="shared" si="13"/>
        <v>4</v>
      </c>
      <c r="P60" s="730"/>
      <c r="Q60" s="635" t="s">
        <v>3648</v>
      </c>
      <c r="R60" s="635"/>
      <c r="S60" s="553">
        <v>0</v>
      </c>
      <c r="T60" s="551">
        <f t="shared" si="0"/>
        <v>0</v>
      </c>
      <c r="U60" s="764" t="str">
        <f t="shared" si="1"/>
        <v>En riesgo en cumplimiento</v>
      </c>
      <c r="V60" s="771"/>
      <c r="W60" s="552">
        <v>2</v>
      </c>
      <c r="X60" s="551">
        <f t="shared" si="2"/>
        <v>2</v>
      </c>
      <c r="Y60" s="764" t="str">
        <f t="shared" si="3"/>
        <v>De acuerdo con lo programado</v>
      </c>
      <c r="Z60" s="764" t="s">
        <v>3704</v>
      </c>
      <c r="AA60" s="553">
        <v>0</v>
      </c>
      <c r="AB60" s="551">
        <f t="shared" si="4"/>
        <v>0</v>
      </c>
      <c r="AC60" s="764" t="str">
        <f t="shared" si="5"/>
        <v>En riesgo en cumplimiento</v>
      </c>
      <c r="AD60" s="765"/>
      <c r="AE60" s="578">
        <v>1</v>
      </c>
      <c r="AF60" s="551" t="str">
        <f t="shared" si="6"/>
        <v>No hay Programación</v>
      </c>
      <c r="AG60" s="764" t="str">
        <f t="shared" si="7"/>
        <v>De acuerdo con lo programado</v>
      </c>
      <c r="AH60" s="764"/>
      <c r="AI60" s="569">
        <f t="shared" si="8"/>
        <v>3</v>
      </c>
      <c r="AJ60" s="554">
        <f t="shared" si="9"/>
        <v>0.75</v>
      </c>
      <c r="AK60" s="764" t="str">
        <f t="shared" si="10"/>
        <v>Atraso Leve</v>
      </c>
      <c r="AL60" s="856"/>
    </row>
    <row r="61" spans="1:38" ht="52.5" customHeight="1">
      <c r="A61" s="267">
        <f t="shared" si="14"/>
        <v>47</v>
      </c>
      <c r="B61" s="267">
        <v>12</v>
      </c>
      <c r="C61" s="267">
        <v>0</v>
      </c>
      <c r="D61" s="267">
        <v>0</v>
      </c>
      <c r="E61" s="267" t="s">
        <v>237</v>
      </c>
      <c r="F61" s="731" t="s">
        <v>3705</v>
      </c>
      <c r="G61" s="732" t="s">
        <v>135</v>
      </c>
      <c r="H61" s="732" t="s">
        <v>197</v>
      </c>
      <c r="I61" s="729">
        <v>2</v>
      </c>
      <c r="J61" s="729">
        <v>1</v>
      </c>
      <c r="K61" s="268">
        <f t="shared" si="11"/>
        <v>3</v>
      </c>
      <c r="L61" s="553">
        <v>0</v>
      </c>
      <c r="M61" s="553">
        <v>0</v>
      </c>
      <c r="N61" s="530">
        <f t="shared" si="12"/>
        <v>0</v>
      </c>
      <c r="O61" s="530">
        <f t="shared" si="13"/>
        <v>3</v>
      </c>
      <c r="P61" s="730"/>
      <c r="Q61" s="635" t="s">
        <v>3648</v>
      </c>
      <c r="R61" s="635"/>
      <c r="S61" s="553">
        <v>0</v>
      </c>
      <c r="T61" s="551">
        <f t="shared" si="0"/>
        <v>0</v>
      </c>
      <c r="U61" s="764" t="str">
        <f t="shared" si="1"/>
        <v>En riesgo en cumplimiento</v>
      </c>
      <c r="V61" s="771"/>
      <c r="W61" s="553">
        <v>0</v>
      </c>
      <c r="X61" s="551">
        <f t="shared" si="2"/>
        <v>0</v>
      </c>
      <c r="Y61" s="764" t="str">
        <f t="shared" si="3"/>
        <v>En riesgo en cumplimiento</v>
      </c>
      <c r="Z61" s="764"/>
      <c r="AA61" s="553">
        <v>0</v>
      </c>
      <c r="AB61" s="551" t="str">
        <f t="shared" si="4"/>
        <v>No hay Programación</v>
      </c>
      <c r="AC61" s="764" t="str">
        <f t="shared" si="5"/>
        <v>De acuerdo con lo programado</v>
      </c>
      <c r="AD61" s="765"/>
      <c r="AE61" s="578">
        <v>1</v>
      </c>
      <c r="AF61" s="551" t="str">
        <f t="shared" si="6"/>
        <v>No hay Programación</v>
      </c>
      <c r="AG61" s="764" t="str">
        <f t="shared" si="7"/>
        <v>De acuerdo con lo programado</v>
      </c>
      <c r="AH61" s="764"/>
      <c r="AI61" s="552">
        <v>0</v>
      </c>
      <c r="AJ61" s="554">
        <f t="shared" si="9"/>
        <v>0</v>
      </c>
      <c r="AK61" s="764" t="str">
        <f t="shared" si="10"/>
        <v>En riesgo en cumplimiento</v>
      </c>
      <c r="AL61" s="1082" t="s">
        <v>3706</v>
      </c>
    </row>
    <row r="62" spans="1:38" ht="52.5" customHeight="1" thickTop="1" thickBot="1">
      <c r="A62" s="267">
        <f t="shared" si="14"/>
        <v>48</v>
      </c>
      <c r="B62" s="267">
        <v>12</v>
      </c>
      <c r="C62" s="267">
        <v>0</v>
      </c>
      <c r="D62" s="267">
        <v>0</v>
      </c>
      <c r="E62" s="267" t="s">
        <v>237</v>
      </c>
      <c r="F62" s="731" t="s">
        <v>3705</v>
      </c>
      <c r="G62" s="732" t="s">
        <v>146</v>
      </c>
      <c r="H62" s="732" t="s">
        <v>207</v>
      </c>
      <c r="I62" s="553">
        <v>0</v>
      </c>
      <c r="J62" s="553">
        <v>0</v>
      </c>
      <c r="K62" s="268">
        <f t="shared" si="11"/>
        <v>0</v>
      </c>
      <c r="L62" s="553">
        <v>0</v>
      </c>
      <c r="M62" s="729">
        <v>2</v>
      </c>
      <c r="N62" s="530">
        <f t="shared" si="12"/>
        <v>2</v>
      </c>
      <c r="O62" s="530">
        <f t="shared" si="13"/>
        <v>2</v>
      </c>
      <c r="P62" s="730"/>
      <c r="Q62" s="635" t="s">
        <v>3648</v>
      </c>
      <c r="R62" s="635"/>
      <c r="S62" s="553">
        <v>0</v>
      </c>
      <c r="T62" s="551" t="str">
        <f t="shared" si="0"/>
        <v>No hay Programación</v>
      </c>
      <c r="U62" s="764" t="str">
        <f t="shared" si="1"/>
        <v>De acuerdo con lo programado</v>
      </c>
      <c r="V62" s="771"/>
      <c r="W62" s="553">
        <v>0</v>
      </c>
      <c r="X62" s="551" t="str">
        <f t="shared" si="2"/>
        <v>No hay Programación</v>
      </c>
      <c r="Y62" s="764" t="str">
        <f t="shared" si="3"/>
        <v>De acuerdo con lo programado</v>
      </c>
      <c r="Z62" s="764"/>
      <c r="AA62" s="553">
        <v>0</v>
      </c>
      <c r="AB62" s="551" t="str">
        <f t="shared" si="4"/>
        <v>No hay Programación</v>
      </c>
      <c r="AC62" s="764" t="str">
        <f t="shared" si="5"/>
        <v>De acuerdo con lo programado</v>
      </c>
      <c r="AD62" s="765"/>
      <c r="AE62" s="578">
        <v>1</v>
      </c>
      <c r="AF62" s="551">
        <f t="shared" si="6"/>
        <v>0.5</v>
      </c>
      <c r="AG62" s="764" t="str">
        <f t="shared" si="7"/>
        <v>Atraso Leve</v>
      </c>
      <c r="AH62" s="764"/>
      <c r="AI62" s="552">
        <v>0</v>
      </c>
      <c r="AJ62" s="554">
        <f t="shared" si="9"/>
        <v>0</v>
      </c>
      <c r="AK62" s="764" t="str">
        <f t="shared" si="10"/>
        <v>En riesgo en cumplimiento</v>
      </c>
      <c r="AL62" s="1082" t="s">
        <v>3706</v>
      </c>
    </row>
    <row r="63" spans="1:38" ht="52.5" customHeight="1" thickTop="1" thickBot="1">
      <c r="A63" s="267">
        <f t="shared" si="14"/>
        <v>49</v>
      </c>
      <c r="B63" s="267">
        <v>12</v>
      </c>
      <c r="C63" s="267">
        <v>0</v>
      </c>
      <c r="D63" s="267">
        <v>0</v>
      </c>
      <c r="E63" s="267" t="s">
        <v>237</v>
      </c>
      <c r="F63" s="731" t="s">
        <v>3707</v>
      </c>
      <c r="G63" s="732" t="s">
        <v>182</v>
      </c>
      <c r="H63" s="732" t="s">
        <v>207</v>
      </c>
      <c r="I63" s="729">
        <v>1</v>
      </c>
      <c r="J63" s="553">
        <v>0</v>
      </c>
      <c r="K63" s="268">
        <f t="shared" si="11"/>
        <v>1</v>
      </c>
      <c r="L63" s="553">
        <v>0</v>
      </c>
      <c r="M63" s="729">
        <v>3</v>
      </c>
      <c r="N63" s="530">
        <f t="shared" si="12"/>
        <v>3</v>
      </c>
      <c r="O63" s="530">
        <f t="shared" si="13"/>
        <v>4</v>
      </c>
      <c r="P63" s="730"/>
      <c r="Q63" s="635" t="s">
        <v>3648</v>
      </c>
      <c r="R63" s="635"/>
      <c r="S63" s="553">
        <v>0</v>
      </c>
      <c r="T63" s="551">
        <f t="shared" si="0"/>
        <v>0</v>
      </c>
      <c r="U63" s="764" t="str">
        <f t="shared" si="1"/>
        <v>En riesgo en cumplimiento</v>
      </c>
      <c r="V63" s="771"/>
      <c r="W63" s="552">
        <v>1</v>
      </c>
      <c r="X63" s="551" t="str">
        <f t="shared" si="2"/>
        <v>No hay Programación</v>
      </c>
      <c r="Y63" s="764" t="str">
        <f t="shared" si="3"/>
        <v>De acuerdo con lo programado</v>
      </c>
      <c r="Z63" s="764"/>
      <c r="AA63" s="553">
        <v>0</v>
      </c>
      <c r="AB63" s="551" t="str">
        <f t="shared" si="4"/>
        <v>No hay Programación</v>
      </c>
      <c r="AC63" s="764" t="str">
        <f t="shared" si="5"/>
        <v>De acuerdo con lo programado</v>
      </c>
      <c r="AD63" s="765"/>
      <c r="AE63" s="578">
        <v>1</v>
      </c>
      <c r="AF63" s="551">
        <f t="shared" si="6"/>
        <v>0.33333333333333331</v>
      </c>
      <c r="AG63" s="764" t="str">
        <f t="shared" si="7"/>
        <v>En riesgo en cumplimiento</v>
      </c>
      <c r="AH63" s="764"/>
      <c r="AI63" s="569">
        <f t="shared" si="8"/>
        <v>2</v>
      </c>
      <c r="AJ63" s="554">
        <f t="shared" si="9"/>
        <v>0.5</v>
      </c>
      <c r="AK63" s="764" t="str">
        <f t="shared" si="10"/>
        <v>Atraso Leve</v>
      </c>
      <c r="AL63" s="856"/>
    </row>
    <row r="64" spans="1:38" ht="52.5" customHeight="1" thickTop="1" thickBot="1">
      <c r="A64" s="267">
        <f t="shared" si="14"/>
        <v>50</v>
      </c>
      <c r="B64" s="267">
        <v>12</v>
      </c>
      <c r="C64" s="267">
        <v>0</v>
      </c>
      <c r="D64" s="267">
        <v>0</v>
      </c>
      <c r="E64" s="267" t="s">
        <v>237</v>
      </c>
      <c r="F64" s="731" t="s">
        <v>3699</v>
      </c>
      <c r="G64" s="732" t="s">
        <v>187</v>
      </c>
      <c r="H64" s="732" t="s">
        <v>204</v>
      </c>
      <c r="I64" s="729">
        <v>2</v>
      </c>
      <c r="J64" s="553">
        <v>0</v>
      </c>
      <c r="K64" s="268">
        <f t="shared" si="11"/>
        <v>2</v>
      </c>
      <c r="L64" s="729">
        <v>2</v>
      </c>
      <c r="M64" s="729">
        <v>2</v>
      </c>
      <c r="N64" s="530">
        <f t="shared" si="12"/>
        <v>4</v>
      </c>
      <c r="O64" s="530">
        <f t="shared" si="13"/>
        <v>6</v>
      </c>
      <c r="P64" s="730"/>
      <c r="Q64" s="635" t="s">
        <v>3648</v>
      </c>
      <c r="R64" s="734" t="s">
        <v>3708</v>
      </c>
      <c r="S64" s="672">
        <v>2</v>
      </c>
      <c r="T64" s="551">
        <f t="shared" si="0"/>
        <v>1</v>
      </c>
      <c r="U64" s="764" t="str">
        <f t="shared" si="1"/>
        <v>De acuerdo con lo programado</v>
      </c>
      <c r="V64" s="771"/>
      <c r="W64" s="552">
        <v>2</v>
      </c>
      <c r="X64" s="551" t="str">
        <f t="shared" si="2"/>
        <v>No hay Programación</v>
      </c>
      <c r="Y64" s="764" t="str">
        <f t="shared" si="3"/>
        <v>De acuerdo con lo programado</v>
      </c>
      <c r="Z64" s="764"/>
      <c r="AA64" s="553">
        <v>1</v>
      </c>
      <c r="AB64" s="551">
        <f t="shared" si="4"/>
        <v>0.5</v>
      </c>
      <c r="AC64" s="764" t="str">
        <f t="shared" si="5"/>
        <v>Atraso Leve</v>
      </c>
      <c r="AD64" s="765"/>
      <c r="AE64" s="578">
        <v>1</v>
      </c>
      <c r="AF64" s="551">
        <f t="shared" si="6"/>
        <v>0.5</v>
      </c>
      <c r="AG64" s="764" t="str">
        <f t="shared" si="7"/>
        <v>Atraso Leve</v>
      </c>
      <c r="AH64" s="764"/>
      <c r="AI64" s="569">
        <f t="shared" si="8"/>
        <v>6</v>
      </c>
      <c r="AJ64" s="554">
        <f t="shared" si="9"/>
        <v>1</v>
      </c>
      <c r="AK64" s="764" t="str">
        <f t="shared" si="10"/>
        <v>De acuerdo con lo programado</v>
      </c>
      <c r="AL64" s="856"/>
    </row>
    <row r="65" spans="1:38" ht="52.5" customHeight="1" thickTop="1" thickBot="1">
      <c r="A65" s="267">
        <f t="shared" si="14"/>
        <v>51</v>
      </c>
      <c r="B65" s="267">
        <v>12</v>
      </c>
      <c r="C65" s="267">
        <v>0</v>
      </c>
      <c r="D65" s="267">
        <v>0</v>
      </c>
      <c r="E65" s="267" t="s">
        <v>237</v>
      </c>
      <c r="F65" s="731" t="s">
        <v>3709</v>
      </c>
      <c r="G65" s="732" t="s">
        <v>167</v>
      </c>
      <c r="H65" s="732" t="s">
        <v>200</v>
      </c>
      <c r="I65" s="553">
        <v>0</v>
      </c>
      <c r="J65" s="553">
        <v>0</v>
      </c>
      <c r="K65" s="268">
        <f t="shared" si="11"/>
        <v>0</v>
      </c>
      <c r="L65" s="553">
        <v>0</v>
      </c>
      <c r="M65" s="729">
        <v>4</v>
      </c>
      <c r="N65" s="530">
        <f t="shared" si="12"/>
        <v>4</v>
      </c>
      <c r="O65" s="530">
        <f t="shared" si="13"/>
        <v>4</v>
      </c>
      <c r="P65" s="730"/>
      <c r="Q65" s="635" t="s">
        <v>3648</v>
      </c>
      <c r="R65" s="635"/>
      <c r="S65" s="553">
        <v>0</v>
      </c>
      <c r="T65" s="551" t="str">
        <f t="shared" si="0"/>
        <v>No hay Programación</v>
      </c>
      <c r="U65" s="764" t="str">
        <f t="shared" si="1"/>
        <v>De acuerdo con lo programado</v>
      </c>
      <c r="V65" s="771"/>
      <c r="W65" s="552">
        <v>1</v>
      </c>
      <c r="X65" s="551" t="str">
        <f t="shared" si="2"/>
        <v>No hay Programación</v>
      </c>
      <c r="Y65" s="764" t="str">
        <f t="shared" si="3"/>
        <v>De acuerdo con lo programado</v>
      </c>
      <c r="Z65" s="764"/>
      <c r="AA65" s="553">
        <v>0</v>
      </c>
      <c r="AB65" s="551" t="str">
        <f t="shared" si="4"/>
        <v>No hay Programación</v>
      </c>
      <c r="AC65" s="764" t="str">
        <f t="shared" si="5"/>
        <v>De acuerdo con lo programado</v>
      </c>
      <c r="AD65" s="765"/>
      <c r="AE65" s="578">
        <v>1</v>
      </c>
      <c r="AF65" s="551">
        <f t="shared" si="6"/>
        <v>0.25</v>
      </c>
      <c r="AG65" s="764" t="str">
        <f t="shared" si="7"/>
        <v>En riesgo en cumplimiento</v>
      </c>
      <c r="AH65" s="764"/>
      <c r="AI65" s="569">
        <f t="shared" si="8"/>
        <v>2</v>
      </c>
      <c r="AJ65" s="554">
        <f t="shared" si="9"/>
        <v>0.5</v>
      </c>
      <c r="AK65" s="764" t="str">
        <f t="shared" si="10"/>
        <v>Atraso Leve</v>
      </c>
      <c r="AL65" s="856"/>
    </row>
    <row r="66" spans="1:38" ht="52.5" customHeight="1" thickTop="1" thickBot="1">
      <c r="A66" s="267">
        <f t="shared" si="14"/>
        <v>52</v>
      </c>
      <c r="B66" s="267">
        <v>12</v>
      </c>
      <c r="C66" s="267" t="s">
        <v>1561</v>
      </c>
      <c r="D66" s="267">
        <v>0</v>
      </c>
      <c r="E66" s="267" t="s">
        <v>239</v>
      </c>
      <c r="F66" s="1454" t="s">
        <v>3710</v>
      </c>
      <c r="G66" s="1455"/>
      <c r="H66" s="1456"/>
      <c r="I66" s="553">
        <v>0</v>
      </c>
      <c r="J66" s="553">
        <v>0</v>
      </c>
      <c r="K66" s="268">
        <f t="shared" si="11"/>
        <v>0</v>
      </c>
      <c r="L66" s="553">
        <v>0</v>
      </c>
      <c r="M66" s="553">
        <v>0</v>
      </c>
      <c r="N66" s="530">
        <f t="shared" si="12"/>
        <v>0</v>
      </c>
      <c r="O66" s="530">
        <f t="shared" si="13"/>
        <v>0</v>
      </c>
      <c r="P66" s="730"/>
      <c r="Q66" s="635" t="s">
        <v>3648</v>
      </c>
      <c r="R66" s="635" t="s">
        <v>3711</v>
      </c>
      <c r="S66" s="553">
        <v>0</v>
      </c>
      <c r="T66" s="551" t="str">
        <f t="shared" ref="T66:T131" si="15">IF(S66="","No hay ejecución",IF(AND(I66=0),"No hay Programación", S66/I66))</f>
        <v>No hay Programación</v>
      </c>
      <c r="U66" s="764" t="str">
        <f t="shared" si="1"/>
        <v>De acuerdo con lo programado</v>
      </c>
      <c r="V66" s="771"/>
      <c r="W66" s="553">
        <v>0</v>
      </c>
      <c r="X66" s="551" t="str">
        <f t="shared" ref="X66:X131" si="16">IF(W66="","No hay ejecución",IF(AND(J66=0),"No hay Programación", W66/J66))</f>
        <v>No hay Programación</v>
      </c>
      <c r="Y66" s="764" t="str">
        <f t="shared" si="3"/>
        <v>De acuerdo con lo programado</v>
      </c>
      <c r="Z66" s="764"/>
      <c r="AA66" s="553">
        <v>0</v>
      </c>
      <c r="AB66" s="551" t="str">
        <f t="shared" ref="AB66:AB131" si="17">IF(AA66="","No hay ejecución",IF(AND(L66=0),"No hay Programación", AA66/L66))</f>
        <v>No hay Programación</v>
      </c>
      <c r="AC66" s="764" t="str">
        <f t="shared" si="5"/>
        <v>De acuerdo con lo programado</v>
      </c>
      <c r="AD66" s="765"/>
      <c r="AE66" s="578">
        <v>0</v>
      </c>
      <c r="AF66" s="551" t="str">
        <f t="shared" ref="AF66:AF131" si="18">IF(AE66="","No hay ejecución",IF(AND(M66=0),"No hay Programación", AE66/M66))</f>
        <v>No hay Programación</v>
      </c>
      <c r="AG66" s="764" t="str">
        <f t="shared" si="7"/>
        <v>De acuerdo con lo programado</v>
      </c>
      <c r="AH66" s="764"/>
      <c r="AI66" s="552">
        <v>0</v>
      </c>
      <c r="AJ66" s="554" t="str">
        <f t="shared" ref="AJ66:AJ131" si="19">IF(AI66="","No hay ejecución",IF(AND(O66=0),"No hay Programación", AI66/O66))</f>
        <v>No hay Programación</v>
      </c>
      <c r="AK66" s="764" t="str">
        <f t="shared" si="10"/>
        <v>De acuerdo con lo programado</v>
      </c>
      <c r="AL66" s="856"/>
    </row>
    <row r="67" spans="1:38" ht="52.5" customHeight="1" thickTop="1" thickBot="1">
      <c r="A67" s="267">
        <f t="shared" si="14"/>
        <v>53</v>
      </c>
      <c r="B67" s="267">
        <v>12</v>
      </c>
      <c r="C67" s="267" t="s">
        <v>1561</v>
      </c>
      <c r="D67" s="267">
        <v>0</v>
      </c>
      <c r="E67" s="267" t="s">
        <v>239</v>
      </c>
      <c r="F67" s="731" t="s">
        <v>3712</v>
      </c>
      <c r="G67" s="732" t="s">
        <v>187</v>
      </c>
      <c r="H67" s="732" t="s">
        <v>204</v>
      </c>
      <c r="I67" s="553">
        <v>0</v>
      </c>
      <c r="J67" s="553">
        <v>0</v>
      </c>
      <c r="K67" s="268">
        <f t="shared" si="11"/>
        <v>0</v>
      </c>
      <c r="L67" s="553">
        <v>0</v>
      </c>
      <c r="M67" s="553">
        <v>0</v>
      </c>
      <c r="N67" s="530">
        <f t="shared" si="12"/>
        <v>0</v>
      </c>
      <c r="O67" s="530">
        <f t="shared" si="13"/>
        <v>0</v>
      </c>
      <c r="P67" s="730"/>
      <c r="Q67" s="635" t="s">
        <v>3648</v>
      </c>
      <c r="R67" s="635"/>
      <c r="S67" s="553">
        <v>0</v>
      </c>
      <c r="T67" s="551" t="str">
        <f t="shared" si="15"/>
        <v>No hay Programación</v>
      </c>
      <c r="U67" s="764" t="str">
        <f t="shared" si="1"/>
        <v>De acuerdo con lo programado</v>
      </c>
      <c r="V67" s="771"/>
      <c r="W67" s="553">
        <v>0</v>
      </c>
      <c r="X67" s="551" t="str">
        <f t="shared" si="16"/>
        <v>No hay Programación</v>
      </c>
      <c r="Y67" s="764" t="str">
        <f t="shared" si="3"/>
        <v>De acuerdo con lo programado</v>
      </c>
      <c r="Z67" s="764"/>
      <c r="AA67" s="553">
        <v>0</v>
      </c>
      <c r="AB67" s="551" t="str">
        <f t="shared" si="17"/>
        <v>No hay Programación</v>
      </c>
      <c r="AC67" s="764" t="str">
        <f t="shared" si="5"/>
        <v>De acuerdo con lo programado</v>
      </c>
      <c r="AD67" s="765"/>
      <c r="AE67" s="578">
        <v>0</v>
      </c>
      <c r="AF67" s="551" t="str">
        <f t="shared" si="18"/>
        <v>No hay Programación</v>
      </c>
      <c r="AG67" s="764" t="str">
        <f t="shared" si="7"/>
        <v>De acuerdo con lo programado</v>
      </c>
      <c r="AH67" s="764"/>
      <c r="AI67" s="552">
        <v>0</v>
      </c>
      <c r="AJ67" s="554" t="str">
        <f t="shared" si="19"/>
        <v>No hay Programación</v>
      </c>
      <c r="AK67" s="764" t="str">
        <f t="shared" si="10"/>
        <v>De acuerdo con lo programado</v>
      </c>
      <c r="AL67" s="856"/>
    </row>
    <row r="68" spans="1:38" ht="52.5" customHeight="1" thickTop="1" thickBot="1">
      <c r="A68" s="267">
        <f t="shared" si="14"/>
        <v>54</v>
      </c>
      <c r="B68" s="267">
        <v>12</v>
      </c>
      <c r="C68" s="267" t="s">
        <v>1561</v>
      </c>
      <c r="D68" s="267">
        <v>0</v>
      </c>
      <c r="E68" s="267" t="s">
        <v>239</v>
      </c>
      <c r="F68" s="731" t="s">
        <v>3712</v>
      </c>
      <c r="G68" s="732" t="s">
        <v>182</v>
      </c>
      <c r="H68" s="732" t="s">
        <v>207</v>
      </c>
      <c r="I68" s="553">
        <v>0</v>
      </c>
      <c r="J68" s="553">
        <v>0</v>
      </c>
      <c r="K68" s="268">
        <f t="shared" si="11"/>
        <v>0</v>
      </c>
      <c r="L68" s="553">
        <v>0</v>
      </c>
      <c r="M68" s="553">
        <v>0</v>
      </c>
      <c r="N68" s="530">
        <f t="shared" si="12"/>
        <v>0</v>
      </c>
      <c r="O68" s="530">
        <f t="shared" si="13"/>
        <v>0</v>
      </c>
      <c r="P68" s="730"/>
      <c r="Q68" s="635" t="s">
        <v>3648</v>
      </c>
      <c r="R68" s="635"/>
      <c r="S68" s="553">
        <v>0</v>
      </c>
      <c r="T68" s="551" t="str">
        <f t="shared" si="15"/>
        <v>No hay Programación</v>
      </c>
      <c r="U68" s="764" t="str">
        <f t="shared" si="1"/>
        <v>De acuerdo con lo programado</v>
      </c>
      <c r="V68" s="771"/>
      <c r="W68" s="553">
        <v>0</v>
      </c>
      <c r="X68" s="551" t="str">
        <f t="shared" si="16"/>
        <v>No hay Programación</v>
      </c>
      <c r="Y68" s="764" t="str">
        <f t="shared" si="3"/>
        <v>De acuerdo con lo programado</v>
      </c>
      <c r="Z68" s="764"/>
      <c r="AA68" s="553">
        <v>0</v>
      </c>
      <c r="AB68" s="551" t="str">
        <f t="shared" si="17"/>
        <v>No hay Programación</v>
      </c>
      <c r="AC68" s="764" t="str">
        <f t="shared" si="5"/>
        <v>De acuerdo con lo programado</v>
      </c>
      <c r="AD68" s="765"/>
      <c r="AE68" s="578">
        <v>0</v>
      </c>
      <c r="AF68" s="551" t="str">
        <f t="shared" si="18"/>
        <v>No hay Programación</v>
      </c>
      <c r="AG68" s="764" t="str">
        <f t="shared" si="7"/>
        <v>De acuerdo con lo programado</v>
      </c>
      <c r="AH68" s="764"/>
      <c r="AI68" s="552">
        <v>0</v>
      </c>
      <c r="AJ68" s="554" t="str">
        <f t="shared" si="19"/>
        <v>No hay Programación</v>
      </c>
      <c r="AK68" s="764" t="str">
        <f t="shared" si="10"/>
        <v>De acuerdo con lo programado</v>
      </c>
      <c r="AL68" s="856"/>
    </row>
    <row r="69" spans="1:38" ht="52.5" customHeight="1" thickTop="1" thickBot="1">
      <c r="A69" s="267">
        <f t="shared" si="14"/>
        <v>55</v>
      </c>
      <c r="B69" s="267">
        <v>12</v>
      </c>
      <c r="C69" s="267" t="s">
        <v>1561</v>
      </c>
      <c r="D69" s="267">
        <v>0</v>
      </c>
      <c r="E69" s="267" t="s">
        <v>239</v>
      </c>
      <c r="F69" s="731" t="s">
        <v>3712</v>
      </c>
      <c r="G69" s="732" t="s">
        <v>178</v>
      </c>
      <c r="H69" s="732" t="s">
        <v>197</v>
      </c>
      <c r="I69" s="553">
        <v>0</v>
      </c>
      <c r="J69" s="553">
        <v>0</v>
      </c>
      <c r="K69" s="268">
        <f t="shared" si="11"/>
        <v>0</v>
      </c>
      <c r="L69" s="553">
        <v>0</v>
      </c>
      <c r="M69" s="553">
        <v>0</v>
      </c>
      <c r="N69" s="530">
        <f t="shared" si="12"/>
        <v>0</v>
      </c>
      <c r="O69" s="530">
        <f t="shared" si="13"/>
        <v>0</v>
      </c>
      <c r="P69" s="730"/>
      <c r="Q69" s="635" t="s">
        <v>3648</v>
      </c>
      <c r="R69" s="635"/>
      <c r="S69" s="553">
        <v>0</v>
      </c>
      <c r="T69" s="551" t="str">
        <f t="shared" si="15"/>
        <v>No hay Programación</v>
      </c>
      <c r="U69" s="764" t="str">
        <f t="shared" si="1"/>
        <v>De acuerdo con lo programado</v>
      </c>
      <c r="V69" s="771"/>
      <c r="W69" s="553">
        <v>0</v>
      </c>
      <c r="X69" s="551" t="str">
        <f t="shared" si="16"/>
        <v>No hay Programación</v>
      </c>
      <c r="Y69" s="764" t="str">
        <f t="shared" si="3"/>
        <v>De acuerdo con lo programado</v>
      </c>
      <c r="Z69" s="764"/>
      <c r="AA69" s="553">
        <v>0</v>
      </c>
      <c r="AB69" s="551" t="str">
        <f t="shared" si="17"/>
        <v>No hay Programación</v>
      </c>
      <c r="AC69" s="764" t="str">
        <f t="shared" si="5"/>
        <v>De acuerdo con lo programado</v>
      </c>
      <c r="AD69" s="765"/>
      <c r="AE69" s="578">
        <v>0</v>
      </c>
      <c r="AF69" s="551" t="str">
        <f t="shared" si="18"/>
        <v>No hay Programación</v>
      </c>
      <c r="AG69" s="764" t="str">
        <f t="shared" si="7"/>
        <v>De acuerdo con lo programado</v>
      </c>
      <c r="AH69" s="764"/>
      <c r="AI69" s="552">
        <v>0</v>
      </c>
      <c r="AJ69" s="554" t="str">
        <f t="shared" si="19"/>
        <v>No hay Programación</v>
      </c>
      <c r="AK69" s="764" t="str">
        <f t="shared" si="10"/>
        <v>De acuerdo con lo programado</v>
      </c>
      <c r="AL69" s="856"/>
    </row>
    <row r="70" spans="1:38" ht="52.5" customHeight="1" thickTop="1" thickBot="1">
      <c r="A70" s="267">
        <f t="shared" si="14"/>
        <v>56</v>
      </c>
      <c r="B70" s="267">
        <v>12</v>
      </c>
      <c r="C70" s="267" t="s">
        <v>1561</v>
      </c>
      <c r="D70" s="267">
        <v>0</v>
      </c>
      <c r="E70" s="267" t="s">
        <v>239</v>
      </c>
      <c r="F70" s="731" t="s">
        <v>3713</v>
      </c>
      <c r="G70" s="732" t="s">
        <v>187</v>
      </c>
      <c r="H70" s="732" t="s">
        <v>204</v>
      </c>
      <c r="I70" s="553">
        <v>0</v>
      </c>
      <c r="J70" s="553">
        <v>0</v>
      </c>
      <c r="K70" s="268">
        <f t="shared" si="11"/>
        <v>0</v>
      </c>
      <c r="L70" s="553">
        <v>0</v>
      </c>
      <c r="M70" s="553">
        <v>0</v>
      </c>
      <c r="N70" s="530">
        <f t="shared" si="12"/>
        <v>0</v>
      </c>
      <c r="O70" s="530">
        <f t="shared" si="13"/>
        <v>0</v>
      </c>
      <c r="P70" s="730"/>
      <c r="Q70" s="635" t="s">
        <v>3648</v>
      </c>
      <c r="R70" s="635"/>
      <c r="S70" s="553">
        <v>0</v>
      </c>
      <c r="T70" s="551" t="str">
        <f t="shared" si="15"/>
        <v>No hay Programación</v>
      </c>
      <c r="U70" s="764" t="str">
        <f t="shared" si="1"/>
        <v>De acuerdo con lo programado</v>
      </c>
      <c r="V70" s="771"/>
      <c r="W70" s="553">
        <v>0</v>
      </c>
      <c r="X70" s="551" t="str">
        <f t="shared" si="16"/>
        <v>No hay Programación</v>
      </c>
      <c r="Y70" s="764" t="str">
        <f t="shared" si="3"/>
        <v>De acuerdo con lo programado</v>
      </c>
      <c r="Z70" s="764"/>
      <c r="AA70" s="553">
        <v>0</v>
      </c>
      <c r="AB70" s="551" t="str">
        <f t="shared" si="17"/>
        <v>No hay Programación</v>
      </c>
      <c r="AC70" s="764" t="str">
        <f t="shared" si="5"/>
        <v>De acuerdo con lo programado</v>
      </c>
      <c r="AD70" s="765"/>
      <c r="AE70" s="578">
        <v>0</v>
      </c>
      <c r="AF70" s="551" t="str">
        <f t="shared" si="18"/>
        <v>No hay Programación</v>
      </c>
      <c r="AG70" s="764" t="str">
        <f t="shared" si="7"/>
        <v>De acuerdo con lo programado</v>
      </c>
      <c r="AH70" s="764"/>
      <c r="AI70" s="552">
        <v>0</v>
      </c>
      <c r="AJ70" s="554" t="str">
        <f t="shared" si="19"/>
        <v>No hay Programación</v>
      </c>
      <c r="AK70" s="764" t="str">
        <f t="shared" si="10"/>
        <v>De acuerdo con lo programado</v>
      </c>
      <c r="AL70" s="856"/>
    </row>
    <row r="71" spans="1:38" ht="52.5" customHeight="1" thickTop="1" thickBot="1">
      <c r="A71" s="267">
        <f t="shared" si="14"/>
        <v>57</v>
      </c>
      <c r="B71" s="267">
        <v>12</v>
      </c>
      <c r="C71" s="267">
        <v>0</v>
      </c>
      <c r="D71" s="267">
        <v>0</v>
      </c>
      <c r="E71" s="267" t="s">
        <v>241</v>
      </c>
      <c r="F71" s="1454" t="s">
        <v>3714</v>
      </c>
      <c r="G71" s="1455"/>
      <c r="H71" s="1456"/>
      <c r="I71" s="553">
        <v>0</v>
      </c>
      <c r="J71" s="553">
        <v>0</v>
      </c>
      <c r="K71" s="268">
        <f t="shared" si="11"/>
        <v>0</v>
      </c>
      <c r="L71" s="553">
        <v>0</v>
      </c>
      <c r="M71" s="553">
        <v>0</v>
      </c>
      <c r="N71" s="530">
        <f t="shared" si="12"/>
        <v>0</v>
      </c>
      <c r="O71" s="530">
        <f t="shared" si="13"/>
        <v>0</v>
      </c>
      <c r="P71" s="730"/>
      <c r="Q71" s="635" t="s">
        <v>3648</v>
      </c>
      <c r="R71" s="635"/>
      <c r="S71" s="553">
        <v>0</v>
      </c>
      <c r="T71" s="551" t="str">
        <f t="shared" si="15"/>
        <v>No hay Programación</v>
      </c>
      <c r="U71" s="764" t="str">
        <f t="shared" si="1"/>
        <v>De acuerdo con lo programado</v>
      </c>
      <c r="V71" s="771"/>
      <c r="W71" s="552">
        <v>5</v>
      </c>
      <c r="X71" s="551" t="str">
        <f t="shared" si="16"/>
        <v>No hay Programación</v>
      </c>
      <c r="Y71" s="764" t="str">
        <f t="shared" si="3"/>
        <v>De acuerdo con lo programado</v>
      </c>
      <c r="Z71" s="764"/>
      <c r="AA71" s="553">
        <v>2</v>
      </c>
      <c r="AB71" s="551" t="str">
        <f t="shared" si="17"/>
        <v>No hay Programación</v>
      </c>
      <c r="AC71" s="764" t="str">
        <f t="shared" si="5"/>
        <v>De acuerdo con lo programado</v>
      </c>
      <c r="AD71" s="765"/>
      <c r="AE71" s="578">
        <v>23</v>
      </c>
      <c r="AF71" s="551" t="str">
        <f t="shared" si="18"/>
        <v>No hay Programación</v>
      </c>
      <c r="AG71" s="764" t="str">
        <f t="shared" si="7"/>
        <v>De acuerdo con lo programado</v>
      </c>
      <c r="AH71" s="764"/>
      <c r="AI71" s="569">
        <f t="shared" ref="AI71:AI131" si="20">AE71+AA71+W71+S71</f>
        <v>30</v>
      </c>
      <c r="AJ71" s="554" t="str">
        <f t="shared" si="19"/>
        <v>No hay Programación</v>
      </c>
      <c r="AK71" s="764" t="str">
        <f t="shared" si="10"/>
        <v>De acuerdo con lo programado</v>
      </c>
      <c r="AL71" s="856"/>
    </row>
    <row r="72" spans="1:38" ht="52.5" customHeight="1">
      <c r="A72" s="267">
        <f t="shared" si="14"/>
        <v>58</v>
      </c>
      <c r="B72" s="267">
        <v>12</v>
      </c>
      <c r="C72" s="267">
        <v>0</v>
      </c>
      <c r="D72" s="267">
        <v>0</v>
      </c>
      <c r="E72" s="267" t="s">
        <v>241</v>
      </c>
      <c r="F72" s="731" t="s">
        <v>3715</v>
      </c>
      <c r="G72" s="732" t="s">
        <v>162</v>
      </c>
      <c r="H72" s="732" t="s">
        <v>215</v>
      </c>
      <c r="I72" s="553">
        <v>0</v>
      </c>
      <c r="J72" s="553">
        <v>0</v>
      </c>
      <c r="K72" s="268">
        <f t="shared" si="11"/>
        <v>0</v>
      </c>
      <c r="L72" s="553">
        <v>0</v>
      </c>
      <c r="M72" s="729">
        <v>9</v>
      </c>
      <c r="N72" s="530">
        <f t="shared" si="12"/>
        <v>9</v>
      </c>
      <c r="O72" s="530">
        <f t="shared" si="13"/>
        <v>9</v>
      </c>
      <c r="P72" s="730"/>
      <c r="Q72" s="635" t="s">
        <v>3648</v>
      </c>
      <c r="R72" s="635"/>
      <c r="S72" s="672">
        <v>12</v>
      </c>
      <c r="T72" s="551" t="str">
        <f t="shared" si="15"/>
        <v>No hay Programación</v>
      </c>
      <c r="U72" s="764" t="str">
        <f t="shared" si="1"/>
        <v>De acuerdo con lo programado</v>
      </c>
      <c r="V72" s="771"/>
      <c r="W72" s="552">
        <v>6</v>
      </c>
      <c r="X72" s="551" t="str">
        <f t="shared" si="16"/>
        <v>No hay Programación</v>
      </c>
      <c r="Y72" s="764" t="str">
        <f t="shared" si="3"/>
        <v>De acuerdo con lo programado</v>
      </c>
      <c r="Z72" s="764"/>
      <c r="AA72" s="553">
        <v>0</v>
      </c>
      <c r="AB72" s="551" t="str">
        <f t="shared" si="17"/>
        <v>No hay Programación</v>
      </c>
      <c r="AC72" s="764" t="str">
        <f t="shared" si="5"/>
        <v>De acuerdo con lo programado</v>
      </c>
      <c r="AD72" s="765"/>
      <c r="AE72" s="578">
        <v>7</v>
      </c>
      <c r="AF72" s="551">
        <f t="shared" si="18"/>
        <v>0.77777777777777779</v>
      </c>
      <c r="AG72" s="764" t="str">
        <f t="shared" si="7"/>
        <v>Atraso Leve</v>
      </c>
      <c r="AH72" s="764"/>
      <c r="AI72" s="569">
        <f t="shared" si="20"/>
        <v>25</v>
      </c>
      <c r="AJ72" s="554">
        <f t="shared" si="19"/>
        <v>2.7777777777777777</v>
      </c>
      <c r="AK72" s="764" t="str">
        <f t="shared" si="10"/>
        <v>De acuerdo con lo programado</v>
      </c>
      <c r="AL72" s="1082" t="s">
        <v>3716</v>
      </c>
    </row>
    <row r="73" spans="1:38" ht="52.5" customHeight="1" thickTop="1" thickBot="1">
      <c r="A73" s="267">
        <f t="shared" si="14"/>
        <v>59</v>
      </c>
      <c r="B73" s="267">
        <v>12</v>
      </c>
      <c r="C73" s="267">
        <v>0</v>
      </c>
      <c r="D73" s="267">
        <v>0</v>
      </c>
      <c r="E73" s="267" t="s">
        <v>241</v>
      </c>
      <c r="F73" s="731" t="s">
        <v>3717</v>
      </c>
      <c r="G73" s="732" t="s">
        <v>142</v>
      </c>
      <c r="H73" s="732" t="s">
        <v>199</v>
      </c>
      <c r="I73" s="729">
        <v>25</v>
      </c>
      <c r="J73" s="553">
        <v>0</v>
      </c>
      <c r="K73" s="268">
        <f t="shared" si="11"/>
        <v>25</v>
      </c>
      <c r="L73" s="729">
        <v>6</v>
      </c>
      <c r="M73" s="729">
        <v>7</v>
      </c>
      <c r="N73" s="530">
        <f t="shared" si="12"/>
        <v>13</v>
      </c>
      <c r="O73" s="530">
        <f t="shared" si="13"/>
        <v>38</v>
      </c>
      <c r="P73" s="730"/>
      <c r="Q73" s="635" t="s">
        <v>3648</v>
      </c>
      <c r="R73" s="734" t="s">
        <v>3718</v>
      </c>
      <c r="S73" s="672">
        <v>7</v>
      </c>
      <c r="T73" s="551">
        <f t="shared" si="15"/>
        <v>0.28000000000000003</v>
      </c>
      <c r="U73" s="764" t="str">
        <f t="shared" si="1"/>
        <v>En riesgo en cumplimiento</v>
      </c>
      <c r="V73" s="771"/>
      <c r="W73" s="552">
        <v>8</v>
      </c>
      <c r="X73" s="551" t="str">
        <f t="shared" si="16"/>
        <v>No hay Programación</v>
      </c>
      <c r="Y73" s="764" t="str">
        <f t="shared" si="3"/>
        <v>De acuerdo con lo programado</v>
      </c>
      <c r="Z73" s="764"/>
      <c r="AA73" s="553">
        <v>0</v>
      </c>
      <c r="AB73" s="551">
        <f t="shared" si="17"/>
        <v>0</v>
      </c>
      <c r="AC73" s="764" t="str">
        <f t="shared" si="5"/>
        <v>En riesgo en cumplimiento</v>
      </c>
      <c r="AD73" s="765"/>
      <c r="AE73" s="578">
        <v>15</v>
      </c>
      <c r="AF73" s="551">
        <f t="shared" si="18"/>
        <v>2.1428571428571428</v>
      </c>
      <c r="AG73" s="764" t="str">
        <f t="shared" si="7"/>
        <v>De acuerdo con lo programado</v>
      </c>
      <c r="AH73" s="764"/>
      <c r="AI73" s="569">
        <f t="shared" si="20"/>
        <v>30</v>
      </c>
      <c r="AJ73" s="554">
        <f t="shared" si="19"/>
        <v>0.78947368421052633</v>
      </c>
      <c r="AK73" s="764" t="str">
        <f t="shared" si="10"/>
        <v>Atraso Leve</v>
      </c>
      <c r="AL73" s="856"/>
    </row>
    <row r="74" spans="1:38" ht="52.5" customHeight="1">
      <c r="A74" s="267">
        <f t="shared" si="14"/>
        <v>60</v>
      </c>
      <c r="B74" s="267">
        <v>12</v>
      </c>
      <c r="C74" s="267">
        <v>0</v>
      </c>
      <c r="D74" s="267">
        <v>0</v>
      </c>
      <c r="E74" s="267" t="s">
        <v>241</v>
      </c>
      <c r="F74" s="731" t="s">
        <v>3719</v>
      </c>
      <c r="G74" s="732" t="s">
        <v>137</v>
      </c>
      <c r="H74" s="732" t="s">
        <v>204</v>
      </c>
      <c r="I74" s="729">
        <v>39</v>
      </c>
      <c r="J74" s="729">
        <v>34</v>
      </c>
      <c r="K74" s="268">
        <f t="shared" si="11"/>
        <v>73</v>
      </c>
      <c r="L74" s="729">
        <v>37</v>
      </c>
      <c r="M74" s="729">
        <v>39</v>
      </c>
      <c r="N74" s="530">
        <f t="shared" si="12"/>
        <v>76</v>
      </c>
      <c r="O74" s="530">
        <f t="shared" si="13"/>
        <v>149</v>
      </c>
      <c r="P74" s="730"/>
      <c r="Q74" s="635" t="s">
        <v>3648</v>
      </c>
      <c r="R74" s="635"/>
      <c r="S74" s="672">
        <v>9</v>
      </c>
      <c r="T74" s="551">
        <f t="shared" si="15"/>
        <v>0.23076923076923078</v>
      </c>
      <c r="U74" s="764" t="str">
        <f t="shared" si="1"/>
        <v>En riesgo en cumplimiento</v>
      </c>
      <c r="V74" s="771"/>
      <c r="W74" s="552">
        <v>15</v>
      </c>
      <c r="X74" s="551">
        <f t="shared" si="16"/>
        <v>0.44117647058823528</v>
      </c>
      <c r="Y74" s="764" t="str">
        <f t="shared" si="3"/>
        <v>En riesgo en cumplimiento</v>
      </c>
      <c r="Z74" s="764"/>
      <c r="AA74" s="553">
        <v>23</v>
      </c>
      <c r="AB74" s="551">
        <f t="shared" si="17"/>
        <v>0.6216216216216216</v>
      </c>
      <c r="AC74" s="764" t="str">
        <f t="shared" si="5"/>
        <v>Atraso Leve</v>
      </c>
      <c r="AD74" s="765"/>
      <c r="AE74" s="578">
        <v>19</v>
      </c>
      <c r="AF74" s="551">
        <f t="shared" si="18"/>
        <v>0.48717948717948717</v>
      </c>
      <c r="AG74" s="764" t="str">
        <f t="shared" si="7"/>
        <v>En riesgo en cumplimiento</v>
      </c>
      <c r="AH74" s="764"/>
      <c r="AI74" s="569">
        <f t="shared" si="20"/>
        <v>66</v>
      </c>
      <c r="AJ74" s="554">
        <f t="shared" si="19"/>
        <v>0.44295302013422821</v>
      </c>
      <c r="AK74" s="764" t="str">
        <f t="shared" si="10"/>
        <v>En riesgo en cumplimiento</v>
      </c>
      <c r="AL74" s="1082" t="s">
        <v>3720</v>
      </c>
    </row>
    <row r="75" spans="1:38" ht="52.5" customHeight="1" thickTop="1" thickBot="1">
      <c r="A75" s="267">
        <f t="shared" ref="A75:A137" si="21">A74+1</f>
        <v>61</v>
      </c>
      <c r="B75" s="267">
        <v>12</v>
      </c>
      <c r="C75" s="267">
        <v>0</v>
      </c>
      <c r="D75" s="267">
        <v>0</v>
      </c>
      <c r="E75" s="267" t="s">
        <v>241</v>
      </c>
      <c r="F75" s="731" t="s">
        <v>3719</v>
      </c>
      <c r="G75" s="732" t="s">
        <v>146</v>
      </c>
      <c r="H75" s="732" t="s">
        <v>207</v>
      </c>
      <c r="I75" s="729">
        <v>9</v>
      </c>
      <c r="J75" s="729">
        <v>26</v>
      </c>
      <c r="K75" s="268">
        <f t="shared" si="11"/>
        <v>35</v>
      </c>
      <c r="L75" s="729">
        <v>25</v>
      </c>
      <c r="M75" s="729">
        <v>14</v>
      </c>
      <c r="N75" s="530">
        <f t="shared" si="12"/>
        <v>39</v>
      </c>
      <c r="O75" s="530">
        <f t="shared" si="13"/>
        <v>74</v>
      </c>
      <c r="P75" s="730"/>
      <c r="Q75" s="635" t="s">
        <v>3648</v>
      </c>
      <c r="R75" s="635" t="s">
        <v>3721</v>
      </c>
      <c r="S75" s="672">
        <v>19</v>
      </c>
      <c r="T75" s="551">
        <f t="shared" si="15"/>
        <v>2.1111111111111112</v>
      </c>
      <c r="U75" s="764" t="str">
        <f t="shared" si="1"/>
        <v>De acuerdo con lo programado</v>
      </c>
      <c r="V75" s="771" t="s">
        <v>3722</v>
      </c>
      <c r="W75" s="552">
        <v>18</v>
      </c>
      <c r="X75" s="551">
        <f t="shared" si="16"/>
        <v>0.69230769230769229</v>
      </c>
      <c r="Y75" s="764" t="str">
        <f t="shared" si="3"/>
        <v>Atraso Leve</v>
      </c>
      <c r="Z75" s="764"/>
      <c r="AA75" s="553">
        <v>20</v>
      </c>
      <c r="AB75" s="551">
        <f t="shared" si="17"/>
        <v>0.8</v>
      </c>
      <c r="AC75" s="764" t="str">
        <f t="shared" si="5"/>
        <v>Atraso Leve</v>
      </c>
      <c r="AD75" s="765"/>
      <c r="AE75" s="578">
        <v>28</v>
      </c>
      <c r="AF75" s="551">
        <f t="shared" si="18"/>
        <v>2</v>
      </c>
      <c r="AG75" s="764" t="str">
        <f t="shared" si="7"/>
        <v>De acuerdo con lo programado</v>
      </c>
      <c r="AH75" s="764"/>
      <c r="AI75" s="569">
        <f t="shared" si="20"/>
        <v>85</v>
      </c>
      <c r="AJ75" s="554">
        <f t="shared" si="19"/>
        <v>1.1486486486486487</v>
      </c>
      <c r="AK75" s="764" t="str">
        <f t="shared" si="10"/>
        <v>De acuerdo con lo programado</v>
      </c>
      <c r="AL75" s="856"/>
    </row>
    <row r="76" spans="1:38" ht="52.5" customHeight="1" thickTop="1" thickBot="1">
      <c r="A76" s="267">
        <f t="shared" si="21"/>
        <v>62</v>
      </c>
      <c r="B76" s="267">
        <v>12</v>
      </c>
      <c r="C76" s="267" t="s">
        <v>2681</v>
      </c>
      <c r="D76" s="267">
        <v>0</v>
      </c>
      <c r="E76" s="267" t="s">
        <v>241</v>
      </c>
      <c r="F76" s="731" t="s">
        <v>3719</v>
      </c>
      <c r="G76" s="732" t="s">
        <v>131</v>
      </c>
      <c r="H76" s="732" t="s">
        <v>207</v>
      </c>
      <c r="I76" s="729">
        <v>3</v>
      </c>
      <c r="J76" s="729">
        <v>5</v>
      </c>
      <c r="K76" s="268">
        <f t="shared" si="11"/>
        <v>8</v>
      </c>
      <c r="L76" s="729">
        <v>8</v>
      </c>
      <c r="M76" s="729">
        <v>4</v>
      </c>
      <c r="N76" s="530">
        <f t="shared" si="12"/>
        <v>12</v>
      </c>
      <c r="O76" s="530">
        <f t="shared" si="13"/>
        <v>20</v>
      </c>
      <c r="P76" s="730"/>
      <c r="Q76" s="635" t="s">
        <v>3648</v>
      </c>
      <c r="R76" s="635"/>
      <c r="S76" s="672">
        <v>3</v>
      </c>
      <c r="T76" s="551">
        <f t="shared" si="15"/>
        <v>1</v>
      </c>
      <c r="U76" s="764" t="str">
        <f t="shared" si="1"/>
        <v>De acuerdo con lo programado</v>
      </c>
      <c r="V76" s="771"/>
      <c r="W76" s="552">
        <v>8</v>
      </c>
      <c r="X76" s="551">
        <f t="shared" si="16"/>
        <v>1.6</v>
      </c>
      <c r="Y76" s="764" t="str">
        <f t="shared" si="3"/>
        <v>De acuerdo con lo programado</v>
      </c>
      <c r="Z76" s="764" t="s">
        <v>3723</v>
      </c>
      <c r="AA76" s="553">
        <v>3</v>
      </c>
      <c r="AB76" s="551">
        <f t="shared" si="17"/>
        <v>0.375</v>
      </c>
      <c r="AC76" s="764" t="str">
        <f t="shared" si="5"/>
        <v>En riesgo en cumplimiento</v>
      </c>
      <c r="AD76" s="765"/>
      <c r="AE76" s="578">
        <v>7</v>
      </c>
      <c r="AF76" s="551">
        <f t="shared" si="18"/>
        <v>1.75</v>
      </c>
      <c r="AG76" s="764" t="str">
        <f t="shared" si="7"/>
        <v>De acuerdo con lo programado</v>
      </c>
      <c r="AH76" s="764"/>
      <c r="AI76" s="569">
        <f t="shared" si="20"/>
        <v>21</v>
      </c>
      <c r="AJ76" s="554">
        <f t="shared" si="19"/>
        <v>1.05</v>
      </c>
      <c r="AK76" s="764" t="str">
        <f t="shared" si="10"/>
        <v>De acuerdo con lo programado</v>
      </c>
      <c r="AL76" s="856"/>
    </row>
    <row r="77" spans="1:38" ht="99.9" customHeight="1">
      <c r="A77" s="267">
        <f t="shared" si="21"/>
        <v>63</v>
      </c>
      <c r="B77" s="267">
        <v>12</v>
      </c>
      <c r="C77" s="267">
        <v>0</v>
      </c>
      <c r="D77" s="267">
        <v>0</v>
      </c>
      <c r="E77" s="267" t="s">
        <v>243</v>
      </c>
      <c r="F77" s="1454" t="s">
        <v>3724</v>
      </c>
      <c r="G77" s="1455"/>
      <c r="H77" s="1456"/>
      <c r="I77" s="553">
        <v>0</v>
      </c>
      <c r="J77" s="553">
        <v>0</v>
      </c>
      <c r="K77" s="268">
        <f t="shared" si="11"/>
        <v>0</v>
      </c>
      <c r="L77" s="553">
        <v>0</v>
      </c>
      <c r="M77" s="553">
        <v>0</v>
      </c>
      <c r="N77" s="530">
        <f t="shared" si="12"/>
        <v>0</v>
      </c>
      <c r="O77" s="530">
        <v>45</v>
      </c>
      <c r="P77" s="730"/>
      <c r="Q77" s="635" t="s">
        <v>3648</v>
      </c>
      <c r="R77" s="635" t="s">
        <v>3725</v>
      </c>
      <c r="S77" s="553">
        <v>0</v>
      </c>
      <c r="T77" s="551" t="str">
        <f t="shared" si="15"/>
        <v>No hay Programación</v>
      </c>
      <c r="U77" s="764" t="str">
        <f t="shared" si="1"/>
        <v>De acuerdo con lo programado</v>
      </c>
      <c r="V77" s="771" t="s">
        <v>3698</v>
      </c>
      <c r="W77" s="1152">
        <v>9</v>
      </c>
      <c r="X77" s="551" t="str">
        <f t="shared" si="16"/>
        <v>No hay Programación</v>
      </c>
      <c r="Y77" s="764" t="str">
        <f t="shared" si="3"/>
        <v>De acuerdo con lo programado</v>
      </c>
      <c r="Z77" s="764"/>
      <c r="AA77" s="1150">
        <v>75</v>
      </c>
      <c r="AB77" s="551" t="str">
        <f t="shared" si="17"/>
        <v>No hay Programación</v>
      </c>
      <c r="AC77" s="764" t="str">
        <f t="shared" si="5"/>
        <v>De acuerdo con lo programado</v>
      </c>
      <c r="AD77" s="765"/>
      <c r="AE77" s="578">
        <v>17</v>
      </c>
      <c r="AF77" s="551" t="str">
        <f t="shared" si="18"/>
        <v>No hay Programación</v>
      </c>
      <c r="AG77" s="764" t="str">
        <f t="shared" si="7"/>
        <v>De acuerdo con lo programado</v>
      </c>
      <c r="AH77" s="764"/>
      <c r="AI77" s="569">
        <f t="shared" si="20"/>
        <v>101</v>
      </c>
      <c r="AJ77" s="554">
        <f t="shared" si="19"/>
        <v>2.2444444444444445</v>
      </c>
      <c r="AK77" s="764" t="str">
        <f t="shared" si="10"/>
        <v>De acuerdo con lo programado</v>
      </c>
      <c r="AL77" s="1082" t="s">
        <v>3726</v>
      </c>
    </row>
    <row r="78" spans="1:38" ht="59.15" customHeight="1" thickTop="1" thickBot="1">
      <c r="A78" s="267">
        <f t="shared" si="21"/>
        <v>64</v>
      </c>
      <c r="B78" s="267">
        <v>12</v>
      </c>
      <c r="C78" s="267">
        <v>0</v>
      </c>
      <c r="D78" s="267">
        <v>0</v>
      </c>
      <c r="E78" s="267" t="s">
        <v>243</v>
      </c>
      <c r="F78" s="731" t="s">
        <v>3727</v>
      </c>
      <c r="G78" s="732" t="s">
        <v>137</v>
      </c>
      <c r="H78" s="732" t="s">
        <v>199</v>
      </c>
      <c r="I78" s="729">
        <v>5</v>
      </c>
      <c r="J78" s="553">
        <v>0</v>
      </c>
      <c r="K78" s="268">
        <f t="shared" si="11"/>
        <v>5</v>
      </c>
      <c r="L78" s="729">
        <v>45</v>
      </c>
      <c r="M78" s="729">
        <v>40</v>
      </c>
      <c r="N78" s="530">
        <f t="shared" si="12"/>
        <v>85</v>
      </c>
      <c r="O78" s="530">
        <f t="shared" si="13"/>
        <v>90</v>
      </c>
      <c r="P78" s="730"/>
      <c r="Q78" s="635" t="s">
        <v>3648</v>
      </c>
      <c r="R78" s="635" t="s">
        <v>3698</v>
      </c>
      <c r="S78" s="672">
        <v>9</v>
      </c>
      <c r="T78" s="551">
        <f t="shared" si="15"/>
        <v>1.8</v>
      </c>
      <c r="U78" s="764" t="str">
        <f t="shared" si="1"/>
        <v>De acuerdo con lo programado</v>
      </c>
      <c r="V78" s="771" t="s">
        <v>3698</v>
      </c>
      <c r="W78" s="552">
        <v>3</v>
      </c>
      <c r="X78" s="551" t="str">
        <f t="shared" si="16"/>
        <v>No hay Programación</v>
      </c>
      <c r="Y78" s="764" t="str">
        <f t="shared" si="3"/>
        <v>De acuerdo con lo programado</v>
      </c>
      <c r="Z78" s="764"/>
      <c r="AA78" s="553">
        <v>37</v>
      </c>
      <c r="AB78" s="551">
        <f t="shared" si="17"/>
        <v>0.82222222222222219</v>
      </c>
      <c r="AC78" s="764" t="str">
        <f t="shared" si="5"/>
        <v>Atraso Leve</v>
      </c>
      <c r="AD78" s="765"/>
      <c r="AE78" s="578">
        <v>8</v>
      </c>
      <c r="AF78" s="551">
        <f t="shared" si="18"/>
        <v>0.2</v>
      </c>
      <c r="AG78" s="764" t="str">
        <f t="shared" si="7"/>
        <v>En riesgo en cumplimiento</v>
      </c>
      <c r="AH78" s="764"/>
      <c r="AI78" s="569">
        <f t="shared" si="20"/>
        <v>57</v>
      </c>
      <c r="AJ78" s="554">
        <f t="shared" si="19"/>
        <v>0.6333333333333333</v>
      </c>
      <c r="AK78" s="764" t="str">
        <f t="shared" si="10"/>
        <v>Atraso Leve</v>
      </c>
      <c r="AL78" s="856"/>
    </row>
    <row r="79" spans="1:38" ht="59.15" customHeight="1">
      <c r="A79" s="267">
        <f t="shared" si="21"/>
        <v>65</v>
      </c>
      <c r="B79" s="267">
        <v>12</v>
      </c>
      <c r="C79" s="267">
        <v>0</v>
      </c>
      <c r="D79" s="267">
        <v>0</v>
      </c>
      <c r="E79" s="267" t="s">
        <v>243</v>
      </c>
      <c r="F79" s="731" t="s">
        <v>3727</v>
      </c>
      <c r="G79" s="732" t="s">
        <v>146</v>
      </c>
      <c r="H79" s="732" t="s">
        <v>199</v>
      </c>
      <c r="I79" s="729">
        <v>5</v>
      </c>
      <c r="J79" s="553">
        <v>0</v>
      </c>
      <c r="K79" s="268">
        <f t="shared" si="11"/>
        <v>5</v>
      </c>
      <c r="L79" s="729">
        <v>10</v>
      </c>
      <c r="M79" s="729">
        <v>10</v>
      </c>
      <c r="N79" s="530">
        <f t="shared" si="12"/>
        <v>20</v>
      </c>
      <c r="O79" s="530">
        <f t="shared" si="13"/>
        <v>25</v>
      </c>
      <c r="P79" s="730"/>
      <c r="Q79" s="635" t="s">
        <v>3648</v>
      </c>
      <c r="R79" s="635" t="s">
        <v>3698</v>
      </c>
      <c r="S79" s="672">
        <v>13</v>
      </c>
      <c r="T79" s="551">
        <f t="shared" si="15"/>
        <v>2.6</v>
      </c>
      <c r="U79" s="764" t="str">
        <f t="shared" ref="U79:U141" si="22">IF(T79="No hay ejecución","NA",IF(T79&gt;=90%,"De acuerdo con lo programado",IF(T79&gt;=50%,"Atraso Leve",IF(T79&lt;=49.99%,"En riesgo en cumplimiento"))))</f>
        <v>De acuerdo con lo programado</v>
      </c>
      <c r="V79" s="771" t="s">
        <v>3698</v>
      </c>
      <c r="W79" s="552">
        <v>2</v>
      </c>
      <c r="X79" s="551" t="str">
        <f t="shared" si="16"/>
        <v>No hay Programación</v>
      </c>
      <c r="Y79" s="764" t="str">
        <f t="shared" ref="Y79:Y141" si="23">IF(X79="No hay ejecución","NA",IF(X79&gt;=90%,"De acuerdo con lo programado",IF(X79&gt;=50%,"Atraso Leve",IF(X79&lt;=49.99%,"En riesgo en cumplimiento"))))</f>
        <v>De acuerdo con lo programado</v>
      </c>
      <c r="Z79" s="764"/>
      <c r="AA79" s="553">
        <v>6</v>
      </c>
      <c r="AB79" s="551">
        <f t="shared" si="17"/>
        <v>0.6</v>
      </c>
      <c r="AC79" s="764" t="str">
        <f t="shared" ref="AC79:AC141" si="24">IF(AB79="No hay ejecución","NA",IF(AB79&gt;=90%,"De acuerdo con lo programado",IF(AB79&gt;=50%,"Atraso Leve",IF(AB79&lt;=49.99%,"En riesgo en cumplimiento"))))</f>
        <v>Atraso Leve</v>
      </c>
      <c r="AD79" s="765"/>
      <c r="AE79" s="578">
        <v>9</v>
      </c>
      <c r="AF79" s="551">
        <f t="shared" si="18"/>
        <v>0.9</v>
      </c>
      <c r="AG79" s="764" t="str">
        <f t="shared" ref="AG79:AG141" si="25">IF(AF79="No hay ejecución","NA",IF(AF79&gt;=90%,"De acuerdo con lo programado",IF(AF79&gt;=50%,"Atraso Leve",IF(AF79&lt;=49.99%,"En riesgo en cumplimiento"))))</f>
        <v>De acuerdo con lo programado</v>
      </c>
      <c r="AH79" s="764"/>
      <c r="AI79" s="569">
        <f t="shared" si="20"/>
        <v>30</v>
      </c>
      <c r="AJ79" s="554">
        <f t="shared" si="19"/>
        <v>1.2</v>
      </c>
      <c r="AK79" s="764" t="str">
        <f t="shared" ref="AK79:AK141" si="26">IF(AJ79="No hay ejecución","NA",IF(AJ79&gt;=90%,"De acuerdo con lo programado",IF(AJ79&gt;=50%,"Atraso Leve",IF(AJ79&lt;=49.99%,"En riesgo en cumplimiento"))))</f>
        <v>De acuerdo con lo programado</v>
      </c>
      <c r="AL79" s="1082" t="s">
        <v>3728</v>
      </c>
    </row>
    <row r="80" spans="1:38" ht="59.15" customHeight="1">
      <c r="A80" s="267">
        <f t="shared" si="21"/>
        <v>66</v>
      </c>
      <c r="B80" s="267">
        <v>12</v>
      </c>
      <c r="C80" s="267" t="s">
        <v>2681</v>
      </c>
      <c r="D80" s="267">
        <v>0</v>
      </c>
      <c r="E80" s="267" t="s">
        <v>243</v>
      </c>
      <c r="F80" s="731" t="s">
        <v>3727</v>
      </c>
      <c r="G80" s="732" t="s">
        <v>159</v>
      </c>
      <c r="H80" s="732" t="s">
        <v>207</v>
      </c>
      <c r="I80" s="553">
        <v>0</v>
      </c>
      <c r="J80" s="729">
        <v>3</v>
      </c>
      <c r="K80" s="268">
        <f t="shared" ref="K80:K142" si="27">+I80+J80</f>
        <v>3</v>
      </c>
      <c r="L80" s="729">
        <v>2</v>
      </c>
      <c r="M80" s="553">
        <v>0</v>
      </c>
      <c r="N80" s="530">
        <f t="shared" ref="N80:N142" si="28">+L80+M80</f>
        <v>2</v>
      </c>
      <c r="O80" s="530">
        <f t="shared" ref="O80:O142" si="29">+K80+N80</f>
        <v>5</v>
      </c>
      <c r="P80" s="730"/>
      <c r="Q80" s="635" t="s">
        <v>3648</v>
      </c>
      <c r="R80" s="635"/>
      <c r="S80" s="553">
        <v>0</v>
      </c>
      <c r="T80" s="551" t="str">
        <f t="shared" si="15"/>
        <v>No hay Programación</v>
      </c>
      <c r="U80" s="764" t="str">
        <f t="shared" si="22"/>
        <v>De acuerdo con lo programado</v>
      </c>
      <c r="V80" s="771"/>
      <c r="W80" s="553">
        <v>0</v>
      </c>
      <c r="X80" s="551">
        <f t="shared" si="16"/>
        <v>0</v>
      </c>
      <c r="Y80" s="764" t="str">
        <f t="shared" si="23"/>
        <v>En riesgo en cumplimiento</v>
      </c>
      <c r="Z80" s="764"/>
      <c r="AA80" s="553">
        <v>0</v>
      </c>
      <c r="AB80" s="551">
        <f t="shared" si="17"/>
        <v>0</v>
      </c>
      <c r="AC80" s="764" t="str">
        <f t="shared" si="24"/>
        <v>En riesgo en cumplimiento</v>
      </c>
      <c r="AD80" s="765"/>
      <c r="AE80" s="578">
        <v>0</v>
      </c>
      <c r="AF80" s="551" t="str">
        <f t="shared" si="18"/>
        <v>No hay Programación</v>
      </c>
      <c r="AG80" s="764" t="str">
        <f t="shared" si="25"/>
        <v>De acuerdo con lo programado</v>
      </c>
      <c r="AH80" s="764"/>
      <c r="AI80" s="552">
        <v>0</v>
      </c>
      <c r="AJ80" s="554">
        <f t="shared" si="19"/>
        <v>0</v>
      </c>
      <c r="AK80" s="764" t="str">
        <f t="shared" si="26"/>
        <v>En riesgo en cumplimiento</v>
      </c>
      <c r="AL80" s="1082" t="s">
        <v>3729</v>
      </c>
    </row>
    <row r="81" spans="1:38" ht="59.15" customHeight="1">
      <c r="A81" s="267">
        <f t="shared" si="21"/>
        <v>67</v>
      </c>
      <c r="B81" s="267">
        <v>12</v>
      </c>
      <c r="C81" s="267">
        <v>0</v>
      </c>
      <c r="D81" s="267">
        <v>0</v>
      </c>
      <c r="E81" s="267" t="s">
        <v>243</v>
      </c>
      <c r="F81" s="731" t="s">
        <v>3727</v>
      </c>
      <c r="G81" s="732" t="s">
        <v>178</v>
      </c>
      <c r="H81" s="732" t="s">
        <v>197</v>
      </c>
      <c r="I81" s="553">
        <v>0</v>
      </c>
      <c r="J81" s="729">
        <v>4</v>
      </c>
      <c r="K81" s="268">
        <f t="shared" si="27"/>
        <v>4</v>
      </c>
      <c r="L81" s="729">
        <v>21</v>
      </c>
      <c r="M81" s="729">
        <v>20</v>
      </c>
      <c r="N81" s="530">
        <f t="shared" si="28"/>
        <v>41</v>
      </c>
      <c r="O81" s="530">
        <f t="shared" si="29"/>
        <v>45</v>
      </c>
      <c r="P81" s="730"/>
      <c r="Q81" s="635" t="s">
        <v>3648</v>
      </c>
      <c r="R81" s="635"/>
      <c r="S81" s="672">
        <v>2</v>
      </c>
      <c r="T81" s="551" t="str">
        <f t="shared" si="15"/>
        <v>No hay Programación</v>
      </c>
      <c r="U81" s="764" t="str">
        <f t="shared" si="22"/>
        <v>De acuerdo con lo programado</v>
      </c>
      <c r="V81" s="771"/>
      <c r="W81" s="552">
        <v>10</v>
      </c>
      <c r="X81" s="551">
        <f t="shared" si="16"/>
        <v>2.5</v>
      </c>
      <c r="Y81" s="764" t="str">
        <f t="shared" si="23"/>
        <v>De acuerdo con lo programado</v>
      </c>
      <c r="Z81" s="764" t="s">
        <v>3730</v>
      </c>
      <c r="AA81" s="553">
        <v>29</v>
      </c>
      <c r="AB81" s="551">
        <f t="shared" si="17"/>
        <v>1.3809523809523809</v>
      </c>
      <c r="AC81" s="764" t="str">
        <f t="shared" si="24"/>
        <v>De acuerdo con lo programado</v>
      </c>
      <c r="AD81" s="765"/>
      <c r="AE81" s="578">
        <v>13</v>
      </c>
      <c r="AF81" s="551">
        <f t="shared" si="18"/>
        <v>0.65</v>
      </c>
      <c r="AG81" s="764" t="str">
        <f t="shared" si="25"/>
        <v>Atraso Leve</v>
      </c>
      <c r="AH81" s="764"/>
      <c r="AI81" s="569">
        <f t="shared" si="20"/>
        <v>54</v>
      </c>
      <c r="AJ81" s="554">
        <f t="shared" si="19"/>
        <v>1.2</v>
      </c>
      <c r="AK81" s="764" t="str">
        <f t="shared" si="26"/>
        <v>De acuerdo con lo programado</v>
      </c>
      <c r="AL81" s="1082" t="s">
        <v>3731</v>
      </c>
    </row>
    <row r="82" spans="1:38" ht="59.15" customHeight="1">
      <c r="A82" s="267">
        <f t="shared" si="21"/>
        <v>68</v>
      </c>
      <c r="B82" s="267">
        <v>12</v>
      </c>
      <c r="C82" s="267">
        <v>0</v>
      </c>
      <c r="D82" s="267">
        <v>0</v>
      </c>
      <c r="E82" s="267" t="s">
        <v>243</v>
      </c>
      <c r="F82" s="731" t="s">
        <v>3732</v>
      </c>
      <c r="G82" s="732" t="s">
        <v>137</v>
      </c>
      <c r="H82" s="732" t="s">
        <v>199</v>
      </c>
      <c r="I82" s="553">
        <v>0</v>
      </c>
      <c r="J82" s="729">
        <v>4</v>
      </c>
      <c r="K82" s="268">
        <f t="shared" si="27"/>
        <v>4</v>
      </c>
      <c r="L82" s="729">
        <v>6</v>
      </c>
      <c r="M82" s="729">
        <v>4</v>
      </c>
      <c r="N82" s="530">
        <f t="shared" si="28"/>
        <v>10</v>
      </c>
      <c r="O82" s="530">
        <f t="shared" si="29"/>
        <v>14</v>
      </c>
      <c r="P82" s="730"/>
      <c r="Q82" s="635" t="s">
        <v>3648</v>
      </c>
      <c r="R82" s="635"/>
      <c r="S82" s="672">
        <v>3</v>
      </c>
      <c r="T82" s="551" t="str">
        <f t="shared" si="15"/>
        <v>No hay Programación</v>
      </c>
      <c r="U82" s="764" t="str">
        <f t="shared" si="22"/>
        <v>De acuerdo con lo programado</v>
      </c>
      <c r="V82" s="771"/>
      <c r="W82" s="552">
        <v>1</v>
      </c>
      <c r="X82" s="551">
        <f t="shared" si="16"/>
        <v>0.25</v>
      </c>
      <c r="Y82" s="764" t="str">
        <f t="shared" si="23"/>
        <v>En riesgo en cumplimiento</v>
      </c>
      <c r="Z82" s="764"/>
      <c r="AA82" s="553">
        <v>2</v>
      </c>
      <c r="AB82" s="551">
        <f t="shared" si="17"/>
        <v>0.33333333333333331</v>
      </c>
      <c r="AC82" s="764" t="str">
        <f t="shared" si="24"/>
        <v>En riesgo en cumplimiento</v>
      </c>
      <c r="AD82" s="765"/>
      <c r="AE82" s="578">
        <v>13</v>
      </c>
      <c r="AF82" s="551">
        <f t="shared" si="18"/>
        <v>3.25</v>
      </c>
      <c r="AG82" s="764" t="str">
        <f t="shared" si="25"/>
        <v>De acuerdo con lo programado</v>
      </c>
      <c r="AH82" s="764"/>
      <c r="AI82" s="569">
        <f t="shared" si="20"/>
        <v>19</v>
      </c>
      <c r="AJ82" s="554">
        <f t="shared" si="19"/>
        <v>1.3571428571428572</v>
      </c>
      <c r="AK82" s="764" t="str">
        <f t="shared" si="26"/>
        <v>De acuerdo con lo programado</v>
      </c>
      <c r="AL82" s="1082" t="s">
        <v>3733</v>
      </c>
    </row>
    <row r="83" spans="1:38" ht="59.15" customHeight="1">
      <c r="A83" s="267">
        <f t="shared" si="21"/>
        <v>69</v>
      </c>
      <c r="B83" s="267">
        <v>12</v>
      </c>
      <c r="C83" s="267">
        <v>0</v>
      </c>
      <c r="D83" s="267">
        <v>0</v>
      </c>
      <c r="E83" s="267" t="s">
        <v>243</v>
      </c>
      <c r="F83" s="731" t="s">
        <v>3734</v>
      </c>
      <c r="G83" s="732" t="s">
        <v>137</v>
      </c>
      <c r="H83" s="732" t="s">
        <v>199</v>
      </c>
      <c r="I83" s="553">
        <v>0</v>
      </c>
      <c r="J83" s="729">
        <v>4</v>
      </c>
      <c r="K83" s="268">
        <f t="shared" si="27"/>
        <v>4</v>
      </c>
      <c r="L83" s="729">
        <v>6</v>
      </c>
      <c r="M83" s="729">
        <v>5</v>
      </c>
      <c r="N83" s="530">
        <f t="shared" si="28"/>
        <v>11</v>
      </c>
      <c r="O83" s="530">
        <f t="shared" si="29"/>
        <v>15</v>
      </c>
      <c r="P83" s="730"/>
      <c r="Q83" s="635" t="s">
        <v>3648</v>
      </c>
      <c r="R83" s="635"/>
      <c r="S83" s="672">
        <v>2</v>
      </c>
      <c r="T83" s="551" t="str">
        <f t="shared" si="15"/>
        <v>No hay Programación</v>
      </c>
      <c r="U83" s="764" t="str">
        <f t="shared" si="22"/>
        <v>De acuerdo con lo programado</v>
      </c>
      <c r="V83" s="771"/>
      <c r="W83" s="553">
        <v>0</v>
      </c>
      <c r="X83" s="551">
        <f t="shared" si="16"/>
        <v>0</v>
      </c>
      <c r="Y83" s="764" t="str">
        <f t="shared" si="23"/>
        <v>En riesgo en cumplimiento</v>
      </c>
      <c r="Z83" s="764"/>
      <c r="AA83" s="553">
        <v>11</v>
      </c>
      <c r="AB83" s="551">
        <f t="shared" si="17"/>
        <v>1.8333333333333333</v>
      </c>
      <c r="AC83" s="764" t="str">
        <f t="shared" si="24"/>
        <v>De acuerdo con lo programado</v>
      </c>
      <c r="AD83" s="765"/>
      <c r="AE83" s="578">
        <v>21</v>
      </c>
      <c r="AF83" s="551">
        <f t="shared" si="18"/>
        <v>4.2</v>
      </c>
      <c r="AG83" s="764" t="str">
        <f t="shared" si="25"/>
        <v>De acuerdo con lo programado</v>
      </c>
      <c r="AH83" s="764"/>
      <c r="AI83" s="569">
        <f t="shared" si="20"/>
        <v>34</v>
      </c>
      <c r="AJ83" s="554">
        <f t="shared" si="19"/>
        <v>2.2666666666666666</v>
      </c>
      <c r="AK83" s="764" t="str">
        <f t="shared" si="26"/>
        <v>De acuerdo con lo programado</v>
      </c>
      <c r="AL83" s="1082" t="s">
        <v>3735</v>
      </c>
    </row>
    <row r="84" spans="1:38" ht="59.15" customHeight="1">
      <c r="A84" s="267">
        <f t="shared" si="21"/>
        <v>70</v>
      </c>
      <c r="B84" s="267">
        <v>12</v>
      </c>
      <c r="C84" s="267">
        <v>0</v>
      </c>
      <c r="D84" s="267">
        <v>0</v>
      </c>
      <c r="E84" s="267" t="s">
        <v>243</v>
      </c>
      <c r="F84" s="731" t="s">
        <v>3736</v>
      </c>
      <c r="G84" s="732" t="s">
        <v>170</v>
      </c>
      <c r="H84" s="732" t="s">
        <v>200</v>
      </c>
      <c r="I84" s="553">
        <v>0</v>
      </c>
      <c r="J84" s="553">
        <v>0</v>
      </c>
      <c r="K84" s="268">
        <f t="shared" si="27"/>
        <v>0</v>
      </c>
      <c r="L84" s="729">
        <v>2</v>
      </c>
      <c r="M84" s="553">
        <v>0</v>
      </c>
      <c r="N84" s="530">
        <f t="shared" si="28"/>
        <v>2</v>
      </c>
      <c r="O84" s="530">
        <f t="shared" si="29"/>
        <v>2</v>
      </c>
      <c r="P84" s="730"/>
      <c r="Q84" s="635" t="s">
        <v>3648</v>
      </c>
      <c r="R84" s="635"/>
      <c r="S84" s="672">
        <v>1</v>
      </c>
      <c r="T84" s="551" t="str">
        <f t="shared" si="15"/>
        <v>No hay Programación</v>
      </c>
      <c r="U84" s="764" t="str">
        <f t="shared" si="22"/>
        <v>De acuerdo con lo programado</v>
      </c>
      <c r="V84" s="771"/>
      <c r="W84" s="553">
        <v>0</v>
      </c>
      <c r="X84" s="551" t="str">
        <f t="shared" si="16"/>
        <v>No hay Programación</v>
      </c>
      <c r="Y84" s="764" t="str">
        <f t="shared" si="23"/>
        <v>De acuerdo con lo programado</v>
      </c>
      <c r="Z84" s="764"/>
      <c r="AA84" s="553">
        <v>1</v>
      </c>
      <c r="AB84" s="551">
        <f t="shared" si="17"/>
        <v>0.5</v>
      </c>
      <c r="AC84" s="764" t="str">
        <f t="shared" si="24"/>
        <v>Atraso Leve</v>
      </c>
      <c r="AD84" s="765"/>
      <c r="AE84" s="578">
        <v>4</v>
      </c>
      <c r="AF84" s="551" t="str">
        <f t="shared" si="18"/>
        <v>No hay Programación</v>
      </c>
      <c r="AG84" s="764" t="str">
        <f t="shared" si="25"/>
        <v>De acuerdo con lo programado</v>
      </c>
      <c r="AH84" s="764"/>
      <c r="AI84" s="569">
        <f t="shared" si="20"/>
        <v>6</v>
      </c>
      <c r="AJ84" s="554">
        <f t="shared" si="19"/>
        <v>3</v>
      </c>
      <c r="AK84" s="764" t="str">
        <f t="shared" si="26"/>
        <v>De acuerdo con lo programado</v>
      </c>
      <c r="AL84" s="1082" t="s">
        <v>3737</v>
      </c>
    </row>
    <row r="85" spans="1:38" ht="88.5" customHeight="1">
      <c r="A85" s="267">
        <f t="shared" si="21"/>
        <v>71</v>
      </c>
      <c r="B85" s="267">
        <v>12</v>
      </c>
      <c r="C85" s="267">
        <v>0</v>
      </c>
      <c r="D85" s="267">
        <v>0</v>
      </c>
      <c r="E85" s="267" t="s">
        <v>245</v>
      </c>
      <c r="F85" s="1454" t="s">
        <v>3738</v>
      </c>
      <c r="G85" s="1455"/>
      <c r="H85" s="1456"/>
      <c r="I85" s="553">
        <v>0</v>
      </c>
      <c r="J85" s="553">
        <v>0</v>
      </c>
      <c r="K85" s="268">
        <f t="shared" si="27"/>
        <v>0</v>
      </c>
      <c r="L85" s="553">
        <v>0</v>
      </c>
      <c r="M85" s="729">
        <v>118</v>
      </c>
      <c r="N85" s="530">
        <f t="shared" si="28"/>
        <v>118</v>
      </c>
      <c r="O85" s="530">
        <f t="shared" si="29"/>
        <v>118</v>
      </c>
      <c r="P85" s="730"/>
      <c r="Q85" s="635" t="s">
        <v>3648</v>
      </c>
      <c r="R85" s="635" t="s">
        <v>3739</v>
      </c>
      <c r="S85" s="672">
        <v>0</v>
      </c>
      <c r="T85" s="551" t="str">
        <f t="shared" si="15"/>
        <v>No hay Programación</v>
      </c>
      <c r="U85" s="764" t="str">
        <f t="shared" si="22"/>
        <v>De acuerdo con lo programado</v>
      </c>
      <c r="V85" s="771" t="s">
        <v>3698</v>
      </c>
      <c r="W85" s="552">
        <v>6</v>
      </c>
      <c r="X85" s="551" t="str">
        <f t="shared" si="16"/>
        <v>No hay Programación</v>
      </c>
      <c r="Y85" s="764" t="str">
        <f t="shared" si="23"/>
        <v>De acuerdo con lo programado</v>
      </c>
      <c r="Z85" s="764"/>
      <c r="AA85" s="1150">
        <v>108</v>
      </c>
      <c r="AB85" s="551" t="str">
        <f t="shared" si="17"/>
        <v>No hay Programación</v>
      </c>
      <c r="AC85" s="764" t="str">
        <f t="shared" si="24"/>
        <v>De acuerdo con lo programado</v>
      </c>
      <c r="AD85" s="765"/>
      <c r="AE85" s="578">
        <v>20</v>
      </c>
      <c r="AF85" s="551">
        <f t="shared" si="18"/>
        <v>0.16949152542372881</v>
      </c>
      <c r="AG85" s="764" t="str">
        <f t="shared" si="25"/>
        <v>En riesgo en cumplimiento</v>
      </c>
      <c r="AH85" s="764"/>
      <c r="AI85" s="569">
        <f t="shared" si="20"/>
        <v>134</v>
      </c>
      <c r="AJ85" s="554">
        <f t="shared" si="19"/>
        <v>1.1355932203389831</v>
      </c>
      <c r="AK85" s="764" t="str">
        <f t="shared" si="26"/>
        <v>De acuerdo con lo programado</v>
      </c>
      <c r="AL85" s="856" t="s">
        <v>3740</v>
      </c>
    </row>
    <row r="86" spans="1:38" ht="59.15" customHeight="1" thickTop="1" thickBot="1">
      <c r="A86" s="267">
        <f t="shared" si="21"/>
        <v>72</v>
      </c>
      <c r="B86" s="267">
        <v>12</v>
      </c>
      <c r="C86" s="267">
        <v>0</v>
      </c>
      <c r="D86" s="267">
        <v>0</v>
      </c>
      <c r="E86" s="267" t="s">
        <v>245</v>
      </c>
      <c r="F86" s="731" t="s">
        <v>3727</v>
      </c>
      <c r="G86" s="732" t="s">
        <v>187</v>
      </c>
      <c r="H86" s="732" t="s">
        <v>200</v>
      </c>
      <c r="I86" s="729">
        <v>15</v>
      </c>
      <c r="J86" s="729">
        <v>62</v>
      </c>
      <c r="K86" s="268">
        <f t="shared" si="27"/>
        <v>77</v>
      </c>
      <c r="L86" s="729">
        <v>62</v>
      </c>
      <c r="M86" s="729">
        <v>35</v>
      </c>
      <c r="N86" s="530">
        <f t="shared" si="28"/>
        <v>97</v>
      </c>
      <c r="O86" s="530">
        <f t="shared" si="29"/>
        <v>174</v>
      </c>
      <c r="P86" s="730"/>
      <c r="Q86" s="635" t="s">
        <v>3648</v>
      </c>
      <c r="R86" s="635" t="s">
        <v>3698</v>
      </c>
      <c r="S86" s="672">
        <v>18</v>
      </c>
      <c r="T86" s="551">
        <f t="shared" si="15"/>
        <v>1.2</v>
      </c>
      <c r="U86" s="764" t="str">
        <f t="shared" si="22"/>
        <v>De acuerdo con lo programado</v>
      </c>
      <c r="V86" s="771" t="s">
        <v>3698</v>
      </c>
      <c r="W86" s="552">
        <v>13</v>
      </c>
      <c r="X86" s="551">
        <f t="shared" si="16"/>
        <v>0.20967741935483872</v>
      </c>
      <c r="Y86" s="764" t="str">
        <f t="shared" si="23"/>
        <v>En riesgo en cumplimiento</v>
      </c>
      <c r="Z86" s="764"/>
      <c r="AA86" s="553">
        <v>49</v>
      </c>
      <c r="AB86" s="551">
        <f t="shared" si="17"/>
        <v>0.79032258064516125</v>
      </c>
      <c r="AC86" s="764" t="str">
        <f t="shared" si="24"/>
        <v>Atraso Leve</v>
      </c>
      <c r="AD86" s="765"/>
      <c r="AE86" s="578">
        <v>22</v>
      </c>
      <c r="AF86" s="551">
        <f t="shared" si="18"/>
        <v>0.62857142857142856</v>
      </c>
      <c r="AG86" s="764" t="str">
        <f t="shared" si="25"/>
        <v>Atraso Leve</v>
      </c>
      <c r="AH86" s="764"/>
      <c r="AI86" s="569">
        <f t="shared" si="20"/>
        <v>102</v>
      </c>
      <c r="AJ86" s="554">
        <f t="shared" si="19"/>
        <v>0.58620689655172409</v>
      </c>
      <c r="AK86" s="764" t="str">
        <f t="shared" si="26"/>
        <v>Atraso Leve</v>
      </c>
      <c r="AL86" s="856"/>
    </row>
    <row r="87" spans="1:38" ht="59.15" customHeight="1">
      <c r="A87" s="267">
        <f t="shared" si="21"/>
        <v>73</v>
      </c>
      <c r="B87" s="267"/>
      <c r="C87" s="267"/>
      <c r="D87" s="267"/>
      <c r="E87" s="267"/>
      <c r="F87" s="731" t="s">
        <v>3727</v>
      </c>
      <c r="G87" s="732" t="s">
        <v>182</v>
      </c>
      <c r="H87" s="732" t="s">
        <v>200</v>
      </c>
      <c r="I87" s="729">
        <v>30</v>
      </c>
      <c r="J87" s="729">
        <v>41</v>
      </c>
      <c r="K87" s="268">
        <f t="shared" si="27"/>
        <v>71</v>
      </c>
      <c r="L87" s="729">
        <v>42</v>
      </c>
      <c r="M87" s="729">
        <v>27</v>
      </c>
      <c r="N87" s="530">
        <f t="shared" si="28"/>
        <v>69</v>
      </c>
      <c r="O87" s="530">
        <f t="shared" si="29"/>
        <v>140</v>
      </c>
      <c r="P87" s="730"/>
      <c r="Q87" s="635"/>
      <c r="R87" s="635"/>
      <c r="S87" s="553">
        <v>0</v>
      </c>
      <c r="T87" s="551">
        <f t="shared" ref="T87" si="30">IF(S87="","No hay ejecución",IF(AND(I87=0),"No hay Programación", S87/I87))</f>
        <v>0</v>
      </c>
      <c r="U87" s="764" t="str">
        <f t="shared" si="22"/>
        <v>En riesgo en cumplimiento</v>
      </c>
      <c r="V87" s="771" t="s">
        <v>3698</v>
      </c>
      <c r="W87" s="552">
        <v>10</v>
      </c>
      <c r="X87" s="551">
        <f t="shared" ref="X87" si="31">IF(W87="","No hay ejecución",IF(AND(J87=0),"No hay Programación", W87/J87))</f>
        <v>0.24390243902439024</v>
      </c>
      <c r="Y87" s="764" t="str">
        <f t="shared" si="23"/>
        <v>En riesgo en cumplimiento</v>
      </c>
      <c r="Z87" s="764"/>
      <c r="AA87" s="553">
        <v>2</v>
      </c>
      <c r="AB87" s="551">
        <f t="shared" ref="AB87" si="32">IF(AA87="","No hay ejecución",IF(AND(L87=0),"No hay Programación", AA87/L87))</f>
        <v>4.7619047619047616E-2</v>
      </c>
      <c r="AC87" s="764" t="str">
        <f t="shared" si="24"/>
        <v>En riesgo en cumplimiento</v>
      </c>
      <c r="AD87" s="765"/>
      <c r="AE87" s="578">
        <v>3</v>
      </c>
      <c r="AF87" s="551">
        <f t="shared" ref="AF87" si="33">IF(AE87="","No hay ejecución",IF(AND(M87=0),"No hay Programación", AE87/M87))</f>
        <v>0.1111111111111111</v>
      </c>
      <c r="AG87" s="764" t="str">
        <f t="shared" si="25"/>
        <v>En riesgo en cumplimiento</v>
      </c>
      <c r="AH87" s="764"/>
      <c r="AI87" s="569">
        <f t="shared" ref="AI87" si="34">AE87+AA87+W87+S87</f>
        <v>15</v>
      </c>
      <c r="AJ87" s="554">
        <f t="shared" ref="AJ87" si="35">IF(AI87="","No hay ejecución",IF(AND(O87=0),"No hay Programación", AI87/O87))</f>
        <v>0.10714285714285714</v>
      </c>
      <c r="AK87" s="764" t="str">
        <f t="shared" si="26"/>
        <v>En riesgo en cumplimiento</v>
      </c>
      <c r="AL87" s="1082" t="s">
        <v>3741</v>
      </c>
    </row>
    <row r="88" spans="1:38" ht="59.15" customHeight="1">
      <c r="A88" s="267">
        <f t="shared" si="21"/>
        <v>74</v>
      </c>
      <c r="B88" s="267">
        <v>12</v>
      </c>
      <c r="C88" s="267" t="s">
        <v>2681</v>
      </c>
      <c r="D88" s="267">
        <v>0</v>
      </c>
      <c r="E88" s="267" t="s">
        <v>245</v>
      </c>
      <c r="F88" s="731" t="s">
        <v>3727</v>
      </c>
      <c r="G88" s="732" t="s">
        <v>131</v>
      </c>
      <c r="H88" s="732" t="s">
        <v>200</v>
      </c>
      <c r="I88" s="729">
        <v>6</v>
      </c>
      <c r="J88" s="729">
        <v>6</v>
      </c>
      <c r="K88" s="268">
        <f t="shared" si="27"/>
        <v>12</v>
      </c>
      <c r="L88" s="729">
        <v>9</v>
      </c>
      <c r="M88" s="729">
        <v>8</v>
      </c>
      <c r="N88" s="530">
        <f t="shared" si="28"/>
        <v>17</v>
      </c>
      <c r="O88" s="530">
        <f t="shared" si="29"/>
        <v>29</v>
      </c>
      <c r="P88" s="730"/>
      <c r="Q88" s="635" t="s">
        <v>3648</v>
      </c>
      <c r="R88" s="635"/>
      <c r="S88" s="672">
        <v>1</v>
      </c>
      <c r="T88" s="551">
        <f t="shared" si="15"/>
        <v>0.16666666666666666</v>
      </c>
      <c r="U88" s="764" t="str">
        <f t="shared" si="22"/>
        <v>En riesgo en cumplimiento</v>
      </c>
      <c r="V88" s="771"/>
      <c r="W88" s="553">
        <v>0</v>
      </c>
      <c r="X88" s="551">
        <f t="shared" si="16"/>
        <v>0</v>
      </c>
      <c r="Y88" s="764" t="str">
        <f t="shared" si="23"/>
        <v>En riesgo en cumplimiento</v>
      </c>
      <c r="Z88" s="764"/>
      <c r="AA88" s="553">
        <v>1</v>
      </c>
      <c r="AB88" s="551">
        <f t="shared" si="17"/>
        <v>0.1111111111111111</v>
      </c>
      <c r="AC88" s="764" t="str">
        <f t="shared" si="24"/>
        <v>En riesgo en cumplimiento</v>
      </c>
      <c r="AD88" s="765"/>
      <c r="AE88" s="578">
        <v>0</v>
      </c>
      <c r="AF88" s="551">
        <f t="shared" si="18"/>
        <v>0</v>
      </c>
      <c r="AG88" s="764" t="str">
        <f t="shared" si="25"/>
        <v>En riesgo en cumplimiento</v>
      </c>
      <c r="AH88" s="764"/>
      <c r="AI88" s="569">
        <f t="shared" si="20"/>
        <v>2</v>
      </c>
      <c r="AJ88" s="554">
        <f t="shared" si="19"/>
        <v>6.8965517241379309E-2</v>
      </c>
      <c r="AK88" s="764" t="str">
        <f t="shared" si="26"/>
        <v>En riesgo en cumplimiento</v>
      </c>
      <c r="AL88" s="1082" t="s">
        <v>3742</v>
      </c>
    </row>
    <row r="89" spans="1:38" ht="59.15" customHeight="1" thickTop="1" thickBot="1">
      <c r="A89" s="267">
        <f t="shared" si="21"/>
        <v>75</v>
      </c>
      <c r="B89" s="267">
        <v>12</v>
      </c>
      <c r="C89" s="267">
        <v>0</v>
      </c>
      <c r="D89" s="267">
        <v>0</v>
      </c>
      <c r="E89" s="267" t="s">
        <v>245</v>
      </c>
      <c r="F89" s="731" t="s">
        <v>3743</v>
      </c>
      <c r="G89" s="732" t="s">
        <v>178</v>
      </c>
      <c r="H89" s="732" t="s">
        <v>200</v>
      </c>
      <c r="I89" s="553">
        <v>0</v>
      </c>
      <c r="J89" s="729">
        <v>30</v>
      </c>
      <c r="K89" s="268">
        <f t="shared" si="27"/>
        <v>30</v>
      </c>
      <c r="L89" s="729">
        <v>42</v>
      </c>
      <c r="M89" s="729">
        <v>46</v>
      </c>
      <c r="N89" s="530">
        <f t="shared" si="28"/>
        <v>88</v>
      </c>
      <c r="O89" s="530">
        <f t="shared" si="29"/>
        <v>118</v>
      </c>
      <c r="P89" s="730"/>
      <c r="Q89" s="635" t="s">
        <v>3648</v>
      </c>
      <c r="R89" s="635" t="s">
        <v>3744</v>
      </c>
      <c r="S89" s="672">
        <v>11</v>
      </c>
      <c r="T89" s="551" t="str">
        <f t="shared" ref="T89" si="36">IF(S89="","No hay ejecución",IF(AND(I89=0),"No hay Programación", S89/I89))</f>
        <v>No hay Programación</v>
      </c>
      <c r="U89" s="764" t="str">
        <f t="shared" si="22"/>
        <v>De acuerdo con lo programado</v>
      </c>
      <c r="V89" s="771" t="s">
        <v>3744</v>
      </c>
      <c r="W89" s="552">
        <v>12</v>
      </c>
      <c r="X89" s="551">
        <f t="shared" ref="X89" si="37">IF(W89="","No hay ejecución",IF(AND(J89=0),"No hay Programación", W89/J89))</f>
        <v>0.4</v>
      </c>
      <c r="Y89" s="764" t="str">
        <f t="shared" si="23"/>
        <v>En riesgo en cumplimiento</v>
      </c>
      <c r="Z89" s="764"/>
      <c r="AA89" s="553">
        <v>64</v>
      </c>
      <c r="AB89" s="551">
        <f t="shared" ref="AB89" si="38">IF(AA89="","No hay ejecución",IF(AND(L89=0),"No hay Programación", AA89/L89))</f>
        <v>1.5238095238095237</v>
      </c>
      <c r="AC89" s="764" t="str">
        <f t="shared" si="24"/>
        <v>De acuerdo con lo programado</v>
      </c>
      <c r="AD89" s="765"/>
      <c r="AE89" s="578">
        <v>20</v>
      </c>
      <c r="AF89" s="551">
        <f t="shared" ref="AF89" si="39">IF(AE89="","No hay ejecución",IF(AND(M89=0),"No hay Programación", AE89/M89))</f>
        <v>0.43478260869565216</v>
      </c>
      <c r="AG89" s="764" t="str">
        <f t="shared" si="25"/>
        <v>En riesgo en cumplimiento</v>
      </c>
      <c r="AH89" s="764"/>
      <c r="AI89" s="569">
        <f t="shared" ref="AI89" si="40">AE89+AA89+W89+S89</f>
        <v>107</v>
      </c>
      <c r="AJ89" s="554">
        <f t="shared" ref="AJ89" si="41">IF(AI89="","No hay ejecución",IF(AND(O89=0),"No hay Programación", AI89/O89))</f>
        <v>0.90677966101694918</v>
      </c>
      <c r="AK89" s="764" t="str">
        <f t="shared" si="26"/>
        <v>De acuerdo con lo programado</v>
      </c>
      <c r="AL89" s="856"/>
    </row>
    <row r="90" spans="1:38" ht="59.15" customHeight="1">
      <c r="A90" s="267">
        <f t="shared" si="21"/>
        <v>76</v>
      </c>
      <c r="B90" s="267">
        <v>12</v>
      </c>
      <c r="C90" s="267">
        <v>0</v>
      </c>
      <c r="D90" s="267">
        <v>0</v>
      </c>
      <c r="E90" s="267" t="s">
        <v>245</v>
      </c>
      <c r="F90" s="1457" t="s">
        <v>3745</v>
      </c>
      <c r="G90" s="1458"/>
      <c r="H90" s="1459"/>
      <c r="I90" s="553">
        <v>0</v>
      </c>
      <c r="J90" s="553">
        <v>0</v>
      </c>
      <c r="K90" s="268">
        <f t="shared" si="27"/>
        <v>0</v>
      </c>
      <c r="L90" s="553">
        <v>0</v>
      </c>
      <c r="M90" s="729">
        <v>55</v>
      </c>
      <c r="N90" s="530">
        <f t="shared" si="28"/>
        <v>55</v>
      </c>
      <c r="O90" s="530">
        <f t="shared" si="29"/>
        <v>55</v>
      </c>
      <c r="P90" s="730"/>
      <c r="Q90" s="635"/>
      <c r="R90" s="734" t="s">
        <v>3746</v>
      </c>
      <c r="S90" s="553">
        <v>0</v>
      </c>
      <c r="T90" s="551" t="str">
        <f t="shared" ref="T90" si="42">IF(S90="","No hay ejecución",IF(AND(I90=0),"No hay Programación", S90/I90))</f>
        <v>No hay Programación</v>
      </c>
      <c r="U90" s="764" t="str">
        <f t="shared" si="22"/>
        <v>De acuerdo con lo programado</v>
      </c>
      <c r="V90" s="771" t="s">
        <v>3744</v>
      </c>
      <c r="W90" s="552">
        <v>0</v>
      </c>
      <c r="X90" s="551" t="str">
        <f t="shared" ref="X90" si="43">IF(W90="","No hay ejecución",IF(AND(J90=0),"No hay Programación", W90/J90))</f>
        <v>No hay Programación</v>
      </c>
      <c r="Y90" s="764" t="str">
        <f t="shared" si="23"/>
        <v>De acuerdo con lo programado</v>
      </c>
      <c r="Z90" s="764"/>
      <c r="AA90" s="1150">
        <v>110</v>
      </c>
      <c r="AB90" s="551" t="str">
        <f t="shared" ref="AB90" si="44">IF(AA90="","No hay ejecución",IF(AND(L90=0),"No hay Programación", AA90/L90))</f>
        <v>No hay Programación</v>
      </c>
      <c r="AC90" s="764" t="str">
        <f t="shared" si="24"/>
        <v>De acuerdo con lo programado</v>
      </c>
      <c r="AD90" s="765"/>
      <c r="AE90" s="578">
        <v>16</v>
      </c>
      <c r="AF90" s="551">
        <f t="shared" ref="AF90" si="45">IF(AE90="","No hay ejecución",IF(AND(M90=0),"No hay Programación", AE90/M90))</f>
        <v>0.29090909090909089</v>
      </c>
      <c r="AG90" s="764" t="str">
        <f t="shared" si="25"/>
        <v>En riesgo en cumplimiento</v>
      </c>
      <c r="AH90" s="764"/>
      <c r="AI90" s="569">
        <f t="shared" ref="AI90" si="46">AE90+AA90+W90+S90</f>
        <v>126</v>
      </c>
      <c r="AJ90" s="554">
        <f t="shared" ref="AJ90" si="47">IF(AI90="","No hay ejecución",IF(AND(O90=0),"No hay Programación", AI90/O90))</f>
        <v>2.290909090909091</v>
      </c>
      <c r="AK90" s="764" t="str">
        <f t="shared" si="26"/>
        <v>De acuerdo con lo programado</v>
      </c>
      <c r="AL90" s="1082" t="s">
        <v>3747</v>
      </c>
    </row>
    <row r="91" spans="1:38" ht="59.15" customHeight="1" thickTop="1" thickBot="1">
      <c r="A91" s="267">
        <f t="shared" si="21"/>
        <v>77</v>
      </c>
      <c r="B91" s="267">
        <v>12</v>
      </c>
      <c r="C91" s="267">
        <v>0</v>
      </c>
      <c r="D91" s="267">
        <v>0</v>
      </c>
      <c r="E91" s="267" t="s">
        <v>245</v>
      </c>
      <c r="F91" s="731" t="s">
        <v>3748</v>
      </c>
      <c r="G91" s="732" t="s">
        <v>3749</v>
      </c>
      <c r="H91" s="732" t="s">
        <v>3750</v>
      </c>
      <c r="I91" s="553">
        <v>0</v>
      </c>
      <c r="J91" s="729">
        <v>21</v>
      </c>
      <c r="K91" s="268">
        <f t="shared" si="27"/>
        <v>21</v>
      </c>
      <c r="L91" s="729">
        <v>57</v>
      </c>
      <c r="M91" s="729">
        <v>51</v>
      </c>
      <c r="N91" s="530">
        <f t="shared" si="28"/>
        <v>108</v>
      </c>
      <c r="O91" s="530">
        <f t="shared" si="29"/>
        <v>129</v>
      </c>
      <c r="P91" s="730"/>
      <c r="Q91" s="635" t="s">
        <v>3648</v>
      </c>
      <c r="R91" s="635" t="s">
        <v>3744</v>
      </c>
      <c r="S91" s="672">
        <v>11</v>
      </c>
      <c r="T91" s="551" t="str">
        <f t="shared" si="15"/>
        <v>No hay Programación</v>
      </c>
      <c r="U91" s="764" t="str">
        <f t="shared" si="22"/>
        <v>De acuerdo con lo programado</v>
      </c>
      <c r="V91" s="771" t="s">
        <v>3744</v>
      </c>
      <c r="W91" s="552">
        <v>16</v>
      </c>
      <c r="X91" s="551">
        <f t="shared" si="16"/>
        <v>0.76190476190476186</v>
      </c>
      <c r="Y91" s="764" t="str">
        <f t="shared" si="23"/>
        <v>Atraso Leve</v>
      </c>
      <c r="Z91" s="764"/>
      <c r="AA91" s="553">
        <v>50</v>
      </c>
      <c r="AB91" s="551">
        <f t="shared" si="17"/>
        <v>0.8771929824561403</v>
      </c>
      <c r="AC91" s="764" t="str">
        <f t="shared" si="24"/>
        <v>Atraso Leve</v>
      </c>
      <c r="AD91" s="765"/>
      <c r="AE91" s="578">
        <v>20</v>
      </c>
      <c r="AF91" s="551">
        <f t="shared" si="18"/>
        <v>0.39215686274509803</v>
      </c>
      <c r="AG91" s="764" t="str">
        <f t="shared" si="25"/>
        <v>En riesgo en cumplimiento</v>
      </c>
      <c r="AH91" s="764"/>
      <c r="AI91" s="569">
        <f t="shared" si="20"/>
        <v>97</v>
      </c>
      <c r="AJ91" s="554">
        <f t="shared" si="19"/>
        <v>0.75193798449612403</v>
      </c>
      <c r="AK91" s="764" t="str">
        <f t="shared" si="26"/>
        <v>Atraso Leve</v>
      </c>
      <c r="AL91" s="856"/>
    </row>
    <row r="92" spans="1:38" ht="59.15" customHeight="1">
      <c r="A92" s="267">
        <f t="shared" si="21"/>
        <v>78</v>
      </c>
      <c r="B92" s="267">
        <v>12</v>
      </c>
      <c r="C92" s="267">
        <v>0</v>
      </c>
      <c r="D92" s="267">
        <v>0</v>
      </c>
      <c r="E92" s="267" t="s">
        <v>245</v>
      </c>
      <c r="F92" s="731" t="s">
        <v>3751</v>
      </c>
      <c r="G92" s="732" t="s">
        <v>182</v>
      </c>
      <c r="H92" s="732" t="s">
        <v>3752</v>
      </c>
      <c r="I92" s="553">
        <v>0</v>
      </c>
      <c r="J92" s="553">
        <v>0</v>
      </c>
      <c r="K92" s="268">
        <f t="shared" si="27"/>
        <v>0</v>
      </c>
      <c r="L92" s="729">
        <v>60</v>
      </c>
      <c r="M92" s="729">
        <v>50</v>
      </c>
      <c r="N92" s="530">
        <f t="shared" si="28"/>
        <v>110</v>
      </c>
      <c r="O92" s="530">
        <f t="shared" si="29"/>
        <v>110</v>
      </c>
      <c r="P92" s="730"/>
      <c r="Q92" s="635" t="s">
        <v>3648</v>
      </c>
      <c r="R92" s="635"/>
      <c r="S92" s="672">
        <v>11</v>
      </c>
      <c r="T92" s="551" t="str">
        <f t="shared" si="15"/>
        <v>No hay Programación</v>
      </c>
      <c r="U92" s="764" t="str">
        <f t="shared" si="22"/>
        <v>De acuerdo con lo programado</v>
      </c>
      <c r="V92" s="771"/>
      <c r="W92" s="552">
        <v>4</v>
      </c>
      <c r="X92" s="551" t="str">
        <f t="shared" si="16"/>
        <v>No hay Programación</v>
      </c>
      <c r="Y92" s="764" t="str">
        <f t="shared" si="23"/>
        <v>De acuerdo con lo programado</v>
      </c>
      <c r="Z92" s="764"/>
      <c r="AA92" s="553">
        <v>6</v>
      </c>
      <c r="AB92" s="551">
        <f t="shared" si="17"/>
        <v>0.1</v>
      </c>
      <c r="AC92" s="764" t="str">
        <f t="shared" si="24"/>
        <v>En riesgo en cumplimiento</v>
      </c>
      <c r="AD92" s="765"/>
      <c r="AE92" s="578">
        <v>16</v>
      </c>
      <c r="AF92" s="551">
        <f t="shared" si="18"/>
        <v>0.32</v>
      </c>
      <c r="AG92" s="764" t="str">
        <f t="shared" si="25"/>
        <v>En riesgo en cumplimiento</v>
      </c>
      <c r="AH92" s="764"/>
      <c r="AI92" s="569">
        <f t="shared" si="20"/>
        <v>37</v>
      </c>
      <c r="AJ92" s="554">
        <f t="shared" si="19"/>
        <v>0.33636363636363636</v>
      </c>
      <c r="AK92" s="764" t="str">
        <f t="shared" si="26"/>
        <v>En riesgo en cumplimiento</v>
      </c>
      <c r="AL92" s="1082" t="s">
        <v>3753</v>
      </c>
    </row>
    <row r="93" spans="1:38" ht="59.15" customHeight="1">
      <c r="A93" s="267">
        <f t="shared" si="21"/>
        <v>79</v>
      </c>
      <c r="B93" s="267">
        <v>12</v>
      </c>
      <c r="C93" s="267">
        <v>0</v>
      </c>
      <c r="D93" s="267">
        <v>0</v>
      </c>
      <c r="E93" s="267" t="s">
        <v>245</v>
      </c>
      <c r="F93" s="731" t="s">
        <v>3736</v>
      </c>
      <c r="G93" s="732" t="s">
        <v>170</v>
      </c>
      <c r="H93" s="732" t="s">
        <v>3754</v>
      </c>
      <c r="I93" s="553">
        <v>0</v>
      </c>
      <c r="J93" s="729">
        <v>2</v>
      </c>
      <c r="K93" s="268">
        <f t="shared" si="27"/>
        <v>2</v>
      </c>
      <c r="L93" s="729">
        <v>1</v>
      </c>
      <c r="M93" s="729">
        <v>56</v>
      </c>
      <c r="N93" s="530">
        <f t="shared" si="28"/>
        <v>57</v>
      </c>
      <c r="O93" s="530">
        <f t="shared" si="29"/>
        <v>59</v>
      </c>
      <c r="P93" s="730"/>
      <c r="Q93" s="635" t="s">
        <v>3648</v>
      </c>
      <c r="R93" s="635"/>
      <c r="S93" s="553">
        <v>0</v>
      </c>
      <c r="T93" s="551" t="str">
        <f t="shared" si="15"/>
        <v>No hay Programación</v>
      </c>
      <c r="U93" s="764" t="str">
        <f t="shared" si="22"/>
        <v>De acuerdo con lo programado</v>
      </c>
      <c r="V93" s="771"/>
      <c r="W93" s="553">
        <v>0</v>
      </c>
      <c r="X93" s="551">
        <f t="shared" si="16"/>
        <v>0</v>
      </c>
      <c r="Y93" s="764" t="str">
        <f t="shared" si="23"/>
        <v>En riesgo en cumplimiento</v>
      </c>
      <c r="Z93" s="764"/>
      <c r="AA93" s="553">
        <v>10</v>
      </c>
      <c r="AB93" s="551">
        <f t="shared" si="17"/>
        <v>10</v>
      </c>
      <c r="AC93" s="764" t="str">
        <f t="shared" si="24"/>
        <v>De acuerdo con lo programado</v>
      </c>
      <c r="AD93" s="765"/>
      <c r="AE93" s="578">
        <v>2</v>
      </c>
      <c r="AF93" s="551">
        <f t="shared" si="18"/>
        <v>3.5714285714285712E-2</v>
      </c>
      <c r="AG93" s="764" t="str">
        <f t="shared" si="25"/>
        <v>En riesgo en cumplimiento</v>
      </c>
      <c r="AH93" s="764"/>
      <c r="AI93" s="552">
        <v>0</v>
      </c>
      <c r="AJ93" s="554">
        <f t="shared" si="19"/>
        <v>0</v>
      </c>
      <c r="AK93" s="764" t="str">
        <f t="shared" si="26"/>
        <v>En riesgo en cumplimiento</v>
      </c>
      <c r="AL93" s="1082" t="s">
        <v>3753</v>
      </c>
    </row>
    <row r="94" spans="1:38" ht="59.15" customHeight="1" thickTop="1" thickBot="1">
      <c r="A94" s="267">
        <f t="shared" si="21"/>
        <v>80</v>
      </c>
      <c r="B94" s="267">
        <v>12</v>
      </c>
      <c r="C94" s="267">
        <v>0</v>
      </c>
      <c r="D94" s="267">
        <v>0</v>
      </c>
      <c r="E94" s="267" t="s">
        <v>247</v>
      </c>
      <c r="F94" s="1448" t="s">
        <v>3755</v>
      </c>
      <c r="G94" s="1449"/>
      <c r="H94" s="1450"/>
      <c r="I94" s="553">
        <v>0</v>
      </c>
      <c r="J94" s="553">
        <v>0</v>
      </c>
      <c r="K94" s="268">
        <f t="shared" si="27"/>
        <v>0</v>
      </c>
      <c r="L94" s="553">
        <v>0</v>
      </c>
      <c r="M94" s="553">
        <v>0</v>
      </c>
      <c r="N94" s="530">
        <f t="shared" si="28"/>
        <v>0</v>
      </c>
      <c r="O94" s="530">
        <f t="shared" si="29"/>
        <v>0</v>
      </c>
      <c r="P94" s="730"/>
      <c r="Q94" s="635" t="s">
        <v>3648</v>
      </c>
      <c r="R94" s="635" t="s">
        <v>3756</v>
      </c>
      <c r="S94" s="1154">
        <v>11</v>
      </c>
      <c r="T94" s="551" t="str">
        <f t="shared" si="15"/>
        <v>No hay Programación</v>
      </c>
      <c r="U94" s="764" t="str">
        <f t="shared" si="22"/>
        <v>De acuerdo con lo programado</v>
      </c>
      <c r="V94" s="771"/>
      <c r="W94" s="1150">
        <v>81</v>
      </c>
      <c r="X94" s="551" t="str">
        <f t="shared" si="16"/>
        <v>No hay Programación</v>
      </c>
      <c r="Y94" s="764" t="str">
        <f t="shared" si="23"/>
        <v>De acuerdo con lo programado</v>
      </c>
      <c r="Z94" s="764"/>
      <c r="AA94" s="1150">
        <v>84</v>
      </c>
      <c r="AB94" s="551" t="str">
        <f t="shared" si="17"/>
        <v>No hay Programación</v>
      </c>
      <c r="AC94" s="764" t="str">
        <f t="shared" si="24"/>
        <v>De acuerdo con lo programado</v>
      </c>
      <c r="AD94" s="765"/>
      <c r="AE94" s="578">
        <v>151</v>
      </c>
      <c r="AF94" s="551" t="str">
        <f t="shared" si="18"/>
        <v>No hay Programación</v>
      </c>
      <c r="AG94" s="764" t="str">
        <f t="shared" si="25"/>
        <v>De acuerdo con lo programado</v>
      </c>
      <c r="AH94" s="764"/>
      <c r="AI94" s="569">
        <f t="shared" si="20"/>
        <v>327</v>
      </c>
      <c r="AJ94" s="554" t="str">
        <f t="shared" si="19"/>
        <v>No hay Programación</v>
      </c>
      <c r="AK94" s="764" t="str">
        <f t="shared" si="26"/>
        <v>De acuerdo con lo programado</v>
      </c>
      <c r="AL94" s="856"/>
    </row>
    <row r="95" spans="1:38" ht="59.15" customHeight="1" thickTop="1" thickBot="1">
      <c r="A95" s="267">
        <f t="shared" si="21"/>
        <v>81</v>
      </c>
      <c r="B95" s="267">
        <v>12</v>
      </c>
      <c r="C95" s="267">
        <v>0</v>
      </c>
      <c r="D95" s="267">
        <v>0</v>
      </c>
      <c r="E95" s="267" t="s">
        <v>247</v>
      </c>
      <c r="F95" s="731" t="s">
        <v>3757</v>
      </c>
      <c r="G95" s="732" t="s">
        <v>187</v>
      </c>
      <c r="H95" s="732" t="s">
        <v>200</v>
      </c>
      <c r="I95" s="553">
        <v>0</v>
      </c>
      <c r="J95" s="553">
        <v>0</v>
      </c>
      <c r="K95" s="268">
        <f t="shared" si="27"/>
        <v>0</v>
      </c>
      <c r="L95" s="553">
        <v>0</v>
      </c>
      <c r="M95" s="553">
        <v>0</v>
      </c>
      <c r="N95" s="530">
        <f t="shared" si="28"/>
        <v>0</v>
      </c>
      <c r="O95" s="530">
        <f t="shared" si="29"/>
        <v>0</v>
      </c>
      <c r="P95" s="730"/>
      <c r="Q95" s="635" t="s">
        <v>3648</v>
      </c>
      <c r="R95" s="635"/>
      <c r="S95" s="1154">
        <v>11</v>
      </c>
      <c r="T95" s="551" t="str">
        <f t="shared" si="15"/>
        <v>No hay Programación</v>
      </c>
      <c r="U95" s="764" t="str">
        <f t="shared" si="22"/>
        <v>De acuerdo con lo programado</v>
      </c>
      <c r="V95" s="771"/>
      <c r="W95" s="1152">
        <v>81</v>
      </c>
      <c r="X95" s="551" t="str">
        <f t="shared" si="16"/>
        <v>No hay Programación</v>
      </c>
      <c r="Y95" s="764" t="str">
        <f t="shared" si="23"/>
        <v>De acuerdo con lo programado</v>
      </c>
      <c r="Z95" s="764"/>
      <c r="AA95" s="1150">
        <v>84</v>
      </c>
      <c r="AB95" s="551" t="str">
        <f t="shared" si="17"/>
        <v>No hay Programación</v>
      </c>
      <c r="AC95" s="764" t="str">
        <f t="shared" si="24"/>
        <v>De acuerdo con lo programado</v>
      </c>
      <c r="AD95" s="765"/>
      <c r="AE95" s="578">
        <v>116</v>
      </c>
      <c r="AF95" s="551" t="str">
        <f t="shared" si="18"/>
        <v>No hay Programación</v>
      </c>
      <c r="AG95" s="764" t="str">
        <f t="shared" si="25"/>
        <v>De acuerdo con lo programado</v>
      </c>
      <c r="AH95" s="764"/>
      <c r="AI95" s="569">
        <f t="shared" si="20"/>
        <v>292</v>
      </c>
      <c r="AJ95" s="554" t="str">
        <f t="shared" si="19"/>
        <v>No hay Programación</v>
      </c>
      <c r="AK95" s="764" t="str">
        <f t="shared" si="26"/>
        <v>De acuerdo con lo programado</v>
      </c>
      <c r="AL95" s="856"/>
    </row>
    <row r="96" spans="1:38" ht="59.15" customHeight="1" thickTop="1" thickBot="1">
      <c r="A96" s="267">
        <f t="shared" si="21"/>
        <v>82</v>
      </c>
      <c r="B96" s="267">
        <v>12</v>
      </c>
      <c r="C96" s="267">
        <v>0</v>
      </c>
      <c r="D96" s="267">
        <v>0</v>
      </c>
      <c r="E96" s="267" t="s">
        <v>247</v>
      </c>
      <c r="F96" s="731" t="s">
        <v>3757</v>
      </c>
      <c r="G96" s="732"/>
      <c r="H96" s="732"/>
      <c r="I96" s="553">
        <v>0</v>
      </c>
      <c r="J96" s="553">
        <v>0</v>
      </c>
      <c r="K96" s="268">
        <f t="shared" si="27"/>
        <v>0</v>
      </c>
      <c r="L96" s="553">
        <v>0</v>
      </c>
      <c r="M96" s="553">
        <v>0</v>
      </c>
      <c r="N96" s="530">
        <f t="shared" si="28"/>
        <v>0</v>
      </c>
      <c r="O96" s="530">
        <f t="shared" si="29"/>
        <v>0</v>
      </c>
      <c r="P96" s="730"/>
      <c r="Q96" s="635" t="s">
        <v>3648</v>
      </c>
      <c r="R96" s="635"/>
      <c r="S96" s="672">
        <v>6</v>
      </c>
      <c r="T96" s="551" t="str">
        <f t="shared" si="15"/>
        <v>No hay Programación</v>
      </c>
      <c r="U96" s="764" t="str">
        <f t="shared" si="22"/>
        <v>De acuerdo con lo programado</v>
      </c>
      <c r="V96" s="771"/>
      <c r="W96" s="552">
        <v>2</v>
      </c>
      <c r="X96" s="551" t="str">
        <f t="shared" si="16"/>
        <v>No hay Programación</v>
      </c>
      <c r="Y96" s="764" t="str">
        <f t="shared" si="23"/>
        <v>De acuerdo con lo programado</v>
      </c>
      <c r="Z96" s="764"/>
      <c r="AA96" s="553">
        <v>5</v>
      </c>
      <c r="AB96" s="551" t="str">
        <f t="shared" si="17"/>
        <v>No hay Programación</v>
      </c>
      <c r="AC96" s="764" t="str">
        <f t="shared" si="24"/>
        <v>De acuerdo con lo programado</v>
      </c>
      <c r="AD96" s="765"/>
      <c r="AE96" s="578">
        <v>59</v>
      </c>
      <c r="AF96" s="551" t="str">
        <f t="shared" si="18"/>
        <v>No hay Programación</v>
      </c>
      <c r="AG96" s="764" t="str">
        <f t="shared" si="25"/>
        <v>De acuerdo con lo programado</v>
      </c>
      <c r="AH96" s="764"/>
      <c r="AI96" s="569">
        <f t="shared" si="20"/>
        <v>72</v>
      </c>
      <c r="AJ96" s="554" t="str">
        <f t="shared" si="19"/>
        <v>No hay Programación</v>
      </c>
      <c r="AK96" s="764" t="str">
        <f t="shared" si="26"/>
        <v>De acuerdo con lo programado</v>
      </c>
      <c r="AL96" s="856"/>
    </row>
    <row r="97" spans="1:38" ht="39.75" customHeight="1">
      <c r="A97" s="267">
        <f t="shared" si="21"/>
        <v>83</v>
      </c>
      <c r="B97" s="267">
        <v>12</v>
      </c>
      <c r="C97" s="267">
        <v>0</v>
      </c>
      <c r="D97" s="267">
        <v>0</v>
      </c>
      <c r="E97" s="267" t="s">
        <v>249</v>
      </c>
      <c r="F97" s="1448" t="s">
        <v>3758</v>
      </c>
      <c r="G97" s="1449"/>
      <c r="H97" s="1450"/>
      <c r="I97" s="553">
        <v>0</v>
      </c>
      <c r="J97" s="553">
        <v>0</v>
      </c>
      <c r="K97" s="268">
        <f t="shared" si="27"/>
        <v>0</v>
      </c>
      <c r="L97" s="553">
        <v>0</v>
      </c>
      <c r="M97" s="729">
        <v>145</v>
      </c>
      <c r="N97" s="530">
        <f t="shared" si="28"/>
        <v>145</v>
      </c>
      <c r="O97" s="530">
        <f t="shared" si="29"/>
        <v>145</v>
      </c>
      <c r="P97" s="730"/>
      <c r="Q97" s="635" t="s">
        <v>3648</v>
      </c>
      <c r="R97" s="635"/>
      <c r="S97" s="672">
        <v>0</v>
      </c>
      <c r="T97" s="551" t="str">
        <f t="shared" si="15"/>
        <v>No hay Programación</v>
      </c>
      <c r="U97" s="764" t="str">
        <f t="shared" si="22"/>
        <v>De acuerdo con lo programado</v>
      </c>
      <c r="V97" s="771"/>
      <c r="W97" s="1152">
        <v>25</v>
      </c>
      <c r="X97" s="551" t="str">
        <f t="shared" si="16"/>
        <v>No hay Programación</v>
      </c>
      <c r="Y97" s="764" t="str">
        <f t="shared" si="23"/>
        <v>De acuerdo con lo programado</v>
      </c>
      <c r="Z97" s="764"/>
      <c r="AA97" s="1150">
        <v>31</v>
      </c>
      <c r="AB97" s="551" t="str">
        <f t="shared" si="17"/>
        <v>No hay Programación</v>
      </c>
      <c r="AC97" s="764" t="str">
        <f t="shared" si="24"/>
        <v>De acuerdo con lo programado</v>
      </c>
      <c r="AD97" s="765"/>
      <c r="AE97" s="578">
        <v>4</v>
      </c>
      <c r="AF97" s="551">
        <f t="shared" si="18"/>
        <v>2.7586206896551724E-2</v>
      </c>
      <c r="AG97" s="764" t="str">
        <f t="shared" si="25"/>
        <v>En riesgo en cumplimiento</v>
      </c>
      <c r="AH97" s="764"/>
      <c r="AI97" s="569">
        <f t="shared" si="20"/>
        <v>60</v>
      </c>
      <c r="AJ97" s="554">
        <f t="shared" si="19"/>
        <v>0.41379310344827586</v>
      </c>
      <c r="AK97" s="764" t="str">
        <f t="shared" si="26"/>
        <v>En riesgo en cumplimiento</v>
      </c>
      <c r="AL97" s="1082" t="s">
        <v>3759</v>
      </c>
    </row>
    <row r="98" spans="1:38" ht="59.15" customHeight="1" thickTop="1" thickBot="1">
      <c r="A98" s="267">
        <f t="shared" si="21"/>
        <v>84</v>
      </c>
      <c r="B98" s="267">
        <v>12</v>
      </c>
      <c r="C98" s="267" t="s">
        <v>1421</v>
      </c>
      <c r="D98" s="267">
        <v>0</v>
      </c>
      <c r="E98" s="267" t="s">
        <v>249</v>
      </c>
      <c r="F98" s="731" t="s">
        <v>3760</v>
      </c>
      <c r="G98" s="732" t="s">
        <v>187</v>
      </c>
      <c r="H98" s="732" t="s">
        <v>200</v>
      </c>
      <c r="I98" s="729">
        <v>66</v>
      </c>
      <c r="J98" s="729">
        <v>55</v>
      </c>
      <c r="K98" s="268">
        <f t="shared" si="27"/>
        <v>121</v>
      </c>
      <c r="L98" s="729">
        <v>54</v>
      </c>
      <c r="M98" s="729">
        <v>45</v>
      </c>
      <c r="N98" s="530">
        <f t="shared" si="28"/>
        <v>99</v>
      </c>
      <c r="O98" s="530">
        <f t="shared" si="29"/>
        <v>220</v>
      </c>
      <c r="P98" s="730"/>
      <c r="Q98" s="635" t="s">
        <v>3648</v>
      </c>
      <c r="R98" s="635" t="s">
        <v>3761</v>
      </c>
      <c r="S98" s="672">
        <v>77</v>
      </c>
      <c r="T98" s="551">
        <f t="shared" si="15"/>
        <v>1.1666666666666667</v>
      </c>
      <c r="U98" s="764" t="str">
        <f t="shared" si="22"/>
        <v>De acuerdo con lo programado</v>
      </c>
      <c r="V98" s="771" t="s">
        <v>3761</v>
      </c>
      <c r="W98" s="552">
        <v>62</v>
      </c>
      <c r="X98" s="551">
        <f t="shared" si="16"/>
        <v>1.1272727272727272</v>
      </c>
      <c r="Y98" s="764" t="str">
        <f t="shared" si="23"/>
        <v>De acuerdo con lo programado</v>
      </c>
      <c r="Z98" s="764"/>
      <c r="AA98" s="553">
        <v>83</v>
      </c>
      <c r="AB98" s="551">
        <f t="shared" si="17"/>
        <v>1.537037037037037</v>
      </c>
      <c r="AC98" s="764" t="str">
        <f t="shared" si="24"/>
        <v>De acuerdo con lo programado</v>
      </c>
      <c r="AD98" s="765"/>
      <c r="AE98" s="578">
        <v>36</v>
      </c>
      <c r="AF98" s="551">
        <f t="shared" si="18"/>
        <v>0.8</v>
      </c>
      <c r="AG98" s="764" t="str">
        <f t="shared" si="25"/>
        <v>Atraso Leve</v>
      </c>
      <c r="AH98" s="764"/>
      <c r="AI98" s="569">
        <f t="shared" si="20"/>
        <v>258</v>
      </c>
      <c r="AJ98" s="554">
        <f t="shared" si="19"/>
        <v>1.1727272727272726</v>
      </c>
      <c r="AK98" s="764" t="str">
        <f t="shared" si="26"/>
        <v>De acuerdo con lo programado</v>
      </c>
      <c r="AL98" s="856"/>
    </row>
    <row r="99" spans="1:38" ht="59.15" customHeight="1">
      <c r="A99" s="267">
        <f t="shared" si="21"/>
        <v>85</v>
      </c>
      <c r="B99" s="267">
        <v>12</v>
      </c>
      <c r="C99" s="267" t="s">
        <v>2681</v>
      </c>
      <c r="D99" s="267">
        <v>0</v>
      </c>
      <c r="E99" s="267" t="s">
        <v>249</v>
      </c>
      <c r="F99" s="731" t="s">
        <v>3760</v>
      </c>
      <c r="G99" s="732" t="s">
        <v>159</v>
      </c>
      <c r="H99" s="732" t="s">
        <v>207</v>
      </c>
      <c r="I99" s="553">
        <v>0</v>
      </c>
      <c r="J99" s="729">
        <v>5</v>
      </c>
      <c r="K99" s="268">
        <f t="shared" si="27"/>
        <v>5</v>
      </c>
      <c r="L99" s="729">
        <v>5</v>
      </c>
      <c r="M99" s="729">
        <v>5</v>
      </c>
      <c r="N99" s="530">
        <f t="shared" si="28"/>
        <v>10</v>
      </c>
      <c r="O99" s="530">
        <f t="shared" si="29"/>
        <v>15</v>
      </c>
      <c r="P99" s="730"/>
      <c r="Q99" s="635" t="s">
        <v>3648</v>
      </c>
      <c r="R99" s="635"/>
      <c r="S99" s="672">
        <v>1</v>
      </c>
      <c r="T99" s="551" t="str">
        <f t="shared" si="15"/>
        <v>No hay Programación</v>
      </c>
      <c r="U99" s="764" t="str">
        <f t="shared" si="22"/>
        <v>De acuerdo con lo programado</v>
      </c>
      <c r="V99" s="771"/>
      <c r="W99" s="552">
        <v>6</v>
      </c>
      <c r="X99" s="551">
        <f t="shared" si="16"/>
        <v>1.2</v>
      </c>
      <c r="Y99" s="764" t="str">
        <f t="shared" si="23"/>
        <v>De acuerdo con lo programado</v>
      </c>
      <c r="Z99" s="764"/>
      <c r="AA99" s="553">
        <v>12</v>
      </c>
      <c r="AB99" s="551">
        <f t="shared" si="17"/>
        <v>2.4</v>
      </c>
      <c r="AC99" s="764" t="str">
        <f t="shared" si="24"/>
        <v>De acuerdo con lo programado</v>
      </c>
      <c r="AD99" s="765"/>
      <c r="AE99" s="578">
        <v>1</v>
      </c>
      <c r="AF99" s="551">
        <f t="shared" si="18"/>
        <v>0.2</v>
      </c>
      <c r="AG99" s="764" t="str">
        <f t="shared" si="25"/>
        <v>En riesgo en cumplimiento</v>
      </c>
      <c r="AH99" s="764"/>
      <c r="AI99" s="569">
        <f t="shared" si="20"/>
        <v>20</v>
      </c>
      <c r="AJ99" s="554">
        <f t="shared" si="19"/>
        <v>1.3333333333333333</v>
      </c>
      <c r="AK99" s="764" t="str">
        <f t="shared" si="26"/>
        <v>De acuerdo con lo programado</v>
      </c>
      <c r="AL99" s="1082" t="s">
        <v>3762</v>
      </c>
    </row>
    <row r="100" spans="1:38" ht="59.15" customHeight="1">
      <c r="A100" s="267">
        <f t="shared" si="21"/>
        <v>86</v>
      </c>
      <c r="B100" s="267">
        <v>12</v>
      </c>
      <c r="C100" s="267" t="s">
        <v>2681</v>
      </c>
      <c r="D100" s="267">
        <v>0</v>
      </c>
      <c r="E100" s="267" t="s">
        <v>249</v>
      </c>
      <c r="F100" s="731" t="s">
        <v>3760</v>
      </c>
      <c r="G100" s="732" t="s">
        <v>151</v>
      </c>
      <c r="H100" s="732" t="s">
        <v>207</v>
      </c>
      <c r="I100" s="729">
        <v>2</v>
      </c>
      <c r="J100" s="729">
        <v>6</v>
      </c>
      <c r="K100" s="268">
        <f t="shared" si="27"/>
        <v>8</v>
      </c>
      <c r="L100" s="729">
        <v>7</v>
      </c>
      <c r="M100" s="729">
        <v>3</v>
      </c>
      <c r="N100" s="530">
        <f t="shared" si="28"/>
        <v>10</v>
      </c>
      <c r="O100" s="530">
        <f t="shared" si="29"/>
        <v>18</v>
      </c>
      <c r="P100" s="730"/>
      <c r="Q100" s="635" t="s">
        <v>3648</v>
      </c>
      <c r="R100" s="635"/>
      <c r="S100" s="672">
        <v>1</v>
      </c>
      <c r="T100" s="551">
        <f t="shared" si="15"/>
        <v>0.5</v>
      </c>
      <c r="U100" s="764" t="str">
        <f t="shared" si="22"/>
        <v>Atraso Leve</v>
      </c>
      <c r="V100" s="771"/>
      <c r="W100" s="552">
        <v>4</v>
      </c>
      <c r="X100" s="551">
        <f t="shared" si="16"/>
        <v>0.66666666666666663</v>
      </c>
      <c r="Y100" s="764" t="str">
        <f t="shared" si="23"/>
        <v>Atraso Leve</v>
      </c>
      <c r="Z100" s="764"/>
      <c r="AA100" s="553">
        <v>3</v>
      </c>
      <c r="AB100" s="551">
        <f t="shared" si="17"/>
        <v>0.42857142857142855</v>
      </c>
      <c r="AC100" s="764" t="str">
        <f t="shared" si="24"/>
        <v>En riesgo en cumplimiento</v>
      </c>
      <c r="AD100" s="765"/>
      <c r="AE100" s="578">
        <v>0</v>
      </c>
      <c r="AF100" s="551">
        <f t="shared" si="18"/>
        <v>0</v>
      </c>
      <c r="AG100" s="764" t="str">
        <f t="shared" si="25"/>
        <v>En riesgo en cumplimiento</v>
      </c>
      <c r="AH100" s="764"/>
      <c r="AI100" s="569">
        <f t="shared" si="20"/>
        <v>8</v>
      </c>
      <c r="AJ100" s="554">
        <f t="shared" si="19"/>
        <v>0.44444444444444442</v>
      </c>
      <c r="AK100" s="764" t="str">
        <f t="shared" si="26"/>
        <v>En riesgo en cumplimiento</v>
      </c>
      <c r="AL100" s="1082" t="s">
        <v>3759</v>
      </c>
    </row>
    <row r="101" spans="1:38" ht="59.15" customHeight="1" thickTop="1" thickBot="1">
      <c r="A101" s="267">
        <f t="shared" si="21"/>
        <v>87</v>
      </c>
      <c r="B101" s="267">
        <v>12</v>
      </c>
      <c r="C101" s="267" t="s">
        <v>2681</v>
      </c>
      <c r="D101" s="267">
        <v>0</v>
      </c>
      <c r="E101" s="267" t="s">
        <v>249</v>
      </c>
      <c r="F101" s="731" t="s">
        <v>3760</v>
      </c>
      <c r="G101" s="732" t="s">
        <v>163</v>
      </c>
      <c r="H101" s="732" t="s">
        <v>207</v>
      </c>
      <c r="I101" s="729">
        <v>1</v>
      </c>
      <c r="J101" s="729">
        <v>3</v>
      </c>
      <c r="K101" s="268">
        <f t="shared" si="27"/>
        <v>4</v>
      </c>
      <c r="L101" s="729">
        <v>3</v>
      </c>
      <c r="M101" s="729">
        <v>2</v>
      </c>
      <c r="N101" s="530">
        <f t="shared" si="28"/>
        <v>5</v>
      </c>
      <c r="O101" s="530">
        <f t="shared" si="29"/>
        <v>9</v>
      </c>
      <c r="P101" s="730"/>
      <c r="Q101" s="635" t="s">
        <v>3648</v>
      </c>
      <c r="R101" s="635"/>
      <c r="S101" s="672">
        <v>1</v>
      </c>
      <c r="T101" s="551">
        <f t="shared" si="15"/>
        <v>1</v>
      </c>
      <c r="U101" s="764" t="str">
        <f t="shared" si="22"/>
        <v>De acuerdo con lo programado</v>
      </c>
      <c r="V101" s="771"/>
      <c r="W101" s="552">
        <v>1</v>
      </c>
      <c r="X101" s="551">
        <f t="shared" si="16"/>
        <v>0.33333333333333331</v>
      </c>
      <c r="Y101" s="764" t="str">
        <f t="shared" si="23"/>
        <v>En riesgo en cumplimiento</v>
      </c>
      <c r="Z101" s="764"/>
      <c r="AA101" s="553">
        <v>1</v>
      </c>
      <c r="AB101" s="551">
        <f t="shared" si="17"/>
        <v>0.33333333333333331</v>
      </c>
      <c r="AC101" s="764" t="str">
        <f t="shared" si="24"/>
        <v>En riesgo en cumplimiento</v>
      </c>
      <c r="AD101" s="765"/>
      <c r="AE101" s="578">
        <v>2</v>
      </c>
      <c r="AF101" s="551">
        <f t="shared" si="18"/>
        <v>1</v>
      </c>
      <c r="AG101" s="764" t="str">
        <f t="shared" si="25"/>
        <v>De acuerdo con lo programado</v>
      </c>
      <c r="AH101" s="764"/>
      <c r="AI101" s="569">
        <f t="shared" si="20"/>
        <v>5</v>
      </c>
      <c r="AJ101" s="554">
        <f t="shared" si="19"/>
        <v>0.55555555555555558</v>
      </c>
      <c r="AK101" s="764" t="str">
        <f t="shared" si="26"/>
        <v>Atraso Leve</v>
      </c>
      <c r="AL101" s="856"/>
    </row>
    <row r="102" spans="1:38" ht="59.15" customHeight="1">
      <c r="A102" s="267">
        <f t="shared" si="21"/>
        <v>88</v>
      </c>
      <c r="B102" s="267">
        <v>12</v>
      </c>
      <c r="C102" s="267" t="s">
        <v>2681</v>
      </c>
      <c r="D102" s="267">
        <v>0</v>
      </c>
      <c r="E102" s="267" t="s">
        <v>249</v>
      </c>
      <c r="F102" s="731" t="s">
        <v>3760</v>
      </c>
      <c r="G102" s="732" t="s">
        <v>168</v>
      </c>
      <c r="H102" s="732" t="s">
        <v>207</v>
      </c>
      <c r="I102" s="553">
        <v>0</v>
      </c>
      <c r="J102" s="729">
        <v>1</v>
      </c>
      <c r="K102" s="268">
        <f t="shared" si="27"/>
        <v>1</v>
      </c>
      <c r="L102" s="729">
        <v>2</v>
      </c>
      <c r="M102" s="553">
        <v>0</v>
      </c>
      <c r="N102" s="530">
        <f t="shared" si="28"/>
        <v>2</v>
      </c>
      <c r="O102" s="530">
        <f t="shared" si="29"/>
        <v>3</v>
      </c>
      <c r="P102" s="730"/>
      <c r="Q102" s="635" t="s">
        <v>3648</v>
      </c>
      <c r="R102" s="635"/>
      <c r="S102" s="553">
        <v>0</v>
      </c>
      <c r="T102" s="551" t="str">
        <f t="shared" si="15"/>
        <v>No hay Programación</v>
      </c>
      <c r="U102" s="764" t="str">
        <f t="shared" si="22"/>
        <v>De acuerdo con lo programado</v>
      </c>
      <c r="V102" s="771"/>
      <c r="W102" s="553">
        <v>0</v>
      </c>
      <c r="X102" s="551">
        <f t="shared" si="16"/>
        <v>0</v>
      </c>
      <c r="Y102" s="764" t="str">
        <f t="shared" si="23"/>
        <v>En riesgo en cumplimiento</v>
      </c>
      <c r="Z102" s="764"/>
      <c r="AA102" s="553">
        <v>3</v>
      </c>
      <c r="AB102" s="551">
        <f t="shared" si="17"/>
        <v>1.5</v>
      </c>
      <c r="AC102" s="764" t="str">
        <f t="shared" si="24"/>
        <v>De acuerdo con lo programado</v>
      </c>
      <c r="AD102" s="765"/>
      <c r="AE102" s="578">
        <v>1</v>
      </c>
      <c r="AF102" s="551" t="str">
        <f t="shared" si="18"/>
        <v>No hay Programación</v>
      </c>
      <c r="AG102" s="764" t="str">
        <f t="shared" si="25"/>
        <v>De acuerdo con lo programado</v>
      </c>
      <c r="AH102" s="764"/>
      <c r="AI102" s="552">
        <v>0</v>
      </c>
      <c r="AJ102" s="554">
        <f t="shared" si="19"/>
        <v>0</v>
      </c>
      <c r="AK102" s="764" t="str">
        <f t="shared" si="26"/>
        <v>En riesgo en cumplimiento</v>
      </c>
      <c r="AL102" s="1082" t="s">
        <v>3759</v>
      </c>
    </row>
    <row r="103" spans="1:38" ht="59.15" customHeight="1">
      <c r="A103" s="267">
        <f t="shared" si="21"/>
        <v>89</v>
      </c>
      <c r="B103" s="267">
        <v>12</v>
      </c>
      <c r="C103" s="267" t="s">
        <v>1421</v>
      </c>
      <c r="D103" s="267">
        <v>0</v>
      </c>
      <c r="E103" s="267" t="s">
        <v>251</v>
      </c>
      <c r="F103" s="1448" t="s">
        <v>3763</v>
      </c>
      <c r="G103" s="1449"/>
      <c r="H103" s="1450"/>
      <c r="I103" s="553">
        <v>0</v>
      </c>
      <c r="J103" s="553">
        <v>0</v>
      </c>
      <c r="K103" s="268">
        <f t="shared" si="27"/>
        <v>0</v>
      </c>
      <c r="L103" s="553">
        <v>0</v>
      </c>
      <c r="M103" s="729">
        <v>5</v>
      </c>
      <c r="N103" s="530">
        <f t="shared" si="28"/>
        <v>5</v>
      </c>
      <c r="O103" s="530">
        <f t="shared" si="29"/>
        <v>5</v>
      </c>
      <c r="P103" s="730"/>
      <c r="Q103" s="635" t="s">
        <v>3648</v>
      </c>
      <c r="R103" s="635"/>
      <c r="S103" s="672">
        <v>0</v>
      </c>
      <c r="T103" s="551" t="str">
        <f t="shared" si="15"/>
        <v>No hay Programación</v>
      </c>
      <c r="U103" s="764" t="str">
        <f t="shared" si="22"/>
        <v>De acuerdo con lo programado</v>
      </c>
      <c r="V103" s="771"/>
      <c r="W103" s="553">
        <v>0</v>
      </c>
      <c r="X103" s="551" t="str">
        <f t="shared" si="16"/>
        <v>No hay Programación</v>
      </c>
      <c r="Y103" s="764" t="str">
        <f t="shared" si="23"/>
        <v>De acuerdo con lo programado</v>
      </c>
      <c r="Z103" s="764"/>
      <c r="AA103" s="1150">
        <v>6</v>
      </c>
      <c r="AB103" s="551" t="str">
        <f t="shared" si="17"/>
        <v>No hay Programación</v>
      </c>
      <c r="AC103" s="764" t="str">
        <f t="shared" si="24"/>
        <v>De acuerdo con lo programado</v>
      </c>
      <c r="AD103" s="765"/>
      <c r="AE103" s="578">
        <v>0</v>
      </c>
      <c r="AF103" s="551">
        <f t="shared" si="18"/>
        <v>0</v>
      </c>
      <c r="AG103" s="764" t="str">
        <f t="shared" si="25"/>
        <v>En riesgo en cumplimiento</v>
      </c>
      <c r="AH103" s="764"/>
      <c r="AI103" s="569">
        <f t="shared" si="20"/>
        <v>6</v>
      </c>
      <c r="AJ103" s="554">
        <f t="shared" si="19"/>
        <v>1.2</v>
      </c>
      <c r="AK103" s="764" t="str">
        <f t="shared" si="26"/>
        <v>De acuerdo con lo programado</v>
      </c>
      <c r="AL103" s="1082" t="s">
        <v>3764</v>
      </c>
    </row>
    <row r="104" spans="1:38" ht="59.15" customHeight="1">
      <c r="A104" s="267">
        <f t="shared" si="21"/>
        <v>90</v>
      </c>
      <c r="B104" s="267">
        <v>12</v>
      </c>
      <c r="C104" s="267" t="s">
        <v>1421</v>
      </c>
      <c r="D104" s="267">
        <v>0</v>
      </c>
      <c r="E104" s="267" t="s">
        <v>251</v>
      </c>
      <c r="F104" s="731" t="s">
        <v>3699</v>
      </c>
      <c r="G104" s="732" t="s">
        <v>187</v>
      </c>
      <c r="H104" s="732" t="s">
        <v>204</v>
      </c>
      <c r="I104" s="729">
        <v>6</v>
      </c>
      <c r="J104" s="729">
        <v>5</v>
      </c>
      <c r="K104" s="268">
        <f t="shared" si="27"/>
        <v>11</v>
      </c>
      <c r="L104" s="729">
        <v>5</v>
      </c>
      <c r="M104" s="729">
        <v>2</v>
      </c>
      <c r="N104" s="530">
        <f t="shared" si="28"/>
        <v>7</v>
      </c>
      <c r="O104" s="530">
        <f t="shared" si="29"/>
        <v>18</v>
      </c>
      <c r="P104" s="730"/>
      <c r="Q104" s="635" t="s">
        <v>3648</v>
      </c>
      <c r="R104" s="635"/>
      <c r="S104" s="672">
        <v>4</v>
      </c>
      <c r="T104" s="551">
        <f t="shared" si="15"/>
        <v>0.66666666666666663</v>
      </c>
      <c r="U104" s="764" t="str">
        <f t="shared" si="22"/>
        <v>Atraso Leve</v>
      </c>
      <c r="V104" s="771"/>
      <c r="W104" s="552">
        <v>10</v>
      </c>
      <c r="X104" s="551">
        <f t="shared" si="16"/>
        <v>2</v>
      </c>
      <c r="Y104" s="764" t="str">
        <f t="shared" si="23"/>
        <v>De acuerdo con lo programado</v>
      </c>
      <c r="Z104" s="764"/>
      <c r="AA104" s="553">
        <v>15</v>
      </c>
      <c r="AB104" s="551">
        <f t="shared" si="17"/>
        <v>3</v>
      </c>
      <c r="AC104" s="764" t="str">
        <f t="shared" si="24"/>
        <v>De acuerdo con lo programado</v>
      </c>
      <c r="AD104" s="765"/>
      <c r="AE104" s="578">
        <v>4</v>
      </c>
      <c r="AF104" s="551">
        <f t="shared" si="18"/>
        <v>2</v>
      </c>
      <c r="AG104" s="764" t="str">
        <f t="shared" si="25"/>
        <v>De acuerdo con lo programado</v>
      </c>
      <c r="AH104" s="764"/>
      <c r="AI104" s="569">
        <f t="shared" si="20"/>
        <v>33</v>
      </c>
      <c r="AJ104" s="554">
        <f t="shared" si="19"/>
        <v>1.8333333333333333</v>
      </c>
      <c r="AK104" s="764" t="str">
        <f t="shared" si="26"/>
        <v>De acuerdo con lo programado</v>
      </c>
      <c r="AL104" s="1082" t="s">
        <v>3764</v>
      </c>
    </row>
    <row r="105" spans="1:38" ht="59.15" customHeight="1">
      <c r="A105" s="267">
        <f t="shared" si="21"/>
        <v>91</v>
      </c>
      <c r="B105" s="267">
        <v>12</v>
      </c>
      <c r="C105" s="267" t="s">
        <v>2681</v>
      </c>
      <c r="D105" s="267">
        <v>0</v>
      </c>
      <c r="E105" s="267" t="s">
        <v>251</v>
      </c>
      <c r="F105" s="731" t="s">
        <v>3699</v>
      </c>
      <c r="G105" s="732" t="s">
        <v>159</v>
      </c>
      <c r="H105" s="732" t="s">
        <v>207</v>
      </c>
      <c r="I105" s="553">
        <v>0</v>
      </c>
      <c r="J105" s="729">
        <v>3</v>
      </c>
      <c r="K105" s="268">
        <f t="shared" si="27"/>
        <v>3</v>
      </c>
      <c r="L105" s="729">
        <v>1</v>
      </c>
      <c r="M105" s="553">
        <v>0</v>
      </c>
      <c r="N105" s="530">
        <f t="shared" si="28"/>
        <v>1</v>
      </c>
      <c r="O105" s="530">
        <f t="shared" si="29"/>
        <v>4</v>
      </c>
      <c r="P105" s="730"/>
      <c r="Q105" s="635" t="s">
        <v>3648</v>
      </c>
      <c r="R105" s="635"/>
      <c r="S105" s="553">
        <v>0</v>
      </c>
      <c r="T105" s="551" t="str">
        <f t="shared" si="15"/>
        <v>No hay Programación</v>
      </c>
      <c r="U105" s="764" t="str">
        <f t="shared" si="22"/>
        <v>De acuerdo con lo programado</v>
      </c>
      <c r="V105" s="771"/>
      <c r="W105" s="552">
        <v>1</v>
      </c>
      <c r="X105" s="551">
        <f t="shared" si="16"/>
        <v>0.33333333333333331</v>
      </c>
      <c r="Y105" s="764" t="str">
        <f t="shared" si="23"/>
        <v>En riesgo en cumplimiento</v>
      </c>
      <c r="Z105" s="764"/>
      <c r="AA105" s="553">
        <v>0</v>
      </c>
      <c r="AB105" s="551">
        <f t="shared" si="17"/>
        <v>0</v>
      </c>
      <c r="AC105" s="764" t="str">
        <f t="shared" si="24"/>
        <v>En riesgo en cumplimiento</v>
      </c>
      <c r="AD105" s="765"/>
      <c r="AE105" s="578">
        <v>0</v>
      </c>
      <c r="AF105" s="551" t="str">
        <f t="shared" si="18"/>
        <v>No hay Programación</v>
      </c>
      <c r="AG105" s="764" t="str">
        <f t="shared" si="25"/>
        <v>De acuerdo con lo programado</v>
      </c>
      <c r="AH105" s="764"/>
      <c r="AI105" s="569">
        <f t="shared" si="20"/>
        <v>1</v>
      </c>
      <c r="AJ105" s="554">
        <f t="shared" si="19"/>
        <v>0.25</v>
      </c>
      <c r="AK105" s="764" t="str">
        <f t="shared" si="26"/>
        <v>En riesgo en cumplimiento</v>
      </c>
      <c r="AL105" s="1082" t="s">
        <v>3765</v>
      </c>
    </row>
    <row r="106" spans="1:38" ht="59.15" customHeight="1">
      <c r="A106" s="267">
        <f t="shared" si="21"/>
        <v>92</v>
      </c>
      <c r="B106" s="267">
        <v>12</v>
      </c>
      <c r="C106" s="267" t="s">
        <v>2681</v>
      </c>
      <c r="D106" s="267">
        <v>0</v>
      </c>
      <c r="E106" s="267" t="s">
        <v>251</v>
      </c>
      <c r="F106" s="731" t="s">
        <v>3699</v>
      </c>
      <c r="G106" s="732" t="s">
        <v>151</v>
      </c>
      <c r="H106" s="732" t="s">
        <v>207</v>
      </c>
      <c r="I106" s="729">
        <v>2</v>
      </c>
      <c r="J106" s="729">
        <v>1</v>
      </c>
      <c r="K106" s="268">
        <f t="shared" si="27"/>
        <v>3</v>
      </c>
      <c r="L106" s="729">
        <v>3</v>
      </c>
      <c r="M106" s="553">
        <v>0</v>
      </c>
      <c r="N106" s="530">
        <f t="shared" si="28"/>
        <v>3</v>
      </c>
      <c r="O106" s="530">
        <f t="shared" si="29"/>
        <v>6</v>
      </c>
      <c r="P106" s="730"/>
      <c r="Q106" s="635" t="s">
        <v>3648</v>
      </c>
      <c r="R106" s="635"/>
      <c r="S106" s="553">
        <v>0</v>
      </c>
      <c r="T106" s="551">
        <f t="shared" si="15"/>
        <v>0</v>
      </c>
      <c r="U106" s="764" t="str">
        <f t="shared" si="22"/>
        <v>En riesgo en cumplimiento</v>
      </c>
      <c r="V106" s="771"/>
      <c r="W106" s="553">
        <v>0</v>
      </c>
      <c r="X106" s="551">
        <f t="shared" si="16"/>
        <v>0</v>
      </c>
      <c r="Y106" s="764" t="str">
        <f t="shared" si="23"/>
        <v>En riesgo en cumplimiento</v>
      </c>
      <c r="Z106" s="764"/>
      <c r="AA106" s="553">
        <v>2</v>
      </c>
      <c r="AB106" s="551">
        <f t="shared" si="17"/>
        <v>0.66666666666666663</v>
      </c>
      <c r="AC106" s="764" t="str">
        <f t="shared" si="24"/>
        <v>Atraso Leve</v>
      </c>
      <c r="AD106" s="765"/>
      <c r="AE106" s="578">
        <v>2</v>
      </c>
      <c r="AF106" s="551" t="str">
        <f t="shared" si="18"/>
        <v>No hay Programación</v>
      </c>
      <c r="AG106" s="764" t="str">
        <f t="shared" si="25"/>
        <v>De acuerdo con lo programado</v>
      </c>
      <c r="AH106" s="764"/>
      <c r="AI106" s="552">
        <v>0</v>
      </c>
      <c r="AJ106" s="554">
        <f t="shared" si="19"/>
        <v>0</v>
      </c>
      <c r="AK106" s="764" t="str">
        <f t="shared" si="26"/>
        <v>En riesgo en cumplimiento</v>
      </c>
      <c r="AL106" s="1082" t="s">
        <v>3765</v>
      </c>
    </row>
    <row r="107" spans="1:38" ht="59.15" customHeight="1" thickTop="1" thickBot="1">
      <c r="A107" s="267">
        <f t="shared" si="21"/>
        <v>93</v>
      </c>
      <c r="B107" s="267">
        <v>12</v>
      </c>
      <c r="C107" s="267" t="s">
        <v>2681</v>
      </c>
      <c r="D107" s="267">
        <v>0</v>
      </c>
      <c r="E107" s="267" t="s">
        <v>251</v>
      </c>
      <c r="F107" s="731" t="s">
        <v>3699</v>
      </c>
      <c r="G107" s="732" t="s">
        <v>163</v>
      </c>
      <c r="H107" s="732" t="s">
        <v>207</v>
      </c>
      <c r="I107" s="553">
        <v>0</v>
      </c>
      <c r="J107" s="729">
        <v>1</v>
      </c>
      <c r="K107" s="268">
        <f t="shared" si="27"/>
        <v>1</v>
      </c>
      <c r="L107" s="553">
        <v>0</v>
      </c>
      <c r="M107" s="553">
        <v>0</v>
      </c>
      <c r="N107" s="530">
        <f t="shared" si="28"/>
        <v>0</v>
      </c>
      <c r="O107" s="530">
        <f t="shared" si="29"/>
        <v>1</v>
      </c>
      <c r="P107" s="730"/>
      <c r="Q107" s="635" t="s">
        <v>3648</v>
      </c>
      <c r="R107" s="635"/>
      <c r="S107" s="672">
        <v>1</v>
      </c>
      <c r="T107" s="551" t="str">
        <f t="shared" si="15"/>
        <v>No hay Programación</v>
      </c>
      <c r="U107" s="764" t="str">
        <f t="shared" si="22"/>
        <v>De acuerdo con lo programado</v>
      </c>
      <c r="V107" s="771"/>
      <c r="W107" s="553">
        <v>0</v>
      </c>
      <c r="X107" s="551">
        <f t="shared" si="16"/>
        <v>0</v>
      </c>
      <c r="Y107" s="764" t="str">
        <f t="shared" si="23"/>
        <v>En riesgo en cumplimiento</v>
      </c>
      <c r="Z107" s="764"/>
      <c r="AA107" s="553">
        <v>0</v>
      </c>
      <c r="AB107" s="551" t="str">
        <f t="shared" si="17"/>
        <v>No hay Programación</v>
      </c>
      <c r="AC107" s="764" t="str">
        <f t="shared" si="24"/>
        <v>De acuerdo con lo programado</v>
      </c>
      <c r="AD107" s="765"/>
      <c r="AE107" s="578">
        <v>0</v>
      </c>
      <c r="AF107" s="551" t="str">
        <f t="shared" si="18"/>
        <v>No hay Programación</v>
      </c>
      <c r="AG107" s="764" t="str">
        <f t="shared" si="25"/>
        <v>De acuerdo con lo programado</v>
      </c>
      <c r="AH107" s="764"/>
      <c r="AI107" s="569">
        <f t="shared" si="20"/>
        <v>1</v>
      </c>
      <c r="AJ107" s="554">
        <f t="shared" si="19"/>
        <v>1</v>
      </c>
      <c r="AK107" s="764" t="str">
        <f t="shared" si="26"/>
        <v>De acuerdo con lo programado</v>
      </c>
      <c r="AL107" s="856"/>
    </row>
    <row r="108" spans="1:38" ht="59.15" customHeight="1">
      <c r="A108" s="267">
        <f t="shared" si="21"/>
        <v>94</v>
      </c>
      <c r="B108" s="267">
        <v>12</v>
      </c>
      <c r="C108" s="267" t="s">
        <v>2681</v>
      </c>
      <c r="D108" s="267">
        <v>0</v>
      </c>
      <c r="E108" s="267" t="s">
        <v>251</v>
      </c>
      <c r="F108" s="731" t="s">
        <v>3699</v>
      </c>
      <c r="G108" s="732" t="s">
        <v>168</v>
      </c>
      <c r="H108" s="732" t="s">
        <v>207</v>
      </c>
      <c r="I108" s="553">
        <v>0</v>
      </c>
      <c r="J108" s="553">
        <v>0</v>
      </c>
      <c r="K108" s="268">
        <f t="shared" si="27"/>
        <v>0</v>
      </c>
      <c r="L108" s="729">
        <v>1</v>
      </c>
      <c r="M108" s="553">
        <v>0</v>
      </c>
      <c r="N108" s="530">
        <f t="shared" si="28"/>
        <v>1</v>
      </c>
      <c r="O108" s="530">
        <f t="shared" si="29"/>
        <v>1</v>
      </c>
      <c r="P108" s="730"/>
      <c r="Q108" s="635" t="s">
        <v>3648</v>
      </c>
      <c r="R108" s="635"/>
      <c r="S108" s="553">
        <v>0</v>
      </c>
      <c r="T108" s="551" t="str">
        <f t="shared" si="15"/>
        <v>No hay Programación</v>
      </c>
      <c r="U108" s="764" t="str">
        <f t="shared" si="22"/>
        <v>De acuerdo con lo programado</v>
      </c>
      <c r="V108" s="771"/>
      <c r="W108" s="553">
        <v>0</v>
      </c>
      <c r="X108" s="551" t="str">
        <f t="shared" si="16"/>
        <v>No hay Programación</v>
      </c>
      <c r="Y108" s="764" t="str">
        <f t="shared" si="23"/>
        <v>De acuerdo con lo programado</v>
      </c>
      <c r="Z108" s="764"/>
      <c r="AA108" s="553">
        <v>0</v>
      </c>
      <c r="AB108" s="551">
        <f t="shared" si="17"/>
        <v>0</v>
      </c>
      <c r="AC108" s="764" t="str">
        <f t="shared" si="24"/>
        <v>En riesgo en cumplimiento</v>
      </c>
      <c r="AD108" s="765"/>
      <c r="AE108" s="578">
        <v>0</v>
      </c>
      <c r="AF108" s="551" t="str">
        <f t="shared" si="18"/>
        <v>No hay Programación</v>
      </c>
      <c r="AG108" s="764" t="str">
        <f t="shared" si="25"/>
        <v>De acuerdo con lo programado</v>
      </c>
      <c r="AH108" s="764"/>
      <c r="AI108" s="552">
        <v>0</v>
      </c>
      <c r="AJ108" s="554">
        <f t="shared" si="19"/>
        <v>0</v>
      </c>
      <c r="AK108" s="764" t="str">
        <f t="shared" si="26"/>
        <v>En riesgo en cumplimiento</v>
      </c>
      <c r="AL108" s="1082" t="s">
        <v>3765</v>
      </c>
    </row>
    <row r="109" spans="1:38" ht="59.15" customHeight="1">
      <c r="A109" s="267">
        <f t="shared" si="21"/>
        <v>95</v>
      </c>
      <c r="B109" s="267">
        <v>12</v>
      </c>
      <c r="C109" s="267" t="s">
        <v>1421</v>
      </c>
      <c r="D109" s="267">
        <v>0</v>
      </c>
      <c r="E109" s="267" t="s">
        <v>253</v>
      </c>
      <c r="F109" s="735" t="s">
        <v>3766</v>
      </c>
      <c r="G109" s="665" t="s">
        <v>3767</v>
      </c>
      <c r="H109" s="665" t="s">
        <v>2545</v>
      </c>
      <c r="I109" s="553">
        <v>0</v>
      </c>
      <c r="J109" s="553">
        <v>0</v>
      </c>
      <c r="K109" s="268">
        <f t="shared" si="27"/>
        <v>0</v>
      </c>
      <c r="L109" s="553">
        <v>0</v>
      </c>
      <c r="M109" s="729">
        <v>16983</v>
      </c>
      <c r="N109" s="530">
        <f t="shared" si="28"/>
        <v>16983</v>
      </c>
      <c r="O109" s="530">
        <f t="shared" si="29"/>
        <v>16983</v>
      </c>
      <c r="P109" s="730"/>
      <c r="Q109" s="635"/>
      <c r="R109" s="734" t="s">
        <v>3768</v>
      </c>
      <c r="S109" s="553">
        <v>0</v>
      </c>
      <c r="T109" s="551" t="str">
        <f t="shared" ref="T109" si="48">IF(S109="","No hay ejecución",IF(AND(I109=0),"No hay Programación", S109/I109))</f>
        <v>No hay Programación</v>
      </c>
      <c r="U109" s="764" t="str">
        <f t="shared" si="22"/>
        <v>De acuerdo con lo programado</v>
      </c>
      <c r="V109" s="771"/>
      <c r="W109" s="553">
        <v>0</v>
      </c>
      <c r="X109" s="551" t="str">
        <f t="shared" ref="X109" si="49">IF(W109="","No hay ejecución",IF(AND(J109=0),"No hay Programación", W109/J109))</f>
        <v>No hay Programación</v>
      </c>
      <c r="Y109" s="764" t="str">
        <f t="shared" si="23"/>
        <v>De acuerdo con lo programado</v>
      </c>
      <c r="Z109" s="764"/>
      <c r="AA109" s="553">
        <v>0</v>
      </c>
      <c r="AB109" s="551" t="str">
        <f t="shared" ref="AB109" si="50">IF(AA109="","No hay ejecución",IF(AND(L109=0),"No hay Programación", AA109/L109))</f>
        <v>No hay Programación</v>
      </c>
      <c r="AC109" s="764" t="str">
        <f t="shared" si="24"/>
        <v>De acuerdo con lo programado</v>
      </c>
      <c r="AD109" s="765"/>
      <c r="AE109" s="578">
        <v>447</v>
      </c>
      <c r="AF109" s="551">
        <f t="shared" ref="AF109" si="51">IF(AE109="","No hay ejecución",IF(AND(M109=0),"No hay Programación", AE109/M109))</f>
        <v>2.6320438085143966E-2</v>
      </c>
      <c r="AG109" s="764" t="str">
        <f t="shared" si="25"/>
        <v>En riesgo en cumplimiento</v>
      </c>
      <c r="AH109" s="764"/>
      <c r="AI109" s="552">
        <v>888</v>
      </c>
      <c r="AJ109" s="554">
        <f t="shared" ref="AJ109" si="52">IF(AI109="","No hay ejecución",IF(AND(O109=0),"No hay Programación", AI109/O109))</f>
        <v>5.2287581699346407E-2</v>
      </c>
      <c r="AK109" s="764" t="str">
        <f t="shared" si="26"/>
        <v>En riesgo en cumplimiento</v>
      </c>
      <c r="AL109" s="1082" t="s">
        <v>3769</v>
      </c>
    </row>
    <row r="110" spans="1:38" ht="39.75" customHeight="1" thickTop="1" thickBot="1">
      <c r="A110" s="768"/>
      <c r="B110" s="768"/>
      <c r="C110" s="768"/>
      <c r="D110" s="768"/>
      <c r="E110" s="768"/>
      <c r="F110" s="1481" t="s">
        <v>3770</v>
      </c>
      <c r="G110" s="1482"/>
      <c r="H110" s="1483"/>
      <c r="I110" s="740"/>
      <c r="J110" s="740"/>
      <c r="K110" s="268"/>
      <c r="L110" s="740"/>
      <c r="M110" s="740"/>
      <c r="N110" s="530"/>
      <c r="O110" s="530"/>
      <c r="P110" s="768"/>
      <c r="Q110" s="769"/>
      <c r="R110" s="769"/>
      <c r="S110" s="740"/>
      <c r="T110" s="739"/>
      <c r="U110" s="1155"/>
      <c r="V110" s="1156"/>
      <c r="W110" s="740"/>
      <c r="X110" s="739"/>
      <c r="Y110" s="1155"/>
      <c r="Z110" s="1155"/>
      <c r="AA110" s="740">
        <v>0</v>
      </c>
      <c r="AB110" s="739"/>
      <c r="AC110" s="1155"/>
      <c r="AD110" s="1157"/>
      <c r="AE110" s="727">
        <v>847</v>
      </c>
      <c r="AF110" s="739"/>
      <c r="AG110" s="1155"/>
      <c r="AH110" s="1155"/>
      <c r="AI110" s="741"/>
      <c r="AJ110" s="739"/>
      <c r="AK110" s="1155"/>
      <c r="AL110" s="954"/>
    </row>
    <row r="111" spans="1:38" ht="46.5" customHeight="1" thickTop="1" thickBot="1">
      <c r="A111" s="267">
        <f>A109+1</f>
        <v>96</v>
      </c>
      <c r="B111" s="267">
        <v>0</v>
      </c>
      <c r="C111" s="267">
        <v>0</v>
      </c>
      <c r="D111" s="267">
        <v>0</v>
      </c>
      <c r="E111" s="267">
        <v>0</v>
      </c>
      <c r="F111" s="731" t="s">
        <v>3771</v>
      </c>
      <c r="G111" s="732" t="s">
        <v>164</v>
      </c>
      <c r="H111" s="732" t="s">
        <v>215</v>
      </c>
      <c r="I111" s="729">
        <v>30</v>
      </c>
      <c r="J111" s="729">
        <v>4</v>
      </c>
      <c r="K111" s="268">
        <f t="shared" si="27"/>
        <v>34</v>
      </c>
      <c r="L111" s="553">
        <v>0</v>
      </c>
      <c r="M111" s="729">
        <v>4</v>
      </c>
      <c r="N111" s="530">
        <f t="shared" si="28"/>
        <v>4</v>
      </c>
      <c r="O111" s="530">
        <f t="shared" si="29"/>
        <v>38</v>
      </c>
      <c r="P111" s="730"/>
      <c r="Q111" s="635" t="s">
        <v>3648</v>
      </c>
      <c r="R111" s="635" t="s">
        <v>3772</v>
      </c>
      <c r="S111" s="672">
        <v>28</v>
      </c>
      <c r="T111" s="551">
        <f t="shared" si="15"/>
        <v>0.93333333333333335</v>
      </c>
      <c r="U111" s="764" t="str">
        <f t="shared" si="22"/>
        <v>De acuerdo con lo programado</v>
      </c>
      <c r="V111" s="771"/>
      <c r="W111" s="552">
        <v>1</v>
      </c>
      <c r="X111" s="551">
        <f t="shared" si="16"/>
        <v>0.25</v>
      </c>
      <c r="Y111" s="764" t="str">
        <f t="shared" si="23"/>
        <v>En riesgo en cumplimiento</v>
      </c>
      <c r="Z111" s="764"/>
      <c r="AA111" s="553">
        <v>0</v>
      </c>
      <c r="AB111" s="551" t="str">
        <f t="shared" si="17"/>
        <v>No hay Programación</v>
      </c>
      <c r="AC111" s="764" t="str">
        <f t="shared" si="24"/>
        <v>De acuerdo con lo programado</v>
      </c>
      <c r="AD111" s="765"/>
      <c r="AE111" s="578">
        <v>0</v>
      </c>
      <c r="AF111" s="551">
        <f t="shared" si="18"/>
        <v>0</v>
      </c>
      <c r="AG111" s="764" t="str">
        <f t="shared" si="25"/>
        <v>En riesgo en cumplimiento</v>
      </c>
      <c r="AH111" s="764"/>
      <c r="AI111" s="569">
        <f t="shared" si="20"/>
        <v>29</v>
      </c>
      <c r="AJ111" s="554">
        <f t="shared" si="19"/>
        <v>0.76315789473684215</v>
      </c>
      <c r="AK111" s="764" t="str">
        <f t="shared" si="26"/>
        <v>Atraso Leve</v>
      </c>
      <c r="AL111" s="856"/>
    </row>
    <row r="112" spans="1:38" ht="59.15" customHeight="1" thickTop="1" thickBot="1">
      <c r="A112" s="267">
        <f t="shared" si="21"/>
        <v>97</v>
      </c>
      <c r="B112" s="267">
        <v>0</v>
      </c>
      <c r="C112" s="267">
        <v>0</v>
      </c>
      <c r="D112" s="267">
        <v>0</v>
      </c>
      <c r="E112" s="267">
        <v>0</v>
      </c>
      <c r="F112" s="731" t="s">
        <v>3773</v>
      </c>
      <c r="G112" s="732" t="s">
        <v>144</v>
      </c>
      <c r="H112" s="732" t="s">
        <v>215</v>
      </c>
      <c r="I112" s="729">
        <v>304</v>
      </c>
      <c r="J112" s="729">
        <v>294</v>
      </c>
      <c r="K112" s="268">
        <f t="shared" si="27"/>
        <v>598</v>
      </c>
      <c r="L112" s="729">
        <v>314</v>
      </c>
      <c r="M112" s="729">
        <v>279</v>
      </c>
      <c r="N112" s="530">
        <f t="shared" si="28"/>
        <v>593</v>
      </c>
      <c r="O112" s="530">
        <f t="shared" si="29"/>
        <v>1191</v>
      </c>
      <c r="P112" s="730"/>
      <c r="Q112" s="635" t="s">
        <v>3648</v>
      </c>
      <c r="R112" s="635" t="s">
        <v>3774</v>
      </c>
      <c r="S112" s="672">
        <v>369</v>
      </c>
      <c r="T112" s="551">
        <f t="shared" si="15"/>
        <v>1.2138157894736843</v>
      </c>
      <c r="U112" s="764" t="str">
        <f t="shared" si="22"/>
        <v>De acuerdo con lo programado</v>
      </c>
      <c r="V112" s="771" t="s">
        <v>3774</v>
      </c>
      <c r="W112" s="552">
        <v>279</v>
      </c>
      <c r="X112" s="551">
        <f t="shared" si="16"/>
        <v>0.94897959183673475</v>
      </c>
      <c r="Y112" s="764" t="str">
        <f t="shared" si="23"/>
        <v>De acuerdo con lo programado</v>
      </c>
      <c r="Z112" s="764"/>
      <c r="AA112" s="553">
        <v>0</v>
      </c>
      <c r="AB112" s="551">
        <f t="shared" si="17"/>
        <v>0</v>
      </c>
      <c r="AC112" s="764" t="str">
        <f t="shared" si="24"/>
        <v>En riesgo en cumplimiento</v>
      </c>
      <c r="AD112" s="765"/>
      <c r="AE112" s="578">
        <v>3</v>
      </c>
      <c r="AF112" s="551">
        <f t="shared" si="18"/>
        <v>1.0752688172043012E-2</v>
      </c>
      <c r="AG112" s="764" t="str">
        <f t="shared" si="25"/>
        <v>En riesgo en cumplimiento</v>
      </c>
      <c r="AH112" s="764"/>
      <c r="AI112" s="569">
        <f t="shared" si="20"/>
        <v>651</v>
      </c>
      <c r="AJ112" s="554">
        <f t="shared" si="19"/>
        <v>0.54659949622166248</v>
      </c>
      <c r="AK112" s="764" t="str">
        <f t="shared" si="26"/>
        <v>Atraso Leve</v>
      </c>
      <c r="AL112" s="856"/>
    </row>
    <row r="113" spans="1:38" ht="59.15" customHeight="1">
      <c r="A113" s="267">
        <f t="shared" si="21"/>
        <v>98</v>
      </c>
      <c r="B113" s="267">
        <v>0</v>
      </c>
      <c r="C113" s="267">
        <v>0</v>
      </c>
      <c r="D113" s="267">
        <v>0</v>
      </c>
      <c r="E113" s="267">
        <v>0</v>
      </c>
      <c r="F113" s="731" t="s">
        <v>3775</v>
      </c>
      <c r="G113" s="732" t="s">
        <v>182</v>
      </c>
      <c r="H113" s="732" t="s">
        <v>206</v>
      </c>
      <c r="I113" s="729">
        <v>24</v>
      </c>
      <c r="J113" s="729">
        <v>26</v>
      </c>
      <c r="K113" s="268">
        <f t="shared" si="27"/>
        <v>50</v>
      </c>
      <c r="L113" s="729">
        <v>26</v>
      </c>
      <c r="M113" s="729">
        <v>24</v>
      </c>
      <c r="N113" s="530">
        <f t="shared" si="28"/>
        <v>50</v>
      </c>
      <c r="O113" s="530">
        <f t="shared" si="29"/>
        <v>100</v>
      </c>
      <c r="P113" s="730"/>
      <c r="Q113" s="635" t="s">
        <v>3648</v>
      </c>
      <c r="R113" s="635"/>
      <c r="S113" s="672">
        <v>20</v>
      </c>
      <c r="T113" s="551">
        <f t="shared" si="15"/>
        <v>0.83333333333333337</v>
      </c>
      <c r="U113" s="764" t="str">
        <f t="shared" si="22"/>
        <v>Atraso Leve</v>
      </c>
      <c r="V113" s="771"/>
      <c r="W113" s="552">
        <v>14</v>
      </c>
      <c r="X113" s="551">
        <f t="shared" si="16"/>
        <v>0.53846153846153844</v>
      </c>
      <c r="Y113" s="764" t="str">
        <f t="shared" si="23"/>
        <v>Atraso Leve</v>
      </c>
      <c r="Z113" s="764"/>
      <c r="AA113" s="553">
        <v>0</v>
      </c>
      <c r="AB113" s="551">
        <f t="shared" si="17"/>
        <v>0</v>
      </c>
      <c r="AC113" s="764" t="str">
        <f t="shared" si="24"/>
        <v>En riesgo en cumplimiento</v>
      </c>
      <c r="AD113" s="765"/>
      <c r="AE113" s="578">
        <v>367</v>
      </c>
      <c r="AF113" s="551">
        <f t="shared" si="18"/>
        <v>15.291666666666666</v>
      </c>
      <c r="AG113" s="764" t="str">
        <f t="shared" si="25"/>
        <v>De acuerdo con lo programado</v>
      </c>
      <c r="AH113" s="764"/>
      <c r="AI113" s="569">
        <f t="shared" si="20"/>
        <v>401</v>
      </c>
      <c r="AJ113" s="554">
        <f t="shared" si="19"/>
        <v>4.01</v>
      </c>
      <c r="AK113" s="764" t="str">
        <f t="shared" si="26"/>
        <v>De acuerdo con lo programado</v>
      </c>
      <c r="AL113" s="1082" t="s">
        <v>3776</v>
      </c>
    </row>
    <row r="114" spans="1:38" ht="59.15" customHeight="1" thickTop="1" thickBot="1">
      <c r="A114" s="267">
        <f t="shared" si="21"/>
        <v>99</v>
      </c>
      <c r="B114" s="267">
        <v>0</v>
      </c>
      <c r="C114" s="267">
        <v>0</v>
      </c>
      <c r="D114" s="267">
        <v>0</v>
      </c>
      <c r="E114" s="267">
        <v>0</v>
      </c>
      <c r="F114" s="731" t="s">
        <v>3777</v>
      </c>
      <c r="G114" s="732" t="s">
        <v>182</v>
      </c>
      <c r="H114" s="732" t="s">
        <v>207</v>
      </c>
      <c r="I114" s="729">
        <v>21</v>
      </c>
      <c r="J114" s="729">
        <v>22</v>
      </c>
      <c r="K114" s="268">
        <f t="shared" si="27"/>
        <v>43</v>
      </c>
      <c r="L114" s="729">
        <v>22</v>
      </c>
      <c r="M114" s="729">
        <v>21</v>
      </c>
      <c r="N114" s="530">
        <f t="shared" si="28"/>
        <v>43</v>
      </c>
      <c r="O114" s="530">
        <f t="shared" si="29"/>
        <v>86</v>
      </c>
      <c r="P114" s="730"/>
      <c r="Q114" s="635" t="s">
        <v>3648</v>
      </c>
      <c r="R114" s="635"/>
      <c r="S114" s="672">
        <v>16</v>
      </c>
      <c r="T114" s="551">
        <f t="shared" si="15"/>
        <v>0.76190476190476186</v>
      </c>
      <c r="U114" s="764" t="str">
        <f t="shared" si="22"/>
        <v>Atraso Leve</v>
      </c>
      <c r="V114" s="771"/>
      <c r="W114" s="552">
        <v>21</v>
      </c>
      <c r="X114" s="551">
        <f t="shared" si="16"/>
        <v>0.95454545454545459</v>
      </c>
      <c r="Y114" s="764" t="str">
        <f t="shared" si="23"/>
        <v>De acuerdo con lo programado</v>
      </c>
      <c r="Z114" s="764"/>
      <c r="AA114" s="553">
        <v>0</v>
      </c>
      <c r="AB114" s="551">
        <f t="shared" si="17"/>
        <v>0</v>
      </c>
      <c r="AC114" s="764" t="str">
        <f t="shared" si="24"/>
        <v>En riesgo en cumplimiento</v>
      </c>
      <c r="AD114" s="765"/>
      <c r="AE114" s="578">
        <v>15</v>
      </c>
      <c r="AF114" s="551">
        <f t="shared" si="18"/>
        <v>0.7142857142857143</v>
      </c>
      <c r="AG114" s="764" t="str">
        <f t="shared" si="25"/>
        <v>Atraso Leve</v>
      </c>
      <c r="AH114" s="764"/>
      <c r="AI114" s="569">
        <f t="shared" si="20"/>
        <v>52</v>
      </c>
      <c r="AJ114" s="554">
        <f t="shared" si="19"/>
        <v>0.60465116279069764</v>
      </c>
      <c r="AK114" s="764" t="str">
        <f t="shared" si="26"/>
        <v>Atraso Leve</v>
      </c>
      <c r="AL114" s="856"/>
    </row>
    <row r="115" spans="1:38" ht="59.15" customHeight="1">
      <c r="A115" s="267">
        <f t="shared" si="21"/>
        <v>100</v>
      </c>
      <c r="B115" s="267">
        <v>0</v>
      </c>
      <c r="C115" s="267">
        <v>0</v>
      </c>
      <c r="D115" s="267">
        <v>0</v>
      </c>
      <c r="E115" s="267">
        <v>0</v>
      </c>
      <c r="F115" s="731" t="s">
        <v>3778</v>
      </c>
      <c r="G115" s="732" t="s">
        <v>182</v>
      </c>
      <c r="H115" s="732" t="s">
        <v>207</v>
      </c>
      <c r="I115" s="729">
        <v>5</v>
      </c>
      <c r="J115" s="729">
        <v>7</v>
      </c>
      <c r="K115" s="268">
        <f t="shared" si="27"/>
        <v>12</v>
      </c>
      <c r="L115" s="729">
        <v>5</v>
      </c>
      <c r="M115" s="729">
        <v>7</v>
      </c>
      <c r="N115" s="530">
        <f t="shared" si="28"/>
        <v>12</v>
      </c>
      <c r="O115" s="530">
        <f t="shared" si="29"/>
        <v>24</v>
      </c>
      <c r="P115" s="730"/>
      <c r="Q115" s="635" t="s">
        <v>3648</v>
      </c>
      <c r="R115" s="635"/>
      <c r="S115" s="672">
        <v>3</v>
      </c>
      <c r="T115" s="551">
        <f t="shared" si="15"/>
        <v>0.6</v>
      </c>
      <c r="U115" s="764" t="str">
        <f t="shared" si="22"/>
        <v>Atraso Leve</v>
      </c>
      <c r="V115" s="771"/>
      <c r="W115" s="552">
        <v>3</v>
      </c>
      <c r="X115" s="551">
        <f t="shared" si="16"/>
        <v>0.42857142857142855</v>
      </c>
      <c r="Y115" s="764" t="str">
        <f t="shared" si="23"/>
        <v>En riesgo en cumplimiento</v>
      </c>
      <c r="Z115" s="764"/>
      <c r="AA115" s="553">
        <v>0</v>
      </c>
      <c r="AB115" s="551">
        <f t="shared" si="17"/>
        <v>0</v>
      </c>
      <c r="AC115" s="764" t="str">
        <f t="shared" si="24"/>
        <v>En riesgo en cumplimiento</v>
      </c>
      <c r="AD115" s="765"/>
      <c r="AE115" s="578">
        <v>27</v>
      </c>
      <c r="AF115" s="551">
        <f t="shared" si="18"/>
        <v>3.8571428571428572</v>
      </c>
      <c r="AG115" s="764" t="str">
        <f t="shared" si="25"/>
        <v>De acuerdo con lo programado</v>
      </c>
      <c r="AH115" s="764"/>
      <c r="AI115" s="569">
        <f t="shared" si="20"/>
        <v>33</v>
      </c>
      <c r="AJ115" s="554">
        <f t="shared" si="19"/>
        <v>1.375</v>
      </c>
      <c r="AK115" s="764" t="str">
        <f t="shared" si="26"/>
        <v>De acuerdo con lo programado</v>
      </c>
      <c r="AL115" s="1082" t="s">
        <v>3779</v>
      </c>
    </row>
    <row r="116" spans="1:38" ht="39.75" customHeight="1" thickTop="1" thickBot="1">
      <c r="A116" s="267">
        <f t="shared" si="21"/>
        <v>101</v>
      </c>
      <c r="B116" s="267">
        <v>0</v>
      </c>
      <c r="C116" s="267">
        <v>0</v>
      </c>
      <c r="D116" s="267">
        <v>0</v>
      </c>
      <c r="E116" s="267">
        <v>0</v>
      </c>
      <c r="F116" s="731" t="s">
        <v>3780</v>
      </c>
      <c r="G116" s="732" t="s">
        <v>164</v>
      </c>
      <c r="H116" s="732" t="s">
        <v>201</v>
      </c>
      <c r="I116" s="729">
        <v>3</v>
      </c>
      <c r="J116" s="553">
        <v>0</v>
      </c>
      <c r="K116" s="268">
        <f t="shared" si="27"/>
        <v>3</v>
      </c>
      <c r="L116" s="553">
        <v>0</v>
      </c>
      <c r="M116" s="729">
        <v>11</v>
      </c>
      <c r="N116" s="530">
        <f t="shared" si="28"/>
        <v>11</v>
      </c>
      <c r="O116" s="530">
        <f t="shared" si="29"/>
        <v>14</v>
      </c>
      <c r="P116" s="730"/>
      <c r="Q116" s="635" t="s">
        <v>3648</v>
      </c>
      <c r="R116" s="635"/>
      <c r="S116" s="672">
        <v>3</v>
      </c>
      <c r="T116" s="551">
        <f t="shared" si="15"/>
        <v>1</v>
      </c>
      <c r="U116" s="764" t="str">
        <f t="shared" si="22"/>
        <v>De acuerdo con lo programado</v>
      </c>
      <c r="V116" s="771"/>
      <c r="W116" s="552">
        <v>1</v>
      </c>
      <c r="X116" s="551" t="str">
        <f t="shared" si="16"/>
        <v>No hay Programación</v>
      </c>
      <c r="Y116" s="764" t="str">
        <f t="shared" si="23"/>
        <v>De acuerdo con lo programado</v>
      </c>
      <c r="Z116" s="764"/>
      <c r="AA116" s="553">
        <v>0</v>
      </c>
      <c r="AB116" s="551" t="str">
        <f t="shared" si="17"/>
        <v>No hay Programación</v>
      </c>
      <c r="AC116" s="764" t="str">
        <f t="shared" si="24"/>
        <v>De acuerdo con lo programado</v>
      </c>
      <c r="AD116" s="765"/>
      <c r="AE116" s="578">
        <v>3</v>
      </c>
      <c r="AF116" s="551">
        <f t="shared" si="18"/>
        <v>0.27272727272727271</v>
      </c>
      <c r="AG116" s="764" t="str">
        <f t="shared" si="25"/>
        <v>En riesgo en cumplimiento</v>
      </c>
      <c r="AH116" s="764"/>
      <c r="AI116" s="569">
        <f t="shared" si="20"/>
        <v>7</v>
      </c>
      <c r="AJ116" s="554">
        <f t="shared" si="19"/>
        <v>0.5</v>
      </c>
      <c r="AK116" s="764" t="str">
        <f t="shared" si="26"/>
        <v>Atraso Leve</v>
      </c>
      <c r="AL116" s="856"/>
    </row>
    <row r="117" spans="1:38" ht="47.25" customHeight="1" thickTop="1" thickBot="1">
      <c r="A117" s="267">
        <f t="shared" si="21"/>
        <v>102</v>
      </c>
      <c r="B117" s="267">
        <v>0</v>
      </c>
      <c r="C117" s="267">
        <v>0</v>
      </c>
      <c r="D117" s="267">
        <v>0</v>
      </c>
      <c r="E117" s="267">
        <v>0</v>
      </c>
      <c r="F117" s="731" t="s">
        <v>3781</v>
      </c>
      <c r="G117" s="732" t="s">
        <v>133</v>
      </c>
      <c r="H117" s="732" t="s">
        <v>201</v>
      </c>
      <c r="I117" s="729">
        <v>1</v>
      </c>
      <c r="J117" s="729">
        <v>13</v>
      </c>
      <c r="K117" s="268">
        <f t="shared" si="27"/>
        <v>14</v>
      </c>
      <c r="L117" s="729">
        <v>1</v>
      </c>
      <c r="M117" s="729">
        <v>13</v>
      </c>
      <c r="N117" s="530">
        <f t="shared" si="28"/>
        <v>14</v>
      </c>
      <c r="O117" s="530">
        <f t="shared" si="29"/>
        <v>28</v>
      </c>
      <c r="P117" s="730"/>
      <c r="Q117" s="635" t="s">
        <v>3648</v>
      </c>
      <c r="R117" s="635" t="s">
        <v>3782</v>
      </c>
      <c r="S117" s="672">
        <v>2</v>
      </c>
      <c r="T117" s="551">
        <f t="shared" si="15"/>
        <v>2</v>
      </c>
      <c r="U117" s="764" t="str">
        <f t="shared" si="22"/>
        <v>De acuerdo con lo programado</v>
      </c>
      <c r="V117" s="771" t="s">
        <v>3782</v>
      </c>
      <c r="W117" s="552">
        <v>9</v>
      </c>
      <c r="X117" s="551">
        <f t="shared" si="16"/>
        <v>0.69230769230769229</v>
      </c>
      <c r="Y117" s="764" t="str">
        <f t="shared" si="23"/>
        <v>Atraso Leve</v>
      </c>
      <c r="Z117" s="764"/>
      <c r="AA117" s="553">
        <v>0</v>
      </c>
      <c r="AB117" s="551">
        <f t="shared" si="17"/>
        <v>0</v>
      </c>
      <c r="AC117" s="764" t="str">
        <f t="shared" si="24"/>
        <v>En riesgo en cumplimiento</v>
      </c>
      <c r="AD117" s="765"/>
      <c r="AE117" s="578">
        <v>8</v>
      </c>
      <c r="AF117" s="551">
        <f t="shared" si="18"/>
        <v>0.61538461538461542</v>
      </c>
      <c r="AG117" s="764" t="str">
        <f t="shared" si="25"/>
        <v>Atraso Leve</v>
      </c>
      <c r="AH117" s="764"/>
      <c r="AI117" s="569">
        <f t="shared" si="20"/>
        <v>19</v>
      </c>
      <c r="AJ117" s="554">
        <f t="shared" si="19"/>
        <v>0.6785714285714286</v>
      </c>
      <c r="AK117" s="764" t="str">
        <f t="shared" si="26"/>
        <v>Atraso Leve</v>
      </c>
      <c r="AL117" s="856"/>
    </row>
    <row r="118" spans="1:38" ht="39.75" customHeight="1">
      <c r="A118" s="267">
        <f t="shared" si="21"/>
        <v>103</v>
      </c>
      <c r="B118" s="267">
        <v>0</v>
      </c>
      <c r="C118" s="267">
        <v>0</v>
      </c>
      <c r="D118" s="267">
        <v>0</v>
      </c>
      <c r="E118" s="267">
        <v>0</v>
      </c>
      <c r="F118" s="731" t="s">
        <v>3783</v>
      </c>
      <c r="G118" s="732" t="s">
        <v>133</v>
      </c>
      <c r="H118" s="732" t="s">
        <v>201</v>
      </c>
      <c r="I118" s="553">
        <v>0</v>
      </c>
      <c r="J118" s="729">
        <v>4</v>
      </c>
      <c r="K118" s="268">
        <f t="shared" si="27"/>
        <v>4</v>
      </c>
      <c r="L118" s="729">
        <v>1</v>
      </c>
      <c r="M118" s="729">
        <v>3</v>
      </c>
      <c r="N118" s="530">
        <f t="shared" si="28"/>
        <v>4</v>
      </c>
      <c r="O118" s="530">
        <f t="shared" si="29"/>
        <v>8</v>
      </c>
      <c r="P118" s="730"/>
      <c r="Q118" s="635" t="s">
        <v>3648</v>
      </c>
      <c r="R118" s="635"/>
      <c r="S118" s="553">
        <v>0</v>
      </c>
      <c r="T118" s="551" t="str">
        <f t="shared" si="15"/>
        <v>No hay Programación</v>
      </c>
      <c r="U118" s="764" t="str">
        <f t="shared" si="22"/>
        <v>De acuerdo con lo programado</v>
      </c>
      <c r="V118" s="771"/>
      <c r="W118" s="552">
        <v>2</v>
      </c>
      <c r="X118" s="551">
        <f t="shared" si="16"/>
        <v>0.5</v>
      </c>
      <c r="Y118" s="764" t="str">
        <f t="shared" si="23"/>
        <v>Atraso Leve</v>
      </c>
      <c r="Z118" s="764"/>
      <c r="AA118" s="553">
        <v>0</v>
      </c>
      <c r="AB118" s="551">
        <f t="shared" si="17"/>
        <v>0</v>
      </c>
      <c r="AC118" s="764" t="str">
        <f t="shared" si="24"/>
        <v>En riesgo en cumplimiento</v>
      </c>
      <c r="AD118" s="765"/>
      <c r="AE118" s="578">
        <v>10</v>
      </c>
      <c r="AF118" s="551">
        <f t="shared" si="18"/>
        <v>3.3333333333333335</v>
      </c>
      <c r="AG118" s="764" t="str">
        <f t="shared" si="25"/>
        <v>De acuerdo con lo programado</v>
      </c>
      <c r="AH118" s="764"/>
      <c r="AI118" s="569">
        <f t="shared" si="20"/>
        <v>12</v>
      </c>
      <c r="AJ118" s="554">
        <f t="shared" si="19"/>
        <v>1.5</v>
      </c>
      <c r="AK118" s="764" t="str">
        <f t="shared" si="26"/>
        <v>De acuerdo con lo programado</v>
      </c>
      <c r="AL118" s="1082" t="s">
        <v>3784</v>
      </c>
    </row>
    <row r="119" spans="1:38" ht="36" customHeight="1">
      <c r="A119" s="267">
        <f t="shared" si="21"/>
        <v>104</v>
      </c>
      <c r="B119" s="267">
        <v>0</v>
      </c>
      <c r="C119" s="267">
        <v>0</v>
      </c>
      <c r="D119" s="267">
        <v>0</v>
      </c>
      <c r="E119" s="267">
        <v>0</v>
      </c>
      <c r="F119" s="731" t="s">
        <v>3785</v>
      </c>
      <c r="G119" s="732" t="s">
        <v>183</v>
      </c>
      <c r="H119" s="732" t="s">
        <v>213</v>
      </c>
      <c r="I119" s="729">
        <v>2</v>
      </c>
      <c r="J119" s="729">
        <v>11</v>
      </c>
      <c r="K119" s="268">
        <f t="shared" si="27"/>
        <v>13</v>
      </c>
      <c r="L119" s="553">
        <v>0</v>
      </c>
      <c r="M119" s="729">
        <v>2</v>
      </c>
      <c r="N119" s="530">
        <f t="shared" si="28"/>
        <v>2</v>
      </c>
      <c r="O119" s="530">
        <f t="shared" si="29"/>
        <v>15</v>
      </c>
      <c r="P119" s="730"/>
      <c r="Q119" s="635" t="s">
        <v>3648</v>
      </c>
      <c r="R119" s="635"/>
      <c r="S119" s="553">
        <v>0</v>
      </c>
      <c r="T119" s="551">
        <f t="shared" si="15"/>
        <v>0</v>
      </c>
      <c r="U119" s="764" t="str">
        <f t="shared" si="22"/>
        <v>En riesgo en cumplimiento</v>
      </c>
      <c r="V119" s="771"/>
      <c r="W119" s="553">
        <v>0</v>
      </c>
      <c r="X119" s="551">
        <f t="shared" si="16"/>
        <v>0</v>
      </c>
      <c r="Y119" s="764" t="str">
        <f t="shared" si="23"/>
        <v>En riesgo en cumplimiento</v>
      </c>
      <c r="Z119" s="764"/>
      <c r="AA119" s="553">
        <v>0</v>
      </c>
      <c r="AB119" s="551" t="str">
        <f t="shared" si="17"/>
        <v>No hay Programación</v>
      </c>
      <c r="AC119" s="764" t="str">
        <f t="shared" si="24"/>
        <v>De acuerdo con lo programado</v>
      </c>
      <c r="AD119" s="765"/>
      <c r="AE119" s="578">
        <v>2</v>
      </c>
      <c r="AF119" s="551">
        <f t="shared" si="18"/>
        <v>1</v>
      </c>
      <c r="AG119" s="764" t="str">
        <f t="shared" si="25"/>
        <v>De acuerdo con lo programado</v>
      </c>
      <c r="AH119" s="764"/>
      <c r="AI119" s="552">
        <v>0</v>
      </c>
      <c r="AJ119" s="554">
        <f t="shared" si="19"/>
        <v>0</v>
      </c>
      <c r="AK119" s="764" t="str">
        <f t="shared" si="26"/>
        <v>En riesgo en cumplimiento</v>
      </c>
      <c r="AL119" s="1082" t="s">
        <v>3786</v>
      </c>
    </row>
    <row r="120" spans="1:38" ht="59.15" customHeight="1" thickTop="1" thickBot="1">
      <c r="A120" s="267">
        <f t="shared" si="21"/>
        <v>105</v>
      </c>
      <c r="B120" s="267">
        <v>0</v>
      </c>
      <c r="C120" s="267">
        <v>0</v>
      </c>
      <c r="D120" s="267">
        <v>0</v>
      </c>
      <c r="E120" s="267">
        <v>0</v>
      </c>
      <c r="F120" s="731" t="s">
        <v>3787</v>
      </c>
      <c r="G120" s="732" t="s">
        <v>164</v>
      </c>
      <c r="H120" s="732" t="s">
        <v>215</v>
      </c>
      <c r="I120" s="553">
        <v>0</v>
      </c>
      <c r="J120" s="553">
        <v>0</v>
      </c>
      <c r="K120" s="268">
        <f t="shared" si="27"/>
        <v>0</v>
      </c>
      <c r="L120" s="553">
        <v>0</v>
      </c>
      <c r="M120" s="553">
        <v>0</v>
      </c>
      <c r="N120" s="530">
        <f t="shared" si="28"/>
        <v>0</v>
      </c>
      <c r="O120" s="530">
        <f t="shared" si="29"/>
        <v>0</v>
      </c>
      <c r="P120" s="730"/>
      <c r="Q120" s="635"/>
      <c r="R120" s="635"/>
      <c r="S120" s="672">
        <v>196</v>
      </c>
      <c r="T120" s="551" t="str">
        <f t="shared" si="15"/>
        <v>No hay Programación</v>
      </c>
      <c r="U120" s="764" t="str">
        <f t="shared" si="22"/>
        <v>De acuerdo con lo programado</v>
      </c>
      <c r="V120" s="771"/>
      <c r="W120" s="552">
        <v>58</v>
      </c>
      <c r="X120" s="551" t="str">
        <f t="shared" si="16"/>
        <v>No hay Programación</v>
      </c>
      <c r="Y120" s="764" t="str">
        <f t="shared" si="23"/>
        <v>De acuerdo con lo programado</v>
      </c>
      <c r="Z120" s="764"/>
      <c r="AA120" s="553">
        <v>0</v>
      </c>
      <c r="AB120" s="551" t="str">
        <f t="shared" si="17"/>
        <v>No hay Programación</v>
      </c>
      <c r="AC120" s="764" t="str">
        <f t="shared" si="24"/>
        <v>De acuerdo con lo programado</v>
      </c>
      <c r="AD120" s="765"/>
      <c r="AE120" s="578">
        <v>10</v>
      </c>
      <c r="AF120" s="551" t="str">
        <f t="shared" si="18"/>
        <v>No hay Programación</v>
      </c>
      <c r="AG120" s="764" t="str">
        <f t="shared" si="25"/>
        <v>De acuerdo con lo programado</v>
      </c>
      <c r="AH120" s="764"/>
      <c r="AI120" s="569">
        <f t="shared" si="20"/>
        <v>264</v>
      </c>
      <c r="AJ120" s="554" t="str">
        <f t="shared" si="19"/>
        <v>No hay Programación</v>
      </c>
      <c r="AK120" s="764" t="str">
        <f t="shared" si="26"/>
        <v>De acuerdo con lo programado</v>
      </c>
      <c r="AL120" s="856"/>
    </row>
    <row r="121" spans="1:38" ht="59.15" customHeight="1">
      <c r="A121" s="267">
        <f t="shared" si="21"/>
        <v>106</v>
      </c>
      <c r="B121" s="267">
        <v>0</v>
      </c>
      <c r="C121" s="267">
        <v>0</v>
      </c>
      <c r="D121" s="267">
        <v>0</v>
      </c>
      <c r="E121" s="267">
        <v>0</v>
      </c>
      <c r="F121" s="731" t="s">
        <v>3788</v>
      </c>
      <c r="G121" s="732" t="s">
        <v>3789</v>
      </c>
      <c r="H121" s="732" t="s">
        <v>3790</v>
      </c>
      <c r="I121" s="729">
        <v>1</v>
      </c>
      <c r="J121" s="553">
        <v>0</v>
      </c>
      <c r="K121" s="268">
        <f t="shared" si="27"/>
        <v>1</v>
      </c>
      <c r="L121" s="553">
        <v>0</v>
      </c>
      <c r="M121" s="553">
        <v>0</v>
      </c>
      <c r="N121" s="530">
        <f t="shared" si="28"/>
        <v>0</v>
      </c>
      <c r="O121" s="530">
        <f t="shared" si="29"/>
        <v>1</v>
      </c>
      <c r="P121" s="730"/>
      <c r="Q121" s="635" t="s">
        <v>3791</v>
      </c>
      <c r="R121" s="635"/>
      <c r="S121" s="672">
        <v>1</v>
      </c>
      <c r="T121" s="551">
        <f t="shared" si="15"/>
        <v>1</v>
      </c>
      <c r="U121" s="764" t="str">
        <f t="shared" si="22"/>
        <v>De acuerdo con lo programado</v>
      </c>
      <c r="V121" s="771"/>
      <c r="W121" s="553">
        <v>0</v>
      </c>
      <c r="X121" s="551" t="str">
        <f t="shared" si="16"/>
        <v>No hay Programación</v>
      </c>
      <c r="Y121" s="764" t="str">
        <f t="shared" si="23"/>
        <v>De acuerdo con lo programado</v>
      </c>
      <c r="Z121" s="764"/>
      <c r="AA121" s="553">
        <v>0</v>
      </c>
      <c r="AB121" s="551" t="str">
        <f t="shared" si="17"/>
        <v>No hay Programación</v>
      </c>
      <c r="AC121" s="764" t="str">
        <f t="shared" si="24"/>
        <v>De acuerdo con lo programado</v>
      </c>
      <c r="AD121" s="765"/>
      <c r="AE121" s="578">
        <v>0</v>
      </c>
      <c r="AF121" s="551" t="str">
        <f t="shared" si="18"/>
        <v>No hay Programación</v>
      </c>
      <c r="AG121" s="764" t="str">
        <f t="shared" si="25"/>
        <v>De acuerdo con lo programado</v>
      </c>
      <c r="AH121" s="764"/>
      <c r="AI121" s="569">
        <f t="shared" si="20"/>
        <v>1</v>
      </c>
      <c r="AJ121" s="554">
        <f t="shared" si="19"/>
        <v>1</v>
      </c>
      <c r="AK121" s="764" t="str">
        <f t="shared" si="26"/>
        <v>De acuerdo con lo programado</v>
      </c>
      <c r="AL121" s="1082"/>
    </row>
    <row r="122" spans="1:38" ht="59.15" customHeight="1">
      <c r="A122" s="267">
        <f t="shared" si="21"/>
        <v>107</v>
      </c>
      <c r="B122" s="267">
        <v>0</v>
      </c>
      <c r="C122" s="267">
        <v>0</v>
      </c>
      <c r="D122" s="267">
        <v>0</v>
      </c>
      <c r="E122" s="267">
        <v>0</v>
      </c>
      <c r="F122" s="731" t="s">
        <v>3792</v>
      </c>
      <c r="G122" s="732" t="s">
        <v>170</v>
      </c>
      <c r="H122" s="732" t="s">
        <v>3790</v>
      </c>
      <c r="I122" s="729">
        <v>2</v>
      </c>
      <c r="J122" s="553">
        <v>0</v>
      </c>
      <c r="K122" s="268">
        <f t="shared" si="27"/>
        <v>2</v>
      </c>
      <c r="L122" s="553">
        <v>0</v>
      </c>
      <c r="M122" s="553">
        <v>0</v>
      </c>
      <c r="N122" s="530">
        <f t="shared" si="28"/>
        <v>0</v>
      </c>
      <c r="O122" s="530">
        <f t="shared" si="29"/>
        <v>2</v>
      </c>
      <c r="P122" s="730"/>
      <c r="Q122" s="635" t="s">
        <v>3791</v>
      </c>
      <c r="R122" s="635"/>
      <c r="S122" s="553">
        <v>0</v>
      </c>
      <c r="T122" s="551">
        <f t="shared" si="15"/>
        <v>0</v>
      </c>
      <c r="U122" s="764" t="str">
        <f t="shared" si="22"/>
        <v>En riesgo en cumplimiento</v>
      </c>
      <c r="V122" s="771"/>
      <c r="W122" s="553">
        <v>0</v>
      </c>
      <c r="X122" s="551" t="str">
        <f t="shared" si="16"/>
        <v>No hay Programación</v>
      </c>
      <c r="Y122" s="764" t="str">
        <f t="shared" si="23"/>
        <v>De acuerdo con lo programado</v>
      </c>
      <c r="Z122" s="764"/>
      <c r="AA122" s="553">
        <v>0</v>
      </c>
      <c r="AB122" s="551" t="str">
        <f t="shared" si="17"/>
        <v>No hay Programación</v>
      </c>
      <c r="AC122" s="764" t="str">
        <f t="shared" si="24"/>
        <v>De acuerdo con lo programado</v>
      </c>
      <c r="AD122" s="765"/>
      <c r="AE122" s="578">
        <v>0</v>
      </c>
      <c r="AF122" s="551" t="str">
        <f t="shared" si="18"/>
        <v>No hay Programación</v>
      </c>
      <c r="AG122" s="764" t="str">
        <f t="shared" si="25"/>
        <v>De acuerdo con lo programado</v>
      </c>
      <c r="AH122" s="764"/>
      <c r="AI122" s="552">
        <v>0</v>
      </c>
      <c r="AJ122" s="554">
        <f t="shared" si="19"/>
        <v>0</v>
      </c>
      <c r="AK122" s="764" t="str">
        <f t="shared" si="26"/>
        <v>En riesgo en cumplimiento</v>
      </c>
      <c r="AL122" s="1082" t="s">
        <v>3793</v>
      </c>
    </row>
    <row r="123" spans="1:38" ht="59.15" customHeight="1">
      <c r="A123" s="267">
        <f t="shared" si="21"/>
        <v>108</v>
      </c>
      <c r="B123" s="267">
        <v>0</v>
      </c>
      <c r="C123" s="267">
        <v>0</v>
      </c>
      <c r="D123" s="267">
        <v>0</v>
      </c>
      <c r="E123" s="267">
        <v>0</v>
      </c>
      <c r="F123" s="731" t="s">
        <v>3794</v>
      </c>
      <c r="G123" s="732" t="s">
        <v>3795</v>
      </c>
      <c r="H123" s="732" t="s">
        <v>207</v>
      </c>
      <c r="I123" s="553">
        <v>0</v>
      </c>
      <c r="J123" s="729">
        <v>1</v>
      </c>
      <c r="K123" s="268">
        <f t="shared" si="27"/>
        <v>1</v>
      </c>
      <c r="L123" s="553">
        <v>0</v>
      </c>
      <c r="M123" s="553">
        <v>0</v>
      </c>
      <c r="N123" s="530">
        <f t="shared" si="28"/>
        <v>0</v>
      </c>
      <c r="O123" s="530">
        <f t="shared" si="29"/>
        <v>1</v>
      </c>
      <c r="P123" s="730"/>
      <c r="Q123" s="635" t="s">
        <v>3796</v>
      </c>
      <c r="R123" s="635"/>
      <c r="S123" s="553">
        <v>0</v>
      </c>
      <c r="T123" s="551" t="str">
        <f t="shared" si="15"/>
        <v>No hay Programación</v>
      </c>
      <c r="U123" s="764" t="str">
        <f t="shared" si="22"/>
        <v>De acuerdo con lo programado</v>
      </c>
      <c r="V123" s="771"/>
      <c r="W123" s="552">
        <v>1</v>
      </c>
      <c r="X123" s="551">
        <f t="shared" si="16"/>
        <v>1</v>
      </c>
      <c r="Y123" s="764" t="str">
        <f t="shared" si="23"/>
        <v>De acuerdo con lo programado</v>
      </c>
      <c r="Z123" s="764"/>
      <c r="AA123" s="553">
        <v>0</v>
      </c>
      <c r="AB123" s="551" t="str">
        <f t="shared" si="17"/>
        <v>No hay Programación</v>
      </c>
      <c r="AC123" s="764" t="str">
        <f t="shared" si="24"/>
        <v>De acuerdo con lo programado</v>
      </c>
      <c r="AD123" s="765"/>
      <c r="AE123" s="578">
        <v>0</v>
      </c>
      <c r="AF123" s="551" t="str">
        <f t="shared" si="18"/>
        <v>No hay Programación</v>
      </c>
      <c r="AG123" s="764" t="str">
        <f t="shared" si="25"/>
        <v>De acuerdo con lo programado</v>
      </c>
      <c r="AH123" s="764"/>
      <c r="AI123" s="569">
        <f t="shared" si="20"/>
        <v>1</v>
      </c>
      <c r="AJ123" s="554">
        <f t="shared" si="19"/>
        <v>1</v>
      </c>
      <c r="AK123" s="764" t="str">
        <f t="shared" si="26"/>
        <v>De acuerdo con lo programado</v>
      </c>
      <c r="AL123" s="1082"/>
    </row>
    <row r="124" spans="1:38" ht="59.15" customHeight="1" thickTop="1" thickBot="1">
      <c r="A124" s="267">
        <f t="shared" si="21"/>
        <v>109</v>
      </c>
      <c r="B124" s="267">
        <v>0</v>
      </c>
      <c r="C124" s="267">
        <v>0</v>
      </c>
      <c r="D124" s="267">
        <v>0</v>
      </c>
      <c r="E124" s="267">
        <v>0</v>
      </c>
      <c r="F124" s="731" t="s">
        <v>3797</v>
      </c>
      <c r="G124" s="732" t="s">
        <v>3798</v>
      </c>
      <c r="H124" s="732" t="s">
        <v>207</v>
      </c>
      <c r="I124" s="729">
        <v>1</v>
      </c>
      <c r="J124" s="553">
        <v>0</v>
      </c>
      <c r="K124" s="268">
        <f t="shared" si="27"/>
        <v>1</v>
      </c>
      <c r="L124" s="553">
        <v>0</v>
      </c>
      <c r="M124" s="553">
        <v>0</v>
      </c>
      <c r="N124" s="530">
        <f t="shared" si="28"/>
        <v>0</v>
      </c>
      <c r="O124" s="530">
        <f t="shared" si="29"/>
        <v>1</v>
      </c>
      <c r="P124" s="730"/>
      <c r="Q124" s="635" t="s">
        <v>3796</v>
      </c>
      <c r="R124" s="635"/>
      <c r="S124" s="672">
        <v>1</v>
      </c>
      <c r="T124" s="551">
        <f t="shared" si="15"/>
        <v>1</v>
      </c>
      <c r="U124" s="764" t="str">
        <f t="shared" si="22"/>
        <v>De acuerdo con lo programado</v>
      </c>
      <c r="V124" s="771"/>
      <c r="W124" s="553">
        <v>0</v>
      </c>
      <c r="X124" s="551" t="str">
        <f t="shared" si="16"/>
        <v>No hay Programación</v>
      </c>
      <c r="Y124" s="764" t="str">
        <f t="shared" si="23"/>
        <v>De acuerdo con lo programado</v>
      </c>
      <c r="Z124" s="764"/>
      <c r="AA124" s="553">
        <v>0</v>
      </c>
      <c r="AB124" s="551" t="str">
        <f t="shared" si="17"/>
        <v>No hay Programación</v>
      </c>
      <c r="AC124" s="764" t="str">
        <f t="shared" si="24"/>
        <v>De acuerdo con lo programado</v>
      </c>
      <c r="AD124" s="765"/>
      <c r="AE124" s="578">
        <v>0</v>
      </c>
      <c r="AF124" s="551" t="str">
        <f t="shared" si="18"/>
        <v>No hay Programación</v>
      </c>
      <c r="AG124" s="764" t="str">
        <f t="shared" si="25"/>
        <v>De acuerdo con lo programado</v>
      </c>
      <c r="AH124" s="764"/>
      <c r="AI124" s="569">
        <f t="shared" si="20"/>
        <v>1</v>
      </c>
      <c r="AJ124" s="554">
        <f t="shared" si="19"/>
        <v>1</v>
      </c>
      <c r="AK124" s="764" t="str">
        <f t="shared" si="26"/>
        <v>De acuerdo con lo programado</v>
      </c>
      <c r="AL124" s="856"/>
    </row>
    <row r="125" spans="1:38" ht="59.15" customHeight="1" thickTop="1" thickBot="1">
      <c r="A125" s="267">
        <f t="shared" si="21"/>
        <v>110</v>
      </c>
      <c r="B125" s="267">
        <v>12</v>
      </c>
      <c r="C125" s="267">
        <v>0</v>
      </c>
      <c r="D125" s="267">
        <v>0</v>
      </c>
      <c r="E125" s="267" t="s">
        <v>3799</v>
      </c>
      <c r="F125" s="1448" t="s">
        <v>3800</v>
      </c>
      <c r="G125" s="1449"/>
      <c r="H125" s="1450"/>
      <c r="I125" s="553">
        <v>0</v>
      </c>
      <c r="J125" s="553">
        <v>0</v>
      </c>
      <c r="K125" s="268">
        <f t="shared" si="27"/>
        <v>0</v>
      </c>
      <c r="L125" s="553">
        <v>0</v>
      </c>
      <c r="M125" s="553">
        <v>0</v>
      </c>
      <c r="N125" s="530">
        <f t="shared" si="28"/>
        <v>0</v>
      </c>
      <c r="O125" s="530">
        <f t="shared" si="29"/>
        <v>0</v>
      </c>
      <c r="P125" s="730"/>
      <c r="Q125" s="635"/>
      <c r="R125" s="635"/>
      <c r="S125" s="553">
        <v>0</v>
      </c>
      <c r="T125" s="551" t="str">
        <f t="shared" si="15"/>
        <v>No hay Programación</v>
      </c>
      <c r="U125" s="764" t="str">
        <f t="shared" si="22"/>
        <v>De acuerdo con lo programado</v>
      </c>
      <c r="V125" s="771"/>
      <c r="W125" s="553">
        <v>0</v>
      </c>
      <c r="X125" s="551" t="str">
        <f t="shared" si="16"/>
        <v>No hay Programación</v>
      </c>
      <c r="Y125" s="764" t="str">
        <f t="shared" si="23"/>
        <v>De acuerdo con lo programado</v>
      </c>
      <c r="Z125" s="764"/>
      <c r="AA125" s="553">
        <v>0</v>
      </c>
      <c r="AB125" s="551" t="str">
        <f t="shared" si="17"/>
        <v>No hay Programación</v>
      </c>
      <c r="AC125" s="764" t="str">
        <f t="shared" si="24"/>
        <v>De acuerdo con lo programado</v>
      </c>
      <c r="AD125" s="765"/>
      <c r="AE125" s="578">
        <v>0</v>
      </c>
      <c r="AF125" s="551" t="str">
        <f t="shared" si="18"/>
        <v>No hay Programación</v>
      </c>
      <c r="AG125" s="764" t="str">
        <f t="shared" si="25"/>
        <v>De acuerdo con lo programado</v>
      </c>
      <c r="AH125" s="764"/>
      <c r="AI125" s="552">
        <v>0</v>
      </c>
      <c r="AJ125" s="554" t="str">
        <f t="shared" si="19"/>
        <v>No hay Programación</v>
      </c>
      <c r="AK125" s="764" t="str">
        <f t="shared" si="26"/>
        <v>De acuerdo con lo programado</v>
      </c>
      <c r="AL125" s="856"/>
    </row>
    <row r="126" spans="1:38" ht="100.5" customHeight="1" thickTop="1" thickBot="1">
      <c r="A126" s="267">
        <f t="shared" si="21"/>
        <v>111</v>
      </c>
      <c r="B126" s="267">
        <v>12</v>
      </c>
      <c r="C126" s="267">
        <v>0</v>
      </c>
      <c r="D126" s="267">
        <v>0</v>
      </c>
      <c r="E126" s="267" t="s">
        <v>3799</v>
      </c>
      <c r="F126" s="731" t="s">
        <v>3801</v>
      </c>
      <c r="G126" s="732" t="s">
        <v>3802</v>
      </c>
      <c r="H126" s="732" t="s">
        <v>207</v>
      </c>
      <c r="I126" s="729">
        <v>18</v>
      </c>
      <c r="J126" s="729">
        <v>16</v>
      </c>
      <c r="K126" s="268">
        <f t="shared" si="27"/>
        <v>34</v>
      </c>
      <c r="L126" s="729">
        <v>16</v>
      </c>
      <c r="M126" s="729">
        <v>13</v>
      </c>
      <c r="N126" s="530">
        <f t="shared" si="28"/>
        <v>29</v>
      </c>
      <c r="O126" s="530">
        <f t="shared" si="29"/>
        <v>63</v>
      </c>
      <c r="P126" s="730"/>
      <c r="Q126" s="635" t="s">
        <v>3803</v>
      </c>
      <c r="R126" s="635" t="s">
        <v>3804</v>
      </c>
      <c r="S126" s="672">
        <v>17</v>
      </c>
      <c r="T126" s="551">
        <f t="shared" si="15"/>
        <v>0.94444444444444442</v>
      </c>
      <c r="U126" s="764" t="str">
        <f t="shared" si="22"/>
        <v>De acuerdo con lo programado</v>
      </c>
      <c r="V126" s="771"/>
      <c r="W126" s="552">
        <v>17</v>
      </c>
      <c r="X126" s="551">
        <f t="shared" si="16"/>
        <v>1.0625</v>
      </c>
      <c r="Y126" s="764" t="str">
        <f t="shared" si="23"/>
        <v>De acuerdo con lo programado</v>
      </c>
      <c r="Z126" s="764"/>
      <c r="AA126" s="553">
        <v>15</v>
      </c>
      <c r="AB126" s="551">
        <f t="shared" si="17"/>
        <v>0.9375</v>
      </c>
      <c r="AC126" s="764" t="str">
        <f t="shared" si="24"/>
        <v>De acuerdo con lo programado</v>
      </c>
      <c r="AD126" s="765"/>
      <c r="AE126" s="578">
        <v>12</v>
      </c>
      <c r="AF126" s="551">
        <f t="shared" si="18"/>
        <v>0.92307692307692313</v>
      </c>
      <c r="AG126" s="764" t="str">
        <f t="shared" si="25"/>
        <v>De acuerdo con lo programado</v>
      </c>
      <c r="AH126" s="764"/>
      <c r="AI126" s="569">
        <f t="shared" si="20"/>
        <v>61</v>
      </c>
      <c r="AJ126" s="554">
        <f t="shared" si="19"/>
        <v>0.96825396825396826</v>
      </c>
      <c r="AK126" s="764" t="str">
        <f t="shared" si="26"/>
        <v>De acuerdo con lo programado</v>
      </c>
      <c r="AL126" s="856"/>
    </row>
    <row r="127" spans="1:38" ht="56.15" customHeight="1" thickTop="1" thickBot="1">
      <c r="A127" s="267">
        <f t="shared" si="21"/>
        <v>112</v>
      </c>
      <c r="B127" s="267">
        <v>12</v>
      </c>
      <c r="C127" s="267">
        <v>0</v>
      </c>
      <c r="D127" s="267">
        <v>0</v>
      </c>
      <c r="E127" s="267" t="s">
        <v>3799</v>
      </c>
      <c r="F127" s="731" t="s">
        <v>3801</v>
      </c>
      <c r="G127" s="732" t="s">
        <v>182</v>
      </c>
      <c r="H127" s="732" t="s">
        <v>3805</v>
      </c>
      <c r="I127" s="729">
        <v>6</v>
      </c>
      <c r="J127" s="729">
        <v>8</v>
      </c>
      <c r="K127" s="268">
        <f t="shared" si="27"/>
        <v>14</v>
      </c>
      <c r="L127" s="729">
        <v>8</v>
      </c>
      <c r="M127" s="729">
        <v>6</v>
      </c>
      <c r="N127" s="530">
        <f t="shared" si="28"/>
        <v>14</v>
      </c>
      <c r="O127" s="530">
        <f t="shared" si="29"/>
        <v>28</v>
      </c>
      <c r="P127" s="730"/>
      <c r="Q127" s="635" t="s">
        <v>3803</v>
      </c>
      <c r="R127" s="635"/>
      <c r="S127" s="672">
        <v>5</v>
      </c>
      <c r="T127" s="551">
        <f t="shared" si="15"/>
        <v>0.83333333333333337</v>
      </c>
      <c r="U127" s="764" t="str">
        <f t="shared" si="22"/>
        <v>Atraso Leve</v>
      </c>
      <c r="V127" s="771"/>
      <c r="W127" s="552">
        <v>5</v>
      </c>
      <c r="X127" s="551">
        <f t="shared" si="16"/>
        <v>0.625</v>
      </c>
      <c r="Y127" s="764" t="str">
        <f t="shared" si="23"/>
        <v>Atraso Leve</v>
      </c>
      <c r="Z127" s="764" t="s">
        <v>3806</v>
      </c>
      <c r="AA127" s="553">
        <v>9</v>
      </c>
      <c r="AB127" s="551">
        <f t="shared" si="17"/>
        <v>1.125</v>
      </c>
      <c r="AC127" s="764" t="str">
        <f t="shared" si="24"/>
        <v>De acuerdo con lo programado</v>
      </c>
      <c r="AD127" s="765"/>
      <c r="AE127" s="578">
        <v>6</v>
      </c>
      <c r="AF127" s="551">
        <f t="shared" si="18"/>
        <v>1</v>
      </c>
      <c r="AG127" s="764" t="str">
        <f t="shared" si="25"/>
        <v>De acuerdo con lo programado</v>
      </c>
      <c r="AH127" s="764"/>
      <c r="AI127" s="569">
        <f t="shared" si="20"/>
        <v>25</v>
      </c>
      <c r="AJ127" s="554">
        <f t="shared" si="19"/>
        <v>0.8928571428571429</v>
      </c>
      <c r="AK127" s="764" t="str">
        <f t="shared" si="26"/>
        <v>Atraso Leve</v>
      </c>
      <c r="AL127" s="856"/>
    </row>
    <row r="128" spans="1:38" ht="56.15" customHeight="1" thickTop="1" thickBot="1">
      <c r="A128" s="267">
        <f t="shared" si="21"/>
        <v>113</v>
      </c>
      <c r="B128" s="267">
        <v>12</v>
      </c>
      <c r="C128" s="267">
        <v>0</v>
      </c>
      <c r="D128" s="267">
        <v>0</v>
      </c>
      <c r="E128" s="267" t="s">
        <v>3799</v>
      </c>
      <c r="F128" s="731" t="s">
        <v>3801</v>
      </c>
      <c r="G128" s="732" t="s">
        <v>186</v>
      </c>
      <c r="H128" s="732" t="s">
        <v>207</v>
      </c>
      <c r="I128" s="729">
        <v>1</v>
      </c>
      <c r="J128" s="729">
        <v>3</v>
      </c>
      <c r="K128" s="268">
        <f t="shared" si="27"/>
        <v>4</v>
      </c>
      <c r="L128" s="729">
        <v>2</v>
      </c>
      <c r="M128" s="729">
        <v>2</v>
      </c>
      <c r="N128" s="530">
        <f t="shared" si="28"/>
        <v>4</v>
      </c>
      <c r="O128" s="530">
        <f t="shared" si="29"/>
        <v>8</v>
      </c>
      <c r="P128" s="730"/>
      <c r="Q128" s="635" t="s">
        <v>3803</v>
      </c>
      <c r="R128" s="635"/>
      <c r="S128" s="672">
        <v>1</v>
      </c>
      <c r="T128" s="551">
        <f t="shared" si="15"/>
        <v>1</v>
      </c>
      <c r="U128" s="764" t="str">
        <f t="shared" si="22"/>
        <v>De acuerdo con lo programado</v>
      </c>
      <c r="V128" s="771"/>
      <c r="W128" s="552">
        <v>1</v>
      </c>
      <c r="X128" s="551">
        <f t="shared" si="16"/>
        <v>0.33333333333333331</v>
      </c>
      <c r="Y128" s="764" t="str">
        <f t="shared" si="23"/>
        <v>En riesgo en cumplimiento</v>
      </c>
      <c r="Z128" s="764" t="s">
        <v>3807</v>
      </c>
      <c r="AA128" s="553">
        <v>4</v>
      </c>
      <c r="AB128" s="551">
        <f t="shared" si="17"/>
        <v>2</v>
      </c>
      <c r="AC128" s="764" t="str">
        <f t="shared" si="24"/>
        <v>De acuerdo con lo programado</v>
      </c>
      <c r="AD128" s="765" t="s">
        <v>3808</v>
      </c>
      <c r="AE128" s="578">
        <v>2</v>
      </c>
      <c r="AF128" s="551">
        <f t="shared" si="18"/>
        <v>1</v>
      </c>
      <c r="AG128" s="764" t="str">
        <f t="shared" si="25"/>
        <v>De acuerdo con lo programado</v>
      </c>
      <c r="AH128" s="764"/>
      <c r="AI128" s="569">
        <f t="shared" si="20"/>
        <v>8</v>
      </c>
      <c r="AJ128" s="554">
        <f t="shared" si="19"/>
        <v>1</v>
      </c>
      <c r="AK128" s="764" t="str">
        <f t="shared" si="26"/>
        <v>De acuerdo con lo programado</v>
      </c>
      <c r="AL128" s="856"/>
    </row>
    <row r="129" spans="1:38" ht="56.15" customHeight="1" thickTop="1" thickBot="1">
      <c r="A129" s="267">
        <f t="shared" si="21"/>
        <v>114</v>
      </c>
      <c r="B129" s="267">
        <v>12</v>
      </c>
      <c r="C129" s="267">
        <v>0</v>
      </c>
      <c r="D129" s="267">
        <v>0</v>
      </c>
      <c r="E129" s="267" t="s">
        <v>3799</v>
      </c>
      <c r="F129" s="731" t="s">
        <v>3809</v>
      </c>
      <c r="G129" s="732" t="s">
        <v>170</v>
      </c>
      <c r="H129" s="732" t="s">
        <v>205</v>
      </c>
      <c r="I129" s="729">
        <v>1</v>
      </c>
      <c r="J129" s="729">
        <v>1</v>
      </c>
      <c r="K129" s="268">
        <f t="shared" si="27"/>
        <v>2</v>
      </c>
      <c r="L129" s="729">
        <v>1</v>
      </c>
      <c r="M129" s="553">
        <v>0</v>
      </c>
      <c r="N129" s="530">
        <f t="shared" si="28"/>
        <v>1</v>
      </c>
      <c r="O129" s="530">
        <f t="shared" si="29"/>
        <v>3</v>
      </c>
      <c r="P129" s="730"/>
      <c r="Q129" s="635" t="s">
        <v>3803</v>
      </c>
      <c r="R129" s="635"/>
      <c r="S129" s="672">
        <v>1</v>
      </c>
      <c r="T129" s="551">
        <f t="shared" si="15"/>
        <v>1</v>
      </c>
      <c r="U129" s="764" t="str">
        <f t="shared" si="22"/>
        <v>De acuerdo con lo programado</v>
      </c>
      <c r="V129" s="771"/>
      <c r="W129" s="552">
        <v>1</v>
      </c>
      <c r="X129" s="551">
        <f t="shared" si="16"/>
        <v>1</v>
      </c>
      <c r="Y129" s="764" t="str">
        <f t="shared" si="23"/>
        <v>De acuerdo con lo programado</v>
      </c>
      <c r="Z129" s="764"/>
      <c r="AA129" s="553">
        <v>3</v>
      </c>
      <c r="AB129" s="551">
        <f t="shared" si="17"/>
        <v>3</v>
      </c>
      <c r="AC129" s="764" t="str">
        <f t="shared" si="24"/>
        <v>De acuerdo con lo programado</v>
      </c>
      <c r="AD129" s="765" t="s">
        <v>3810</v>
      </c>
      <c r="AE129" s="578">
        <v>2</v>
      </c>
      <c r="AF129" s="551" t="str">
        <f t="shared" si="18"/>
        <v>No hay Programación</v>
      </c>
      <c r="AG129" s="764" t="str">
        <f t="shared" si="25"/>
        <v>De acuerdo con lo programado</v>
      </c>
      <c r="AH129" s="764" t="s">
        <v>3811</v>
      </c>
      <c r="AI129" s="569">
        <f t="shared" si="20"/>
        <v>7</v>
      </c>
      <c r="AJ129" s="554">
        <f t="shared" si="19"/>
        <v>2.3333333333333335</v>
      </c>
      <c r="AK129" s="764" t="str">
        <f t="shared" si="26"/>
        <v>De acuerdo con lo programado</v>
      </c>
      <c r="AL129" s="1082" t="s">
        <v>3811</v>
      </c>
    </row>
    <row r="130" spans="1:38" ht="56.15" customHeight="1" thickTop="1" thickBot="1">
      <c r="A130" s="267">
        <f t="shared" si="21"/>
        <v>115</v>
      </c>
      <c r="B130" s="267">
        <v>12</v>
      </c>
      <c r="C130" s="267">
        <v>0</v>
      </c>
      <c r="D130" s="267">
        <v>0</v>
      </c>
      <c r="E130" s="267" t="s">
        <v>3799</v>
      </c>
      <c r="F130" s="731" t="s">
        <v>3812</v>
      </c>
      <c r="G130" s="732" t="s">
        <v>187</v>
      </c>
      <c r="H130" s="732" t="s">
        <v>204</v>
      </c>
      <c r="I130" s="729">
        <v>30</v>
      </c>
      <c r="J130" s="729">
        <v>25</v>
      </c>
      <c r="K130" s="268">
        <f t="shared" si="27"/>
        <v>55</v>
      </c>
      <c r="L130" s="729">
        <v>45</v>
      </c>
      <c r="M130" s="729">
        <v>40</v>
      </c>
      <c r="N130" s="530">
        <f t="shared" si="28"/>
        <v>85</v>
      </c>
      <c r="O130" s="530">
        <f t="shared" si="29"/>
        <v>140</v>
      </c>
      <c r="P130" s="730"/>
      <c r="Q130" s="635" t="s">
        <v>3803</v>
      </c>
      <c r="R130" s="921" t="s">
        <v>3813</v>
      </c>
      <c r="S130" s="672">
        <v>30</v>
      </c>
      <c r="T130" s="551">
        <f t="shared" si="15"/>
        <v>1</v>
      </c>
      <c r="U130" s="764" t="str">
        <f t="shared" si="22"/>
        <v>De acuerdo con lo programado</v>
      </c>
      <c r="V130" s="771"/>
      <c r="W130" s="552">
        <v>30</v>
      </c>
      <c r="X130" s="551">
        <f t="shared" si="16"/>
        <v>1.2</v>
      </c>
      <c r="Y130" s="764" t="str">
        <f t="shared" si="23"/>
        <v>De acuerdo con lo programado</v>
      </c>
      <c r="Z130" s="764"/>
      <c r="AA130" s="553">
        <v>32</v>
      </c>
      <c r="AB130" s="551">
        <f t="shared" si="17"/>
        <v>0.71111111111111114</v>
      </c>
      <c r="AC130" s="764" t="str">
        <f t="shared" si="24"/>
        <v>Atraso Leve</v>
      </c>
      <c r="AD130" s="765"/>
      <c r="AE130" s="578">
        <v>68</v>
      </c>
      <c r="AF130" s="551">
        <f t="shared" si="18"/>
        <v>1.7</v>
      </c>
      <c r="AG130" s="764" t="str">
        <f t="shared" si="25"/>
        <v>De acuerdo con lo programado</v>
      </c>
      <c r="AH130" s="764" t="s">
        <v>3814</v>
      </c>
      <c r="AI130" s="569">
        <f t="shared" si="20"/>
        <v>160</v>
      </c>
      <c r="AJ130" s="554">
        <f t="shared" si="19"/>
        <v>1.1428571428571428</v>
      </c>
      <c r="AK130" s="764" t="str">
        <f t="shared" si="26"/>
        <v>De acuerdo con lo programado</v>
      </c>
      <c r="AL130" s="856"/>
    </row>
    <row r="131" spans="1:38" ht="56.15" customHeight="1" thickTop="1" thickBot="1">
      <c r="A131" s="267">
        <f t="shared" si="21"/>
        <v>116</v>
      </c>
      <c r="B131" s="267">
        <v>12</v>
      </c>
      <c r="C131" s="267">
        <v>0</v>
      </c>
      <c r="D131" s="267">
        <v>0</v>
      </c>
      <c r="E131" s="267" t="s">
        <v>3799</v>
      </c>
      <c r="F131" s="731" t="s">
        <v>3812</v>
      </c>
      <c r="G131" s="732" t="s">
        <v>159</v>
      </c>
      <c r="H131" s="732" t="s">
        <v>207</v>
      </c>
      <c r="I131" s="729">
        <v>1</v>
      </c>
      <c r="J131" s="729">
        <v>2</v>
      </c>
      <c r="K131" s="268">
        <f t="shared" si="27"/>
        <v>3</v>
      </c>
      <c r="L131" s="729">
        <v>6</v>
      </c>
      <c r="M131" s="729">
        <v>3</v>
      </c>
      <c r="N131" s="530">
        <f t="shared" si="28"/>
        <v>9</v>
      </c>
      <c r="O131" s="530">
        <f t="shared" si="29"/>
        <v>12</v>
      </c>
      <c r="P131" s="730"/>
      <c r="Q131" s="635" t="s">
        <v>3803</v>
      </c>
      <c r="R131" s="635"/>
      <c r="S131" s="672">
        <v>1</v>
      </c>
      <c r="T131" s="551">
        <f t="shared" si="15"/>
        <v>1</v>
      </c>
      <c r="U131" s="764" t="str">
        <f t="shared" si="22"/>
        <v>De acuerdo con lo programado</v>
      </c>
      <c r="V131" s="771"/>
      <c r="W131" s="552">
        <v>1</v>
      </c>
      <c r="X131" s="551">
        <f t="shared" si="16"/>
        <v>0.5</v>
      </c>
      <c r="Y131" s="764" t="str">
        <f t="shared" si="23"/>
        <v>Atraso Leve</v>
      </c>
      <c r="Z131" s="764" t="s">
        <v>3815</v>
      </c>
      <c r="AA131" s="553">
        <v>5</v>
      </c>
      <c r="AB131" s="551">
        <f t="shared" si="17"/>
        <v>0.83333333333333337</v>
      </c>
      <c r="AC131" s="764" t="str">
        <f t="shared" si="24"/>
        <v>Atraso Leve</v>
      </c>
      <c r="AD131" s="765"/>
      <c r="AE131" s="578">
        <v>4</v>
      </c>
      <c r="AF131" s="551">
        <f t="shared" si="18"/>
        <v>1.3333333333333333</v>
      </c>
      <c r="AG131" s="764" t="str">
        <f t="shared" si="25"/>
        <v>De acuerdo con lo programado</v>
      </c>
      <c r="AH131" s="764"/>
      <c r="AI131" s="569">
        <f t="shared" si="20"/>
        <v>11</v>
      </c>
      <c r="AJ131" s="554">
        <f t="shared" si="19"/>
        <v>0.91666666666666663</v>
      </c>
      <c r="AK131" s="764" t="str">
        <f t="shared" si="26"/>
        <v>De acuerdo con lo programado</v>
      </c>
      <c r="AL131" s="856"/>
    </row>
    <row r="132" spans="1:38" ht="56.15" customHeight="1">
      <c r="A132" s="267">
        <f t="shared" si="21"/>
        <v>117</v>
      </c>
      <c r="B132" s="267">
        <v>12</v>
      </c>
      <c r="C132" s="267">
        <v>0</v>
      </c>
      <c r="D132" s="267">
        <v>0</v>
      </c>
      <c r="E132" s="267" t="s">
        <v>3799</v>
      </c>
      <c r="F132" s="731" t="s">
        <v>3812</v>
      </c>
      <c r="G132" s="732" t="s">
        <v>151</v>
      </c>
      <c r="H132" s="732" t="s">
        <v>207</v>
      </c>
      <c r="I132" s="729">
        <v>2</v>
      </c>
      <c r="J132" s="729">
        <v>3</v>
      </c>
      <c r="K132" s="268">
        <f t="shared" si="27"/>
        <v>5</v>
      </c>
      <c r="L132" s="729">
        <v>3</v>
      </c>
      <c r="M132" s="729">
        <v>2</v>
      </c>
      <c r="N132" s="530">
        <f t="shared" si="28"/>
        <v>5</v>
      </c>
      <c r="O132" s="530">
        <f t="shared" si="29"/>
        <v>10</v>
      </c>
      <c r="P132" s="730"/>
      <c r="Q132" s="635" t="s">
        <v>3803</v>
      </c>
      <c r="R132" s="635" t="s">
        <v>3816</v>
      </c>
      <c r="S132" s="672">
        <v>5</v>
      </c>
      <c r="T132" s="551">
        <f t="shared" ref="T132:T196" si="53">IF(S132="","No hay ejecución",IF(AND(I132=0),"No hay Programación", S132/I132))</f>
        <v>2.5</v>
      </c>
      <c r="U132" s="764" t="str">
        <f t="shared" si="22"/>
        <v>De acuerdo con lo programado</v>
      </c>
      <c r="V132" s="771" t="s">
        <v>3816</v>
      </c>
      <c r="W132" s="552">
        <v>5</v>
      </c>
      <c r="X132" s="551">
        <f t="shared" ref="X132:X196" si="54">IF(W132="","No hay ejecución",IF(AND(J132=0),"No hay Programación", W132/J132))</f>
        <v>1.6666666666666667</v>
      </c>
      <c r="Y132" s="764" t="str">
        <f t="shared" si="23"/>
        <v>De acuerdo con lo programado</v>
      </c>
      <c r="Z132" s="764" t="s">
        <v>3817</v>
      </c>
      <c r="AA132" s="553">
        <v>3</v>
      </c>
      <c r="AB132" s="551">
        <f t="shared" ref="AB132:AB196" si="55">IF(AA132="","No hay ejecución",IF(AND(L132=0),"No hay Programación", AA132/L132))</f>
        <v>1</v>
      </c>
      <c r="AC132" s="764" t="str">
        <f t="shared" si="24"/>
        <v>De acuerdo con lo programado</v>
      </c>
      <c r="AD132" s="765"/>
      <c r="AE132" s="578">
        <v>2</v>
      </c>
      <c r="AF132" s="551">
        <f t="shared" ref="AF132:AF196" si="56">IF(AE132="","No hay ejecución",IF(AND(M132=0),"No hay Programación", AE132/M132))</f>
        <v>1</v>
      </c>
      <c r="AG132" s="764" t="str">
        <f t="shared" si="25"/>
        <v>De acuerdo con lo programado</v>
      </c>
      <c r="AH132" s="764"/>
      <c r="AI132" s="569">
        <f t="shared" ref="AI132:AI196" si="57">AE132+AA132+W132+S132</f>
        <v>15</v>
      </c>
      <c r="AJ132" s="554">
        <f t="shared" ref="AJ132:AJ196" si="58">IF(AI132="","No hay ejecución",IF(AND(O132=0),"No hay Programación", AI132/O132))</f>
        <v>1.5</v>
      </c>
      <c r="AK132" s="764" t="str">
        <f t="shared" si="26"/>
        <v>De acuerdo con lo programado</v>
      </c>
      <c r="AL132" s="1082" t="s">
        <v>3818</v>
      </c>
    </row>
    <row r="133" spans="1:38" ht="56.15" customHeight="1">
      <c r="A133" s="267">
        <f t="shared" si="21"/>
        <v>118</v>
      </c>
      <c r="B133" s="267">
        <v>12</v>
      </c>
      <c r="C133" s="267">
        <v>0</v>
      </c>
      <c r="D133" s="267">
        <v>0</v>
      </c>
      <c r="E133" s="267" t="s">
        <v>3799</v>
      </c>
      <c r="F133" s="731" t="s">
        <v>3812</v>
      </c>
      <c r="G133" s="732" t="s">
        <v>163</v>
      </c>
      <c r="H133" s="732" t="s">
        <v>207</v>
      </c>
      <c r="I133" s="553">
        <v>0</v>
      </c>
      <c r="J133" s="553">
        <v>0</v>
      </c>
      <c r="K133" s="268">
        <f t="shared" si="27"/>
        <v>0</v>
      </c>
      <c r="L133" s="729">
        <v>1</v>
      </c>
      <c r="M133" s="553">
        <v>0</v>
      </c>
      <c r="N133" s="530">
        <f t="shared" si="28"/>
        <v>1</v>
      </c>
      <c r="O133" s="530">
        <f t="shared" si="29"/>
        <v>1</v>
      </c>
      <c r="P133" s="730"/>
      <c r="Q133" s="635" t="s">
        <v>3803</v>
      </c>
      <c r="R133" s="635"/>
      <c r="S133" s="553">
        <v>0</v>
      </c>
      <c r="T133" s="551" t="str">
        <f t="shared" si="53"/>
        <v>No hay Programación</v>
      </c>
      <c r="U133" s="764" t="str">
        <f t="shared" si="22"/>
        <v>De acuerdo con lo programado</v>
      </c>
      <c r="V133" s="771"/>
      <c r="W133" s="553">
        <v>0</v>
      </c>
      <c r="X133" s="551" t="str">
        <f t="shared" si="54"/>
        <v>No hay Programación</v>
      </c>
      <c r="Y133" s="764" t="str">
        <f t="shared" si="23"/>
        <v>De acuerdo con lo programado</v>
      </c>
      <c r="Z133" s="764"/>
      <c r="AA133" s="553">
        <v>0</v>
      </c>
      <c r="AB133" s="551">
        <f t="shared" si="55"/>
        <v>0</v>
      </c>
      <c r="AC133" s="764" t="str">
        <f t="shared" si="24"/>
        <v>En riesgo en cumplimiento</v>
      </c>
      <c r="AD133" s="765"/>
      <c r="AE133" s="578">
        <v>1</v>
      </c>
      <c r="AF133" s="551" t="str">
        <f t="shared" si="56"/>
        <v>No hay Programación</v>
      </c>
      <c r="AG133" s="764" t="str">
        <f t="shared" si="25"/>
        <v>De acuerdo con lo programado</v>
      </c>
      <c r="AH133" s="764" t="s">
        <v>3819</v>
      </c>
      <c r="AI133" s="552">
        <v>0</v>
      </c>
      <c r="AJ133" s="554">
        <f t="shared" si="58"/>
        <v>0</v>
      </c>
      <c r="AK133" s="764" t="str">
        <f t="shared" si="26"/>
        <v>En riesgo en cumplimiento</v>
      </c>
      <c r="AL133" s="1082" t="s">
        <v>3786</v>
      </c>
    </row>
    <row r="134" spans="1:38" ht="56.15" customHeight="1">
      <c r="A134" s="267">
        <f t="shared" si="21"/>
        <v>119</v>
      </c>
      <c r="B134" s="267">
        <v>12</v>
      </c>
      <c r="C134" s="267">
        <v>0</v>
      </c>
      <c r="D134" s="267">
        <v>0</v>
      </c>
      <c r="E134" s="267" t="s">
        <v>3799</v>
      </c>
      <c r="F134" s="731" t="s">
        <v>3812</v>
      </c>
      <c r="G134" s="732" t="s">
        <v>168</v>
      </c>
      <c r="H134" s="732" t="s">
        <v>207</v>
      </c>
      <c r="I134" s="553">
        <v>0</v>
      </c>
      <c r="J134" s="729">
        <v>1</v>
      </c>
      <c r="K134" s="268">
        <f t="shared" si="27"/>
        <v>1</v>
      </c>
      <c r="L134" s="729">
        <v>1</v>
      </c>
      <c r="M134" s="729">
        <v>2</v>
      </c>
      <c r="N134" s="530">
        <f t="shared" si="28"/>
        <v>3</v>
      </c>
      <c r="O134" s="530">
        <f t="shared" si="29"/>
        <v>4</v>
      </c>
      <c r="P134" s="730"/>
      <c r="Q134" s="635" t="s">
        <v>3803</v>
      </c>
      <c r="R134" s="635"/>
      <c r="S134" s="553">
        <v>0</v>
      </c>
      <c r="T134" s="551" t="str">
        <f t="shared" si="53"/>
        <v>No hay Programación</v>
      </c>
      <c r="U134" s="764" t="str">
        <f t="shared" si="22"/>
        <v>De acuerdo con lo programado</v>
      </c>
      <c r="V134" s="771"/>
      <c r="W134" s="553">
        <v>0</v>
      </c>
      <c r="X134" s="551">
        <f t="shared" si="54"/>
        <v>0</v>
      </c>
      <c r="Y134" s="764" t="str">
        <f t="shared" si="23"/>
        <v>En riesgo en cumplimiento</v>
      </c>
      <c r="Z134" s="764" t="s">
        <v>3820</v>
      </c>
      <c r="AA134" s="553">
        <v>0</v>
      </c>
      <c r="AB134" s="551">
        <f t="shared" si="55"/>
        <v>0</v>
      </c>
      <c r="AC134" s="764" t="str">
        <f t="shared" si="24"/>
        <v>En riesgo en cumplimiento</v>
      </c>
      <c r="AD134" s="765"/>
      <c r="AE134" s="578">
        <v>2</v>
      </c>
      <c r="AF134" s="551">
        <f t="shared" si="56"/>
        <v>1</v>
      </c>
      <c r="AG134" s="764" t="str">
        <f t="shared" si="25"/>
        <v>De acuerdo con lo programado</v>
      </c>
      <c r="AH134" s="764" t="s">
        <v>3821</v>
      </c>
      <c r="AI134" s="552">
        <v>0</v>
      </c>
      <c r="AJ134" s="554">
        <f t="shared" si="58"/>
        <v>0</v>
      </c>
      <c r="AK134" s="764" t="str">
        <f t="shared" si="26"/>
        <v>En riesgo en cumplimiento</v>
      </c>
      <c r="AL134" s="1082" t="s">
        <v>3786</v>
      </c>
    </row>
    <row r="135" spans="1:38" ht="56.15" customHeight="1">
      <c r="A135" s="267">
        <f t="shared" si="21"/>
        <v>120</v>
      </c>
      <c r="B135" s="267">
        <v>12</v>
      </c>
      <c r="C135" s="267">
        <v>0</v>
      </c>
      <c r="D135" s="267">
        <v>0</v>
      </c>
      <c r="E135" s="267" t="s">
        <v>3799</v>
      </c>
      <c r="F135" s="731" t="s">
        <v>3812</v>
      </c>
      <c r="G135" s="732" t="s">
        <v>186</v>
      </c>
      <c r="H135" s="732" t="s">
        <v>207</v>
      </c>
      <c r="I135" s="729">
        <v>1</v>
      </c>
      <c r="J135" s="729">
        <v>2</v>
      </c>
      <c r="K135" s="268">
        <f t="shared" si="27"/>
        <v>3</v>
      </c>
      <c r="L135" s="729">
        <v>2</v>
      </c>
      <c r="M135" s="553">
        <v>0</v>
      </c>
      <c r="N135" s="530">
        <f t="shared" si="28"/>
        <v>2</v>
      </c>
      <c r="O135" s="530">
        <f t="shared" si="29"/>
        <v>5</v>
      </c>
      <c r="P135" s="730"/>
      <c r="Q135" s="635" t="s">
        <v>3803</v>
      </c>
      <c r="R135" s="635"/>
      <c r="S135" s="553">
        <v>0</v>
      </c>
      <c r="T135" s="551">
        <f t="shared" si="53"/>
        <v>0</v>
      </c>
      <c r="U135" s="764" t="str">
        <f t="shared" si="22"/>
        <v>En riesgo en cumplimiento</v>
      </c>
      <c r="V135" s="771"/>
      <c r="W135" s="553">
        <v>0</v>
      </c>
      <c r="X135" s="551">
        <f t="shared" si="54"/>
        <v>0</v>
      </c>
      <c r="Y135" s="764" t="str">
        <f t="shared" si="23"/>
        <v>En riesgo en cumplimiento</v>
      </c>
      <c r="Z135" s="764"/>
      <c r="AA135" s="553">
        <v>1</v>
      </c>
      <c r="AB135" s="551">
        <f t="shared" si="55"/>
        <v>0.5</v>
      </c>
      <c r="AC135" s="764" t="str">
        <f t="shared" si="24"/>
        <v>Atraso Leve</v>
      </c>
      <c r="AD135" s="765"/>
      <c r="AE135" s="578">
        <v>0</v>
      </c>
      <c r="AF135" s="551" t="str">
        <f t="shared" si="56"/>
        <v>No hay Programación</v>
      </c>
      <c r="AG135" s="764" t="str">
        <f t="shared" si="25"/>
        <v>De acuerdo con lo programado</v>
      </c>
      <c r="AH135" s="764"/>
      <c r="AI135" s="552">
        <v>0</v>
      </c>
      <c r="AJ135" s="554">
        <f t="shared" si="58"/>
        <v>0</v>
      </c>
      <c r="AK135" s="764" t="str">
        <f t="shared" si="26"/>
        <v>En riesgo en cumplimiento</v>
      </c>
      <c r="AL135" s="1082" t="s">
        <v>3822</v>
      </c>
    </row>
    <row r="136" spans="1:38" ht="56.15" customHeight="1" thickTop="1" thickBot="1">
      <c r="A136" s="267">
        <f t="shared" si="21"/>
        <v>121</v>
      </c>
      <c r="B136" s="267">
        <v>12</v>
      </c>
      <c r="C136" s="267">
        <v>0</v>
      </c>
      <c r="D136" s="267">
        <v>0</v>
      </c>
      <c r="E136" s="267" t="s">
        <v>3799</v>
      </c>
      <c r="F136" s="731" t="s">
        <v>3823</v>
      </c>
      <c r="G136" s="732" t="s">
        <v>182</v>
      </c>
      <c r="H136" s="732" t="s">
        <v>3824</v>
      </c>
      <c r="I136" s="729">
        <v>7</v>
      </c>
      <c r="J136" s="729">
        <v>8</v>
      </c>
      <c r="K136" s="268">
        <f t="shared" si="27"/>
        <v>15</v>
      </c>
      <c r="L136" s="729">
        <v>8</v>
      </c>
      <c r="M136" s="729">
        <v>7</v>
      </c>
      <c r="N136" s="530">
        <f t="shared" si="28"/>
        <v>15</v>
      </c>
      <c r="O136" s="530">
        <f t="shared" si="29"/>
        <v>30</v>
      </c>
      <c r="P136" s="730"/>
      <c r="Q136" s="635" t="s">
        <v>3803</v>
      </c>
      <c r="R136" s="635" t="s">
        <v>3825</v>
      </c>
      <c r="S136" s="672">
        <v>4</v>
      </c>
      <c r="T136" s="551">
        <f t="shared" si="53"/>
        <v>0.5714285714285714</v>
      </c>
      <c r="U136" s="764" t="str">
        <f t="shared" si="22"/>
        <v>Atraso Leve</v>
      </c>
      <c r="V136" s="771"/>
      <c r="W136" s="552">
        <v>4</v>
      </c>
      <c r="X136" s="551">
        <f t="shared" si="54"/>
        <v>0.5</v>
      </c>
      <c r="Y136" s="764" t="str">
        <f t="shared" si="23"/>
        <v>Atraso Leve</v>
      </c>
      <c r="Z136" s="764" t="s">
        <v>3826</v>
      </c>
      <c r="AA136" s="553">
        <v>6</v>
      </c>
      <c r="AB136" s="551">
        <f t="shared" si="55"/>
        <v>0.75</v>
      </c>
      <c r="AC136" s="764" t="str">
        <f t="shared" si="24"/>
        <v>Atraso Leve</v>
      </c>
      <c r="AD136" s="765"/>
      <c r="AE136" s="578">
        <v>9</v>
      </c>
      <c r="AF136" s="551">
        <f t="shared" si="56"/>
        <v>1.2857142857142858</v>
      </c>
      <c r="AG136" s="764" t="str">
        <f t="shared" si="25"/>
        <v>De acuerdo con lo programado</v>
      </c>
      <c r="AH136" s="764" t="s">
        <v>3827</v>
      </c>
      <c r="AI136" s="569">
        <f t="shared" si="57"/>
        <v>23</v>
      </c>
      <c r="AJ136" s="554">
        <f t="shared" si="58"/>
        <v>0.76666666666666672</v>
      </c>
      <c r="AK136" s="764" t="str">
        <f t="shared" si="26"/>
        <v>Atraso Leve</v>
      </c>
      <c r="AL136" s="856"/>
    </row>
    <row r="137" spans="1:38" ht="56.15" customHeight="1">
      <c r="A137" s="267">
        <f t="shared" si="21"/>
        <v>122</v>
      </c>
      <c r="B137" s="267">
        <v>12</v>
      </c>
      <c r="C137" s="267">
        <v>0</v>
      </c>
      <c r="D137" s="267">
        <v>0</v>
      </c>
      <c r="E137" s="267" t="s">
        <v>3799</v>
      </c>
      <c r="F137" s="731" t="s">
        <v>3823</v>
      </c>
      <c r="G137" s="732" t="s">
        <v>205</v>
      </c>
      <c r="H137" s="732" t="s">
        <v>164</v>
      </c>
      <c r="I137" s="553">
        <v>0</v>
      </c>
      <c r="J137" s="729">
        <v>2</v>
      </c>
      <c r="K137" s="268">
        <f t="shared" si="27"/>
        <v>2</v>
      </c>
      <c r="L137" s="729">
        <v>1</v>
      </c>
      <c r="M137" s="729">
        <v>2</v>
      </c>
      <c r="N137" s="530">
        <f t="shared" si="28"/>
        <v>3</v>
      </c>
      <c r="O137" s="530">
        <f t="shared" si="29"/>
        <v>5</v>
      </c>
      <c r="P137" s="730"/>
      <c r="Q137" s="635" t="s">
        <v>3803</v>
      </c>
      <c r="R137" s="635"/>
      <c r="S137" s="553">
        <v>0</v>
      </c>
      <c r="T137" s="551" t="str">
        <f t="shared" si="53"/>
        <v>No hay Programación</v>
      </c>
      <c r="U137" s="764" t="str">
        <f t="shared" si="22"/>
        <v>De acuerdo con lo programado</v>
      </c>
      <c r="V137" s="771"/>
      <c r="W137" s="553">
        <v>0</v>
      </c>
      <c r="X137" s="551">
        <f t="shared" si="54"/>
        <v>0</v>
      </c>
      <c r="Y137" s="764" t="str">
        <f t="shared" si="23"/>
        <v>En riesgo en cumplimiento</v>
      </c>
      <c r="Z137" s="764"/>
      <c r="AA137" s="553">
        <v>1</v>
      </c>
      <c r="AB137" s="551">
        <f t="shared" si="55"/>
        <v>1</v>
      </c>
      <c r="AC137" s="764" t="str">
        <f t="shared" si="24"/>
        <v>De acuerdo con lo programado</v>
      </c>
      <c r="AD137" s="765"/>
      <c r="AE137" s="578">
        <v>2</v>
      </c>
      <c r="AF137" s="551">
        <f t="shared" si="56"/>
        <v>1</v>
      </c>
      <c r="AG137" s="764" t="str">
        <f t="shared" si="25"/>
        <v>De acuerdo con lo programado</v>
      </c>
      <c r="AH137" s="764"/>
      <c r="AI137" s="552">
        <v>0</v>
      </c>
      <c r="AJ137" s="554">
        <f t="shared" si="58"/>
        <v>0</v>
      </c>
      <c r="AK137" s="764" t="str">
        <f t="shared" si="26"/>
        <v>En riesgo en cumplimiento</v>
      </c>
      <c r="AL137" s="1082" t="s">
        <v>3828</v>
      </c>
    </row>
    <row r="138" spans="1:38" ht="56.15" customHeight="1">
      <c r="A138" s="267">
        <f t="shared" ref="A138:A172" si="59">A137+1</f>
        <v>123</v>
      </c>
      <c r="B138" s="267">
        <v>12</v>
      </c>
      <c r="C138" s="267">
        <v>0</v>
      </c>
      <c r="D138" s="267">
        <v>0</v>
      </c>
      <c r="E138" s="267" t="s">
        <v>3799</v>
      </c>
      <c r="F138" s="731" t="s">
        <v>3829</v>
      </c>
      <c r="G138" s="732" t="s">
        <v>186</v>
      </c>
      <c r="H138" s="732" t="s">
        <v>207</v>
      </c>
      <c r="I138" s="729">
        <v>1</v>
      </c>
      <c r="J138" s="729">
        <v>2</v>
      </c>
      <c r="K138" s="268">
        <f t="shared" si="27"/>
        <v>3</v>
      </c>
      <c r="L138" s="729">
        <v>2</v>
      </c>
      <c r="M138" s="729">
        <v>2</v>
      </c>
      <c r="N138" s="530">
        <f t="shared" si="28"/>
        <v>4</v>
      </c>
      <c r="O138" s="530">
        <f t="shared" si="29"/>
        <v>7</v>
      </c>
      <c r="P138" s="730"/>
      <c r="Q138" s="635" t="s">
        <v>3803</v>
      </c>
      <c r="R138" s="635"/>
      <c r="S138" s="553">
        <v>0</v>
      </c>
      <c r="T138" s="551">
        <f t="shared" si="53"/>
        <v>0</v>
      </c>
      <c r="U138" s="764" t="str">
        <f t="shared" si="22"/>
        <v>En riesgo en cumplimiento</v>
      </c>
      <c r="V138" s="771"/>
      <c r="W138" s="553">
        <v>0</v>
      </c>
      <c r="X138" s="551">
        <f t="shared" si="54"/>
        <v>0</v>
      </c>
      <c r="Y138" s="764" t="str">
        <f t="shared" si="23"/>
        <v>En riesgo en cumplimiento</v>
      </c>
      <c r="Z138" s="764" t="s">
        <v>3830</v>
      </c>
      <c r="AA138" s="553">
        <v>3</v>
      </c>
      <c r="AB138" s="551">
        <f t="shared" si="55"/>
        <v>1.5</v>
      </c>
      <c r="AC138" s="764" t="str">
        <f t="shared" si="24"/>
        <v>De acuerdo con lo programado</v>
      </c>
      <c r="AD138" s="765" t="s">
        <v>3831</v>
      </c>
      <c r="AE138" s="578">
        <v>2</v>
      </c>
      <c r="AF138" s="551">
        <f t="shared" si="56"/>
        <v>1</v>
      </c>
      <c r="AG138" s="764" t="str">
        <f t="shared" si="25"/>
        <v>De acuerdo con lo programado</v>
      </c>
      <c r="AH138" s="764"/>
      <c r="AI138" s="552">
        <v>0</v>
      </c>
      <c r="AJ138" s="554">
        <f t="shared" si="58"/>
        <v>0</v>
      </c>
      <c r="AK138" s="764" t="str">
        <f t="shared" si="26"/>
        <v>En riesgo en cumplimiento</v>
      </c>
      <c r="AL138" s="1082" t="s">
        <v>3832</v>
      </c>
    </row>
    <row r="139" spans="1:38" ht="56.15" customHeight="1">
      <c r="A139" s="267">
        <f t="shared" si="59"/>
        <v>124</v>
      </c>
      <c r="B139" s="267">
        <v>12</v>
      </c>
      <c r="C139" s="267">
        <v>0</v>
      </c>
      <c r="D139" s="267">
        <v>0</v>
      </c>
      <c r="E139" s="267" t="s">
        <v>3799</v>
      </c>
      <c r="F139" s="731" t="s">
        <v>3829</v>
      </c>
      <c r="G139" s="732" t="s">
        <v>161</v>
      </c>
      <c r="H139" s="732" t="s">
        <v>207</v>
      </c>
      <c r="I139" s="553">
        <v>0</v>
      </c>
      <c r="J139" s="553">
        <v>0</v>
      </c>
      <c r="K139" s="268">
        <f t="shared" si="27"/>
        <v>0</v>
      </c>
      <c r="L139" s="729">
        <v>2</v>
      </c>
      <c r="M139" s="729">
        <v>2</v>
      </c>
      <c r="N139" s="530">
        <f t="shared" si="28"/>
        <v>4</v>
      </c>
      <c r="O139" s="530">
        <f t="shared" si="29"/>
        <v>4</v>
      </c>
      <c r="P139" s="730"/>
      <c r="Q139" s="635" t="s">
        <v>3803</v>
      </c>
      <c r="R139" s="635"/>
      <c r="S139" s="553">
        <v>0</v>
      </c>
      <c r="T139" s="551" t="str">
        <f t="shared" si="53"/>
        <v>No hay Programación</v>
      </c>
      <c r="U139" s="764" t="str">
        <f t="shared" si="22"/>
        <v>De acuerdo con lo programado</v>
      </c>
      <c r="V139" s="771"/>
      <c r="W139" s="553">
        <v>0</v>
      </c>
      <c r="X139" s="551" t="str">
        <f t="shared" si="54"/>
        <v>No hay Programación</v>
      </c>
      <c r="Y139" s="764" t="str">
        <f t="shared" si="23"/>
        <v>De acuerdo con lo programado</v>
      </c>
      <c r="Z139" s="764"/>
      <c r="AA139" s="553">
        <v>2</v>
      </c>
      <c r="AB139" s="551">
        <f t="shared" si="55"/>
        <v>1</v>
      </c>
      <c r="AC139" s="764" t="str">
        <f t="shared" si="24"/>
        <v>De acuerdo con lo programado</v>
      </c>
      <c r="AD139" s="765"/>
      <c r="AE139" s="578">
        <v>2</v>
      </c>
      <c r="AF139" s="551">
        <f t="shared" si="56"/>
        <v>1</v>
      </c>
      <c r="AG139" s="764" t="str">
        <f t="shared" si="25"/>
        <v>De acuerdo con lo programado</v>
      </c>
      <c r="AH139" s="764"/>
      <c r="AI139" s="552">
        <v>0</v>
      </c>
      <c r="AJ139" s="554">
        <f t="shared" si="58"/>
        <v>0</v>
      </c>
      <c r="AK139" s="764" t="str">
        <f t="shared" si="26"/>
        <v>En riesgo en cumplimiento</v>
      </c>
      <c r="AL139" s="1082" t="s">
        <v>3786</v>
      </c>
    </row>
    <row r="140" spans="1:38" ht="56.15" customHeight="1" thickTop="1" thickBot="1">
      <c r="A140" s="267">
        <f t="shared" si="59"/>
        <v>125</v>
      </c>
      <c r="B140" s="267">
        <v>12</v>
      </c>
      <c r="C140" s="267">
        <v>0</v>
      </c>
      <c r="D140" s="267">
        <v>0</v>
      </c>
      <c r="E140" s="267" t="s">
        <v>3799</v>
      </c>
      <c r="F140" s="731" t="s">
        <v>3833</v>
      </c>
      <c r="G140" s="732" t="s">
        <v>182</v>
      </c>
      <c r="H140" s="732" t="s">
        <v>209</v>
      </c>
      <c r="I140" s="729">
        <v>8</v>
      </c>
      <c r="J140" s="729">
        <v>8</v>
      </c>
      <c r="K140" s="268">
        <f t="shared" si="27"/>
        <v>16</v>
      </c>
      <c r="L140" s="729">
        <v>6</v>
      </c>
      <c r="M140" s="729">
        <v>5</v>
      </c>
      <c r="N140" s="530">
        <f t="shared" si="28"/>
        <v>11</v>
      </c>
      <c r="O140" s="530">
        <f t="shared" si="29"/>
        <v>27</v>
      </c>
      <c r="P140" s="730"/>
      <c r="Q140" s="635" t="s">
        <v>3803</v>
      </c>
      <c r="R140" s="635"/>
      <c r="S140" s="672">
        <v>6</v>
      </c>
      <c r="T140" s="551">
        <f t="shared" si="53"/>
        <v>0.75</v>
      </c>
      <c r="U140" s="764" t="str">
        <f t="shared" si="22"/>
        <v>Atraso Leve</v>
      </c>
      <c r="V140" s="771"/>
      <c r="W140" s="552">
        <v>6</v>
      </c>
      <c r="X140" s="551">
        <f t="shared" si="54"/>
        <v>0.75</v>
      </c>
      <c r="Y140" s="764" t="str">
        <f t="shared" si="23"/>
        <v>Atraso Leve</v>
      </c>
      <c r="Z140" s="764" t="s">
        <v>3830</v>
      </c>
      <c r="AA140" s="553">
        <v>6</v>
      </c>
      <c r="AB140" s="551">
        <f t="shared" si="55"/>
        <v>1</v>
      </c>
      <c r="AC140" s="764" t="str">
        <f t="shared" si="24"/>
        <v>De acuerdo con lo programado</v>
      </c>
      <c r="AD140" s="765"/>
      <c r="AE140" s="578">
        <v>7</v>
      </c>
      <c r="AF140" s="551">
        <f t="shared" si="56"/>
        <v>1.4</v>
      </c>
      <c r="AG140" s="764" t="str">
        <f t="shared" si="25"/>
        <v>De acuerdo con lo programado</v>
      </c>
      <c r="AH140" s="764" t="s">
        <v>3827</v>
      </c>
      <c r="AI140" s="569">
        <f t="shared" si="57"/>
        <v>25</v>
      </c>
      <c r="AJ140" s="554">
        <f t="shared" si="58"/>
        <v>0.92592592592592593</v>
      </c>
      <c r="AK140" s="764" t="str">
        <f t="shared" si="26"/>
        <v>De acuerdo con lo programado</v>
      </c>
      <c r="AL140" s="856"/>
    </row>
    <row r="141" spans="1:38" ht="56.15" customHeight="1">
      <c r="A141" s="267">
        <f t="shared" si="59"/>
        <v>126</v>
      </c>
      <c r="B141" s="267">
        <v>12</v>
      </c>
      <c r="C141" s="267">
        <v>0</v>
      </c>
      <c r="D141" s="267">
        <v>0</v>
      </c>
      <c r="E141" s="267" t="s">
        <v>3799</v>
      </c>
      <c r="F141" s="731" t="s">
        <v>3833</v>
      </c>
      <c r="G141" s="732" t="s">
        <v>178</v>
      </c>
      <c r="H141" s="732" t="s">
        <v>197</v>
      </c>
      <c r="I141" s="553">
        <v>0</v>
      </c>
      <c r="J141" s="729">
        <v>4</v>
      </c>
      <c r="K141" s="268">
        <f t="shared" si="27"/>
        <v>4</v>
      </c>
      <c r="L141" s="729">
        <v>3</v>
      </c>
      <c r="M141" s="729">
        <v>2</v>
      </c>
      <c r="N141" s="530">
        <f t="shared" si="28"/>
        <v>5</v>
      </c>
      <c r="O141" s="530">
        <f t="shared" si="29"/>
        <v>9</v>
      </c>
      <c r="P141" s="730"/>
      <c r="Q141" s="635" t="s">
        <v>3803</v>
      </c>
      <c r="R141" s="635"/>
      <c r="S141" s="553">
        <v>0</v>
      </c>
      <c r="T141" s="551" t="str">
        <f t="shared" si="53"/>
        <v>No hay Programación</v>
      </c>
      <c r="U141" s="764" t="str">
        <f t="shared" si="22"/>
        <v>De acuerdo con lo programado</v>
      </c>
      <c r="V141" s="771"/>
      <c r="W141" s="553">
        <v>0</v>
      </c>
      <c r="X141" s="551">
        <f t="shared" si="54"/>
        <v>0</v>
      </c>
      <c r="Y141" s="764" t="str">
        <f t="shared" si="23"/>
        <v>En riesgo en cumplimiento</v>
      </c>
      <c r="Z141" s="764" t="s">
        <v>3834</v>
      </c>
      <c r="AA141" s="553">
        <v>3</v>
      </c>
      <c r="AB141" s="551">
        <f t="shared" si="55"/>
        <v>1</v>
      </c>
      <c r="AC141" s="764" t="str">
        <f t="shared" si="24"/>
        <v>De acuerdo con lo programado</v>
      </c>
      <c r="AD141" s="765"/>
      <c r="AE141" s="578">
        <v>4</v>
      </c>
      <c r="AF141" s="551">
        <f t="shared" si="56"/>
        <v>2</v>
      </c>
      <c r="AG141" s="764" t="str">
        <f t="shared" si="25"/>
        <v>De acuerdo con lo programado</v>
      </c>
      <c r="AH141" s="764"/>
      <c r="AI141" s="552">
        <v>0</v>
      </c>
      <c r="AJ141" s="554">
        <f t="shared" si="58"/>
        <v>0</v>
      </c>
      <c r="AK141" s="764" t="str">
        <f t="shared" si="26"/>
        <v>En riesgo en cumplimiento</v>
      </c>
      <c r="AL141" s="1082" t="s">
        <v>3835</v>
      </c>
    </row>
    <row r="142" spans="1:38" ht="56.15" customHeight="1" thickTop="1" thickBot="1">
      <c r="A142" s="267">
        <f t="shared" si="59"/>
        <v>127</v>
      </c>
      <c r="B142" s="267">
        <v>12</v>
      </c>
      <c r="C142" s="267">
        <v>0</v>
      </c>
      <c r="D142" s="267">
        <v>0</v>
      </c>
      <c r="E142" s="267" t="s">
        <v>3799</v>
      </c>
      <c r="F142" s="731" t="s">
        <v>3833</v>
      </c>
      <c r="G142" s="732" t="s">
        <v>187</v>
      </c>
      <c r="H142" s="732" t="s">
        <v>204</v>
      </c>
      <c r="I142" s="729">
        <v>14</v>
      </c>
      <c r="J142" s="729">
        <v>19</v>
      </c>
      <c r="K142" s="268">
        <f t="shared" si="27"/>
        <v>33</v>
      </c>
      <c r="L142" s="729">
        <v>19</v>
      </c>
      <c r="M142" s="729">
        <v>13</v>
      </c>
      <c r="N142" s="530">
        <f t="shared" si="28"/>
        <v>32</v>
      </c>
      <c r="O142" s="530">
        <f t="shared" si="29"/>
        <v>65</v>
      </c>
      <c r="P142" s="730"/>
      <c r="Q142" s="635" t="s">
        <v>3803</v>
      </c>
      <c r="R142" s="635"/>
      <c r="S142" s="672">
        <v>12</v>
      </c>
      <c r="T142" s="551">
        <f t="shared" si="53"/>
        <v>0.8571428571428571</v>
      </c>
      <c r="U142" s="764" t="str">
        <f t="shared" ref="U142:U205" si="60">IF(T142="No hay ejecución","NA",IF(T142&gt;=90%,"De acuerdo con lo programado",IF(T142&gt;=50%,"Atraso Leve",IF(T142&lt;=49.99%,"En riesgo en cumplimiento"))))</f>
        <v>Atraso Leve</v>
      </c>
      <c r="V142" s="771"/>
      <c r="W142" s="552">
        <v>12</v>
      </c>
      <c r="X142" s="551">
        <f t="shared" si="54"/>
        <v>0.63157894736842102</v>
      </c>
      <c r="Y142" s="764" t="str">
        <f t="shared" ref="Y142:Y205" si="61">IF(X142="No hay ejecución","NA",IF(X142&gt;=90%,"De acuerdo con lo programado",IF(X142&gt;=50%,"Atraso Leve",IF(X142&lt;=49.99%,"En riesgo en cumplimiento"))))</f>
        <v>Atraso Leve</v>
      </c>
      <c r="Z142" s="764"/>
      <c r="AA142" s="553">
        <v>27</v>
      </c>
      <c r="AB142" s="551">
        <f t="shared" si="55"/>
        <v>1.4210526315789473</v>
      </c>
      <c r="AC142" s="764" t="str">
        <f t="shared" ref="AC142:AC205" si="62">IF(AB142="No hay ejecución","NA",IF(AB142&gt;=90%,"De acuerdo con lo programado",IF(AB142&gt;=50%,"Atraso Leve",IF(AB142&lt;=49.99%,"En riesgo en cumplimiento"))))</f>
        <v>De acuerdo con lo programado</v>
      </c>
      <c r="AD142" s="765" t="s">
        <v>3836</v>
      </c>
      <c r="AE142" s="578">
        <v>0</v>
      </c>
      <c r="AF142" s="551">
        <f t="shared" si="56"/>
        <v>0</v>
      </c>
      <c r="AG142" s="764" t="str">
        <f t="shared" ref="AG142:AG205" si="63">IF(AF142="No hay ejecución","NA",IF(AF142&gt;=90%,"De acuerdo con lo programado",IF(AF142&gt;=50%,"Atraso Leve",IF(AF142&lt;=49.99%,"En riesgo en cumplimiento"))))</f>
        <v>En riesgo en cumplimiento</v>
      </c>
      <c r="AH142" s="764" t="s">
        <v>3837</v>
      </c>
      <c r="AI142" s="569">
        <f t="shared" si="57"/>
        <v>51</v>
      </c>
      <c r="AJ142" s="554">
        <f t="shared" si="58"/>
        <v>0.7846153846153846</v>
      </c>
      <c r="AK142" s="764" t="str">
        <f t="shared" ref="AK142:AK205" si="64">IF(AJ142="No hay ejecución","NA",IF(AJ142&gt;=90%,"De acuerdo con lo programado",IF(AJ142&gt;=50%,"Atraso Leve",IF(AJ142&lt;=49.99%,"En riesgo en cumplimiento"))))</f>
        <v>Atraso Leve</v>
      </c>
      <c r="AL142" s="856"/>
    </row>
    <row r="143" spans="1:38" ht="56.15" customHeight="1">
      <c r="A143" s="267">
        <f t="shared" si="59"/>
        <v>128</v>
      </c>
      <c r="B143" s="267">
        <v>12</v>
      </c>
      <c r="C143" s="267">
        <v>0</v>
      </c>
      <c r="D143" s="267">
        <v>0</v>
      </c>
      <c r="E143" s="267" t="s">
        <v>3799</v>
      </c>
      <c r="F143" s="731" t="s">
        <v>3838</v>
      </c>
      <c r="G143" s="732" t="s">
        <v>178</v>
      </c>
      <c r="H143" s="732" t="s">
        <v>197</v>
      </c>
      <c r="I143" s="729">
        <v>3</v>
      </c>
      <c r="J143" s="729">
        <v>3</v>
      </c>
      <c r="K143" s="268">
        <f t="shared" ref="K143:K206" si="65">+I143+J143</f>
        <v>6</v>
      </c>
      <c r="L143" s="729">
        <v>3</v>
      </c>
      <c r="M143" s="729">
        <v>3</v>
      </c>
      <c r="N143" s="530">
        <f t="shared" ref="N143:N206" si="66">+L143+M143</f>
        <v>6</v>
      </c>
      <c r="O143" s="530">
        <f t="shared" ref="O143:O206" si="67">+K143+N143</f>
        <v>12</v>
      </c>
      <c r="P143" s="730"/>
      <c r="Q143" s="635" t="s">
        <v>3803</v>
      </c>
      <c r="R143" s="635"/>
      <c r="S143" s="672">
        <v>3</v>
      </c>
      <c r="T143" s="551">
        <f t="shared" si="53"/>
        <v>1</v>
      </c>
      <c r="U143" s="764" t="str">
        <f t="shared" si="60"/>
        <v>De acuerdo con lo programado</v>
      </c>
      <c r="V143" s="771"/>
      <c r="W143" s="552">
        <v>3</v>
      </c>
      <c r="X143" s="551">
        <f t="shared" si="54"/>
        <v>1</v>
      </c>
      <c r="Y143" s="764" t="str">
        <f t="shared" si="61"/>
        <v>De acuerdo con lo programado</v>
      </c>
      <c r="Z143" s="764" t="s">
        <v>3839</v>
      </c>
      <c r="AA143" s="553">
        <v>12</v>
      </c>
      <c r="AB143" s="551">
        <f t="shared" si="55"/>
        <v>4</v>
      </c>
      <c r="AC143" s="764" t="str">
        <f t="shared" si="62"/>
        <v>De acuerdo con lo programado</v>
      </c>
      <c r="AD143" s="765" t="s">
        <v>3840</v>
      </c>
      <c r="AE143" s="578">
        <v>27</v>
      </c>
      <c r="AF143" s="551">
        <f t="shared" si="56"/>
        <v>9</v>
      </c>
      <c r="AG143" s="764" t="str">
        <f t="shared" si="63"/>
        <v>De acuerdo con lo programado</v>
      </c>
      <c r="AH143" s="764" t="s">
        <v>3841</v>
      </c>
      <c r="AI143" s="569">
        <f t="shared" si="57"/>
        <v>45</v>
      </c>
      <c r="AJ143" s="554">
        <f t="shared" si="58"/>
        <v>3.75</v>
      </c>
      <c r="AK143" s="764" t="str">
        <f t="shared" si="64"/>
        <v>De acuerdo con lo programado</v>
      </c>
      <c r="AL143" s="1082" t="s">
        <v>3841</v>
      </c>
    </row>
    <row r="144" spans="1:38" ht="56.15" customHeight="1">
      <c r="A144" s="267">
        <f t="shared" si="59"/>
        <v>129</v>
      </c>
      <c r="B144" s="267">
        <v>12</v>
      </c>
      <c r="C144" s="267">
        <v>0</v>
      </c>
      <c r="D144" s="267">
        <v>0</v>
      </c>
      <c r="E144" s="267" t="s">
        <v>3799</v>
      </c>
      <c r="F144" s="731" t="s">
        <v>3838</v>
      </c>
      <c r="G144" s="732" t="s">
        <v>187</v>
      </c>
      <c r="H144" s="732" t="s">
        <v>204</v>
      </c>
      <c r="I144" s="729">
        <v>2</v>
      </c>
      <c r="J144" s="729">
        <v>5</v>
      </c>
      <c r="K144" s="268">
        <f t="shared" si="65"/>
        <v>7</v>
      </c>
      <c r="L144" s="729">
        <v>7</v>
      </c>
      <c r="M144" s="729">
        <v>5</v>
      </c>
      <c r="N144" s="530">
        <f t="shared" si="66"/>
        <v>12</v>
      </c>
      <c r="O144" s="530">
        <f t="shared" si="67"/>
        <v>19</v>
      </c>
      <c r="P144" s="730"/>
      <c r="Q144" s="635" t="s">
        <v>3803</v>
      </c>
      <c r="R144" s="635" t="s">
        <v>3842</v>
      </c>
      <c r="S144" s="553">
        <v>0</v>
      </c>
      <c r="T144" s="551">
        <f t="shared" si="53"/>
        <v>0</v>
      </c>
      <c r="U144" s="764" t="str">
        <f t="shared" si="60"/>
        <v>En riesgo en cumplimiento</v>
      </c>
      <c r="V144" s="771"/>
      <c r="W144" s="553">
        <v>0</v>
      </c>
      <c r="X144" s="551">
        <f t="shared" si="54"/>
        <v>0</v>
      </c>
      <c r="Y144" s="764" t="str">
        <f t="shared" si="61"/>
        <v>En riesgo en cumplimiento</v>
      </c>
      <c r="Z144" s="764" t="s">
        <v>3839</v>
      </c>
      <c r="AA144" s="553">
        <v>12</v>
      </c>
      <c r="AB144" s="551">
        <f t="shared" si="55"/>
        <v>1.7142857142857142</v>
      </c>
      <c r="AC144" s="764" t="str">
        <f t="shared" si="62"/>
        <v>De acuerdo con lo programado</v>
      </c>
      <c r="AD144" s="765" t="s">
        <v>3843</v>
      </c>
      <c r="AE144" s="578">
        <v>13</v>
      </c>
      <c r="AF144" s="551">
        <f t="shared" si="56"/>
        <v>2.6</v>
      </c>
      <c r="AG144" s="764" t="str">
        <f t="shared" si="63"/>
        <v>De acuerdo con lo programado</v>
      </c>
      <c r="AH144" s="764" t="s">
        <v>3844</v>
      </c>
      <c r="AI144" s="552">
        <v>0</v>
      </c>
      <c r="AJ144" s="554">
        <f t="shared" si="58"/>
        <v>0</v>
      </c>
      <c r="AK144" s="764" t="str">
        <f t="shared" si="64"/>
        <v>En riesgo en cumplimiento</v>
      </c>
      <c r="AL144" s="1082" t="s">
        <v>3844</v>
      </c>
    </row>
    <row r="145" spans="1:40" ht="56.15" customHeight="1" thickTop="1" thickBot="1">
      <c r="A145" s="267">
        <f t="shared" si="59"/>
        <v>130</v>
      </c>
      <c r="B145" s="267">
        <v>12</v>
      </c>
      <c r="C145" s="267">
        <v>0</v>
      </c>
      <c r="D145" s="267">
        <v>0</v>
      </c>
      <c r="E145" s="267" t="s">
        <v>3799</v>
      </c>
      <c r="F145" s="731" t="s">
        <v>3845</v>
      </c>
      <c r="G145" s="732" t="s">
        <v>164</v>
      </c>
      <c r="H145" s="732" t="s">
        <v>205</v>
      </c>
      <c r="I145" s="729">
        <v>2</v>
      </c>
      <c r="J145" s="729">
        <v>3</v>
      </c>
      <c r="K145" s="268">
        <f t="shared" si="65"/>
        <v>5</v>
      </c>
      <c r="L145" s="729">
        <v>1</v>
      </c>
      <c r="M145" s="729">
        <v>2</v>
      </c>
      <c r="N145" s="530">
        <f t="shared" si="66"/>
        <v>3</v>
      </c>
      <c r="O145" s="530">
        <f t="shared" si="67"/>
        <v>8</v>
      </c>
      <c r="P145" s="730"/>
      <c r="Q145" s="635" t="s">
        <v>3803</v>
      </c>
      <c r="R145" s="635"/>
      <c r="S145" s="672">
        <v>1</v>
      </c>
      <c r="T145" s="551">
        <f t="shared" si="53"/>
        <v>0.5</v>
      </c>
      <c r="U145" s="764" t="str">
        <f t="shared" si="60"/>
        <v>Atraso Leve</v>
      </c>
      <c r="V145" s="771"/>
      <c r="W145" s="552">
        <v>1</v>
      </c>
      <c r="X145" s="551">
        <f t="shared" si="54"/>
        <v>0.33333333333333331</v>
      </c>
      <c r="Y145" s="764" t="str">
        <f t="shared" si="61"/>
        <v>En riesgo en cumplimiento</v>
      </c>
      <c r="Z145" s="764" t="s">
        <v>3846</v>
      </c>
      <c r="AA145" s="553">
        <v>1</v>
      </c>
      <c r="AB145" s="551">
        <f t="shared" si="55"/>
        <v>1</v>
      </c>
      <c r="AC145" s="764" t="str">
        <f t="shared" si="62"/>
        <v>De acuerdo con lo programado</v>
      </c>
      <c r="AD145" s="765"/>
      <c r="AE145" s="578">
        <v>20</v>
      </c>
      <c r="AF145" s="551">
        <f t="shared" si="56"/>
        <v>10</v>
      </c>
      <c r="AG145" s="764" t="str">
        <f t="shared" si="63"/>
        <v>De acuerdo con lo programado</v>
      </c>
      <c r="AH145" s="764" t="s">
        <v>3847</v>
      </c>
      <c r="AI145" s="569">
        <f t="shared" si="57"/>
        <v>23</v>
      </c>
      <c r="AJ145" s="554">
        <f t="shared" si="58"/>
        <v>2.875</v>
      </c>
      <c r="AK145" s="764" t="str">
        <f t="shared" si="64"/>
        <v>De acuerdo con lo programado</v>
      </c>
      <c r="AL145" s="1082" t="s">
        <v>3847</v>
      </c>
    </row>
    <row r="146" spans="1:40" ht="56.15" customHeight="1" thickTop="1" thickBot="1">
      <c r="A146" s="267">
        <f t="shared" si="59"/>
        <v>131</v>
      </c>
      <c r="B146" s="267">
        <v>12</v>
      </c>
      <c r="C146" s="267">
        <v>0</v>
      </c>
      <c r="D146" s="267">
        <v>0</v>
      </c>
      <c r="E146" s="267" t="s">
        <v>3799</v>
      </c>
      <c r="F146" s="731" t="s">
        <v>3848</v>
      </c>
      <c r="G146" s="732" t="s">
        <v>151</v>
      </c>
      <c r="H146" s="732" t="s">
        <v>207</v>
      </c>
      <c r="I146" s="553">
        <v>0</v>
      </c>
      <c r="J146" s="729">
        <v>1</v>
      </c>
      <c r="K146" s="268">
        <f t="shared" si="65"/>
        <v>1</v>
      </c>
      <c r="L146" s="729">
        <v>1</v>
      </c>
      <c r="M146" s="729">
        <v>2</v>
      </c>
      <c r="N146" s="530">
        <f t="shared" si="66"/>
        <v>3</v>
      </c>
      <c r="O146" s="530">
        <f t="shared" si="67"/>
        <v>4</v>
      </c>
      <c r="P146" s="730"/>
      <c r="Q146" s="635" t="s">
        <v>3803</v>
      </c>
      <c r="R146" s="635" t="s">
        <v>3849</v>
      </c>
      <c r="S146" s="553">
        <v>0</v>
      </c>
      <c r="T146" s="551" t="str">
        <f t="shared" si="53"/>
        <v>No hay Programación</v>
      </c>
      <c r="U146" s="764" t="str">
        <f t="shared" si="60"/>
        <v>De acuerdo con lo programado</v>
      </c>
      <c r="V146" s="771"/>
      <c r="W146" s="553">
        <v>0</v>
      </c>
      <c r="X146" s="551">
        <f t="shared" si="54"/>
        <v>0</v>
      </c>
      <c r="Y146" s="764" t="str">
        <f t="shared" si="61"/>
        <v>En riesgo en cumplimiento</v>
      </c>
      <c r="Z146" s="764" t="s">
        <v>3817</v>
      </c>
      <c r="AA146" s="553">
        <v>1</v>
      </c>
      <c r="AB146" s="551">
        <f t="shared" si="55"/>
        <v>1</v>
      </c>
      <c r="AC146" s="764" t="str">
        <f t="shared" si="62"/>
        <v>De acuerdo con lo programado</v>
      </c>
      <c r="AD146" s="765"/>
      <c r="AE146" s="578">
        <v>3</v>
      </c>
      <c r="AF146" s="551">
        <f t="shared" si="56"/>
        <v>1.5</v>
      </c>
      <c r="AG146" s="764" t="str">
        <f t="shared" si="63"/>
        <v>De acuerdo con lo programado</v>
      </c>
      <c r="AH146" s="764" t="s">
        <v>3850</v>
      </c>
      <c r="AI146" s="552">
        <v>0</v>
      </c>
      <c r="AJ146" s="554">
        <f t="shared" si="58"/>
        <v>0</v>
      </c>
      <c r="AK146" s="764" t="str">
        <f t="shared" si="64"/>
        <v>En riesgo en cumplimiento</v>
      </c>
      <c r="AL146" s="1082" t="s">
        <v>3850</v>
      </c>
    </row>
    <row r="147" spans="1:40" ht="56.15" customHeight="1">
      <c r="A147" s="267">
        <f t="shared" si="59"/>
        <v>132</v>
      </c>
      <c r="B147" s="267">
        <v>12</v>
      </c>
      <c r="C147" s="267">
        <v>0</v>
      </c>
      <c r="D147" s="267">
        <v>0</v>
      </c>
      <c r="E147" s="267" t="s">
        <v>3799</v>
      </c>
      <c r="F147" s="731" t="s">
        <v>3848</v>
      </c>
      <c r="G147" s="732" t="s">
        <v>186</v>
      </c>
      <c r="H147" s="732" t="s">
        <v>207</v>
      </c>
      <c r="I147" s="553">
        <v>0</v>
      </c>
      <c r="J147" s="729">
        <v>1</v>
      </c>
      <c r="K147" s="268">
        <f t="shared" si="65"/>
        <v>1</v>
      </c>
      <c r="L147" s="553">
        <v>0</v>
      </c>
      <c r="M147" s="553">
        <v>0</v>
      </c>
      <c r="N147" s="530">
        <f t="shared" si="66"/>
        <v>0</v>
      </c>
      <c r="O147" s="530">
        <f t="shared" si="67"/>
        <v>1</v>
      </c>
      <c r="P147" s="730"/>
      <c r="Q147" s="635" t="s">
        <v>3803</v>
      </c>
      <c r="R147" s="635"/>
      <c r="S147" s="553">
        <v>0</v>
      </c>
      <c r="T147" s="551" t="str">
        <f t="shared" si="53"/>
        <v>No hay Programación</v>
      </c>
      <c r="U147" s="764" t="str">
        <f t="shared" si="60"/>
        <v>De acuerdo con lo programado</v>
      </c>
      <c r="V147" s="771"/>
      <c r="W147" s="553">
        <v>0</v>
      </c>
      <c r="X147" s="551">
        <f t="shared" si="54"/>
        <v>0</v>
      </c>
      <c r="Y147" s="764" t="str">
        <f t="shared" si="61"/>
        <v>En riesgo en cumplimiento</v>
      </c>
      <c r="Z147" s="764" t="s">
        <v>3817</v>
      </c>
      <c r="AA147" s="553">
        <v>2</v>
      </c>
      <c r="AB147" s="551" t="str">
        <f t="shared" si="55"/>
        <v>No hay Programación</v>
      </c>
      <c r="AC147" s="764" t="str">
        <f t="shared" si="62"/>
        <v>De acuerdo con lo programado</v>
      </c>
      <c r="AD147" s="765"/>
      <c r="AE147" s="578">
        <v>1</v>
      </c>
      <c r="AF147" s="551" t="str">
        <f t="shared" si="56"/>
        <v>No hay Programación</v>
      </c>
      <c r="AG147" s="764" t="str">
        <f t="shared" si="63"/>
        <v>De acuerdo con lo programado</v>
      </c>
      <c r="AH147" s="764"/>
      <c r="AI147" s="552">
        <v>0</v>
      </c>
      <c r="AJ147" s="554">
        <f t="shared" si="58"/>
        <v>0</v>
      </c>
      <c r="AK147" s="764" t="str">
        <f t="shared" si="64"/>
        <v>En riesgo en cumplimiento</v>
      </c>
      <c r="AL147" s="1082" t="s">
        <v>3851</v>
      </c>
    </row>
    <row r="148" spans="1:40" ht="56.15" customHeight="1">
      <c r="A148" s="267">
        <f t="shared" si="59"/>
        <v>133</v>
      </c>
      <c r="B148" s="267">
        <v>12</v>
      </c>
      <c r="C148" s="267">
        <v>0</v>
      </c>
      <c r="D148" s="267">
        <v>0</v>
      </c>
      <c r="E148" s="267" t="s">
        <v>3799</v>
      </c>
      <c r="F148" s="731" t="s">
        <v>3848</v>
      </c>
      <c r="G148" s="732" t="s">
        <v>161</v>
      </c>
      <c r="H148" s="732" t="s">
        <v>207</v>
      </c>
      <c r="I148" s="553">
        <v>0</v>
      </c>
      <c r="J148" s="553">
        <v>0</v>
      </c>
      <c r="K148" s="268">
        <f t="shared" si="65"/>
        <v>0</v>
      </c>
      <c r="L148" s="729">
        <v>1</v>
      </c>
      <c r="M148" s="553">
        <v>0</v>
      </c>
      <c r="N148" s="530">
        <f t="shared" si="66"/>
        <v>1</v>
      </c>
      <c r="O148" s="530">
        <f t="shared" si="67"/>
        <v>1</v>
      </c>
      <c r="P148" s="730"/>
      <c r="Q148" s="635" t="s">
        <v>3803</v>
      </c>
      <c r="R148" s="635"/>
      <c r="S148" s="553">
        <v>0</v>
      </c>
      <c r="T148" s="551" t="str">
        <f t="shared" si="53"/>
        <v>No hay Programación</v>
      </c>
      <c r="U148" s="764" t="str">
        <f t="shared" si="60"/>
        <v>De acuerdo con lo programado</v>
      </c>
      <c r="V148" s="771"/>
      <c r="W148" s="553">
        <v>0</v>
      </c>
      <c r="X148" s="551" t="str">
        <f t="shared" si="54"/>
        <v>No hay Programación</v>
      </c>
      <c r="Y148" s="764" t="str">
        <f t="shared" si="61"/>
        <v>De acuerdo con lo programado</v>
      </c>
      <c r="Z148" s="764"/>
      <c r="AA148" s="553">
        <v>2</v>
      </c>
      <c r="AB148" s="551">
        <f t="shared" si="55"/>
        <v>2</v>
      </c>
      <c r="AC148" s="764" t="str">
        <f t="shared" si="62"/>
        <v>De acuerdo con lo programado</v>
      </c>
      <c r="AD148" s="765" t="s">
        <v>3852</v>
      </c>
      <c r="AE148" s="578">
        <v>0</v>
      </c>
      <c r="AF148" s="551" t="str">
        <f t="shared" si="56"/>
        <v>No hay Programación</v>
      </c>
      <c r="AG148" s="764" t="str">
        <f t="shared" si="63"/>
        <v>De acuerdo con lo programado</v>
      </c>
      <c r="AH148" s="764"/>
      <c r="AI148" s="552">
        <v>0</v>
      </c>
      <c r="AJ148" s="554">
        <f t="shared" si="58"/>
        <v>0</v>
      </c>
      <c r="AK148" s="764" t="str">
        <f t="shared" si="64"/>
        <v>En riesgo en cumplimiento</v>
      </c>
      <c r="AL148" s="1082" t="s">
        <v>3853</v>
      </c>
    </row>
    <row r="149" spans="1:40" ht="56.15" customHeight="1">
      <c r="A149" s="267">
        <f t="shared" si="59"/>
        <v>134</v>
      </c>
      <c r="B149" s="267">
        <v>12</v>
      </c>
      <c r="C149" s="267">
        <v>0</v>
      </c>
      <c r="D149" s="267">
        <v>0</v>
      </c>
      <c r="E149" s="267" t="s">
        <v>3799</v>
      </c>
      <c r="F149" s="731" t="s">
        <v>3854</v>
      </c>
      <c r="G149" s="732" t="s">
        <v>166</v>
      </c>
      <c r="H149" s="732" t="s">
        <v>205</v>
      </c>
      <c r="I149" s="553">
        <v>0</v>
      </c>
      <c r="J149" s="729">
        <v>1</v>
      </c>
      <c r="K149" s="268">
        <f t="shared" si="65"/>
        <v>1</v>
      </c>
      <c r="L149" s="729">
        <v>1</v>
      </c>
      <c r="M149" s="553">
        <v>0</v>
      </c>
      <c r="N149" s="530">
        <f t="shared" si="66"/>
        <v>1</v>
      </c>
      <c r="O149" s="530">
        <f t="shared" si="67"/>
        <v>2</v>
      </c>
      <c r="P149" s="730"/>
      <c r="Q149" s="635" t="s">
        <v>3803</v>
      </c>
      <c r="R149" s="635"/>
      <c r="S149" s="553">
        <v>0</v>
      </c>
      <c r="T149" s="551" t="str">
        <f t="shared" si="53"/>
        <v>No hay Programación</v>
      </c>
      <c r="U149" s="764" t="str">
        <f t="shared" si="60"/>
        <v>De acuerdo con lo programado</v>
      </c>
      <c r="V149" s="771"/>
      <c r="W149" s="553">
        <v>0</v>
      </c>
      <c r="X149" s="551">
        <f t="shared" si="54"/>
        <v>0</v>
      </c>
      <c r="Y149" s="764" t="str">
        <f t="shared" si="61"/>
        <v>En riesgo en cumplimiento</v>
      </c>
      <c r="Z149" s="764"/>
      <c r="AA149" s="553">
        <v>1</v>
      </c>
      <c r="AB149" s="551">
        <f t="shared" si="55"/>
        <v>1</v>
      </c>
      <c r="AC149" s="764" t="str">
        <f t="shared" si="62"/>
        <v>De acuerdo con lo programado</v>
      </c>
      <c r="AD149" s="765"/>
      <c r="AE149" s="578">
        <v>1</v>
      </c>
      <c r="AF149" s="551" t="str">
        <f t="shared" si="56"/>
        <v>No hay Programación</v>
      </c>
      <c r="AG149" s="764" t="str">
        <f t="shared" si="63"/>
        <v>De acuerdo con lo programado</v>
      </c>
      <c r="AH149" s="764" t="s">
        <v>3855</v>
      </c>
      <c r="AI149" s="552">
        <v>0</v>
      </c>
      <c r="AJ149" s="554">
        <f t="shared" si="58"/>
        <v>0</v>
      </c>
      <c r="AK149" s="764" t="str">
        <f t="shared" si="64"/>
        <v>En riesgo en cumplimiento</v>
      </c>
      <c r="AL149" s="1082" t="s">
        <v>3856</v>
      </c>
    </row>
    <row r="150" spans="1:40" ht="56.15" customHeight="1" thickTop="1" thickBot="1">
      <c r="A150" s="267">
        <f t="shared" si="59"/>
        <v>135</v>
      </c>
      <c r="B150" s="267">
        <v>12</v>
      </c>
      <c r="C150" s="267">
        <v>0</v>
      </c>
      <c r="D150" s="267">
        <v>0</v>
      </c>
      <c r="E150" s="267" t="s">
        <v>3799</v>
      </c>
      <c r="F150" s="731" t="s">
        <v>3857</v>
      </c>
      <c r="G150" s="732" t="s">
        <v>182</v>
      </c>
      <c r="H150" s="732" t="s">
        <v>207</v>
      </c>
      <c r="I150" s="729">
        <v>10</v>
      </c>
      <c r="J150" s="729">
        <v>11</v>
      </c>
      <c r="K150" s="268">
        <f t="shared" si="65"/>
        <v>21</v>
      </c>
      <c r="L150" s="729">
        <v>10</v>
      </c>
      <c r="M150" s="729">
        <v>11</v>
      </c>
      <c r="N150" s="530">
        <f t="shared" si="66"/>
        <v>21</v>
      </c>
      <c r="O150" s="530">
        <f t="shared" si="67"/>
        <v>42</v>
      </c>
      <c r="P150" s="730"/>
      <c r="Q150" s="635" t="s">
        <v>3803</v>
      </c>
      <c r="R150" s="635" t="s">
        <v>3858</v>
      </c>
      <c r="S150" s="672">
        <v>11</v>
      </c>
      <c r="T150" s="551">
        <f t="shared" si="53"/>
        <v>1.1000000000000001</v>
      </c>
      <c r="U150" s="764" t="str">
        <f t="shared" si="60"/>
        <v>De acuerdo con lo programado</v>
      </c>
      <c r="V150" s="771" t="s">
        <v>3858</v>
      </c>
      <c r="W150" s="552">
        <v>11</v>
      </c>
      <c r="X150" s="551">
        <f t="shared" si="54"/>
        <v>1</v>
      </c>
      <c r="Y150" s="764" t="str">
        <f t="shared" si="61"/>
        <v>De acuerdo con lo programado</v>
      </c>
      <c r="Z150" s="764"/>
      <c r="AA150" s="553">
        <v>21</v>
      </c>
      <c r="AB150" s="551">
        <f t="shared" si="55"/>
        <v>2.1</v>
      </c>
      <c r="AC150" s="764" t="str">
        <f t="shared" si="62"/>
        <v>De acuerdo con lo programado</v>
      </c>
      <c r="AD150" s="765" t="s">
        <v>3859</v>
      </c>
      <c r="AE150" s="578">
        <v>12</v>
      </c>
      <c r="AF150" s="551">
        <f t="shared" si="56"/>
        <v>1.0909090909090908</v>
      </c>
      <c r="AG150" s="764" t="str">
        <f t="shared" si="63"/>
        <v>De acuerdo con lo programado</v>
      </c>
      <c r="AH150" s="764" t="s">
        <v>3860</v>
      </c>
      <c r="AI150" s="569">
        <f t="shared" si="57"/>
        <v>55</v>
      </c>
      <c r="AJ150" s="554">
        <f t="shared" si="58"/>
        <v>1.3095238095238095</v>
      </c>
      <c r="AK150" s="764" t="str">
        <f t="shared" si="64"/>
        <v>De acuerdo con lo programado</v>
      </c>
      <c r="AL150" s="1082" t="s">
        <v>3860</v>
      </c>
    </row>
    <row r="151" spans="1:40" ht="56.15" customHeight="1">
      <c r="A151" s="267">
        <f t="shared" si="59"/>
        <v>136</v>
      </c>
      <c r="B151" s="267">
        <v>12</v>
      </c>
      <c r="C151" s="267">
        <v>0</v>
      </c>
      <c r="D151" s="267">
        <v>0</v>
      </c>
      <c r="E151" s="267" t="s">
        <v>3799</v>
      </c>
      <c r="F151" s="731" t="s">
        <v>3861</v>
      </c>
      <c r="G151" s="732" t="s">
        <v>182</v>
      </c>
      <c r="H151" s="732" t="s">
        <v>213</v>
      </c>
      <c r="I151" s="553">
        <v>0</v>
      </c>
      <c r="J151" s="729">
        <v>1</v>
      </c>
      <c r="K151" s="268">
        <f t="shared" si="65"/>
        <v>1</v>
      </c>
      <c r="L151" s="553">
        <v>0</v>
      </c>
      <c r="M151" s="553">
        <v>0</v>
      </c>
      <c r="N151" s="530">
        <f t="shared" si="66"/>
        <v>0</v>
      </c>
      <c r="O151" s="530">
        <f t="shared" si="67"/>
        <v>1</v>
      </c>
      <c r="P151" s="730"/>
      <c r="Q151" s="635" t="s">
        <v>3803</v>
      </c>
      <c r="R151" s="635" t="s">
        <v>3862</v>
      </c>
      <c r="S151" s="553">
        <v>0</v>
      </c>
      <c r="T151" s="551" t="str">
        <f t="shared" si="53"/>
        <v>No hay Programación</v>
      </c>
      <c r="U151" s="764" t="str">
        <f t="shared" si="60"/>
        <v>De acuerdo con lo programado</v>
      </c>
      <c r="V151" s="771"/>
      <c r="W151" s="553">
        <v>0</v>
      </c>
      <c r="X151" s="551">
        <f t="shared" si="54"/>
        <v>0</v>
      </c>
      <c r="Y151" s="764" t="str">
        <f t="shared" si="61"/>
        <v>En riesgo en cumplimiento</v>
      </c>
      <c r="Z151" s="764"/>
      <c r="AA151" s="553">
        <v>0</v>
      </c>
      <c r="AB151" s="551" t="str">
        <f t="shared" si="55"/>
        <v>No hay Programación</v>
      </c>
      <c r="AC151" s="764" t="str">
        <f t="shared" si="62"/>
        <v>De acuerdo con lo programado</v>
      </c>
      <c r="AD151" s="765"/>
      <c r="AE151" s="578">
        <v>1</v>
      </c>
      <c r="AF151" s="551" t="str">
        <f t="shared" si="56"/>
        <v>No hay Programación</v>
      </c>
      <c r="AG151" s="764" t="str">
        <f t="shared" si="63"/>
        <v>De acuerdo con lo programado</v>
      </c>
      <c r="AH151" s="764"/>
      <c r="AI151" s="552">
        <v>0</v>
      </c>
      <c r="AJ151" s="554">
        <f t="shared" si="58"/>
        <v>0</v>
      </c>
      <c r="AK151" s="764" t="str">
        <f t="shared" si="64"/>
        <v>En riesgo en cumplimiento</v>
      </c>
      <c r="AL151" s="1082" t="s">
        <v>3863</v>
      </c>
    </row>
    <row r="152" spans="1:40" ht="56.15" customHeight="1">
      <c r="A152" s="267">
        <f t="shared" si="59"/>
        <v>137</v>
      </c>
      <c r="B152" s="267">
        <v>12</v>
      </c>
      <c r="C152" s="267">
        <v>0</v>
      </c>
      <c r="D152" s="267">
        <v>0</v>
      </c>
      <c r="E152" s="267" t="s">
        <v>3799</v>
      </c>
      <c r="F152" s="731" t="s">
        <v>3864</v>
      </c>
      <c r="G152" s="732" t="s">
        <v>164</v>
      </c>
      <c r="H152" s="732" t="s">
        <v>205</v>
      </c>
      <c r="I152" s="553">
        <v>0</v>
      </c>
      <c r="J152" s="729">
        <v>5</v>
      </c>
      <c r="K152" s="268">
        <f t="shared" si="65"/>
        <v>5</v>
      </c>
      <c r="L152" s="553">
        <v>0</v>
      </c>
      <c r="M152" s="729">
        <v>6</v>
      </c>
      <c r="N152" s="530">
        <f t="shared" si="66"/>
        <v>6</v>
      </c>
      <c r="O152" s="530">
        <f t="shared" si="67"/>
        <v>11</v>
      </c>
      <c r="P152" s="730"/>
      <c r="Q152" s="635" t="s">
        <v>3803</v>
      </c>
      <c r="R152" s="635"/>
      <c r="S152" s="553">
        <v>0</v>
      </c>
      <c r="T152" s="551" t="str">
        <f t="shared" si="53"/>
        <v>No hay Programación</v>
      </c>
      <c r="U152" s="764" t="str">
        <f t="shared" si="60"/>
        <v>De acuerdo con lo programado</v>
      </c>
      <c r="V152" s="771"/>
      <c r="W152" s="553">
        <v>0</v>
      </c>
      <c r="X152" s="551">
        <f t="shared" si="54"/>
        <v>0</v>
      </c>
      <c r="Y152" s="764" t="str">
        <f t="shared" si="61"/>
        <v>En riesgo en cumplimiento</v>
      </c>
      <c r="Z152" s="764"/>
      <c r="AA152" s="553">
        <v>2</v>
      </c>
      <c r="AB152" s="551" t="str">
        <f t="shared" si="55"/>
        <v>No hay Programación</v>
      </c>
      <c r="AC152" s="764" t="str">
        <f t="shared" si="62"/>
        <v>De acuerdo con lo programado</v>
      </c>
      <c r="AD152" s="765"/>
      <c r="AE152" s="578">
        <v>6</v>
      </c>
      <c r="AF152" s="551">
        <f t="shared" si="56"/>
        <v>1</v>
      </c>
      <c r="AG152" s="764" t="str">
        <f t="shared" si="63"/>
        <v>De acuerdo con lo programado</v>
      </c>
      <c r="AH152" s="764"/>
      <c r="AI152" s="552">
        <v>0</v>
      </c>
      <c r="AJ152" s="554">
        <f t="shared" si="58"/>
        <v>0</v>
      </c>
      <c r="AK152" s="764" t="str">
        <f t="shared" si="64"/>
        <v>En riesgo en cumplimiento</v>
      </c>
      <c r="AL152" s="1082" t="s">
        <v>3865</v>
      </c>
      <c r="AN152" s="509">
        <f>8/11</f>
        <v>0.72727272727272729</v>
      </c>
    </row>
    <row r="153" spans="1:40" ht="56.15" customHeight="1">
      <c r="A153" s="267">
        <f t="shared" si="59"/>
        <v>138</v>
      </c>
      <c r="B153" s="267">
        <v>12</v>
      </c>
      <c r="C153" s="267">
        <v>0</v>
      </c>
      <c r="D153" s="267">
        <v>0</v>
      </c>
      <c r="E153" s="267" t="s">
        <v>3799</v>
      </c>
      <c r="F153" s="731" t="s">
        <v>3866</v>
      </c>
      <c r="G153" s="732" t="s">
        <v>182</v>
      </c>
      <c r="H153" s="732" t="s">
        <v>207</v>
      </c>
      <c r="I153" s="553">
        <v>0</v>
      </c>
      <c r="J153" s="729">
        <v>2</v>
      </c>
      <c r="K153" s="268">
        <f t="shared" si="65"/>
        <v>2</v>
      </c>
      <c r="L153" s="729">
        <v>1</v>
      </c>
      <c r="M153" s="553">
        <v>0</v>
      </c>
      <c r="N153" s="530">
        <f t="shared" si="66"/>
        <v>1</v>
      </c>
      <c r="O153" s="530">
        <f t="shared" si="67"/>
        <v>3</v>
      </c>
      <c r="P153" s="730"/>
      <c r="Q153" s="635" t="s">
        <v>3803</v>
      </c>
      <c r="R153" s="635" t="s">
        <v>3867</v>
      </c>
      <c r="S153" s="553">
        <v>0</v>
      </c>
      <c r="T153" s="551" t="str">
        <f t="shared" si="53"/>
        <v>No hay Programación</v>
      </c>
      <c r="U153" s="764" t="str">
        <f t="shared" si="60"/>
        <v>De acuerdo con lo programado</v>
      </c>
      <c r="V153" s="771"/>
      <c r="W153" s="553">
        <v>0</v>
      </c>
      <c r="X153" s="551">
        <f t="shared" si="54"/>
        <v>0</v>
      </c>
      <c r="Y153" s="764" t="str">
        <f t="shared" si="61"/>
        <v>En riesgo en cumplimiento</v>
      </c>
      <c r="Z153" s="764" t="s">
        <v>3868</v>
      </c>
      <c r="AA153" s="553">
        <v>2</v>
      </c>
      <c r="AB153" s="551">
        <f t="shared" si="55"/>
        <v>2</v>
      </c>
      <c r="AC153" s="764" t="str">
        <f t="shared" si="62"/>
        <v>De acuerdo con lo programado</v>
      </c>
      <c r="AD153" s="765" t="s">
        <v>3869</v>
      </c>
      <c r="AE153" s="578">
        <v>4</v>
      </c>
      <c r="AF153" s="551" t="str">
        <f t="shared" si="56"/>
        <v>No hay Programación</v>
      </c>
      <c r="AG153" s="764" t="str">
        <f t="shared" si="63"/>
        <v>De acuerdo con lo programado</v>
      </c>
      <c r="AH153" s="764" t="s">
        <v>3870</v>
      </c>
      <c r="AI153" s="552">
        <v>0</v>
      </c>
      <c r="AJ153" s="554">
        <f t="shared" si="58"/>
        <v>0</v>
      </c>
      <c r="AK153" s="764" t="str">
        <f t="shared" si="64"/>
        <v>En riesgo en cumplimiento</v>
      </c>
      <c r="AL153" s="1082" t="s">
        <v>3871</v>
      </c>
      <c r="AN153" s="509">
        <f>6/3</f>
        <v>2</v>
      </c>
    </row>
    <row r="154" spans="1:40" ht="56.15" customHeight="1">
      <c r="A154" s="267">
        <f t="shared" si="59"/>
        <v>139</v>
      </c>
      <c r="B154" s="267">
        <v>12</v>
      </c>
      <c r="C154" s="267">
        <v>0</v>
      </c>
      <c r="D154" s="267">
        <v>0</v>
      </c>
      <c r="E154" s="267" t="s">
        <v>3799</v>
      </c>
      <c r="F154" s="731" t="s">
        <v>3872</v>
      </c>
      <c r="G154" s="732" t="s">
        <v>164</v>
      </c>
      <c r="H154" s="732" t="s">
        <v>205</v>
      </c>
      <c r="I154" s="553">
        <v>0</v>
      </c>
      <c r="J154" s="729">
        <v>5</v>
      </c>
      <c r="K154" s="268">
        <f t="shared" si="65"/>
        <v>5</v>
      </c>
      <c r="L154" s="729">
        <v>5</v>
      </c>
      <c r="M154" s="729">
        <v>5</v>
      </c>
      <c r="N154" s="530">
        <f t="shared" si="66"/>
        <v>10</v>
      </c>
      <c r="O154" s="530">
        <f t="shared" si="67"/>
        <v>15</v>
      </c>
      <c r="P154" s="730"/>
      <c r="Q154" s="635" t="s">
        <v>3803</v>
      </c>
      <c r="R154" s="635" t="s">
        <v>3873</v>
      </c>
      <c r="S154" s="553">
        <v>0</v>
      </c>
      <c r="T154" s="551" t="str">
        <f t="shared" si="53"/>
        <v>No hay Programación</v>
      </c>
      <c r="U154" s="764" t="str">
        <f t="shared" si="60"/>
        <v>De acuerdo con lo programado</v>
      </c>
      <c r="V154" s="771"/>
      <c r="W154" s="553">
        <v>0</v>
      </c>
      <c r="X154" s="551">
        <f t="shared" si="54"/>
        <v>0</v>
      </c>
      <c r="Y154" s="764" t="str">
        <f t="shared" si="61"/>
        <v>En riesgo en cumplimiento</v>
      </c>
      <c r="Z154" s="764" t="s">
        <v>3874</v>
      </c>
      <c r="AA154" s="553">
        <v>5</v>
      </c>
      <c r="AB154" s="551">
        <f t="shared" si="55"/>
        <v>1</v>
      </c>
      <c r="AC154" s="764" t="str">
        <f t="shared" si="62"/>
        <v>De acuerdo con lo programado</v>
      </c>
      <c r="AD154" s="765"/>
      <c r="AE154" s="578">
        <v>11</v>
      </c>
      <c r="AF154" s="551">
        <f t="shared" si="56"/>
        <v>2.2000000000000002</v>
      </c>
      <c r="AG154" s="764" t="str">
        <f t="shared" si="63"/>
        <v>De acuerdo con lo programado</v>
      </c>
      <c r="AH154" s="764" t="s">
        <v>3875</v>
      </c>
      <c r="AI154" s="552">
        <v>0</v>
      </c>
      <c r="AJ154" s="554">
        <f t="shared" si="58"/>
        <v>0</v>
      </c>
      <c r="AK154" s="764" t="str">
        <f t="shared" si="64"/>
        <v>En riesgo en cumplimiento</v>
      </c>
      <c r="AL154" s="1082" t="s">
        <v>3876</v>
      </c>
    </row>
    <row r="155" spans="1:40" ht="56.15" customHeight="1">
      <c r="A155" s="267">
        <f t="shared" si="59"/>
        <v>140</v>
      </c>
      <c r="B155" s="267">
        <v>12</v>
      </c>
      <c r="C155" s="267">
        <v>0</v>
      </c>
      <c r="D155" s="267">
        <v>0</v>
      </c>
      <c r="E155" s="267" t="s">
        <v>3799</v>
      </c>
      <c r="F155" s="731" t="s">
        <v>3877</v>
      </c>
      <c r="G155" s="732" t="s">
        <v>182</v>
      </c>
      <c r="H155" s="732" t="s">
        <v>207</v>
      </c>
      <c r="I155" s="553">
        <v>0</v>
      </c>
      <c r="J155" s="729">
        <v>2</v>
      </c>
      <c r="K155" s="268">
        <f t="shared" si="65"/>
        <v>2</v>
      </c>
      <c r="L155" s="729">
        <v>1</v>
      </c>
      <c r="M155" s="553">
        <v>0</v>
      </c>
      <c r="N155" s="530">
        <f t="shared" si="66"/>
        <v>1</v>
      </c>
      <c r="O155" s="530">
        <f t="shared" si="67"/>
        <v>3</v>
      </c>
      <c r="P155" s="730"/>
      <c r="Q155" s="635" t="s">
        <v>3803</v>
      </c>
      <c r="R155" s="635" t="s">
        <v>3878</v>
      </c>
      <c r="S155" s="672">
        <v>1</v>
      </c>
      <c r="T155" s="551" t="str">
        <f t="shared" si="53"/>
        <v>No hay Programación</v>
      </c>
      <c r="U155" s="764" t="str">
        <f t="shared" si="60"/>
        <v>De acuerdo con lo programado</v>
      </c>
      <c r="V155" s="771"/>
      <c r="W155" s="552">
        <v>1</v>
      </c>
      <c r="X155" s="551">
        <f t="shared" si="54"/>
        <v>0.5</v>
      </c>
      <c r="Y155" s="764" t="str">
        <f t="shared" si="61"/>
        <v>Atraso Leve</v>
      </c>
      <c r="Z155" s="764"/>
      <c r="AA155" s="553">
        <v>2</v>
      </c>
      <c r="AB155" s="551">
        <f t="shared" si="55"/>
        <v>2</v>
      </c>
      <c r="AC155" s="764" t="str">
        <f t="shared" si="62"/>
        <v>De acuerdo con lo programado</v>
      </c>
      <c r="AD155" s="765" t="s">
        <v>3859</v>
      </c>
      <c r="AE155" s="578">
        <v>2</v>
      </c>
      <c r="AF155" s="551" t="str">
        <f t="shared" si="56"/>
        <v>No hay Programación</v>
      </c>
      <c r="AG155" s="764" t="str">
        <f t="shared" si="63"/>
        <v>De acuerdo con lo programado</v>
      </c>
      <c r="AH155" s="764" t="s">
        <v>3879</v>
      </c>
      <c r="AI155" s="569">
        <f t="shared" si="57"/>
        <v>6</v>
      </c>
      <c r="AJ155" s="554">
        <f t="shared" si="58"/>
        <v>2</v>
      </c>
      <c r="AK155" s="764" t="str">
        <f t="shared" si="64"/>
        <v>De acuerdo con lo programado</v>
      </c>
      <c r="AL155" s="1082" t="s">
        <v>3879</v>
      </c>
    </row>
    <row r="156" spans="1:40" ht="56.15" customHeight="1" thickTop="1" thickBot="1">
      <c r="A156" s="267">
        <f t="shared" si="59"/>
        <v>141</v>
      </c>
      <c r="B156" s="267">
        <v>12</v>
      </c>
      <c r="C156" s="267">
        <v>0</v>
      </c>
      <c r="D156" s="267">
        <v>0</v>
      </c>
      <c r="E156" s="267" t="s">
        <v>3799</v>
      </c>
      <c r="F156" s="731" t="s">
        <v>3880</v>
      </c>
      <c r="G156" s="732" t="s">
        <v>182</v>
      </c>
      <c r="H156" s="732" t="s">
        <v>3824</v>
      </c>
      <c r="I156" s="729">
        <v>1</v>
      </c>
      <c r="J156" s="729">
        <v>2</v>
      </c>
      <c r="K156" s="268">
        <f t="shared" si="65"/>
        <v>3</v>
      </c>
      <c r="L156" s="729">
        <v>3</v>
      </c>
      <c r="M156" s="729">
        <v>2</v>
      </c>
      <c r="N156" s="530">
        <f t="shared" si="66"/>
        <v>5</v>
      </c>
      <c r="O156" s="530">
        <f t="shared" si="67"/>
        <v>8</v>
      </c>
      <c r="P156" s="730"/>
      <c r="Q156" s="635" t="s">
        <v>3803</v>
      </c>
      <c r="R156" s="635" t="s">
        <v>3881</v>
      </c>
      <c r="S156" s="672">
        <v>1</v>
      </c>
      <c r="T156" s="551">
        <f t="shared" si="53"/>
        <v>1</v>
      </c>
      <c r="U156" s="764" t="str">
        <f t="shared" si="60"/>
        <v>De acuerdo con lo programado</v>
      </c>
      <c r="V156" s="771"/>
      <c r="W156" s="552">
        <v>1</v>
      </c>
      <c r="X156" s="551">
        <f t="shared" si="54"/>
        <v>0.5</v>
      </c>
      <c r="Y156" s="764" t="str">
        <f t="shared" si="61"/>
        <v>Atraso Leve</v>
      </c>
      <c r="Z156" s="764"/>
      <c r="AA156" s="553">
        <v>3</v>
      </c>
      <c r="AB156" s="551">
        <f t="shared" si="55"/>
        <v>1</v>
      </c>
      <c r="AC156" s="764" t="str">
        <f t="shared" si="62"/>
        <v>De acuerdo con lo programado</v>
      </c>
      <c r="AD156" s="765"/>
      <c r="AE156" s="578">
        <v>4</v>
      </c>
      <c r="AF156" s="551">
        <f t="shared" si="56"/>
        <v>2</v>
      </c>
      <c r="AG156" s="764" t="str">
        <f t="shared" si="63"/>
        <v>De acuerdo con lo programado</v>
      </c>
      <c r="AH156" s="764"/>
      <c r="AI156" s="569">
        <f t="shared" si="57"/>
        <v>9</v>
      </c>
      <c r="AJ156" s="554">
        <f t="shared" si="58"/>
        <v>1.125</v>
      </c>
      <c r="AK156" s="764" t="str">
        <f t="shared" si="64"/>
        <v>De acuerdo con lo programado</v>
      </c>
      <c r="AL156" s="856"/>
    </row>
    <row r="157" spans="1:40" ht="56.15" customHeight="1" thickTop="1" thickBot="1">
      <c r="A157" s="267">
        <f t="shared" si="59"/>
        <v>142</v>
      </c>
      <c r="B157" s="267">
        <v>12</v>
      </c>
      <c r="C157" s="267">
        <v>0</v>
      </c>
      <c r="D157" s="267">
        <v>0</v>
      </c>
      <c r="E157" s="267" t="s">
        <v>3799</v>
      </c>
      <c r="F157" s="731" t="s">
        <v>3882</v>
      </c>
      <c r="G157" s="732" t="s">
        <v>182</v>
      </c>
      <c r="H157" s="732" t="s">
        <v>209</v>
      </c>
      <c r="I157" s="729">
        <v>3</v>
      </c>
      <c r="J157" s="729">
        <v>3</v>
      </c>
      <c r="K157" s="268">
        <f t="shared" si="65"/>
        <v>6</v>
      </c>
      <c r="L157" s="729">
        <v>3</v>
      </c>
      <c r="M157" s="553">
        <v>0</v>
      </c>
      <c r="N157" s="530">
        <f t="shared" si="66"/>
        <v>3</v>
      </c>
      <c r="O157" s="530">
        <f t="shared" si="67"/>
        <v>9</v>
      </c>
      <c r="P157" s="730"/>
      <c r="Q157" s="635" t="s">
        <v>3803</v>
      </c>
      <c r="R157" s="635"/>
      <c r="S157" s="672">
        <v>2</v>
      </c>
      <c r="T157" s="551">
        <f t="shared" si="53"/>
        <v>0.66666666666666663</v>
      </c>
      <c r="U157" s="764" t="str">
        <f t="shared" si="60"/>
        <v>Atraso Leve</v>
      </c>
      <c r="V157" s="771"/>
      <c r="W157" s="552">
        <v>2</v>
      </c>
      <c r="X157" s="551">
        <f t="shared" si="54"/>
        <v>0.66666666666666663</v>
      </c>
      <c r="Y157" s="764" t="str">
        <f t="shared" si="61"/>
        <v>Atraso Leve</v>
      </c>
      <c r="Z157" s="764" t="s">
        <v>3883</v>
      </c>
      <c r="AA157" s="553">
        <v>3</v>
      </c>
      <c r="AB157" s="551">
        <f t="shared" si="55"/>
        <v>1</v>
      </c>
      <c r="AC157" s="764" t="str">
        <f t="shared" si="62"/>
        <v>De acuerdo con lo programado</v>
      </c>
      <c r="AD157" s="765"/>
      <c r="AE157" s="578">
        <v>0</v>
      </c>
      <c r="AF157" s="551" t="str">
        <f t="shared" si="56"/>
        <v>No hay Programación</v>
      </c>
      <c r="AG157" s="764" t="str">
        <f t="shared" si="63"/>
        <v>De acuerdo con lo programado</v>
      </c>
      <c r="AH157" s="764"/>
      <c r="AI157" s="569">
        <f t="shared" si="57"/>
        <v>7</v>
      </c>
      <c r="AJ157" s="554">
        <f t="shared" si="58"/>
        <v>0.77777777777777779</v>
      </c>
      <c r="AK157" s="764" t="str">
        <f t="shared" si="64"/>
        <v>Atraso Leve</v>
      </c>
      <c r="AL157" s="856"/>
    </row>
    <row r="158" spans="1:40" ht="56.15" customHeight="1">
      <c r="A158" s="267">
        <f t="shared" si="59"/>
        <v>143</v>
      </c>
      <c r="B158" s="267">
        <v>12</v>
      </c>
      <c r="C158" s="267">
        <v>0</v>
      </c>
      <c r="D158" s="267">
        <v>0</v>
      </c>
      <c r="E158" s="267" t="s">
        <v>3799</v>
      </c>
      <c r="F158" s="731" t="s">
        <v>3884</v>
      </c>
      <c r="G158" s="732" t="s">
        <v>3885</v>
      </c>
      <c r="H158" s="732" t="s">
        <v>3886</v>
      </c>
      <c r="I158" s="729">
        <v>6</v>
      </c>
      <c r="J158" s="729">
        <v>6</v>
      </c>
      <c r="K158" s="268">
        <f t="shared" si="65"/>
        <v>12</v>
      </c>
      <c r="L158" s="729">
        <v>5</v>
      </c>
      <c r="M158" s="729">
        <v>6</v>
      </c>
      <c r="N158" s="530">
        <f t="shared" si="66"/>
        <v>11</v>
      </c>
      <c r="O158" s="530">
        <f t="shared" si="67"/>
        <v>23</v>
      </c>
      <c r="P158" s="730"/>
      <c r="Q158" s="635" t="s">
        <v>3803</v>
      </c>
      <c r="R158" s="635"/>
      <c r="S158" s="672">
        <v>3</v>
      </c>
      <c r="T158" s="551">
        <f t="shared" si="53"/>
        <v>0.5</v>
      </c>
      <c r="U158" s="764" t="str">
        <f t="shared" si="60"/>
        <v>Atraso Leve</v>
      </c>
      <c r="V158" s="771"/>
      <c r="W158" s="552">
        <v>3</v>
      </c>
      <c r="X158" s="551">
        <f t="shared" si="54"/>
        <v>0.5</v>
      </c>
      <c r="Y158" s="764" t="str">
        <f t="shared" si="61"/>
        <v>Atraso Leve</v>
      </c>
      <c r="Z158" s="764" t="s">
        <v>3887</v>
      </c>
      <c r="AA158" s="553">
        <v>2</v>
      </c>
      <c r="AB158" s="551">
        <f t="shared" si="55"/>
        <v>0.4</v>
      </c>
      <c r="AC158" s="764" t="str">
        <f t="shared" si="62"/>
        <v>En riesgo en cumplimiento</v>
      </c>
      <c r="AD158" s="765" t="s">
        <v>3888</v>
      </c>
      <c r="AE158" s="578">
        <v>0</v>
      </c>
      <c r="AF158" s="551">
        <f t="shared" si="56"/>
        <v>0</v>
      </c>
      <c r="AG158" s="764" t="str">
        <f t="shared" si="63"/>
        <v>En riesgo en cumplimiento</v>
      </c>
      <c r="AH158" s="764"/>
      <c r="AI158" s="569">
        <f t="shared" si="57"/>
        <v>8</v>
      </c>
      <c r="AJ158" s="554">
        <f t="shared" si="58"/>
        <v>0.34782608695652173</v>
      </c>
      <c r="AK158" s="764" t="str">
        <f t="shared" si="64"/>
        <v>En riesgo en cumplimiento</v>
      </c>
      <c r="AL158" s="1082" t="s">
        <v>3888</v>
      </c>
    </row>
    <row r="159" spans="1:40" ht="56.15" customHeight="1" thickTop="1" thickBot="1">
      <c r="A159" s="267">
        <f t="shared" si="59"/>
        <v>144</v>
      </c>
      <c r="B159" s="267">
        <v>12</v>
      </c>
      <c r="C159" s="267">
        <v>0</v>
      </c>
      <c r="D159" s="267">
        <v>0</v>
      </c>
      <c r="E159" s="267" t="s">
        <v>3799</v>
      </c>
      <c r="F159" s="731" t="s">
        <v>3889</v>
      </c>
      <c r="G159" s="732" t="s">
        <v>170</v>
      </c>
      <c r="H159" s="732" t="s">
        <v>3890</v>
      </c>
      <c r="I159" s="729">
        <v>6</v>
      </c>
      <c r="J159" s="729">
        <v>9</v>
      </c>
      <c r="K159" s="268">
        <f t="shared" si="65"/>
        <v>15</v>
      </c>
      <c r="L159" s="729">
        <v>9</v>
      </c>
      <c r="M159" s="729">
        <v>8</v>
      </c>
      <c r="N159" s="530">
        <f t="shared" si="66"/>
        <v>17</v>
      </c>
      <c r="O159" s="530">
        <f t="shared" si="67"/>
        <v>32</v>
      </c>
      <c r="P159" s="730"/>
      <c r="Q159" s="635" t="s">
        <v>3803</v>
      </c>
      <c r="R159" s="635" t="s">
        <v>3891</v>
      </c>
      <c r="S159" s="672">
        <v>5</v>
      </c>
      <c r="T159" s="551">
        <f t="shared" si="53"/>
        <v>0.83333333333333337</v>
      </c>
      <c r="U159" s="764" t="str">
        <f t="shared" si="60"/>
        <v>Atraso Leve</v>
      </c>
      <c r="V159" s="771"/>
      <c r="W159" s="552">
        <v>5</v>
      </c>
      <c r="X159" s="551">
        <f t="shared" si="54"/>
        <v>0.55555555555555558</v>
      </c>
      <c r="Y159" s="764" t="str">
        <f t="shared" si="61"/>
        <v>Atraso Leve</v>
      </c>
      <c r="Z159" s="764"/>
      <c r="AA159" s="553">
        <v>11</v>
      </c>
      <c r="AB159" s="551">
        <f t="shared" si="55"/>
        <v>1.2222222222222223</v>
      </c>
      <c r="AC159" s="764" t="str">
        <f t="shared" si="62"/>
        <v>De acuerdo con lo programado</v>
      </c>
      <c r="AD159" s="765" t="s">
        <v>3892</v>
      </c>
      <c r="AE159" s="578">
        <v>15</v>
      </c>
      <c r="AF159" s="551">
        <f t="shared" si="56"/>
        <v>1.875</v>
      </c>
      <c r="AG159" s="764" t="str">
        <f t="shared" si="63"/>
        <v>De acuerdo con lo programado</v>
      </c>
      <c r="AH159" s="764" t="s">
        <v>3893</v>
      </c>
      <c r="AI159" s="569">
        <f t="shared" si="57"/>
        <v>36</v>
      </c>
      <c r="AJ159" s="554">
        <f t="shared" si="58"/>
        <v>1.125</v>
      </c>
      <c r="AK159" s="764" t="str">
        <f t="shared" si="64"/>
        <v>De acuerdo con lo programado</v>
      </c>
      <c r="AL159" s="856"/>
    </row>
    <row r="160" spans="1:40" ht="56.15" customHeight="1" thickTop="1" thickBot="1">
      <c r="A160" s="267">
        <f t="shared" si="59"/>
        <v>145</v>
      </c>
      <c r="B160" s="267">
        <v>12</v>
      </c>
      <c r="C160" s="267">
        <v>0</v>
      </c>
      <c r="D160" s="267">
        <v>0</v>
      </c>
      <c r="E160" s="267" t="s">
        <v>3799</v>
      </c>
      <c r="F160" s="731" t="s">
        <v>3894</v>
      </c>
      <c r="G160" s="732" t="s">
        <v>182</v>
      </c>
      <c r="H160" s="732" t="s">
        <v>207</v>
      </c>
      <c r="I160" s="729">
        <v>2</v>
      </c>
      <c r="J160" s="553">
        <v>0</v>
      </c>
      <c r="K160" s="268">
        <f t="shared" si="65"/>
        <v>2</v>
      </c>
      <c r="L160" s="729">
        <v>1</v>
      </c>
      <c r="M160" s="553">
        <v>0</v>
      </c>
      <c r="N160" s="530">
        <f t="shared" si="66"/>
        <v>1</v>
      </c>
      <c r="O160" s="530">
        <f t="shared" si="67"/>
        <v>3</v>
      </c>
      <c r="P160" s="730"/>
      <c r="Q160" s="635" t="s">
        <v>3803</v>
      </c>
      <c r="R160" s="635" t="s">
        <v>3895</v>
      </c>
      <c r="S160" s="672">
        <v>1</v>
      </c>
      <c r="T160" s="551">
        <f t="shared" si="53"/>
        <v>0.5</v>
      </c>
      <c r="U160" s="764" t="str">
        <f t="shared" si="60"/>
        <v>Atraso Leve</v>
      </c>
      <c r="V160" s="771"/>
      <c r="W160" s="552">
        <v>1</v>
      </c>
      <c r="X160" s="551" t="str">
        <f t="shared" si="54"/>
        <v>No hay Programación</v>
      </c>
      <c r="Y160" s="764" t="str">
        <f t="shared" si="61"/>
        <v>De acuerdo con lo programado</v>
      </c>
      <c r="Z160" s="764"/>
      <c r="AA160" s="553">
        <v>0</v>
      </c>
      <c r="AB160" s="551">
        <f t="shared" si="55"/>
        <v>0</v>
      </c>
      <c r="AC160" s="764" t="str">
        <f t="shared" si="62"/>
        <v>En riesgo en cumplimiento</v>
      </c>
      <c r="AD160" s="765" t="s">
        <v>3896</v>
      </c>
      <c r="AE160" s="578">
        <v>0</v>
      </c>
      <c r="AF160" s="551" t="str">
        <f t="shared" si="56"/>
        <v>No hay Programación</v>
      </c>
      <c r="AG160" s="764" t="str">
        <f t="shared" si="63"/>
        <v>De acuerdo con lo programado</v>
      </c>
      <c r="AH160" s="764"/>
      <c r="AI160" s="569">
        <f t="shared" si="57"/>
        <v>2</v>
      </c>
      <c r="AJ160" s="554">
        <f t="shared" si="58"/>
        <v>0.66666666666666663</v>
      </c>
      <c r="AK160" s="764" t="str">
        <f t="shared" si="64"/>
        <v>Atraso Leve</v>
      </c>
      <c r="AL160" s="856"/>
    </row>
    <row r="161" spans="1:38" ht="56.15" customHeight="1">
      <c r="A161" s="267">
        <f t="shared" si="59"/>
        <v>146</v>
      </c>
      <c r="B161" s="267">
        <v>12</v>
      </c>
      <c r="C161" s="267">
        <v>0</v>
      </c>
      <c r="D161" s="267">
        <v>0</v>
      </c>
      <c r="E161" s="267" t="s">
        <v>3799</v>
      </c>
      <c r="F161" s="731" t="s">
        <v>3897</v>
      </c>
      <c r="G161" s="732" t="s">
        <v>164</v>
      </c>
      <c r="H161" s="732" t="s">
        <v>3898</v>
      </c>
      <c r="I161" s="729">
        <v>1</v>
      </c>
      <c r="J161" s="553">
        <v>0</v>
      </c>
      <c r="K161" s="268">
        <f t="shared" si="65"/>
        <v>1</v>
      </c>
      <c r="L161" s="729">
        <v>1</v>
      </c>
      <c r="M161" s="553">
        <v>0</v>
      </c>
      <c r="N161" s="530">
        <f t="shared" si="66"/>
        <v>1</v>
      </c>
      <c r="O161" s="530">
        <f t="shared" si="67"/>
        <v>2</v>
      </c>
      <c r="P161" s="730"/>
      <c r="Q161" s="635" t="s">
        <v>3803</v>
      </c>
      <c r="R161" s="635"/>
      <c r="S161" s="553">
        <v>0</v>
      </c>
      <c r="T161" s="551">
        <f t="shared" si="53"/>
        <v>0</v>
      </c>
      <c r="U161" s="764" t="str">
        <f t="shared" si="60"/>
        <v>En riesgo en cumplimiento</v>
      </c>
      <c r="V161" s="771"/>
      <c r="W161" s="553">
        <v>0</v>
      </c>
      <c r="X161" s="551" t="str">
        <f t="shared" si="54"/>
        <v>No hay Programación</v>
      </c>
      <c r="Y161" s="764" t="str">
        <f t="shared" si="61"/>
        <v>De acuerdo con lo programado</v>
      </c>
      <c r="Z161" s="764"/>
      <c r="AA161" s="553">
        <v>1</v>
      </c>
      <c r="AB161" s="551">
        <f t="shared" si="55"/>
        <v>1</v>
      </c>
      <c r="AC161" s="764" t="str">
        <f t="shared" si="62"/>
        <v>De acuerdo con lo programado</v>
      </c>
      <c r="AD161" s="765" t="s">
        <v>3899</v>
      </c>
      <c r="AE161" s="578">
        <v>0</v>
      </c>
      <c r="AF161" s="551" t="str">
        <f t="shared" si="56"/>
        <v>No hay Programación</v>
      </c>
      <c r="AG161" s="764" t="str">
        <f t="shared" si="63"/>
        <v>De acuerdo con lo programado</v>
      </c>
      <c r="AH161" s="764"/>
      <c r="AI161" s="552">
        <v>0</v>
      </c>
      <c r="AJ161" s="554">
        <f t="shared" si="58"/>
        <v>0</v>
      </c>
      <c r="AK161" s="764" t="str">
        <f t="shared" si="64"/>
        <v>En riesgo en cumplimiento</v>
      </c>
      <c r="AL161" s="1082" t="s">
        <v>3900</v>
      </c>
    </row>
    <row r="162" spans="1:38" ht="56.15" customHeight="1" thickTop="1" thickBot="1">
      <c r="A162" s="267">
        <f t="shared" si="59"/>
        <v>147</v>
      </c>
      <c r="B162" s="267"/>
      <c r="C162" s="267"/>
      <c r="D162" s="267"/>
      <c r="E162" s="267"/>
      <c r="F162" s="1448" t="s">
        <v>3901</v>
      </c>
      <c r="G162" s="1449"/>
      <c r="H162" s="1450"/>
      <c r="I162" s="553">
        <v>0</v>
      </c>
      <c r="J162" s="553">
        <v>0</v>
      </c>
      <c r="K162" s="268">
        <f t="shared" si="65"/>
        <v>0</v>
      </c>
      <c r="L162" s="553">
        <v>0</v>
      </c>
      <c r="M162" s="553">
        <v>0</v>
      </c>
      <c r="N162" s="530">
        <f t="shared" si="66"/>
        <v>0</v>
      </c>
      <c r="O162" s="530">
        <f t="shared" si="67"/>
        <v>0</v>
      </c>
      <c r="P162" s="730"/>
      <c r="Q162" s="635"/>
      <c r="R162" s="635"/>
      <c r="S162" s="553">
        <v>0</v>
      </c>
      <c r="T162" s="551" t="str">
        <f t="shared" si="53"/>
        <v>No hay Programación</v>
      </c>
      <c r="U162" s="764" t="str">
        <f t="shared" si="60"/>
        <v>De acuerdo con lo programado</v>
      </c>
      <c r="V162" s="771"/>
      <c r="W162" s="553">
        <v>0</v>
      </c>
      <c r="X162" s="551" t="str">
        <f t="shared" si="54"/>
        <v>No hay Programación</v>
      </c>
      <c r="Y162" s="764" t="str">
        <f t="shared" si="61"/>
        <v>De acuerdo con lo programado</v>
      </c>
      <c r="Z162" s="764"/>
      <c r="AA162" s="553">
        <v>0</v>
      </c>
      <c r="AB162" s="551" t="str">
        <f t="shared" si="55"/>
        <v>No hay Programación</v>
      </c>
      <c r="AC162" s="764" t="str">
        <f t="shared" si="62"/>
        <v>De acuerdo con lo programado</v>
      </c>
      <c r="AD162" s="765"/>
      <c r="AE162" s="578">
        <v>0</v>
      </c>
      <c r="AF162" s="551" t="str">
        <f t="shared" si="56"/>
        <v>No hay Programación</v>
      </c>
      <c r="AG162" s="764" t="str">
        <f t="shared" si="63"/>
        <v>De acuerdo con lo programado</v>
      </c>
      <c r="AH162" s="764"/>
      <c r="AI162" s="552">
        <v>0</v>
      </c>
      <c r="AJ162" s="554" t="str">
        <f t="shared" si="58"/>
        <v>No hay Programación</v>
      </c>
      <c r="AK162" s="764" t="str">
        <f t="shared" si="64"/>
        <v>De acuerdo con lo programado</v>
      </c>
      <c r="AL162" s="856"/>
    </row>
    <row r="163" spans="1:38" ht="165" customHeight="1" thickTop="1" thickBot="1">
      <c r="A163" s="267">
        <f t="shared" si="59"/>
        <v>148</v>
      </c>
      <c r="B163" s="267">
        <v>12</v>
      </c>
      <c r="C163" s="267">
        <v>0</v>
      </c>
      <c r="D163" s="267">
        <v>0</v>
      </c>
      <c r="E163" s="267" t="s">
        <v>3799</v>
      </c>
      <c r="F163" s="731" t="s">
        <v>3902</v>
      </c>
      <c r="G163" s="732" t="s">
        <v>182</v>
      </c>
      <c r="H163" s="732" t="s">
        <v>209</v>
      </c>
      <c r="I163" s="729">
        <v>3</v>
      </c>
      <c r="J163" s="729">
        <v>3</v>
      </c>
      <c r="K163" s="268">
        <f t="shared" si="65"/>
        <v>6</v>
      </c>
      <c r="L163" s="729">
        <v>3</v>
      </c>
      <c r="M163" s="729">
        <v>3</v>
      </c>
      <c r="N163" s="530">
        <f t="shared" si="66"/>
        <v>6</v>
      </c>
      <c r="O163" s="530">
        <f t="shared" si="67"/>
        <v>12</v>
      </c>
      <c r="P163" s="730"/>
      <c r="Q163" s="635" t="s">
        <v>3903</v>
      </c>
      <c r="R163" s="635" t="s">
        <v>3649</v>
      </c>
      <c r="S163" s="672">
        <v>3</v>
      </c>
      <c r="T163" s="551">
        <f t="shared" si="53"/>
        <v>1</v>
      </c>
      <c r="U163" s="764" t="str">
        <f t="shared" si="60"/>
        <v>De acuerdo con lo programado</v>
      </c>
      <c r="V163" s="771"/>
      <c r="W163" s="552">
        <v>3</v>
      </c>
      <c r="X163" s="551">
        <f t="shared" si="54"/>
        <v>1</v>
      </c>
      <c r="Y163" s="764" t="str">
        <f t="shared" si="61"/>
        <v>De acuerdo con lo programado</v>
      </c>
      <c r="Z163" s="764"/>
      <c r="AA163" s="553">
        <v>4</v>
      </c>
      <c r="AB163" s="551">
        <f t="shared" si="55"/>
        <v>1.3333333333333333</v>
      </c>
      <c r="AC163" s="764" t="str">
        <f t="shared" si="62"/>
        <v>De acuerdo con lo programado</v>
      </c>
      <c r="AD163" s="765"/>
      <c r="AE163" s="578">
        <v>3</v>
      </c>
      <c r="AF163" s="551">
        <f t="shared" si="56"/>
        <v>1</v>
      </c>
      <c r="AG163" s="764" t="str">
        <f t="shared" si="63"/>
        <v>De acuerdo con lo programado</v>
      </c>
      <c r="AH163" s="764"/>
      <c r="AI163" s="569">
        <f t="shared" si="57"/>
        <v>13</v>
      </c>
      <c r="AJ163" s="554">
        <f t="shared" si="58"/>
        <v>1.0833333333333333</v>
      </c>
      <c r="AK163" s="764" t="str">
        <f t="shared" si="64"/>
        <v>De acuerdo con lo programado</v>
      </c>
      <c r="AL163" s="856"/>
    </row>
    <row r="164" spans="1:38" ht="48" customHeight="1">
      <c r="A164" s="267">
        <f t="shared" si="59"/>
        <v>149</v>
      </c>
      <c r="B164" s="267">
        <v>12</v>
      </c>
      <c r="C164" s="267">
        <v>0</v>
      </c>
      <c r="D164" s="267">
        <v>0</v>
      </c>
      <c r="E164" s="267" t="s">
        <v>3799</v>
      </c>
      <c r="F164" s="731" t="s">
        <v>3904</v>
      </c>
      <c r="G164" s="732" t="s">
        <v>182</v>
      </c>
      <c r="H164" s="732" t="s">
        <v>209</v>
      </c>
      <c r="I164" s="729">
        <v>1</v>
      </c>
      <c r="J164" s="729">
        <v>1</v>
      </c>
      <c r="K164" s="268">
        <f t="shared" si="65"/>
        <v>2</v>
      </c>
      <c r="L164" s="729">
        <v>1</v>
      </c>
      <c r="M164" s="553">
        <v>0</v>
      </c>
      <c r="N164" s="530">
        <f t="shared" si="66"/>
        <v>1</v>
      </c>
      <c r="O164" s="530">
        <f t="shared" si="67"/>
        <v>3</v>
      </c>
      <c r="P164" s="730"/>
      <c r="Q164" s="635" t="s">
        <v>3903</v>
      </c>
      <c r="R164" s="635"/>
      <c r="S164" s="672">
        <v>2</v>
      </c>
      <c r="T164" s="551">
        <f t="shared" si="53"/>
        <v>2</v>
      </c>
      <c r="U164" s="764" t="str">
        <f t="shared" si="60"/>
        <v>De acuerdo con lo programado</v>
      </c>
      <c r="V164" s="771" t="s">
        <v>3905</v>
      </c>
      <c r="W164" s="552">
        <v>3</v>
      </c>
      <c r="X164" s="551">
        <f t="shared" si="54"/>
        <v>3</v>
      </c>
      <c r="Y164" s="764" t="str">
        <f t="shared" si="61"/>
        <v>De acuerdo con lo programado</v>
      </c>
      <c r="Z164" s="764" t="s">
        <v>3906</v>
      </c>
      <c r="AA164" s="553">
        <v>3</v>
      </c>
      <c r="AB164" s="551">
        <f t="shared" si="55"/>
        <v>3</v>
      </c>
      <c r="AC164" s="764" t="str">
        <f t="shared" si="62"/>
        <v>De acuerdo con lo programado</v>
      </c>
      <c r="AD164" s="765"/>
      <c r="AE164" s="578">
        <v>3</v>
      </c>
      <c r="AF164" s="551" t="str">
        <f t="shared" si="56"/>
        <v>No hay Programación</v>
      </c>
      <c r="AG164" s="764" t="str">
        <f t="shared" si="63"/>
        <v>De acuerdo con lo programado</v>
      </c>
      <c r="AH164" s="764"/>
      <c r="AI164" s="569">
        <f t="shared" si="57"/>
        <v>11</v>
      </c>
      <c r="AJ164" s="554">
        <f t="shared" si="58"/>
        <v>3.6666666666666665</v>
      </c>
      <c r="AK164" s="764" t="str">
        <f t="shared" si="64"/>
        <v>De acuerdo con lo programado</v>
      </c>
      <c r="AL164" s="1082" t="s">
        <v>3907</v>
      </c>
    </row>
    <row r="165" spans="1:38" ht="48" customHeight="1" thickTop="1" thickBot="1">
      <c r="A165" s="267">
        <f t="shared" si="59"/>
        <v>150</v>
      </c>
      <c r="B165" s="267">
        <v>12</v>
      </c>
      <c r="C165" s="267">
        <v>0</v>
      </c>
      <c r="D165" s="267">
        <v>0</v>
      </c>
      <c r="E165" s="267" t="s">
        <v>3799</v>
      </c>
      <c r="F165" s="731" t="s">
        <v>3908</v>
      </c>
      <c r="G165" s="732" t="s">
        <v>182</v>
      </c>
      <c r="H165" s="732" t="s">
        <v>209</v>
      </c>
      <c r="I165" s="729">
        <v>3</v>
      </c>
      <c r="J165" s="729">
        <v>3</v>
      </c>
      <c r="K165" s="268">
        <f t="shared" si="65"/>
        <v>6</v>
      </c>
      <c r="L165" s="729">
        <v>3</v>
      </c>
      <c r="M165" s="729">
        <v>3</v>
      </c>
      <c r="N165" s="530">
        <f t="shared" si="66"/>
        <v>6</v>
      </c>
      <c r="O165" s="530">
        <f t="shared" si="67"/>
        <v>12</v>
      </c>
      <c r="P165" s="730"/>
      <c r="Q165" s="635" t="s">
        <v>3903</v>
      </c>
      <c r="R165" s="635"/>
      <c r="S165" s="672">
        <v>3</v>
      </c>
      <c r="T165" s="551">
        <f t="shared" si="53"/>
        <v>1</v>
      </c>
      <c r="U165" s="764" t="str">
        <f t="shared" si="60"/>
        <v>De acuerdo con lo programado</v>
      </c>
      <c r="V165" s="771"/>
      <c r="W165" s="552">
        <v>3</v>
      </c>
      <c r="X165" s="551">
        <f t="shared" si="54"/>
        <v>1</v>
      </c>
      <c r="Y165" s="764" t="str">
        <f t="shared" si="61"/>
        <v>De acuerdo con lo programado</v>
      </c>
      <c r="Z165" s="764"/>
      <c r="AA165" s="553">
        <v>4</v>
      </c>
      <c r="AB165" s="551">
        <f t="shared" si="55"/>
        <v>1.3333333333333333</v>
      </c>
      <c r="AC165" s="764" t="str">
        <f t="shared" si="62"/>
        <v>De acuerdo con lo programado</v>
      </c>
      <c r="AD165" s="765"/>
      <c r="AE165" s="578">
        <v>3</v>
      </c>
      <c r="AF165" s="551">
        <f t="shared" si="56"/>
        <v>1</v>
      </c>
      <c r="AG165" s="764" t="str">
        <f t="shared" si="63"/>
        <v>De acuerdo con lo programado</v>
      </c>
      <c r="AH165" s="764"/>
      <c r="AI165" s="569">
        <f t="shared" si="57"/>
        <v>13</v>
      </c>
      <c r="AJ165" s="554">
        <f t="shared" si="58"/>
        <v>1.0833333333333333</v>
      </c>
      <c r="AK165" s="764" t="str">
        <f t="shared" si="64"/>
        <v>De acuerdo con lo programado</v>
      </c>
      <c r="AL165" s="856"/>
    </row>
    <row r="166" spans="1:38" ht="48" customHeight="1" thickTop="1" thickBot="1">
      <c r="A166" s="267">
        <f t="shared" si="59"/>
        <v>151</v>
      </c>
      <c r="B166" s="267">
        <v>12</v>
      </c>
      <c r="C166" s="267">
        <v>0</v>
      </c>
      <c r="D166" s="267">
        <v>0</v>
      </c>
      <c r="E166" s="267" t="s">
        <v>3799</v>
      </c>
      <c r="F166" s="731" t="s">
        <v>3909</v>
      </c>
      <c r="G166" s="732" t="s">
        <v>182</v>
      </c>
      <c r="H166" s="732" t="s">
        <v>209</v>
      </c>
      <c r="I166" s="729">
        <v>3</v>
      </c>
      <c r="J166" s="729">
        <v>3</v>
      </c>
      <c r="K166" s="268">
        <f t="shared" si="65"/>
        <v>6</v>
      </c>
      <c r="L166" s="729">
        <v>3</v>
      </c>
      <c r="M166" s="729">
        <v>3</v>
      </c>
      <c r="N166" s="530">
        <f t="shared" si="66"/>
        <v>6</v>
      </c>
      <c r="O166" s="530">
        <f t="shared" si="67"/>
        <v>12</v>
      </c>
      <c r="P166" s="730"/>
      <c r="Q166" s="635" t="s">
        <v>3903</v>
      </c>
      <c r="R166" s="635"/>
      <c r="S166" s="672">
        <v>3</v>
      </c>
      <c r="T166" s="551">
        <f t="shared" si="53"/>
        <v>1</v>
      </c>
      <c r="U166" s="764" t="str">
        <f t="shared" si="60"/>
        <v>De acuerdo con lo programado</v>
      </c>
      <c r="V166" s="771"/>
      <c r="W166" s="552">
        <v>3</v>
      </c>
      <c r="X166" s="551">
        <f t="shared" si="54"/>
        <v>1</v>
      </c>
      <c r="Y166" s="764" t="str">
        <f t="shared" si="61"/>
        <v>De acuerdo con lo programado</v>
      </c>
      <c r="Z166" s="764"/>
      <c r="AA166" s="553">
        <v>4</v>
      </c>
      <c r="AB166" s="551">
        <f t="shared" si="55"/>
        <v>1.3333333333333333</v>
      </c>
      <c r="AC166" s="764" t="str">
        <f t="shared" si="62"/>
        <v>De acuerdo con lo programado</v>
      </c>
      <c r="AD166" s="765"/>
      <c r="AE166" s="578">
        <v>3</v>
      </c>
      <c r="AF166" s="551">
        <f t="shared" si="56"/>
        <v>1</v>
      </c>
      <c r="AG166" s="764" t="str">
        <f t="shared" si="63"/>
        <v>De acuerdo con lo programado</v>
      </c>
      <c r="AH166" s="764"/>
      <c r="AI166" s="569">
        <f t="shared" si="57"/>
        <v>13</v>
      </c>
      <c r="AJ166" s="554">
        <f t="shared" si="58"/>
        <v>1.0833333333333333</v>
      </c>
      <c r="AK166" s="764" t="str">
        <f t="shared" si="64"/>
        <v>De acuerdo con lo programado</v>
      </c>
      <c r="AL166" s="856"/>
    </row>
    <row r="167" spans="1:38" ht="48" customHeight="1">
      <c r="A167" s="267">
        <f t="shared" si="59"/>
        <v>152</v>
      </c>
      <c r="B167" s="267">
        <v>12</v>
      </c>
      <c r="C167" s="267">
        <v>0</v>
      </c>
      <c r="D167" s="267">
        <v>0</v>
      </c>
      <c r="E167" s="267" t="s">
        <v>3799</v>
      </c>
      <c r="F167" s="731" t="s">
        <v>3910</v>
      </c>
      <c r="G167" s="732" t="s">
        <v>182</v>
      </c>
      <c r="H167" s="732" t="s">
        <v>209</v>
      </c>
      <c r="I167" s="729">
        <v>4</v>
      </c>
      <c r="J167" s="729">
        <v>4</v>
      </c>
      <c r="K167" s="268">
        <f t="shared" si="65"/>
        <v>8</v>
      </c>
      <c r="L167" s="729">
        <v>4</v>
      </c>
      <c r="M167" s="729">
        <v>4</v>
      </c>
      <c r="N167" s="530">
        <f t="shared" si="66"/>
        <v>8</v>
      </c>
      <c r="O167" s="530">
        <f t="shared" si="67"/>
        <v>16</v>
      </c>
      <c r="P167" s="730"/>
      <c r="Q167" s="635" t="s">
        <v>3903</v>
      </c>
      <c r="R167" s="635"/>
      <c r="S167" s="672">
        <v>7</v>
      </c>
      <c r="T167" s="551">
        <f t="shared" si="53"/>
        <v>1.75</v>
      </c>
      <c r="U167" s="764" t="str">
        <f t="shared" si="60"/>
        <v>De acuerdo con lo programado</v>
      </c>
      <c r="V167" s="771" t="s">
        <v>3911</v>
      </c>
      <c r="W167" s="552">
        <v>4</v>
      </c>
      <c r="X167" s="551">
        <f t="shared" si="54"/>
        <v>1</v>
      </c>
      <c r="Y167" s="764" t="str">
        <f t="shared" si="61"/>
        <v>De acuerdo con lo programado</v>
      </c>
      <c r="Z167" s="764"/>
      <c r="AA167" s="553">
        <v>6</v>
      </c>
      <c r="AB167" s="551">
        <f t="shared" si="55"/>
        <v>1.5</v>
      </c>
      <c r="AC167" s="764" t="str">
        <f t="shared" si="62"/>
        <v>De acuerdo con lo programado</v>
      </c>
      <c r="AD167" s="765"/>
      <c r="AE167" s="578">
        <v>4</v>
      </c>
      <c r="AF167" s="551">
        <f t="shared" si="56"/>
        <v>1</v>
      </c>
      <c r="AG167" s="764" t="str">
        <f t="shared" si="63"/>
        <v>De acuerdo con lo programado</v>
      </c>
      <c r="AH167" s="764"/>
      <c r="AI167" s="569">
        <f t="shared" si="57"/>
        <v>21</v>
      </c>
      <c r="AJ167" s="554">
        <f t="shared" si="58"/>
        <v>1.3125</v>
      </c>
      <c r="AK167" s="764" t="str">
        <f t="shared" si="64"/>
        <v>De acuerdo con lo programado</v>
      </c>
      <c r="AL167" s="1082" t="s">
        <v>3912</v>
      </c>
    </row>
    <row r="168" spans="1:38" ht="48" customHeight="1">
      <c r="A168" s="267">
        <f>A169+1</f>
        <v>154</v>
      </c>
      <c r="B168" s="267">
        <v>12</v>
      </c>
      <c r="C168" s="267">
        <v>0</v>
      </c>
      <c r="D168" s="267">
        <v>0</v>
      </c>
      <c r="E168" s="267" t="s">
        <v>3799</v>
      </c>
      <c r="F168" s="731" t="s">
        <v>3913</v>
      </c>
      <c r="G168" s="732" t="s">
        <v>3914</v>
      </c>
      <c r="H168" s="732" t="s">
        <v>209</v>
      </c>
      <c r="I168" s="729">
        <v>3</v>
      </c>
      <c r="J168" s="729">
        <v>3</v>
      </c>
      <c r="K168" s="268">
        <f t="shared" si="65"/>
        <v>6</v>
      </c>
      <c r="L168" s="729">
        <v>3</v>
      </c>
      <c r="M168" s="729">
        <v>3</v>
      </c>
      <c r="N168" s="530">
        <f t="shared" si="66"/>
        <v>6</v>
      </c>
      <c r="O168" s="530">
        <f t="shared" si="67"/>
        <v>12</v>
      </c>
      <c r="P168" s="730"/>
      <c r="Q168" s="635" t="s">
        <v>3903</v>
      </c>
      <c r="R168" s="635"/>
      <c r="S168" s="672">
        <v>4</v>
      </c>
      <c r="T168" s="551">
        <f>IF(S168="","No hay ejecución",IF(AND(I168=0),"No hay Programación", S168/I168))</f>
        <v>1.3333333333333333</v>
      </c>
      <c r="U168" s="764" t="str">
        <f t="shared" si="60"/>
        <v>De acuerdo con lo programado</v>
      </c>
      <c r="V168" s="771" t="s">
        <v>3911</v>
      </c>
      <c r="W168" s="552">
        <v>3</v>
      </c>
      <c r="X168" s="551">
        <f>IF(W168="","No hay ejecución",IF(AND(J168=0),"No hay Programación", W168/J168))</f>
        <v>1</v>
      </c>
      <c r="Y168" s="764" t="str">
        <f t="shared" si="61"/>
        <v>De acuerdo con lo programado</v>
      </c>
      <c r="Z168" s="764"/>
      <c r="AA168" s="553">
        <v>6</v>
      </c>
      <c r="AB168" s="551">
        <f>IF(AA168="","No hay ejecución",IF(AND(L168=0),"No hay Programación", AA168/L168))</f>
        <v>2</v>
      </c>
      <c r="AC168" s="764" t="str">
        <f t="shared" si="62"/>
        <v>De acuerdo con lo programado</v>
      </c>
      <c r="AD168" s="765"/>
      <c r="AE168" s="578">
        <v>3</v>
      </c>
      <c r="AF168" s="551">
        <f>IF(AE168="","No hay ejecución",IF(AND(M168=0),"No hay Programación", AE168/M168))</f>
        <v>1</v>
      </c>
      <c r="AG168" s="764" t="str">
        <f t="shared" si="63"/>
        <v>De acuerdo con lo programado</v>
      </c>
      <c r="AH168" s="764"/>
      <c r="AI168" s="569">
        <f>AE168+AA168+W168+S168</f>
        <v>16</v>
      </c>
      <c r="AJ168" s="554">
        <f>IF(AI168="","No hay ejecución",IF(AND(O168=0),"No hay Programación", AI168/O168))</f>
        <v>1.3333333333333333</v>
      </c>
      <c r="AK168" s="764" t="str">
        <f t="shared" si="64"/>
        <v>De acuerdo con lo programado</v>
      </c>
      <c r="AL168" s="1082" t="s">
        <v>3915</v>
      </c>
    </row>
    <row r="169" spans="1:38" ht="48" customHeight="1">
      <c r="A169" s="267">
        <f>A167+1</f>
        <v>153</v>
      </c>
      <c r="B169" s="267">
        <v>12</v>
      </c>
      <c r="C169" s="267">
        <v>0</v>
      </c>
      <c r="D169" s="267">
        <v>0</v>
      </c>
      <c r="E169" s="267" t="s">
        <v>3799</v>
      </c>
      <c r="F169" s="731" t="s">
        <v>3916</v>
      </c>
      <c r="G169" s="732" t="s">
        <v>3914</v>
      </c>
      <c r="H169" s="732" t="s">
        <v>209</v>
      </c>
      <c r="I169" s="729">
        <v>3</v>
      </c>
      <c r="J169" s="729">
        <v>3</v>
      </c>
      <c r="K169" s="268">
        <f t="shared" si="65"/>
        <v>6</v>
      </c>
      <c r="L169" s="729">
        <v>3</v>
      </c>
      <c r="M169" s="729">
        <v>3</v>
      </c>
      <c r="N169" s="530">
        <f t="shared" si="66"/>
        <v>6</v>
      </c>
      <c r="O169" s="530">
        <f t="shared" si="67"/>
        <v>12</v>
      </c>
      <c r="P169" s="730"/>
      <c r="Q169" s="635" t="s">
        <v>3903</v>
      </c>
      <c r="R169" s="635"/>
      <c r="S169" s="672">
        <v>7</v>
      </c>
      <c r="T169" s="551">
        <f t="shared" ref="T169" si="68">IF(S169="","No hay ejecución",IF(AND(I169=0),"No hay Programación", S169/I169))</f>
        <v>2.3333333333333335</v>
      </c>
      <c r="U169" s="764" t="str">
        <f t="shared" si="60"/>
        <v>De acuerdo con lo programado</v>
      </c>
      <c r="V169" s="771" t="s">
        <v>3911</v>
      </c>
      <c r="W169" s="552">
        <v>3</v>
      </c>
      <c r="X169" s="551">
        <f t="shared" ref="X169" si="69">IF(W169="","No hay ejecución",IF(AND(J169=0),"No hay Programación", W169/J169))</f>
        <v>1</v>
      </c>
      <c r="Y169" s="764" t="str">
        <f t="shared" si="61"/>
        <v>De acuerdo con lo programado</v>
      </c>
      <c r="Z169" s="764"/>
      <c r="AA169" s="553">
        <v>4</v>
      </c>
      <c r="AB169" s="551">
        <f t="shared" ref="AB169" si="70">IF(AA169="","No hay ejecución",IF(AND(L169=0),"No hay Programación", AA169/L169))</f>
        <v>1.3333333333333333</v>
      </c>
      <c r="AC169" s="764" t="str">
        <f t="shared" si="62"/>
        <v>De acuerdo con lo programado</v>
      </c>
      <c r="AD169" s="765"/>
      <c r="AE169" s="578">
        <v>3</v>
      </c>
      <c r="AF169" s="551">
        <f t="shared" ref="AF169" si="71">IF(AE169="","No hay ejecución",IF(AND(M169=0),"No hay Programación", AE169/M169))</f>
        <v>1</v>
      </c>
      <c r="AG169" s="764" t="str">
        <f t="shared" si="63"/>
        <v>De acuerdo con lo programado</v>
      </c>
      <c r="AH169" s="764"/>
      <c r="AI169" s="569">
        <f t="shared" ref="AI169" si="72">AE169+AA169+W169+S169</f>
        <v>17</v>
      </c>
      <c r="AJ169" s="554">
        <f t="shared" ref="AJ169" si="73">IF(AI169="","No hay ejecución",IF(AND(O169=0),"No hay Programación", AI169/O169))</f>
        <v>1.4166666666666667</v>
      </c>
      <c r="AK169" s="764" t="str">
        <f t="shared" si="64"/>
        <v>De acuerdo con lo programado</v>
      </c>
      <c r="AL169" s="1082" t="s">
        <v>3915</v>
      </c>
    </row>
    <row r="170" spans="1:38" ht="48" customHeight="1" thickTop="1" thickBot="1">
      <c r="A170" s="267"/>
      <c r="B170" s="267"/>
      <c r="C170" s="267"/>
      <c r="D170" s="267"/>
      <c r="E170" s="267"/>
      <c r="F170" s="1448" t="s">
        <v>3917</v>
      </c>
      <c r="G170" s="1449"/>
      <c r="H170" s="1450"/>
      <c r="I170" s="553">
        <v>0</v>
      </c>
      <c r="J170" s="553">
        <v>0</v>
      </c>
      <c r="K170" s="268">
        <f t="shared" si="65"/>
        <v>0</v>
      </c>
      <c r="L170" s="553">
        <v>0</v>
      </c>
      <c r="M170" s="553">
        <v>0</v>
      </c>
      <c r="N170" s="530">
        <f t="shared" si="66"/>
        <v>0</v>
      </c>
      <c r="O170" s="530">
        <f t="shared" si="67"/>
        <v>0</v>
      </c>
      <c r="P170" s="730"/>
      <c r="Q170" s="635"/>
      <c r="R170" s="635"/>
      <c r="S170" s="672"/>
      <c r="T170" s="551"/>
      <c r="U170" s="764" t="str">
        <f t="shared" si="60"/>
        <v>En riesgo en cumplimiento</v>
      </c>
      <c r="V170" s="771"/>
      <c r="W170" s="553">
        <v>0</v>
      </c>
      <c r="X170" s="551"/>
      <c r="Y170" s="764" t="str">
        <f t="shared" si="61"/>
        <v>En riesgo en cumplimiento</v>
      </c>
      <c r="Z170" s="764"/>
      <c r="AA170" s="553">
        <v>0</v>
      </c>
      <c r="AB170" s="551"/>
      <c r="AC170" s="764" t="str">
        <f t="shared" si="62"/>
        <v>En riesgo en cumplimiento</v>
      </c>
      <c r="AD170" s="765"/>
      <c r="AE170" s="578">
        <v>0</v>
      </c>
      <c r="AF170" s="551"/>
      <c r="AG170" s="764" t="str">
        <f t="shared" si="63"/>
        <v>En riesgo en cumplimiento</v>
      </c>
      <c r="AH170" s="764"/>
      <c r="AI170" s="569"/>
      <c r="AJ170" s="554"/>
      <c r="AK170" s="764" t="str">
        <f t="shared" si="64"/>
        <v>En riesgo en cumplimiento</v>
      </c>
      <c r="AL170" s="856"/>
    </row>
    <row r="171" spans="1:38" ht="48" customHeight="1" thickTop="1" thickBot="1">
      <c r="A171" s="267">
        <f>A167+1</f>
        <v>153</v>
      </c>
      <c r="B171" s="267">
        <v>12</v>
      </c>
      <c r="C171" s="267">
        <v>0</v>
      </c>
      <c r="D171" s="267">
        <v>0</v>
      </c>
      <c r="E171" s="267" t="s">
        <v>3799</v>
      </c>
      <c r="F171" s="731" t="s">
        <v>3918</v>
      </c>
      <c r="G171" s="732" t="s">
        <v>182</v>
      </c>
      <c r="H171" s="732" t="s">
        <v>209</v>
      </c>
      <c r="I171" s="729">
        <v>3</v>
      </c>
      <c r="J171" s="729">
        <v>3</v>
      </c>
      <c r="K171" s="268">
        <f t="shared" si="65"/>
        <v>6</v>
      </c>
      <c r="L171" s="729">
        <v>3</v>
      </c>
      <c r="M171" s="729">
        <v>3</v>
      </c>
      <c r="N171" s="530">
        <f t="shared" si="66"/>
        <v>6</v>
      </c>
      <c r="O171" s="530">
        <f t="shared" si="67"/>
        <v>12</v>
      </c>
      <c r="P171" s="730"/>
      <c r="Q171" s="635" t="s">
        <v>2580</v>
      </c>
      <c r="R171" s="635"/>
      <c r="S171" s="672">
        <v>4</v>
      </c>
      <c r="T171" s="551">
        <f t="shared" si="53"/>
        <v>1.3333333333333333</v>
      </c>
      <c r="U171" s="764" t="str">
        <f t="shared" si="60"/>
        <v>De acuerdo con lo programado</v>
      </c>
      <c r="V171" s="771" t="s">
        <v>3911</v>
      </c>
      <c r="W171" s="552">
        <v>3</v>
      </c>
      <c r="X171" s="551">
        <f t="shared" si="54"/>
        <v>1</v>
      </c>
      <c r="Y171" s="764" t="str">
        <f t="shared" si="61"/>
        <v>De acuerdo con lo programado</v>
      </c>
      <c r="Z171" s="764"/>
      <c r="AA171" s="553">
        <v>3</v>
      </c>
      <c r="AB171" s="551">
        <f t="shared" si="55"/>
        <v>1</v>
      </c>
      <c r="AC171" s="764" t="str">
        <f t="shared" si="62"/>
        <v>De acuerdo con lo programado</v>
      </c>
      <c r="AD171" s="765"/>
      <c r="AE171" s="578">
        <v>3</v>
      </c>
      <c r="AF171" s="551">
        <f t="shared" si="56"/>
        <v>1</v>
      </c>
      <c r="AG171" s="764" t="str">
        <f t="shared" si="63"/>
        <v>De acuerdo con lo programado</v>
      </c>
      <c r="AH171" s="764"/>
      <c r="AI171" s="569">
        <f t="shared" si="57"/>
        <v>13</v>
      </c>
      <c r="AJ171" s="554">
        <f t="shared" si="58"/>
        <v>1.0833333333333333</v>
      </c>
      <c r="AK171" s="764" t="str">
        <f t="shared" si="64"/>
        <v>De acuerdo con lo programado</v>
      </c>
      <c r="AL171" s="856"/>
    </row>
    <row r="172" spans="1:38" ht="48" customHeight="1">
      <c r="A172" s="267">
        <f t="shared" si="59"/>
        <v>154</v>
      </c>
      <c r="B172" s="267">
        <v>12</v>
      </c>
      <c r="C172" s="267">
        <v>0</v>
      </c>
      <c r="D172" s="267">
        <v>0</v>
      </c>
      <c r="E172" s="267" t="s">
        <v>3799</v>
      </c>
      <c r="F172" s="731" t="s">
        <v>3919</v>
      </c>
      <c r="G172" s="732" t="s">
        <v>159</v>
      </c>
      <c r="H172" s="732" t="s">
        <v>207</v>
      </c>
      <c r="I172" s="729">
        <v>3</v>
      </c>
      <c r="J172" s="729">
        <v>3</v>
      </c>
      <c r="K172" s="268">
        <f t="shared" si="65"/>
        <v>6</v>
      </c>
      <c r="L172" s="729">
        <v>3</v>
      </c>
      <c r="M172" s="729">
        <v>3</v>
      </c>
      <c r="N172" s="530">
        <f t="shared" si="66"/>
        <v>6</v>
      </c>
      <c r="O172" s="530">
        <f t="shared" si="67"/>
        <v>12</v>
      </c>
      <c r="P172" s="730"/>
      <c r="Q172" s="635" t="s">
        <v>3920</v>
      </c>
      <c r="R172" s="635"/>
      <c r="S172" s="672">
        <v>6</v>
      </c>
      <c r="T172" s="551">
        <f t="shared" si="53"/>
        <v>2</v>
      </c>
      <c r="U172" s="764" t="str">
        <f t="shared" si="60"/>
        <v>De acuerdo con lo programado</v>
      </c>
      <c r="V172" s="771" t="s">
        <v>3911</v>
      </c>
      <c r="W172" s="552">
        <v>3</v>
      </c>
      <c r="X172" s="551">
        <f t="shared" si="54"/>
        <v>1</v>
      </c>
      <c r="Y172" s="764" t="str">
        <f t="shared" si="61"/>
        <v>De acuerdo con lo programado</v>
      </c>
      <c r="Z172" s="764"/>
      <c r="AA172" s="553">
        <v>3</v>
      </c>
      <c r="AB172" s="551">
        <f t="shared" si="55"/>
        <v>1</v>
      </c>
      <c r="AC172" s="764" t="str">
        <f t="shared" si="62"/>
        <v>De acuerdo con lo programado</v>
      </c>
      <c r="AD172" s="765"/>
      <c r="AE172" s="578">
        <v>3</v>
      </c>
      <c r="AF172" s="551">
        <f t="shared" si="56"/>
        <v>1</v>
      </c>
      <c r="AG172" s="764" t="str">
        <f t="shared" si="63"/>
        <v>De acuerdo con lo programado</v>
      </c>
      <c r="AH172" s="764"/>
      <c r="AI172" s="569">
        <f t="shared" si="57"/>
        <v>15</v>
      </c>
      <c r="AJ172" s="554">
        <f t="shared" si="58"/>
        <v>1.25</v>
      </c>
      <c r="AK172" s="764" t="str">
        <f t="shared" si="64"/>
        <v>De acuerdo con lo programado</v>
      </c>
      <c r="AL172" s="1082" t="s">
        <v>3921</v>
      </c>
    </row>
    <row r="173" spans="1:38" ht="48" customHeight="1" thickTop="1" thickBot="1">
      <c r="A173" s="267">
        <f>A172+1</f>
        <v>155</v>
      </c>
      <c r="B173" s="267">
        <v>12</v>
      </c>
      <c r="C173" s="267">
        <v>0</v>
      </c>
      <c r="D173" s="267">
        <v>0</v>
      </c>
      <c r="E173" s="267" t="s">
        <v>3799</v>
      </c>
      <c r="F173" s="731" t="s">
        <v>3922</v>
      </c>
      <c r="G173" s="732" t="s">
        <v>3914</v>
      </c>
      <c r="H173" s="732" t="s">
        <v>209</v>
      </c>
      <c r="I173" s="729">
        <v>3</v>
      </c>
      <c r="J173" s="729">
        <v>3</v>
      </c>
      <c r="K173" s="268">
        <f t="shared" si="65"/>
        <v>6</v>
      </c>
      <c r="L173" s="729">
        <v>3</v>
      </c>
      <c r="M173" s="729">
        <v>3</v>
      </c>
      <c r="N173" s="530">
        <f t="shared" si="66"/>
        <v>6</v>
      </c>
      <c r="O173" s="530">
        <f t="shared" si="67"/>
        <v>12</v>
      </c>
      <c r="P173" s="730"/>
      <c r="Q173" s="635" t="s">
        <v>3920</v>
      </c>
      <c r="R173" s="635"/>
      <c r="S173" s="672">
        <v>7</v>
      </c>
      <c r="T173" s="551">
        <f t="shared" si="53"/>
        <v>2.3333333333333335</v>
      </c>
      <c r="U173" s="764" t="str">
        <f t="shared" si="60"/>
        <v>De acuerdo con lo programado</v>
      </c>
      <c r="V173" s="771" t="s">
        <v>3911</v>
      </c>
      <c r="W173" s="552">
        <v>3</v>
      </c>
      <c r="X173" s="551">
        <f t="shared" si="54"/>
        <v>1</v>
      </c>
      <c r="Y173" s="764" t="str">
        <f t="shared" si="61"/>
        <v>De acuerdo con lo programado</v>
      </c>
      <c r="Z173" s="764"/>
      <c r="AA173" s="553">
        <v>3</v>
      </c>
      <c r="AB173" s="551">
        <f t="shared" si="55"/>
        <v>1</v>
      </c>
      <c r="AC173" s="764" t="str">
        <f t="shared" si="62"/>
        <v>De acuerdo con lo programado</v>
      </c>
      <c r="AD173" s="765"/>
      <c r="AE173" s="578">
        <v>3</v>
      </c>
      <c r="AF173" s="551">
        <f t="shared" si="56"/>
        <v>1</v>
      </c>
      <c r="AG173" s="764" t="str">
        <f t="shared" si="63"/>
        <v>De acuerdo con lo programado</v>
      </c>
      <c r="AH173" s="764"/>
      <c r="AI173" s="569">
        <f t="shared" si="57"/>
        <v>16</v>
      </c>
      <c r="AJ173" s="554">
        <f t="shared" si="58"/>
        <v>1.3333333333333333</v>
      </c>
      <c r="AK173" s="764" t="str">
        <f t="shared" si="64"/>
        <v>De acuerdo con lo programado</v>
      </c>
      <c r="AL173" s="1082" t="s">
        <v>3921</v>
      </c>
    </row>
    <row r="174" spans="1:38" ht="48" customHeight="1" thickTop="1" thickBot="1">
      <c r="A174" s="267">
        <f t="shared" ref="A174:A237" si="74">A173+1</f>
        <v>156</v>
      </c>
      <c r="B174" s="267">
        <v>12</v>
      </c>
      <c r="C174" s="267">
        <v>0</v>
      </c>
      <c r="D174" s="267">
        <v>0</v>
      </c>
      <c r="E174" s="267" t="s">
        <v>3799</v>
      </c>
      <c r="F174" s="731" t="s">
        <v>3923</v>
      </c>
      <c r="G174" s="732" t="s">
        <v>182</v>
      </c>
      <c r="H174" s="732" t="s">
        <v>209</v>
      </c>
      <c r="I174" s="729">
        <v>1</v>
      </c>
      <c r="J174" s="729">
        <v>1</v>
      </c>
      <c r="K174" s="268">
        <f t="shared" si="65"/>
        <v>2</v>
      </c>
      <c r="L174" s="729">
        <v>1</v>
      </c>
      <c r="M174" s="553">
        <v>0</v>
      </c>
      <c r="N174" s="530">
        <f t="shared" si="66"/>
        <v>1</v>
      </c>
      <c r="O174" s="530">
        <f t="shared" si="67"/>
        <v>3</v>
      </c>
      <c r="P174" s="730"/>
      <c r="Q174" s="635" t="s">
        <v>2580</v>
      </c>
      <c r="R174" s="635"/>
      <c r="S174" s="553">
        <v>0</v>
      </c>
      <c r="T174" s="551">
        <f t="shared" si="53"/>
        <v>0</v>
      </c>
      <c r="U174" s="764" t="str">
        <f t="shared" si="60"/>
        <v>En riesgo en cumplimiento</v>
      </c>
      <c r="V174" s="771"/>
      <c r="W174" s="552">
        <v>1</v>
      </c>
      <c r="X174" s="551">
        <f t="shared" si="54"/>
        <v>1</v>
      </c>
      <c r="Y174" s="764" t="str">
        <f t="shared" si="61"/>
        <v>De acuerdo con lo programado</v>
      </c>
      <c r="Z174" s="764"/>
      <c r="AA174" s="553">
        <v>1</v>
      </c>
      <c r="AB174" s="551">
        <f t="shared" si="55"/>
        <v>1</v>
      </c>
      <c r="AC174" s="764" t="str">
        <f t="shared" si="62"/>
        <v>De acuerdo con lo programado</v>
      </c>
      <c r="AD174" s="765"/>
      <c r="AE174" s="578">
        <v>1</v>
      </c>
      <c r="AF174" s="551" t="str">
        <f t="shared" si="56"/>
        <v>No hay Programación</v>
      </c>
      <c r="AG174" s="764" t="str">
        <f t="shared" si="63"/>
        <v>De acuerdo con lo programado</v>
      </c>
      <c r="AH174" s="764"/>
      <c r="AI174" s="569">
        <f t="shared" si="57"/>
        <v>3</v>
      </c>
      <c r="AJ174" s="554">
        <f t="shared" si="58"/>
        <v>1</v>
      </c>
      <c r="AK174" s="764" t="str">
        <f t="shared" si="64"/>
        <v>De acuerdo con lo programado</v>
      </c>
      <c r="AL174" s="856"/>
    </row>
    <row r="175" spans="1:38" ht="48" customHeight="1" thickTop="1" thickBot="1">
      <c r="A175" s="267">
        <f t="shared" si="74"/>
        <v>157</v>
      </c>
      <c r="B175" s="267">
        <v>12</v>
      </c>
      <c r="C175" s="267">
        <v>0</v>
      </c>
      <c r="D175" s="267">
        <v>0</v>
      </c>
      <c r="E175" s="267" t="s">
        <v>3799</v>
      </c>
      <c r="F175" s="731" t="s">
        <v>3924</v>
      </c>
      <c r="G175" s="732" t="s">
        <v>182</v>
      </c>
      <c r="H175" s="732" t="s">
        <v>209</v>
      </c>
      <c r="I175" s="729">
        <v>1</v>
      </c>
      <c r="J175" s="729">
        <v>1</v>
      </c>
      <c r="K175" s="268">
        <f t="shared" si="65"/>
        <v>2</v>
      </c>
      <c r="L175" s="729">
        <v>1</v>
      </c>
      <c r="M175" s="553">
        <v>0</v>
      </c>
      <c r="N175" s="530">
        <f t="shared" si="66"/>
        <v>1</v>
      </c>
      <c r="O175" s="530">
        <f t="shared" si="67"/>
        <v>3</v>
      </c>
      <c r="P175" s="730"/>
      <c r="Q175" s="635" t="s">
        <v>2580</v>
      </c>
      <c r="R175" s="635"/>
      <c r="S175" s="553">
        <v>0</v>
      </c>
      <c r="T175" s="551">
        <f t="shared" si="53"/>
        <v>0</v>
      </c>
      <c r="U175" s="764" t="str">
        <f t="shared" si="60"/>
        <v>En riesgo en cumplimiento</v>
      </c>
      <c r="V175" s="771"/>
      <c r="W175" s="552">
        <v>1</v>
      </c>
      <c r="X175" s="551">
        <f t="shared" si="54"/>
        <v>1</v>
      </c>
      <c r="Y175" s="764" t="str">
        <f t="shared" si="61"/>
        <v>De acuerdo con lo programado</v>
      </c>
      <c r="Z175" s="764"/>
      <c r="AA175" s="553">
        <v>1</v>
      </c>
      <c r="AB175" s="551">
        <f t="shared" si="55"/>
        <v>1</v>
      </c>
      <c r="AC175" s="764" t="str">
        <f t="shared" si="62"/>
        <v>De acuerdo con lo programado</v>
      </c>
      <c r="AD175" s="765"/>
      <c r="AE175" s="578">
        <v>1</v>
      </c>
      <c r="AF175" s="551" t="str">
        <f t="shared" si="56"/>
        <v>No hay Programación</v>
      </c>
      <c r="AG175" s="764" t="str">
        <f t="shared" si="63"/>
        <v>De acuerdo con lo programado</v>
      </c>
      <c r="AH175" s="764"/>
      <c r="AI175" s="569">
        <f t="shared" si="57"/>
        <v>3</v>
      </c>
      <c r="AJ175" s="554">
        <f t="shared" si="58"/>
        <v>1</v>
      </c>
      <c r="AK175" s="764" t="str">
        <f t="shared" si="64"/>
        <v>De acuerdo con lo programado</v>
      </c>
      <c r="AL175" s="856"/>
    </row>
    <row r="176" spans="1:38" ht="48" customHeight="1" thickTop="1" thickBot="1">
      <c r="A176" s="267">
        <f t="shared" si="74"/>
        <v>158</v>
      </c>
      <c r="B176" s="267">
        <v>12</v>
      </c>
      <c r="C176" s="267">
        <v>0</v>
      </c>
      <c r="D176" s="267">
        <v>0</v>
      </c>
      <c r="E176" s="267" t="s">
        <v>3799</v>
      </c>
      <c r="F176" s="731" t="s">
        <v>3924</v>
      </c>
      <c r="G176" s="732" t="s">
        <v>178</v>
      </c>
      <c r="H176" s="732" t="s">
        <v>3925</v>
      </c>
      <c r="I176" s="553">
        <v>0</v>
      </c>
      <c r="J176" s="729">
        <v>1</v>
      </c>
      <c r="K176" s="268">
        <f t="shared" si="65"/>
        <v>1</v>
      </c>
      <c r="L176" s="553">
        <v>0</v>
      </c>
      <c r="M176" s="553">
        <v>0</v>
      </c>
      <c r="N176" s="530">
        <f t="shared" si="66"/>
        <v>0</v>
      </c>
      <c r="O176" s="530">
        <f t="shared" si="67"/>
        <v>1</v>
      </c>
      <c r="P176" s="730"/>
      <c r="Q176" s="635" t="s">
        <v>2580</v>
      </c>
      <c r="R176" s="635"/>
      <c r="S176" s="553">
        <v>0</v>
      </c>
      <c r="T176" s="551" t="str">
        <f t="shared" si="53"/>
        <v>No hay Programación</v>
      </c>
      <c r="U176" s="764" t="str">
        <f t="shared" si="60"/>
        <v>De acuerdo con lo programado</v>
      </c>
      <c r="V176" s="771"/>
      <c r="W176" s="552">
        <v>1</v>
      </c>
      <c r="X176" s="551">
        <f t="shared" si="54"/>
        <v>1</v>
      </c>
      <c r="Y176" s="764" t="str">
        <f t="shared" si="61"/>
        <v>De acuerdo con lo programado</v>
      </c>
      <c r="Z176" s="764"/>
      <c r="AA176" s="553">
        <v>0</v>
      </c>
      <c r="AB176" s="551" t="str">
        <f t="shared" si="55"/>
        <v>No hay Programación</v>
      </c>
      <c r="AC176" s="764" t="str">
        <f t="shared" si="62"/>
        <v>De acuerdo con lo programado</v>
      </c>
      <c r="AD176" s="765"/>
      <c r="AE176" s="578">
        <v>0</v>
      </c>
      <c r="AF176" s="551" t="str">
        <f t="shared" si="56"/>
        <v>No hay Programación</v>
      </c>
      <c r="AG176" s="764" t="str">
        <f t="shared" si="63"/>
        <v>De acuerdo con lo programado</v>
      </c>
      <c r="AH176" s="764"/>
      <c r="AI176" s="569">
        <f t="shared" si="57"/>
        <v>1</v>
      </c>
      <c r="AJ176" s="554">
        <f t="shared" si="58"/>
        <v>1</v>
      </c>
      <c r="AK176" s="764" t="str">
        <f t="shared" si="64"/>
        <v>De acuerdo con lo programado</v>
      </c>
      <c r="AL176" s="856"/>
    </row>
    <row r="177" spans="1:38" ht="48" customHeight="1" thickTop="1" thickBot="1">
      <c r="A177" s="267">
        <f t="shared" si="74"/>
        <v>159</v>
      </c>
      <c r="B177" s="267">
        <v>12</v>
      </c>
      <c r="C177" s="267">
        <v>0</v>
      </c>
      <c r="D177" s="267">
        <v>0</v>
      </c>
      <c r="E177" s="267" t="s">
        <v>3799</v>
      </c>
      <c r="F177" s="731" t="s">
        <v>3924</v>
      </c>
      <c r="G177" s="732" t="s">
        <v>170</v>
      </c>
      <c r="H177" s="732" t="s">
        <v>3925</v>
      </c>
      <c r="I177" s="553">
        <v>0</v>
      </c>
      <c r="J177" s="553">
        <v>0</v>
      </c>
      <c r="K177" s="268">
        <f t="shared" si="65"/>
        <v>0</v>
      </c>
      <c r="L177" s="553">
        <v>0</v>
      </c>
      <c r="M177" s="553">
        <v>0</v>
      </c>
      <c r="N177" s="530">
        <f t="shared" si="66"/>
        <v>0</v>
      </c>
      <c r="O177" s="530">
        <f t="shared" si="67"/>
        <v>0</v>
      </c>
      <c r="P177" s="730"/>
      <c r="Q177" s="635" t="s">
        <v>2580</v>
      </c>
      <c r="R177" s="635"/>
      <c r="S177" s="553">
        <v>0</v>
      </c>
      <c r="T177" s="551" t="str">
        <f t="shared" si="53"/>
        <v>No hay Programación</v>
      </c>
      <c r="U177" s="764" t="str">
        <f t="shared" si="60"/>
        <v>De acuerdo con lo programado</v>
      </c>
      <c r="V177" s="771"/>
      <c r="W177" s="553">
        <v>0</v>
      </c>
      <c r="X177" s="551" t="str">
        <f t="shared" si="54"/>
        <v>No hay Programación</v>
      </c>
      <c r="Y177" s="764" t="str">
        <f t="shared" si="61"/>
        <v>De acuerdo con lo programado</v>
      </c>
      <c r="Z177" s="764"/>
      <c r="AA177" s="553">
        <v>0</v>
      </c>
      <c r="AB177" s="551" t="str">
        <f t="shared" si="55"/>
        <v>No hay Programación</v>
      </c>
      <c r="AC177" s="764" t="str">
        <f t="shared" si="62"/>
        <v>De acuerdo con lo programado</v>
      </c>
      <c r="AD177" s="765"/>
      <c r="AE177" s="578">
        <v>0</v>
      </c>
      <c r="AF177" s="551" t="str">
        <f t="shared" si="56"/>
        <v>No hay Programación</v>
      </c>
      <c r="AG177" s="764" t="str">
        <f t="shared" si="63"/>
        <v>De acuerdo con lo programado</v>
      </c>
      <c r="AH177" s="764"/>
      <c r="AI177" s="552">
        <v>0</v>
      </c>
      <c r="AJ177" s="554" t="str">
        <f t="shared" si="58"/>
        <v>No hay Programación</v>
      </c>
      <c r="AK177" s="764" t="str">
        <f t="shared" si="64"/>
        <v>De acuerdo con lo programado</v>
      </c>
      <c r="AL177" s="856"/>
    </row>
    <row r="178" spans="1:38" ht="48" customHeight="1" thickTop="1" thickBot="1">
      <c r="A178" s="267">
        <f t="shared" si="74"/>
        <v>160</v>
      </c>
      <c r="B178" s="267">
        <v>12</v>
      </c>
      <c r="C178" s="267">
        <v>0</v>
      </c>
      <c r="D178" s="267">
        <v>0</v>
      </c>
      <c r="E178" s="267" t="s">
        <v>3799</v>
      </c>
      <c r="F178" s="731" t="s">
        <v>3926</v>
      </c>
      <c r="G178" s="732" t="s">
        <v>182</v>
      </c>
      <c r="H178" s="732" t="s">
        <v>209</v>
      </c>
      <c r="I178" s="729">
        <v>2</v>
      </c>
      <c r="J178" s="729">
        <v>2</v>
      </c>
      <c r="K178" s="268">
        <f t="shared" si="65"/>
        <v>4</v>
      </c>
      <c r="L178" s="729">
        <v>2</v>
      </c>
      <c r="M178" s="729">
        <v>2</v>
      </c>
      <c r="N178" s="530">
        <f t="shared" si="66"/>
        <v>4</v>
      </c>
      <c r="O178" s="530">
        <f t="shared" si="67"/>
        <v>8</v>
      </c>
      <c r="P178" s="730"/>
      <c r="Q178" s="635" t="s">
        <v>2580</v>
      </c>
      <c r="R178" s="635"/>
      <c r="S178" s="553">
        <v>0</v>
      </c>
      <c r="T178" s="551">
        <f t="shared" si="53"/>
        <v>0</v>
      </c>
      <c r="U178" s="764" t="str">
        <f t="shared" si="60"/>
        <v>En riesgo en cumplimiento</v>
      </c>
      <c r="V178" s="771"/>
      <c r="W178" s="552">
        <v>2</v>
      </c>
      <c r="X178" s="551">
        <f t="shared" si="54"/>
        <v>1</v>
      </c>
      <c r="Y178" s="764" t="str">
        <f t="shared" si="61"/>
        <v>De acuerdo con lo programado</v>
      </c>
      <c r="Z178" s="764"/>
      <c r="AA178" s="553">
        <v>2</v>
      </c>
      <c r="AB178" s="551">
        <f t="shared" si="55"/>
        <v>1</v>
      </c>
      <c r="AC178" s="764" t="str">
        <f t="shared" si="62"/>
        <v>De acuerdo con lo programado</v>
      </c>
      <c r="AD178" s="765"/>
      <c r="AE178" s="578">
        <v>4</v>
      </c>
      <c r="AF178" s="551">
        <f t="shared" si="56"/>
        <v>2</v>
      </c>
      <c r="AG178" s="764" t="str">
        <f t="shared" si="63"/>
        <v>De acuerdo con lo programado</v>
      </c>
      <c r="AH178" s="764"/>
      <c r="AI178" s="569">
        <f t="shared" si="57"/>
        <v>8</v>
      </c>
      <c r="AJ178" s="554">
        <f t="shared" si="58"/>
        <v>1</v>
      </c>
      <c r="AK178" s="764" t="str">
        <f t="shared" si="64"/>
        <v>De acuerdo con lo programado</v>
      </c>
      <c r="AL178" s="856"/>
    </row>
    <row r="179" spans="1:38" ht="48" customHeight="1">
      <c r="A179" s="267">
        <f t="shared" si="74"/>
        <v>161</v>
      </c>
      <c r="B179" s="267">
        <v>12</v>
      </c>
      <c r="C179" s="267">
        <v>0</v>
      </c>
      <c r="D179" s="267">
        <v>0</v>
      </c>
      <c r="E179" s="267" t="s">
        <v>3799</v>
      </c>
      <c r="F179" s="731" t="s">
        <v>3927</v>
      </c>
      <c r="G179" s="732" t="s">
        <v>182</v>
      </c>
      <c r="H179" s="732" t="s">
        <v>209</v>
      </c>
      <c r="I179" s="553">
        <v>0</v>
      </c>
      <c r="J179" s="729">
        <v>1</v>
      </c>
      <c r="K179" s="268">
        <f t="shared" si="65"/>
        <v>1</v>
      </c>
      <c r="L179" s="553">
        <v>0</v>
      </c>
      <c r="M179" s="553">
        <v>0</v>
      </c>
      <c r="N179" s="530">
        <f t="shared" si="66"/>
        <v>0</v>
      </c>
      <c r="O179" s="530">
        <f t="shared" si="67"/>
        <v>1</v>
      </c>
      <c r="P179" s="730"/>
      <c r="Q179" s="635" t="s">
        <v>2580</v>
      </c>
      <c r="R179" s="635"/>
      <c r="S179" s="553">
        <v>0</v>
      </c>
      <c r="T179" s="551" t="str">
        <f t="shared" si="53"/>
        <v>No hay Programación</v>
      </c>
      <c r="U179" s="764" t="str">
        <f t="shared" si="60"/>
        <v>De acuerdo con lo programado</v>
      </c>
      <c r="V179" s="771"/>
      <c r="W179" s="552">
        <v>1</v>
      </c>
      <c r="X179" s="551">
        <f t="shared" si="54"/>
        <v>1</v>
      </c>
      <c r="Y179" s="764" t="str">
        <f t="shared" si="61"/>
        <v>De acuerdo con lo programado</v>
      </c>
      <c r="Z179" s="764"/>
      <c r="AA179" s="553">
        <v>0</v>
      </c>
      <c r="AB179" s="551" t="str">
        <f t="shared" si="55"/>
        <v>No hay Programación</v>
      </c>
      <c r="AC179" s="764" t="str">
        <f t="shared" si="62"/>
        <v>De acuerdo con lo programado</v>
      </c>
      <c r="AD179" s="765"/>
      <c r="AE179" s="578">
        <v>1</v>
      </c>
      <c r="AF179" s="551" t="str">
        <f t="shared" si="56"/>
        <v>No hay Programación</v>
      </c>
      <c r="AG179" s="764" t="str">
        <f t="shared" si="63"/>
        <v>De acuerdo con lo programado</v>
      </c>
      <c r="AH179" s="764"/>
      <c r="AI179" s="569">
        <f t="shared" si="57"/>
        <v>2</v>
      </c>
      <c r="AJ179" s="554">
        <f t="shared" si="58"/>
        <v>2</v>
      </c>
      <c r="AK179" s="764" t="str">
        <f t="shared" si="64"/>
        <v>De acuerdo con lo programado</v>
      </c>
      <c r="AL179" s="1082" t="s">
        <v>3928</v>
      </c>
    </row>
    <row r="180" spans="1:38" ht="48" customHeight="1" thickTop="1" thickBot="1">
      <c r="A180" s="267">
        <f t="shared" si="74"/>
        <v>162</v>
      </c>
      <c r="B180" s="267">
        <v>12</v>
      </c>
      <c r="C180" s="267">
        <v>0</v>
      </c>
      <c r="D180" s="267">
        <v>0</v>
      </c>
      <c r="E180" s="267" t="s">
        <v>3799</v>
      </c>
      <c r="F180" s="731" t="s">
        <v>3929</v>
      </c>
      <c r="G180" s="732" t="s">
        <v>170</v>
      </c>
      <c r="H180" s="732" t="s">
        <v>3925</v>
      </c>
      <c r="I180" s="553">
        <v>0</v>
      </c>
      <c r="J180" s="553">
        <v>0</v>
      </c>
      <c r="K180" s="268">
        <f t="shared" si="65"/>
        <v>0</v>
      </c>
      <c r="L180" s="553">
        <v>0</v>
      </c>
      <c r="M180" s="553">
        <v>0</v>
      </c>
      <c r="N180" s="530">
        <f t="shared" si="66"/>
        <v>0</v>
      </c>
      <c r="O180" s="530">
        <f t="shared" si="67"/>
        <v>0</v>
      </c>
      <c r="P180" s="730"/>
      <c r="Q180" s="635" t="s">
        <v>2580</v>
      </c>
      <c r="R180" s="635"/>
      <c r="S180" s="553">
        <v>0</v>
      </c>
      <c r="T180" s="551" t="str">
        <f t="shared" si="53"/>
        <v>No hay Programación</v>
      </c>
      <c r="U180" s="764" t="str">
        <f t="shared" si="60"/>
        <v>De acuerdo con lo programado</v>
      </c>
      <c r="V180" s="771"/>
      <c r="W180" s="553">
        <v>0</v>
      </c>
      <c r="X180" s="551" t="str">
        <f t="shared" si="54"/>
        <v>No hay Programación</v>
      </c>
      <c r="Y180" s="764" t="str">
        <f t="shared" si="61"/>
        <v>De acuerdo con lo programado</v>
      </c>
      <c r="Z180" s="764"/>
      <c r="AA180" s="553">
        <v>0</v>
      </c>
      <c r="AB180" s="551" t="str">
        <f t="shared" si="55"/>
        <v>No hay Programación</v>
      </c>
      <c r="AC180" s="764" t="str">
        <f t="shared" si="62"/>
        <v>De acuerdo con lo programado</v>
      </c>
      <c r="AD180" s="765"/>
      <c r="AE180" s="578">
        <v>0</v>
      </c>
      <c r="AF180" s="551" t="str">
        <f t="shared" si="56"/>
        <v>No hay Programación</v>
      </c>
      <c r="AG180" s="764" t="str">
        <f t="shared" si="63"/>
        <v>De acuerdo con lo programado</v>
      </c>
      <c r="AH180" s="764"/>
      <c r="AI180" s="552">
        <v>0</v>
      </c>
      <c r="AJ180" s="554" t="str">
        <f t="shared" si="58"/>
        <v>No hay Programación</v>
      </c>
      <c r="AK180" s="764" t="str">
        <f t="shared" si="64"/>
        <v>De acuerdo con lo programado</v>
      </c>
      <c r="AL180" s="856"/>
    </row>
    <row r="181" spans="1:38" ht="48" customHeight="1">
      <c r="A181" s="267">
        <f t="shared" si="74"/>
        <v>163</v>
      </c>
      <c r="B181" s="267">
        <v>12</v>
      </c>
      <c r="C181" s="267">
        <v>0</v>
      </c>
      <c r="D181" s="267">
        <v>0</v>
      </c>
      <c r="E181" s="267" t="s">
        <v>3799</v>
      </c>
      <c r="F181" s="731" t="s">
        <v>3930</v>
      </c>
      <c r="G181" s="732" t="s">
        <v>182</v>
      </c>
      <c r="H181" s="732" t="s">
        <v>209</v>
      </c>
      <c r="I181" s="553">
        <v>0</v>
      </c>
      <c r="J181" s="553">
        <v>0</v>
      </c>
      <c r="K181" s="268">
        <f t="shared" si="65"/>
        <v>0</v>
      </c>
      <c r="L181" s="553">
        <v>0</v>
      </c>
      <c r="M181" s="729">
        <v>2</v>
      </c>
      <c r="N181" s="530">
        <f t="shared" si="66"/>
        <v>2</v>
      </c>
      <c r="O181" s="530">
        <f t="shared" si="67"/>
        <v>2</v>
      </c>
      <c r="P181" s="730"/>
      <c r="Q181" s="635" t="s">
        <v>2580</v>
      </c>
      <c r="R181" s="635"/>
      <c r="S181" s="553">
        <v>0</v>
      </c>
      <c r="T181" s="551" t="str">
        <f t="shared" si="53"/>
        <v>No hay Programación</v>
      </c>
      <c r="U181" s="764" t="str">
        <f t="shared" si="60"/>
        <v>De acuerdo con lo programado</v>
      </c>
      <c r="V181" s="771"/>
      <c r="W181" s="553">
        <v>0</v>
      </c>
      <c r="X181" s="551" t="str">
        <f t="shared" si="54"/>
        <v>No hay Programación</v>
      </c>
      <c r="Y181" s="764" t="str">
        <f t="shared" si="61"/>
        <v>De acuerdo con lo programado</v>
      </c>
      <c r="Z181" s="764"/>
      <c r="AA181" s="553">
        <v>0</v>
      </c>
      <c r="AB181" s="551" t="str">
        <f t="shared" si="55"/>
        <v>No hay Programación</v>
      </c>
      <c r="AC181" s="764" t="str">
        <f t="shared" si="62"/>
        <v>De acuerdo con lo programado</v>
      </c>
      <c r="AD181" s="765"/>
      <c r="AE181" s="578">
        <v>2</v>
      </c>
      <c r="AF181" s="551">
        <f t="shared" si="56"/>
        <v>1</v>
      </c>
      <c r="AG181" s="764" t="str">
        <f t="shared" si="63"/>
        <v>De acuerdo con lo programado</v>
      </c>
      <c r="AH181" s="764"/>
      <c r="AI181" s="552">
        <v>0</v>
      </c>
      <c r="AJ181" s="554">
        <f t="shared" si="58"/>
        <v>0</v>
      </c>
      <c r="AK181" s="764" t="str">
        <f t="shared" si="64"/>
        <v>En riesgo en cumplimiento</v>
      </c>
      <c r="AL181" s="1082" t="s">
        <v>3931</v>
      </c>
    </row>
    <row r="182" spans="1:38" ht="48" customHeight="1" thickTop="1" thickBot="1">
      <c r="A182" s="267">
        <f t="shared" si="74"/>
        <v>164</v>
      </c>
      <c r="B182" s="267">
        <v>12</v>
      </c>
      <c r="C182" s="267">
        <v>0</v>
      </c>
      <c r="D182" s="267">
        <v>0</v>
      </c>
      <c r="E182" s="267" t="s">
        <v>3799</v>
      </c>
      <c r="F182" s="731" t="s">
        <v>3932</v>
      </c>
      <c r="G182" s="732" t="s">
        <v>164</v>
      </c>
      <c r="H182" s="732" t="s">
        <v>3925</v>
      </c>
      <c r="I182" s="729">
        <v>1</v>
      </c>
      <c r="J182" s="729">
        <v>1</v>
      </c>
      <c r="K182" s="268">
        <f t="shared" si="65"/>
        <v>2</v>
      </c>
      <c r="L182" s="729">
        <v>1</v>
      </c>
      <c r="M182" s="553">
        <v>0</v>
      </c>
      <c r="N182" s="530">
        <f t="shared" si="66"/>
        <v>1</v>
      </c>
      <c r="O182" s="530">
        <f t="shared" si="67"/>
        <v>3</v>
      </c>
      <c r="P182" s="730"/>
      <c r="Q182" s="635" t="s">
        <v>2580</v>
      </c>
      <c r="R182" s="635"/>
      <c r="S182" s="672">
        <v>1</v>
      </c>
      <c r="T182" s="551">
        <f t="shared" si="53"/>
        <v>1</v>
      </c>
      <c r="U182" s="764" t="str">
        <f t="shared" si="60"/>
        <v>De acuerdo con lo programado</v>
      </c>
      <c r="V182" s="771"/>
      <c r="W182" s="552">
        <v>1</v>
      </c>
      <c r="X182" s="551">
        <f t="shared" si="54"/>
        <v>1</v>
      </c>
      <c r="Y182" s="764" t="str">
        <f t="shared" si="61"/>
        <v>De acuerdo con lo programado</v>
      </c>
      <c r="Z182" s="764"/>
      <c r="AA182" s="553">
        <v>1</v>
      </c>
      <c r="AB182" s="551">
        <f t="shared" si="55"/>
        <v>1</v>
      </c>
      <c r="AC182" s="764" t="str">
        <f t="shared" si="62"/>
        <v>De acuerdo con lo programado</v>
      </c>
      <c r="AD182" s="765"/>
      <c r="AE182" s="578">
        <v>0</v>
      </c>
      <c r="AF182" s="551" t="str">
        <f t="shared" si="56"/>
        <v>No hay Programación</v>
      </c>
      <c r="AG182" s="764" t="str">
        <f t="shared" si="63"/>
        <v>De acuerdo con lo programado</v>
      </c>
      <c r="AH182" s="764"/>
      <c r="AI182" s="569">
        <f t="shared" si="57"/>
        <v>3</v>
      </c>
      <c r="AJ182" s="554">
        <f t="shared" si="58"/>
        <v>1</v>
      </c>
      <c r="AK182" s="764" t="str">
        <f t="shared" si="64"/>
        <v>De acuerdo con lo programado</v>
      </c>
      <c r="AL182" s="856"/>
    </row>
    <row r="183" spans="1:38" ht="48" customHeight="1">
      <c r="A183" s="267">
        <f t="shared" si="74"/>
        <v>165</v>
      </c>
      <c r="B183" s="267">
        <v>12</v>
      </c>
      <c r="C183" s="267">
        <v>0</v>
      </c>
      <c r="D183" s="267">
        <v>0</v>
      </c>
      <c r="E183" s="267" t="s">
        <v>3799</v>
      </c>
      <c r="F183" s="731" t="s">
        <v>3932</v>
      </c>
      <c r="G183" s="732" t="s">
        <v>182</v>
      </c>
      <c r="H183" s="732" t="s">
        <v>209</v>
      </c>
      <c r="I183" s="729">
        <v>1</v>
      </c>
      <c r="J183" s="729">
        <v>1</v>
      </c>
      <c r="K183" s="268">
        <f t="shared" si="65"/>
        <v>2</v>
      </c>
      <c r="L183" s="729">
        <v>1</v>
      </c>
      <c r="M183" s="553">
        <v>0</v>
      </c>
      <c r="N183" s="530">
        <f t="shared" si="66"/>
        <v>1</v>
      </c>
      <c r="O183" s="530">
        <f t="shared" si="67"/>
        <v>3</v>
      </c>
      <c r="P183" s="730"/>
      <c r="Q183" s="635" t="s">
        <v>2580</v>
      </c>
      <c r="R183" s="635"/>
      <c r="S183" s="672">
        <v>2</v>
      </c>
      <c r="T183" s="551">
        <f t="shared" si="53"/>
        <v>2</v>
      </c>
      <c r="U183" s="764" t="str">
        <f t="shared" si="60"/>
        <v>De acuerdo con lo programado</v>
      </c>
      <c r="V183" s="771" t="s">
        <v>3933</v>
      </c>
      <c r="W183" s="552">
        <v>1</v>
      </c>
      <c r="X183" s="551">
        <f t="shared" si="54"/>
        <v>1</v>
      </c>
      <c r="Y183" s="764" t="str">
        <f t="shared" si="61"/>
        <v>De acuerdo con lo programado</v>
      </c>
      <c r="Z183" s="764"/>
      <c r="AA183" s="553">
        <v>1</v>
      </c>
      <c r="AB183" s="551">
        <f t="shared" si="55"/>
        <v>1</v>
      </c>
      <c r="AC183" s="764" t="str">
        <f t="shared" si="62"/>
        <v>De acuerdo con lo programado</v>
      </c>
      <c r="AD183" s="765"/>
      <c r="AE183" s="578">
        <v>0</v>
      </c>
      <c r="AF183" s="551" t="str">
        <f t="shared" si="56"/>
        <v>No hay Programación</v>
      </c>
      <c r="AG183" s="764" t="str">
        <f t="shared" si="63"/>
        <v>De acuerdo con lo programado</v>
      </c>
      <c r="AH183" s="764"/>
      <c r="AI183" s="569">
        <f t="shared" si="57"/>
        <v>4</v>
      </c>
      <c r="AJ183" s="554">
        <f t="shared" si="58"/>
        <v>1.3333333333333333</v>
      </c>
      <c r="AK183" s="764" t="str">
        <f t="shared" si="64"/>
        <v>De acuerdo con lo programado</v>
      </c>
      <c r="AL183" s="1082" t="s">
        <v>3934</v>
      </c>
    </row>
    <row r="184" spans="1:38" ht="48" customHeight="1" thickTop="1" thickBot="1">
      <c r="A184" s="267">
        <f t="shared" si="74"/>
        <v>166</v>
      </c>
      <c r="B184" s="267"/>
      <c r="C184" s="267"/>
      <c r="D184" s="267"/>
      <c r="E184" s="267"/>
      <c r="F184" s="1448" t="s">
        <v>3935</v>
      </c>
      <c r="G184" s="1449"/>
      <c r="H184" s="1450"/>
      <c r="I184" s="553">
        <v>0</v>
      </c>
      <c r="J184" s="553">
        <v>0</v>
      </c>
      <c r="K184" s="268">
        <f t="shared" si="65"/>
        <v>0</v>
      </c>
      <c r="L184" s="553">
        <v>0</v>
      </c>
      <c r="M184" s="553">
        <v>0</v>
      </c>
      <c r="N184" s="530">
        <f t="shared" si="66"/>
        <v>0</v>
      </c>
      <c r="O184" s="530">
        <f t="shared" si="67"/>
        <v>0</v>
      </c>
      <c r="P184" s="730"/>
      <c r="Q184" s="635"/>
      <c r="R184" s="635"/>
      <c r="S184" s="553">
        <v>0</v>
      </c>
      <c r="T184" s="551" t="str">
        <f t="shared" si="53"/>
        <v>No hay Programación</v>
      </c>
      <c r="U184" s="764" t="str">
        <f t="shared" si="60"/>
        <v>De acuerdo con lo programado</v>
      </c>
      <c r="V184" s="771"/>
      <c r="W184" s="553">
        <v>0</v>
      </c>
      <c r="X184" s="551" t="str">
        <f t="shared" si="54"/>
        <v>No hay Programación</v>
      </c>
      <c r="Y184" s="764" t="str">
        <f t="shared" si="61"/>
        <v>De acuerdo con lo programado</v>
      </c>
      <c r="Z184" s="764"/>
      <c r="AA184" s="553">
        <v>0</v>
      </c>
      <c r="AB184" s="551" t="str">
        <f t="shared" si="55"/>
        <v>No hay Programación</v>
      </c>
      <c r="AC184" s="764" t="str">
        <f t="shared" si="62"/>
        <v>De acuerdo con lo programado</v>
      </c>
      <c r="AD184" s="765"/>
      <c r="AE184" s="578">
        <v>0</v>
      </c>
      <c r="AF184" s="551" t="str">
        <f t="shared" si="56"/>
        <v>No hay Programación</v>
      </c>
      <c r="AG184" s="764" t="str">
        <f t="shared" si="63"/>
        <v>De acuerdo con lo programado</v>
      </c>
      <c r="AH184" s="764"/>
      <c r="AI184" s="552">
        <v>0</v>
      </c>
      <c r="AJ184" s="554" t="str">
        <f t="shared" si="58"/>
        <v>No hay Programación</v>
      </c>
      <c r="AK184" s="764" t="str">
        <f t="shared" si="64"/>
        <v>De acuerdo con lo programado</v>
      </c>
      <c r="AL184" s="856"/>
    </row>
    <row r="185" spans="1:38" ht="48" customHeight="1" thickTop="1" thickBot="1">
      <c r="A185" s="267">
        <f t="shared" si="74"/>
        <v>167</v>
      </c>
      <c r="B185" s="267">
        <v>12</v>
      </c>
      <c r="C185" s="267">
        <v>0</v>
      </c>
      <c r="D185" s="267">
        <v>0</v>
      </c>
      <c r="E185" s="267" t="s">
        <v>3799</v>
      </c>
      <c r="F185" s="731" t="s">
        <v>3936</v>
      </c>
      <c r="G185" s="732" t="s">
        <v>140</v>
      </c>
      <c r="H185" s="732" t="s">
        <v>1629</v>
      </c>
      <c r="I185" s="729">
        <v>3</v>
      </c>
      <c r="J185" s="729">
        <v>3</v>
      </c>
      <c r="K185" s="268">
        <f t="shared" si="65"/>
        <v>6</v>
      </c>
      <c r="L185" s="729">
        <v>3</v>
      </c>
      <c r="M185" s="729">
        <v>3</v>
      </c>
      <c r="N185" s="530">
        <f t="shared" si="66"/>
        <v>6</v>
      </c>
      <c r="O185" s="530">
        <f t="shared" si="67"/>
        <v>12</v>
      </c>
      <c r="P185" s="730"/>
      <c r="Q185" s="635" t="s">
        <v>3937</v>
      </c>
      <c r="R185" s="635" t="s">
        <v>3938</v>
      </c>
      <c r="S185" s="672">
        <v>3</v>
      </c>
      <c r="T185" s="551">
        <f t="shared" si="53"/>
        <v>1</v>
      </c>
      <c r="U185" s="764" t="str">
        <f t="shared" si="60"/>
        <v>De acuerdo con lo programado</v>
      </c>
      <c r="V185" s="771"/>
      <c r="W185" s="552">
        <v>3</v>
      </c>
      <c r="X185" s="551">
        <f t="shared" si="54"/>
        <v>1</v>
      </c>
      <c r="Y185" s="764" t="str">
        <f t="shared" si="61"/>
        <v>De acuerdo con lo programado</v>
      </c>
      <c r="Z185" s="764"/>
      <c r="AA185" s="553">
        <v>3</v>
      </c>
      <c r="AB185" s="551">
        <f t="shared" si="55"/>
        <v>1</v>
      </c>
      <c r="AC185" s="764" t="str">
        <f t="shared" si="62"/>
        <v>De acuerdo con lo programado</v>
      </c>
      <c r="AD185" s="765"/>
      <c r="AE185" s="578">
        <v>3</v>
      </c>
      <c r="AF185" s="551">
        <f t="shared" si="56"/>
        <v>1</v>
      </c>
      <c r="AG185" s="764" t="str">
        <f t="shared" si="63"/>
        <v>De acuerdo con lo programado</v>
      </c>
      <c r="AH185" s="764"/>
      <c r="AI185" s="569">
        <f t="shared" si="57"/>
        <v>12</v>
      </c>
      <c r="AJ185" s="554">
        <f t="shared" si="58"/>
        <v>1</v>
      </c>
      <c r="AK185" s="764" t="str">
        <f t="shared" si="64"/>
        <v>De acuerdo con lo programado</v>
      </c>
      <c r="AL185" s="856"/>
    </row>
    <row r="186" spans="1:38" ht="48" customHeight="1" thickTop="1" thickBot="1">
      <c r="A186" s="267">
        <f t="shared" si="74"/>
        <v>168</v>
      </c>
      <c r="B186" s="267">
        <v>12</v>
      </c>
      <c r="C186" s="267">
        <v>0</v>
      </c>
      <c r="D186" s="267">
        <v>0</v>
      </c>
      <c r="E186" s="267" t="s">
        <v>3799</v>
      </c>
      <c r="F186" s="731" t="s">
        <v>3939</v>
      </c>
      <c r="G186" s="732" t="s">
        <v>164</v>
      </c>
      <c r="H186" s="732" t="s">
        <v>210</v>
      </c>
      <c r="I186" s="729">
        <v>48</v>
      </c>
      <c r="J186" s="729">
        <v>48</v>
      </c>
      <c r="K186" s="268">
        <f t="shared" si="65"/>
        <v>96</v>
      </c>
      <c r="L186" s="729">
        <v>48</v>
      </c>
      <c r="M186" s="729">
        <v>30</v>
      </c>
      <c r="N186" s="530">
        <f t="shared" si="66"/>
        <v>78</v>
      </c>
      <c r="O186" s="530">
        <f t="shared" si="67"/>
        <v>174</v>
      </c>
      <c r="P186" s="730"/>
      <c r="Q186" s="635" t="s">
        <v>3937</v>
      </c>
      <c r="R186" s="635" t="s">
        <v>3940</v>
      </c>
      <c r="S186" s="672">
        <v>69</v>
      </c>
      <c r="T186" s="551">
        <f t="shared" si="53"/>
        <v>1.4375</v>
      </c>
      <c r="U186" s="764" t="str">
        <f t="shared" si="60"/>
        <v>De acuerdo con lo programado</v>
      </c>
      <c r="V186" s="771" t="s">
        <v>3941</v>
      </c>
      <c r="W186" s="552">
        <v>34</v>
      </c>
      <c r="X186" s="551">
        <f t="shared" si="54"/>
        <v>0.70833333333333337</v>
      </c>
      <c r="Y186" s="764" t="str">
        <f t="shared" si="61"/>
        <v>Atraso Leve</v>
      </c>
      <c r="Z186" s="764"/>
      <c r="AA186" s="553">
        <v>32</v>
      </c>
      <c r="AB186" s="551">
        <f t="shared" si="55"/>
        <v>0.66666666666666663</v>
      </c>
      <c r="AC186" s="764" t="str">
        <f t="shared" si="62"/>
        <v>Atraso Leve</v>
      </c>
      <c r="AD186" s="765"/>
      <c r="AE186" s="578">
        <v>30</v>
      </c>
      <c r="AF186" s="551">
        <f t="shared" si="56"/>
        <v>1</v>
      </c>
      <c r="AG186" s="764" t="str">
        <f t="shared" si="63"/>
        <v>De acuerdo con lo programado</v>
      </c>
      <c r="AH186" s="764"/>
      <c r="AI186" s="569">
        <f t="shared" si="57"/>
        <v>165</v>
      </c>
      <c r="AJ186" s="554">
        <f t="shared" si="58"/>
        <v>0.94827586206896552</v>
      </c>
      <c r="AK186" s="764" t="str">
        <f t="shared" si="64"/>
        <v>De acuerdo con lo programado</v>
      </c>
      <c r="AL186" s="856"/>
    </row>
    <row r="187" spans="1:38" ht="48" customHeight="1" thickTop="1" thickBot="1">
      <c r="A187" s="267">
        <f t="shared" si="74"/>
        <v>169</v>
      </c>
      <c r="B187" s="267">
        <v>12</v>
      </c>
      <c r="C187" s="267">
        <v>0</v>
      </c>
      <c r="D187" s="267">
        <v>0</v>
      </c>
      <c r="E187" s="267" t="s">
        <v>3799</v>
      </c>
      <c r="F187" s="731" t="s">
        <v>3942</v>
      </c>
      <c r="G187" s="732" t="s">
        <v>146</v>
      </c>
      <c r="H187" s="732" t="s">
        <v>209</v>
      </c>
      <c r="I187" s="729">
        <v>9</v>
      </c>
      <c r="J187" s="729">
        <v>9</v>
      </c>
      <c r="K187" s="268">
        <f t="shared" si="65"/>
        <v>18</v>
      </c>
      <c r="L187" s="729">
        <v>9</v>
      </c>
      <c r="M187" s="729">
        <v>9</v>
      </c>
      <c r="N187" s="530">
        <f t="shared" si="66"/>
        <v>18</v>
      </c>
      <c r="O187" s="530">
        <f t="shared" si="67"/>
        <v>36</v>
      </c>
      <c r="P187" s="730"/>
      <c r="Q187" s="635" t="s">
        <v>3937</v>
      </c>
      <c r="R187" s="635" t="s">
        <v>3940</v>
      </c>
      <c r="S187" s="672">
        <v>8</v>
      </c>
      <c r="T187" s="551">
        <f t="shared" si="53"/>
        <v>0.88888888888888884</v>
      </c>
      <c r="U187" s="764" t="str">
        <f t="shared" si="60"/>
        <v>Atraso Leve</v>
      </c>
      <c r="V187" s="771"/>
      <c r="W187" s="552">
        <v>6</v>
      </c>
      <c r="X187" s="551">
        <f t="shared" si="54"/>
        <v>0.66666666666666663</v>
      </c>
      <c r="Y187" s="764" t="str">
        <f t="shared" si="61"/>
        <v>Atraso Leve</v>
      </c>
      <c r="Z187" s="764"/>
      <c r="AA187" s="553">
        <v>6</v>
      </c>
      <c r="AB187" s="551">
        <f t="shared" si="55"/>
        <v>0.66666666666666663</v>
      </c>
      <c r="AC187" s="764" t="str">
        <f t="shared" si="62"/>
        <v>Atraso Leve</v>
      </c>
      <c r="AD187" s="765"/>
      <c r="AE187" s="578">
        <v>4</v>
      </c>
      <c r="AF187" s="551">
        <f t="shared" si="56"/>
        <v>0.44444444444444442</v>
      </c>
      <c r="AG187" s="764" t="str">
        <f t="shared" si="63"/>
        <v>En riesgo en cumplimiento</v>
      </c>
      <c r="AH187" s="764"/>
      <c r="AI187" s="569">
        <f t="shared" si="57"/>
        <v>24</v>
      </c>
      <c r="AJ187" s="554">
        <f t="shared" si="58"/>
        <v>0.66666666666666663</v>
      </c>
      <c r="AK187" s="764" t="str">
        <f t="shared" si="64"/>
        <v>Atraso Leve</v>
      </c>
      <c r="AL187" s="856"/>
    </row>
    <row r="188" spans="1:38" ht="48" customHeight="1" thickTop="1" thickBot="1">
      <c r="A188" s="267">
        <f t="shared" si="74"/>
        <v>170</v>
      </c>
      <c r="B188" s="267">
        <v>12</v>
      </c>
      <c r="C188" s="267">
        <v>0</v>
      </c>
      <c r="D188" s="267">
        <v>0</v>
      </c>
      <c r="E188" s="267" t="s">
        <v>3799</v>
      </c>
      <c r="F188" s="731" t="s">
        <v>3943</v>
      </c>
      <c r="G188" s="732" t="s">
        <v>140</v>
      </c>
      <c r="H188" s="732" t="s">
        <v>1629</v>
      </c>
      <c r="I188" s="553">
        <v>0</v>
      </c>
      <c r="J188" s="729">
        <v>1</v>
      </c>
      <c r="K188" s="268">
        <f t="shared" si="65"/>
        <v>1</v>
      </c>
      <c r="L188" s="553">
        <v>0</v>
      </c>
      <c r="M188" s="553">
        <v>0</v>
      </c>
      <c r="N188" s="530">
        <f t="shared" si="66"/>
        <v>0</v>
      </c>
      <c r="O188" s="530">
        <f t="shared" si="67"/>
        <v>1</v>
      </c>
      <c r="P188" s="730"/>
      <c r="Q188" s="635" t="s">
        <v>3937</v>
      </c>
      <c r="R188" s="635" t="s">
        <v>3938</v>
      </c>
      <c r="S188" s="672">
        <v>1</v>
      </c>
      <c r="T188" s="551" t="str">
        <f t="shared" si="53"/>
        <v>No hay Programación</v>
      </c>
      <c r="U188" s="764" t="str">
        <f t="shared" si="60"/>
        <v>De acuerdo con lo programado</v>
      </c>
      <c r="V188" s="771"/>
      <c r="W188" s="553">
        <v>0</v>
      </c>
      <c r="X188" s="551">
        <f t="shared" si="54"/>
        <v>0</v>
      </c>
      <c r="Y188" s="764" t="str">
        <f t="shared" si="61"/>
        <v>En riesgo en cumplimiento</v>
      </c>
      <c r="Z188" s="764"/>
      <c r="AA188" s="553">
        <v>0</v>
      </c>
      <c r="AB188" s="551" t="str">
        <f t="shared" si="55"/>
        <v>No hay Programación</v>
      </c>
      <c r="AC188" s="764" t="str">
        <f t="shared" si="62"/>
        <v>De acuerdo con lo programado</v>
      </c>
      <c r="AD188" s="765"/>
      <c r="AE188" s="578">
        <v>0</v>
      </c>
      <c r="AF188" s="551" t="str">
        <f t="shared" si="56"/>
        <v>No hay Programación</v>
      </c>
      <c r="AG188" s="764" t="str">
        <f t="shared" si="63"/>
        <v>De acuerdo con lo programado</v>
      </c>
      <c r="AH188" s="764"/>
      <c r="AI188" s="569">
        <f t="shared" si="57"/>
        <v>1</v>
      </c>
      <c r="AJ188" s="554">
        <f t="shared" si="58"/>
        <v>1</v>
      </c>
      <c r="AK188" s="764" t="str">
        <f t="shared" si="64"/>
        <v>De acuerdo con lo programado</v>
      </c>
      <c r="AL188" s="856"/>
    </row>
    <row r="189" spans="1:38" ht="48" customHeight="1">
      <c r="A189" s="267">
        <f t="shared" si="74"/>
        <v>171</v>
      </c>
      <c r="B189" s="267">
        <v>12</v>
      </c>
      <c r="C189" s="267">
        <v>0</v>
      </c>
      <c r="D189" s="267">
        <v>0</v>
      </c>
      <c r="E189" s="267" t="s">
        <v>3799</v>
      </c>
      <c r="F189" s="731" t="s">
        <v>3944</v>
      </c>
      <c r="G189" s="732" t="s">
        <v>136</v>
      </c>
      <c r="H189" s="732" t="s">
        <v>3945</v>
      </c>
      <c r="I189" s="729">
        <v>10</v>
      </c>
      <c r="J189" s="729">
        <v>10</v>
      </c>
      <c r="K189" s="268">
        <f t="shared" si="65"/>
        <v>20</v>
      </c>
      <c r="L189" s="729">
        <v>10</v>
      </c>
      <c r="M189" s="729">
        <v>10</v>
      </c>
      <c r="N189" s="530">
        <f t="shared" si="66"/>
        <v>20</v>
      </c>
      <c r="O189" s="530">
        <f t="shared" si="67"/>
        <v>40</v>
      </c>
      <c r="P189" s="730"/>
      <c r="Q189" s="635" t="s">
        <v>3937</v>
      </c>
      <c r="R189" s="635" t="s">
        <v>3946</v>
      </c>
      <c r="S189" s="672">
        <v>28</v>
      </c>
      <c r="T189" s="551">
        <f t="shared" si="53"/>
        <v>2.8</v>
      </c>
      <c r="U189" s="764" t="str">
        <f t="shared" si="60"/>
        <v>De acuerdo con lo programado</v>
      </c>
      <c r="V189" s="771" t="s">
        <v>3941</v>
      </c>
      <c r="W189" s="552">
        <v>16</v>
      </c>
      <c r="X189" s="551">
        <f t="shared" si="54"/>
        <v>1.6</v>
      </c>
      <c r="Y189" s="764" t="str">
        <f t="shared" si="61"/>
        <v>De acuerdo con lo programado</v>
      </c>
      <c r="Z189" s="764"/>
      <c r="AA189" s="553">
        <v>30</v>
      </c>
      <c r="AB189" s="551">
        <f t="shared" si="55"/>
        <v>3</v>
      </c>
      <c r="AC189" s="764" t="str">
        <f t="shared" si="62"/>
        <v>De acuerdo con lo programado</v>
      </c>
      <c r="AD189" s="765"/>
      <c r="AE189" s="578">
        <v>15</v>
      </c>
      <c r="AF189" s="551">
        <f t="shared" si="56"/>
        <v>1.5</v>
      </c>
      <c r="AG189" s="764" t="str">
        <f t="shared" si="63"/>
        <v>De acuerdo con lo programado</v>
      </c>
      <c r="AH189" s="764"/>
      <c r="AI189" s="569">
        <f t="shared" si="57"/>
        <v>89</v>
      </c>
      <c r="AJ189" s="554">
        <f t="shared" si="58"/>
        <v>2.2250000000000001</v>
      </c>
      <c r="AK189" s="764" t="str">
        <f t="shared" si="64"/>
        <v>De acuerdo con lo programado</v>
      </c>
      <c r="AL189" s="1082" t="s">
        <v>3947</v>
      </c>
    </row>
    <row r="190" spans="1:38" ht="48" customHeight="1" thickTop="1" thickBot="1">
      <c r="A190" s="267">
        <f t="shared" si="74"/>
        <v>172</v>
      </c>
      <c r="B190" s="267">
        <v>12</v>
      </c>
      <c r="C190" s="267">
        <v>0</v>
      </c>
      <c r="D190" s="267">
        <v>0</v>
      </c>
      <c r="E190" s="267" t="s">
        <v>3799</v>
      </c>
      <c r="F190" s="731" t="s">
        <v>3948</v>
      </c>
      <c r="G190" s="732" t="s">
        <v>146</v>
      </c>
      <c r="H190" s="732" t="s">
        <v>3945</v>
      </c>
      <c r="I190" s="729">
        <v>9</v>
      </c>
      <c r="J190" s="729">
        <v>9</v>
      </c>
      <c r="K190" s="268">
        <f t="shared" si="65"/>
        <v>18</v>
      </c>
      <c r="L190" s="729">
        <v>9</v>
      </c>
      <c r="M190" s="729">
        <v>9</v>
      </c>
      <c r="N190" s="530">
        <f t="shared" si="66"/>
        <v>18</v>
      </c>
      <c r="O190" s="530">
        <f t="shared" si="67"/>
        <v>36</v>
      </c>
      <c r="P190" s="730"/>
      <c r="Q190" s="635" t="s">
        <v>3937</v>
      </c>
      <c r="R190" s="635" t="s">
        <v>3940</v>
      </c>
      <c r="S190" s="672">
        <v>12</v>
      </c>
      <c r="T190" s="551">
        <f t="shared" si="53"/>
        <v>1.3333333333333333</v>
      </c>
      <c r="U190" s="764" t="str">
        <f t="shared" si="60"/>
        <v>De acuerdo con lo programado</v>
      </c>
      <c r="V190" s="771" t="s">
        <v>3941</v>
      </c>
      <c r="W190" s="552">
        <v>8</v>
      </c>
      <c r="X190" s="551">
        <f t="shared" si="54"/>
        <v>0.88888888888888884</v>
      </c>
      <c r="Y190" s="764" t="str">
        <f t="shared" si="61"/>
        <v>Atraso Leve</v>
      </c>
      <c r="Z190" s="764"/>
      <c r="AA190" s="553">
        <v>6</v>
      </c>
      <c r="AB190" s="551">
        <f t="shared" si="55"/>
        <v>0.66666666666666663</v>
      </c>
      <c r="AC190" s="764" t="str">
        <f t="shared" si="62"/>
        <v>Atraso Leve</v>
      </c>
      <c r="AD190" s="765"/>
      <c r="AE190" s="578">
        <v>6</v>
      </c>
      <c r="AF190" s="551">
        <f t="shared" si="56"/>
        <v>0.66666666666666663</v>
      </c>
      <c r="AG190" s="764" t="str">
        <f t="shared" si="63"/>
        <v>Atraso Leve</v>
      </c>
      <c r="AH190" s="764"/>
      <c r="AI190" s="569">
        <f t="shared" si="57"/>
        <v>32</v>
      </c>
      <c r="AJ190" s="554">
        <f t="shared" si="58"/>
        <v>0.88888888888888884</v>
      </c>
      <c r="AK190" s="764" t="str">
        <f t="shared" si="64"/>
        <v>Atraso Leve</v>
      </c>
      <c r="AL190" s="856"/>
    </row>
    <row r="191" spans="1:38" ht="48" customHeight="1">
      <c r="A191" s="267">
        <f t="shared" si="74"/>
        <v>173</v>
      </c>
      <c r="B191" s="267">
        <v>12</v>
      </c>
      <c r="C191" s="267">
        <v>0</v>
      </c>
      <c r="D191" s="267">
        <v>0</v>
      </c>
      <c r="E191" s="267" t="s">
        <v>3799</v>
      </c>
      <c r="F191" s="731" t="s">
        <v>3949</v>
      </c>
      <c r="G191" s="732" t="s">
        <v>141</v>
      </c>
      <c r="H191" s="732" t="s">
        <v>3945</v>
      </c>
      <c r="I191" s="729">
        <v>1</v>
      </c>
      <c r="J191" s="729">
        <v>1</v>
      </c>
      <c r="K191" s="268">
        <f t="shared" si="65"/>
        <v>2</v>
      </c>
      <c r="L191" s="729">
        <v>1</v>
      </c>
      <c r="M191" s="553">
        <v>0</v>
      </c>
      <c r="N191" s="530">
        <f t="shared" si="66"/>
        <v>1</v>
      </c>
      <c r="O191" s="530">
        <f t="shared" si="67"/>
        <v>3</v>
      </c>
      <c r="P191" s="730"/>
      <c r="Q191" s="635" t="s">
        <v>3937</v>
      </c>
      <c r="R191" s="635" t="s">
        <v>3940</v>
      </c>
      <c r="S191" s="672">
        <v>2</v>
      </c>
      <c r="T191" s="551">
        <f t="shared" si="53"/>
        <v>2</v>
      </c>
      <c r="U191" s="764" t="str">
        <f t="shared" si="60"/>
        <v>De acuerdo con lo programado</v>
      </c>
      <c r="V191" s="771" t="s">
        <v>3941</v>
      </c>
      <c r="W191" s="552">
        <v>3</v>
      </c>
      <c r="X191" s="551">
        <f t="shared" si="54"/>
        <v>3</v>
      </c>
      <c r="Y191" s="764" t="str">
        <f t="shared" si="61"/>
        <v>De acuerdo con lo programado</v>
      </c>
      <c r="Z191" s="764" t="s">
        <v>3950</v>
      </c>
      <c r="AA191" s="553">
        <v>2</v>
      </c>
      <c r="AB191" s="551">
        <f t="shared" si="55"/>
        <v>2</v>
      </c>
      <c r="AC191" s="764" t="str">
        <f t="shared" si="62"/>
        <v>De acuerdo con lo programado</v>
      </c>
      <c r="AD191" s="765"/>
      <c r="AE191" s="578"/>
      <c r="AF191" s="551" t="str">
        <f t="shared" si="56"/>
        <v>No hay ejecución</v>
      </c>
      <c r="AG191" s="764" t="str">
        <f t="shared" si="63"/>
        <v>NA</v>
      </c>
      <c r="AH191" s="764"/>
      <c r="AI191" s="569">
        <f t="shared" si="57"/>
        <v>7</v>
      </c>
      <c r="AJ191" s="554">
        <f t="shared" si="58"/>
        <v>2.3333333333333335</v>
      </c>
      <c r="AK191" s="764" t="str">
        <f t="shared" si="64"/>
        <v>De acuerdo con lo programado</v>
      </c>
      <c r="AL191" s="1082" t="s">
        <v>3951</v>
      </c>
    </row>
    <row r="192" spans="1:38" ht="48" customHeight="1" thickTop="1" thickBot="1">
      <c r="A192" s="267">
        <f t="shared" si="74"/>
        <v>174</v>
      </c>
      <c r="B192" s="267">
        <v>12</v>
      </c>
      <c r="C192" s="267">
        <v>0</v>
      </c>
      <c r="D192" s="267">
        <v>0</v>
      </c>
      <c r="E192" s="267" t="s">
        <v>3799</v>
      </c>
      <c r="F192" s="731" t="s">
        <v>3952</v>
      </c>
      <c r="G192" s="732" t="s">
        <v>164</v>
      </c>
      <c r="H192" s="732" t="s">
        <v>210</v>
      </c>
      <c r="I192" s="729">
        <v>3</v>
      </c>
      <c r="J192" s="729">
        <v>3</v>
      </c>
      <c r="K192" s="268">
        <f t="shared" si="65"/>
        <v>6</v>
      </c>
      <c r="L192" s="729">
        <v>3</v>
      </c>
      <c r="M192" s="729">
        <v>3</v>
      </c>
      <c r="N192" s="530">
        <f t="shared" si="66"/>
        <v>6</v>
      </c>
      <c r="O192" s="530">
        <f t="shared" si="67"/>
        <v>12</v>
      </c>
      <c r="P192" s="730"/>
      <c r="Q192" s="635" t="s">
        <v>3937</v>
      </c>
      <c r="R192" s="635" t="s">
        <v>3940</v>
      </c>
      <c r="S192" s="672">
        <v>3</v>
      </c>
      <c r="T192" s="551">
        <f t="shared" si="53"/>
        <v>1</v>
      </c>
      <c r="U192" s="764" t="str">
        <f t="shared" si="60"/>
        <v>De acuerdo con lo programado</v>
      </c>
      <c r="V192" s="771"/>
      <c r="W192" s="552">
        <v>3</v>
      </c>
      <c r="X192" s="551">
        <f t="shared" si="54"/>
        <v>1</v>
      </c>
      <c r="Y192" s="764" t="str">
        <f t="shared" si="61"/>
        <v>De acuerdo con lo programado</v>
      </c>
      <c r="Z192" s="764"/>
      <c r="AA192" s="553">
        <v>3</v>
      </c>
      <c r="AB192" s="551">
        <f t="shared" si="55"/>
        <v>1</v>
      </c>
      <c r="AC192" s="764" t="str">
        <f t="shared" si="62"/>
        <v>De acuerdo con lo programado</v>
      </c>
      <c r="AD192" s="765"/>
      <c r="AE192" s="578">
        <v>3</v>
      </c>
      <c r="AF192" s="551">
        <f t="shared" si="56"/>
        <v>1</v>
      </c>
      <c r="AG192" s="764" t="str">
        <f t="shared" si="63"/>
        <v>De acuerdo con lo programado</v>
      </c>
      <c r="AH192" s="764"/>
      <c r="AI192" s="569">
        <f t="shared" si="57"/>
        <v>12</v>
      </c>
      <c r="AJ192" s="554">
        <f t="shared" si="58"/>
        <v>1</v>
      </c>
      <c r="AK192" s="764" t="str">
        <f t="shared" si="64"/>
        <v>De acuerdo con lo programado</v>
      </c>
      <c r="AL192" s="856"/>
    </row>
    <row r="193" spans="1:38" ht="48" customHeight="1" thickTop="1" thickBot="1">
      <c r="A193" s="267">
        <f t="shared" si="74"/>
        <v>175</v>
      </c>
      <c r="B193" s="267">
        <v>12</v>
      </c>
      <c r="C193" s="267">
        <v>0</v>
      </c>
      <c r="D193" s="267">
        <v>0</v>
      </c>
      <c r="E193" s="267" t="s">
        <v>3799</v>
      </c>
      <c r="F193" s="731" t="s">
        <v>3953</v>
      </c>
      <c r="G193" s="732" t="s">
        <v>137</v>
      </c>
      <c r="H193" s="732" t="s">
        <v>193</v>
      </c>
      <c r="I193" s="729">
        <v>3</v>
      </c>
      <c r="J193" s="729">
        <v>2</v>
      </c>
      <c r="K193" s="268">
        <f t="shared" si="65"/>
        <v>5</v>
      </c>
      <c r="L193" s="729">
        <v>3</v>
      </c>
      <c r="M193" s="729">
        <v>2</v>
      </c>
      <c r="N193" s="530">
        <f t="shared" si="66"/>
        <v>5</v>
      </c>
      <c r="O193" s="530">
        <f t="shared" si="67"/>
        <v>10</v>
      </c>
      <c r="P193" s="730"/>
      <c r="Q193" s="635" t="s">
        <v>3937</v>
      </c>
      <c r="R193" s="635" t="s">
        <v>3954</v>
      </c>
      <c r="S193" s="672">
        <v>2</v>
      </c>
      <c r="T193" s="551">
        <f t="shared" si="53"/>
        <v>0.66666666666666663</v>
      </c>
      <c r="U193" s="764" t="str">
        <f t="shared" si="60"/>
        <v>Atraso Leve</v>
      </c>
      <c r="V193" s="771"/>
      <c r="W193" s="552">
        <v>3</v>
      </c>
      <c r="X193" s="551">
        <f t="shared" si="54"/>
        <v>1.5</v>
      </c>
      <c r="Y193" s="764" t="str">
        <f t="shared" si="61"/>
        <v>De acuerdo con lo programado</v>
      </c>
      <c r="Z193" s="764" t="s">
        <v>3955</v>
      </c>
      <c r="AA193" s="553">
        <v>3</v>
      </c>
      <c r="AB193" s="551">
        <f t="shared" si="55"/>
        <v>1</v>
      </c>
      <c r="AC193" s="764" t="str">
        <f t="shared" si="62"/>
        <v>De acuerdo con lo programado</v>
      </c>
      <c r="AD193" s="765"/>
      <c r="AE193" s="578">
        <v>2</v>
      </c>
      <c r="AF193" s="551">
        <f t="shared" si="56"/>
        <v>1</v>
      </c>
      <c r="AG193" s="764" t="str">
        <f t="shared" si="63"/>
        <v>De acuerdo con lo programado</v>
      </c>
      <c r="AH193" s="764"/>
      <c r="AI193" s="569">
        <f t="shared" si="57"/>
        <v>10</v>
      </c>
      <c r="AJ193" s="554">
        <f t="shared" si="58"/>
        <v>1</v>
      </c>
      <c r="AK193" s="764" t="str">
        <f t="shared" si="64"/>
        <v>De acuerdo con lo programado</v>
      </c>
      <c r="AL193" s="856"/>
    </row>
    <row r="194" spans="1:38" ht="48" customHeight="1">
      <c r="A194" s="267">
        <f t="shared" si="74"/>
        <v>176</v>
      </c>
      <c r="B194" s="267">
        <v>12</v>
      </c>
      <c r="C194" s="267">
        <v>0</v>
      </c>
      <c r="D194" s="267">
        <v>0</v>
      </c>
      <c r="E194" s="267" t="s">
        <v>3799</v>
      </c>
      <c r="F194" s="731" t="s">
        <v>3956</v>
      </c>
      <c r="G194" s="732" t="s">
        <v>170</v>
      </c>
      <c r="H194" s="732" t="s">
        <v>205</v>
      </c>
      <c r="I194" s="729">
        <v>7</v>
      </c>
      <c r="J194" s="729">
        <v>7</v>
      </c>
      <c r="K194" s="268">
        <f t="shared" si="65"/>
        <v>14</v>
      </c>
      <c r="L194" s="729">
        <v>6</v>
      </c>
      <c r="M194" s="729">
        <v>6</v>
      </c>
      <c r="N194" s="530">
        <f t="shared" si="66"/>
        <v>12</v>
      </c>
      <c r="O194" s="530">
        <f t="shared" si="67"/>
        <v>26</v>
      </c>
      <c r="P194" s="730"/>
      <c r="Q194" s="635" t="s">
        <v>3937</v>
      </c>
      <c r="R194" s="635" t="s">
        <v>3954</v>
      </c>
      <c r="S194" s="672">
        <v>4</v>
      </c>
      <c r="T194" s="551">
        <f t="shared" si="53"/>
        <v>0.5714285714285714</v>
      </c>
      <c r="U194" s="764" t="str">
        <f t="shared" si="60"/>
        <v>Atraso Leve</v>
      </c>
      <c r="V194" s="771"/>
      <c r="W194" s="552">
        <v>2</v>
      </c>
      <c r="X194" s="551">
        <f t="shared" si="54"/>
        <v>0.2857142857142857</v>
      </c>
      <c r="Y194" s="764" t="str">
        <f t="shared" si="61"/>
        <v>En riesgo en cumplimiento</v>
      </c>
      <c r="Z194" s="764"/>
      <c r="AA194" s="553">
        <v>2</v>
      </c>
      <c r="AB194" s="551">
        <f t="shared" si="55"/>
        <v>0.33333333333333331</v>
      </c>
      <c r="AC194" s="764" t="str">
        <f t="shared" si="62"/>
        <v>En riesgo en cumplimiento</v>
      </c>
      <c r="AD194" s="765"/>
      <c r="AE194" s="578">
        <v>6</v>
      </c>
      <c r="AF194" s="551">
        <f t="shared" si="56"/>
        <v>1</v>
      </c>
      <c r="AG194" s="764" t="str">
        <f t="shared" si="63"/>
        <v>De acuerdo con lo programado</v>
      </c>
      <c r="AH194" s="764"/>
      <c r="AI194" s="569">
        <f t="shared" si="57"/>
        <v>14</v>
      </c>
      <c r="AJ194" s="554">
        <f t="shared" si="58"/>
        <v>0.53846153846153844</v>
      </c>
      <c r="AK194" s="764" t="str">
        <f t="shared" si="64"/>
        <v>Atraso Leve</v>
      </c>
      <c r="AL194" s="1082" t="s">
        <v>3957</v>
      </c>
    </row>
    <row r="195" spans="1:38" ht="48" customHeight="1">
      <c r="A195" s="267">
        <f t="shared" si="74"/>
        <v>177</v>
      </c>
      <c r="B195" s="267">
        <v>12</v>
      </c>
      <c r="C195" s="267">
        <v>0</v>
      </c>
      <c r="D195" s="267">
        <v>0</v>
      </c>
      <c r="E195" s="267" t="s">
        <v>3799</v>
      </c>
      <c r="F195" s="731" t="s">
        <v>3958</v>
      </c>
      <c r="G195" s="732" t="s">
        <v>170</v>
      </c>
      <c r="H195" s="732" t="s">
        <v>205</v>
      </c>
      <c r="I195" s="729">
        <v>3</v>
      </c>
      <c r="J195" s="729">
        <v>3</v>
      </c>
      <c r="K195" s="268">
        <f t="shared" si="65"/>
        <v>6</v>
      </c>
      <c r="L195" s="729">
        <v>3</v>
      </c>
      <c r="M195" s="729">
        <v>3</v>
      </c>
      <c r="N195" s="530">
        <f t="shared" si="66"/>
        <v>6</v>
      </c>
      <c r="O195" s="530">
        <f t="shared" si="67"/>
        <v>12</v>
      </c>
      <c r="P195" s="730"/>
      <c r="Q195" s="635" t="s">
        <v>3937</v>
      </c>
      <c r="R195" s="635" t="s">
        <v>3940</v>
      </c>
      <c r="S195" s="672">
        <v>12</v>
      </c>
      <c r="T195" s="551">
        <f t="shared" si="53"/>
        <v>4</v>
      </c>
      <c r="U195" s="764" t="str">
        <f t="shared" si="60"/>
        <v>De acuerdo con lo programado</v>
      </c>
      <c r="V195" s="771" t="s">
        <v>3959</v>
      </c>
      <c r="W195" s="552">
        <v>3</v>
      </c>
      <c r="X195" s="551">
        <f t="shared" si="54"/>
        <v>1</v>
      </c>
      <c r="Y195" s="764" t="str">
        <f t="shared" si="61"/>
        <v>De acuerdo con lo programado</v>
      </c>
      <c r="Z195" s="764"/>
      <c r="AA195" s="553">
        <v>1</v>
      </c>
      <c r="AB195" s="551">
        <f t="shared" si="55"/>
        <v>0.33333333333333331</v>
      </c>
      <c r="AC195" s="764" t="str">
        <f t="shared" si="62"/>
        <v>En riesgo en cumplimiento</v>
      </c>
      <c r="AD195" s="765"/>
      <c r="AE195" s="578">
        <v>3</v>
      </c>
      <c r="AF195" s="551">
        <f t="shared" si="56"/>
        <v>1</v>
      </c>
      <c r="AG195" s="764" t="str">
        <f t="shared" si="63"/>
        <v>De acuerdo con lo programado</v>
      </c>
      <c r="AH195" s="764"/>
      <c r="AI195" s="569">
        <f t="shared" si="57"/>
        <v>19</v>
      </c>
      <c r="AJ195" s="554">
        <f t="shared" si="58"/>
        <v>1.5833333333333333</v>
      </c>
      <c r="AK195" s="764" t="str">
        <f t="shared" si="64"/>
        <v>De acuerdo con lo programado</v>
      </c>
      <c r="AL195" s="1082" t="s">
        <v>3960</v>
      </c>
    </row>
    <row r="196" spans="1:38" ht="48" customHeight="1" thickTop="1" thickBot="1">
      <c r="A196" s="267">
        <f t="shared" si="74"/>
        <v>178</v>
      </c>
      <c r="B196" s="267">
        <v>12</v>
      </c>
      <c r="C196" s="267">
        <v>0</v>
      </c>
      <c r="D196" s="267">
        <v>0</v>
      </c>
      <c r="E196" s="267" t="s">
        <v>3799</v>
      </c>
      <c r="F196" s="731" t="s">
        <v>3961</v>
      </c>
      <c r="G196" s="732" t="s">
        <v>131</v>
      </c>
      <c r="H196" s="732" t="s">
        <v>3945</v>
      </c>
      <c r="I196" s="729">
        <v>3</v>
      </c>
      <c r="J196" s="729">
        <v>3</v>
      </c>
      <c r="K196" s="268">
        <f t="shared" si="65"/>
        <v>6</v>
      </c>
      <c r="L196" s="729">
        <v>3</v>
      </c>
      <c r="M196" s="729">
        <v>3</v>
      </c>
      <c r="N196" s="530">
        <f t="shared" si="66"/>
        <v>6</v>
      </c>
      <c r="O196" s="530">
        <f t="shared" si="67"/>
        <v>12</v>
      </c>
      <c r="P196" s="730"/>
      <c r="Q196" s="635" t="s">
        <v>3937</v>
      </c>
      <c r="R196" s="635" t="s">
        <v>3954</v>
      </c>
      <c r="S196" s="672">
        <v>2</v>
      </c>
      <c r="T196" s="551">
        <f t="shared" si="53"/>
        <v>0.66666666666666663</v>
      </c>
      <c r="U196" s="764" t="str">
        <f t="shared" si="60"/>
        <v>Atraso Leve</v>
      </c>
      <c r="V196" s="771"/>
      <c r="W196" s="552">
        <v>3</v>
      </c>
      <c r="X196" s="551">
        <f t="shared" si="54"/>
        <v>1</v>
      </c>
      <c r="Y196" s="764" t="str">
        <f t="shared" si="61"/>
        <v>De acuerdo con lo programado</v>
      </c>
      <c r="Z196" s="764"/>
      <c r="AA196" s="553">
        <v>3</v>
      </c>
      <c r="AB196" s="551">
        <f t="shared" si="55"/>
        <v>1</v>
      </c>
      <c r="AC196" s="764" t="str">
        <f t="shared" si="62"/>
        <v>De acuerdo con lo programado</v>
      </c>
      <c r="AD196" s="765"/>
      <c r="AE196" s="578">
        <v>3</v>
      </c>
      <c r="AF196" s="551">
        <f t="shared" si="56"/>
        <v>1</v>
      </c>
      <c r="AG196" s="764" t="str">
        <f t="shared" si="63"/>
        <v>De acuerdo con lo programado</v>
      </c>
      <c r="AH196" s="764"/>
      <c r="AI196" s="569">
        <f t="shared" si="57"/>
        <v>11</v>
      </c>
      <c r="AJ196" s="554">
        <f t="shared" si="58"/>
        <v>0.91666666666666663</v>
      </c>
      <c r="AK196" s="764" t="str">
        <f t="shared" si="64"/>
        <v>De acuerdo con lo programado</v>
      </c>
      <c r="AL196" s="856"/>
    </row>
    <row r="197" spans="1:38" ht="48" customHeight="1" thickTop="1" thickBot="1">
      <c r="A197" s="267">
        <f t="shared" si="74"/>
        <v>179</v>
      </c>
      <c r="B197" s="267">
        <v>12</v>
      </c>
      <c r="C197" s="267">
        <v>0</v>
      </c>
      <c r="D197" s="267">
        <v>0</v>
      </c>
      <c r="E197" s="267" t="s">
        <v>3799</v>
      </c>
      <c r="F197" s="1448" t="s">
        <v>3962</v>
      </c>
      <c r="G197" s="1449"/>
      <c r="H197" s="1450"/>
      <c r="I197" s="553">
        <v>0</v>
      </c>
      <c r="J197" s="553">
        <v>0</v>
      </c>
      <c r="K197" s="268">
        <f t="shared" si="65"/>
        <v>0</v>
      </c>
      <c r="L197" s="553">
        <v>0</v>
      </c>
      <c r="M197" s="553">
        <v>0</v>
      </c>
      <c r="N197" s="530">
        <f t="shared" si="66"/>
        <v>0</v>
      </c>
      <c r="O197" s="530">
        <f t="shared" si="67"/>
        <v>0</v>
      </c>
      <c r="P197" s="730"/>
      <c r="Q197" s="635"/>
      <c r="R197" s="635"/>
      <c r="S197" s="553">
        <v>0</v>
      </c>
      <c r="T197" s="551" t="str">
        <f t="shared" ref="T197:T259" si="75">IF(S197="","No hay ejecución",IF(AND(I197=0),"No hay Programación", S197/I197))</f>
        <v>No hay Programación</v>
      </c>
      <c r="U197" s="764" t="str">
        <f t="shared" si="60"/>
        <v>De acuerdo con lo programado</v>
      </c>
      <c r="V197" s="771"/>
      <c r="W197" s="553">
        <v>0</v>
      </c>
      <c r="X197" s="551" t="str">
        <f t="shared" ref="X197:X259" si="76">IF(W197="","No hay ejecución",IF(AND(J197=0),"No hay Programación", W197/J197))</f>
        <v>No hay Programación</v>
      </c>
      <c r="Y197" s="764" t="str">
        <f t="shared" si="61"/>
        <v>De acuerdo con lo programado</v>
      </c>
      <c r="Z197" s="764"/>
      <c r="AA197" s="553">
        <v>0</v>
      </c>
      <c r="AB197" s="551" t="str">
        <f t="shared" ref="AB197:AB259" si="77">IF(AA197="","No hay ejecución",IF(AND(L197=0),"No hay Programación", AA197/L197))</f>
        <v>No hay Programación</v>
      </c>
      <c r="AC197" s="764" t="str">
        <f t="shared" si="62"/>
        <v>De acuerdo con lo programado</v>
      </c>
      <c r="AD197" s="765"/>
      <c r="AE197" s="578">
        <v>0</v>
      </c>
      <c r="AF197" s="551" t="str">
        <f t="shared" ref="AF197:AF259" si="78">IF(AE197="","No hay ejecución",IF(AND(M197=0),"No hay Programación", AE197/M197))</f>
        <v>No hay Programación</v>
      </c>
      <c r="AG197" s="764" t="str">
        <f t="shared" si="63"/>
        <v>De acuerdo con lo programado</v>
      </c>
      <c r="AH197" s="764"/>
      <c r="AI197" s="552">
        <v>0</v>
      </c>
      <c r="AJ197" s="554" t="str">
        <f t="shared" ref="AJ197:AJ259" si="79">IF(AI197="","No hay ejecución",IF(AND(O197=0),"No hay Programación", AI197/O197))</f>
        <v>No hay Programación</v>
      </c>
      <c r="AK197" s="764" t="str">
        <f t="shared" si="64"/>
        <v>De acuerdo con lo programado</v>
      </c>
      <c r="AL197" s="856"/>
    </row>
    <row r="198" spans="1:38" ht="48" customHeight="1" thickTop="1" thickBot="1">
      <c r="A198" s="267">
        <f t="shared" si="74"/>
        <v>180</v>
      </c>
      <c r="B198" s="267">
        <v>12</v>
      </c>
      <c r="C198" s="267">
        <v>0</v>
      </c>
      <c r="D198" s="267">
        <v>0</v>
      </c>
      <c r="E198" s="267" t="s">
        <v>3799</v>
      </c>
      <c r="F198" s="731" t="s">
        <v>264</v>
      </c>
      <c r="G198" s="732"/>
      <c r="H198" s="732"/>
      <c r="I198" s="553">
        <v>0</v>
      </c>
      <c r="J198" s="553">
        <v>0</v>
      </c>
      <c r="K198" s="268">
        <f t="shared" si="65"/>
        <v>0</v>
      </c>
      <c r="L198" s="553">
        <v>0</v>
      </c>
      <c r="M198" s="553">
        <v>0</v>
      </c>
      <c r="N198" s="530">
        <f t="shared" si="66"/>
        <v>0</v>
      </c>
      <c r="O198" s="530">
        <f t="shared" si="67"/>
        <v>0</v>
      </c>
      <c r="P198" s="730"/>
      <c r="Q198" s="635"/>
      <c r="R198" s="635"/>
      <c r="S198" s="553">
        <v>0</v>
      </c>
      <c r="T198" s="551" t="str">
        <f t="shared" si="75"/>
        <v>No hay Programación</v>
      </c>
      <c r="U198" s="764" t="str">
        <f t="shared" si="60"/>
        <v>De acuerdo con lo programado</v>
      </c>
      <c r="V198" s="771"/>
      <c r="W198" s="553">
        <v>0</v>
      </c>
      <c r="X198" s="551" t="str">
        <f t="shared" si="76"/>
        <v>No hay Programación</v>
      </c>
      <c r="Y198" s="764" t="str">
        <f t="shared" si="61"/>
        <v>De acuerdo con lo programado</v>
      </c>
      <c r="Z198" s="764"/>
      <c r="AA198" s="553">
        <v>0</v>
      </c>
      <c r="AB198" s="551" t="str">
        <f t="shared" si="77"/>
        <v>No hay Programación</v>
      </c>
      <c r="AC198" s="764" t="str">
        <f t="shared" si="62"/>
        <v>De acuerdo con lo programado</v>
      </c>
      <c r="AD198" s="765"/>
      <c r="AE198" s="578">
        <v>0</v>
      </c>
      <c r="AF198" s="551" t="str">
        <f t="shared" si="78"/>
        <v>No hay Programación</v>
      </c>
      <c r="AG198" s="764" t="str">
        <f t="shared" si="63"/>
        <v>De acuerdo con lo programado</v>
      </c>
      <c r="AH198" s="764"/>
      <c r="AI198" s="552">
        <v>0</v>
      </c>
      <c r="AJ198" s="554" t="str">
        <f t="shared" si="79"/>
        <v>No hay Programación</v>
      </c>
      <c r="AK198" s="764" t="str">
        <f t="shared" si="64"/>
        <v>De acuerdo con lo programado</v>
      </c>
      <c r="AL198" s="856"/>
    </row>
    <row r="199" spans="1:38" ht="48" customHeight="1" thickTop="1" thickBot="1">
      <c r="A199" s="267">
        <f t="shared" si="74"/>
        <v>181</v>
      </c>
      <c r="B199" s="267">
        <v>12</v>
      </c>
      <c r="C199" s="267">
        <v>0</v>
      </c>
      <c r="D199" s="267">
        <v>0</v>
      </c>
      <c r="E199" s="267" t="s">
        <v>3799</v>
      </c>
      <c r="F199" s="731" t="s">
        <v>3963</v>
      </c>
      <c r="G199" s="732" t="s">
        <v>136</v>
      </c>
      <c r="H199" s="732" t="s">
        <v>193</v>
      </c>
      <c r="I199" s="729">
        <v>3</v>
      </c>
      <c r="J199" s="729">
        <v>3</v>
      </c>
      <c r="K199" s="268">
        <f t="shared" si="65"/>
        <v>6</v>
      </c>
      <c r="L199" s="729">
        <v>3</v>
      </c>
      <c r="M199" s="729">
        <v>3</v>
      </c>
      <c r="N199" s="530">
        <f t="shared" si="66"/>
        <v>6</v>
      </c>
      <c r="O199" s="530">
        <f t="shared" si="67"/>
        <v>12</v>
      </c>
      <c r="P199" s="730"/>
      <c r="Q199" s="635" t="s">
        <v>3964</v>
      </c>
      <c r="R199" s="635" t="s">
        <v>3965</v>
      </c>
      <c r="S199" s="672">
        <v>3</v>
      </c>
      <c r="T199" s="551">
        <f t="shared" si="75"/>
        <v>1</v>
      </c>
      <c r="U199" s="764" t="str">
        <f t="shared" si="60"/>
        <v>De acuerdo con lo programado</v>
      </c>
      <c r="V199" s="771"/>
      <c r="W199" s="552">
        <v>3</v>
      </c>
      <c r="X199" s="551">
        <f t="shared" si="76"/>
        <v>1</v>
      </c>
      <c r="Y199" s="764" t="str">
        <f t="shared" si="61"/>
        <v>De acuerdo con lo programado</v>
      </c>
      <c r="Z199" s="764"/>
      <c r="AA199" s="553">
        <v>3</v>
      </c>
      <c r="AB199" s="551">
        <f t="shared" si="77"/>
        <v>1</v>
      </c>
      <c r="AC199" s="764" t="str">
        <f t="shared" si="62"/>
        <v>De acuerdo con lo programado</v>
      </c>
      <c r="AD199" s="765"/>
      <c r="AE199" s="578">
        <v>3</v>
      </c>
      <c r="AF199" s="551">
        <f t="shared" si="78"/>
        <v>1</v>
      </c>
      <c r="AG199" s="764" t="str">
        <f t="shared" si="63"/>
        <v>De acuerdo con lo programado</v>
      </c>
      <c r="AH199" s="764"/>
      <c r="AI199" s="569">
        <f t="shared" ref="AI199:AI256" si="80">AE199+AA199+W199+S199</f>
        <v>12</v>
      </c>
      <c r="AJ199" s="554">
        <f t="shared" si="79"/>
        <v>1</v>
      </c>
      <c r="AK199" s="764" t="str">
        <f t="shared" si="64"/>
        <v>De acuerdo con lo programado</v>
      </c>
      <c r="AL199" s="856"/>
    </row>
    <row r="200" spans="1:38" ht="48" customHeight="1" thickTop="1" thickBot="1">
      <c r="A200" s="267">
        <f t="shared" si="74"/>
        <v>182</v>
      </c>
      <c r="B200" s="267">
        <v>12</v>
      </c>
      <c r="C200" s="267">
        <v>0</v>
      </c>
      <c r="D200" s="267">
        <v>0</v>
      </c>
      <c r="E200" s="267" t="s">
        <v>3799</v>
      </c>
      <c r="F200" s="731" t="s">
        <v>3966</v>
      </c>
      <c r="G200" s="732" t="s">
        <v>136</v>
      </c>
      <c r="H200" s="732" t="s">
        <v>193</v>
      </c>
      <c r="I200" s="729">
        <v>6</v>
      </c>
      <c r="J200" s="729">
        <v>6</v>
      </c>
      <c r="K200" s="268">
        <f t="shared" si="65"/>
        <v>12</v>
      </c>
      <c r="L200" s="729">
        <v>6</v>
      </c>
      <c r="M200" s="729">
        <v>6</v>
      </c>
      <c r="N200" s="530">
        <f t="shared" si="66"/>
        <v>12</v>
      </c>
      <c r="O200" s="530">
        <f t="shared" si="67"/>
        <v>24</v>
      </c>
      <c r="P200" s="730"/>
      <c r="Q200" s="635" t="s">
        <v>3964</v>
      </c>
      <c r="R200" s="635" t="s">
        <v>3965</v>
      </c>
      <c r="S200" s="672">
        <v>1</v>
      </c>
      <c r="T200" s="551">
        <f t="shared" si="75"/>
        <v>0.16666666666666666</v>
      </c>
      <c r="U200" s="764" t="str">
        <f t="shared" si="60"/>
        <v>En riesgo en cumplimiento</v>
      </c>
      <c r="V200" s="771"/>
      <c r="W200" s="552">
        <v>6</v>
      </c>
      <c r="X200" s="551">
        <f t="shared" si="76"/>
        <v>1</v>
      </c>
      <c r="Y200" s="764" t="str">
        <f t="shared" si="61"/>
        <v>De acuerdo con lo programado</v>
      </c>
      <c r="Z200" s="764"/>
      <c r="AA200" s="553">
        <v>6</v>
      </c>
      <c r="AB200" s="551">
        <f t="shared" si="77"/>
        <v>1</v>
      </c>
      <c r="AC200" s="764" t="str">
        <f t="shared" si="62"/>
        <v>De acuerdo con lo programado</v>
      </c>
      <c r="AD200" s="765"/>
      <c r="AE200" s="578">
        <v>6</v>
      </c>
      <c r="AF200" s="551">
        <f t="shared" si="78"/>
        <v>1</v>
      </c>
      <c r="AG200" s="764" t="str">
        <f t="shared" si="63"/>
        <v>De acuerdo con lo programado</v>
      </c>
      <c r="AH200" s="764"/>
      <c r="AI200" s="569">
        <f t="shared" si="80"/>
        <v>19</v>
      </c>
      <c r="AJ200" s="554">
        <f t="shared" si="79"/>
        <v>0.79166666666666663</v>
      </c>
      <c r="AK200" s="764" t="str">
        <f t="shared" si="64"/>
        <v>Atraso Leve</v>
      </c>
      <c r="AL200" s="856"/>
    </row>
    <row r="201" spans="1:38" ht="48" customHeight="1" thickTop="1" thickBot="1">
      <c r="A201" s="267">
        <f t="shared" si="74"/>
        <v>183</v>
      </c>
      <c r="B201" s="267">
        <v>12</v>
      </c>
      <c r="C201" s="267">
        <v>0</v>
      </c>
      <c r="D201" s="267">
        <v>0</v>
      </c>
      <c r="E201" s="267" t="s">
        <v>3799</v>
      </c>
      <c r="F201" s="731" t="s">
        <v>3967</v>
      </c>
      <c r="G201" s="732" t="s">
        <v>136</v>
      </c>
      <c r="H201" s="732" t="s">
        <v>193</v>
      </c>
      <c r="I201" s="729">
        <v>45</v>
      </c>
      <c r="J201" s="729">
        <v>45</v>
      </c>
      <c r="K201" s="268">
        <f t="shared" si="65"/>
        <v>90</v>
      </c>
      <c r="L201" s="729">
        <v>45</v>
      </c>
      <c r="M201" s="729">
        <v>45</v>
      </c>
      <c r="N201" s="530">
        <f t="shared" si="66"/>
        <v>90</v>
      </c>
      <c r="O201" s="530">
        <f t="shared" si="67"/>
        <v>180</v>
      </c>
      <c r="P201" s="730"/>
      <c r="Q201" s="635" t="s">
        <v>3964</v>
      </c>
      <c r="R201" s="635" t="s">
        <v>3965</v>
      </c>
      <c r="S201" s="672">
        <v>45</v>
      </c>
      <c r="T201" s="551">
        <f t="shared" si="75"/>
        <v>1</v>
      </c>
      <c r="U201" s="764" t="str">
        <f t="shared" si="60"/>
        <v>De acuerdo con lo programado</v>
      </c>
      <c r="V201" s="771"/>
      <c r="W201" s="552">
        <v>45</v>
      </c>
      <c r="X201" s="551">
        <f t="shared" si="76"/>
        <v>1</v>
      </c>
      <c r="Y201" s="764" t="str">
        <f t="shared" si="61"/>
        <v>De acuerdo con lo programado</v>
      </c>
      <c r="Z201" s="764"/>
      <c r="AA201" s="553">
        <v>45</v>
      </c>
      <c r="AB201" s="551">
        <f t="shared" si="77"/>
        <v>1</v>
      </c>
      <c r="AC201" s="764" t="str">
        <f t="shared" si="62"/>
        <v>De acuerdo con lo programado</v>
      </c>
      <c r="AD201" s="765"/>
      <c r="AE201" s="578">
        <v>45</v>
      </c>
      <c r="AF201" s="551">
        <f t="shared" si="78"/>
        <v>1</v>
      </c>
      <c r="AG201" s="764" t="str">
        <f t="shared" si="63"/>
        <v>De acuerdo con lo programado</v>
      </c>
      <c r="AH201" s="764"/>
      <c r="AI201" s="569">
        <f t="shared" si="80"/>
        <v>180</v>
      </c>
      <c r="AJ201" s="554">
        <f t="shared" si="79"/>
        <v>1</v>
      </c>
      <c r="AK201" s="764" t="str">
        <f t="shared" si="64"/>
        <v>De acuerdo con lo programado</v>
      </c>
      <c r="AL201" s="856"/>
    </row>
    <row r="202" spans="1:38" ht="48" customHeight="1" thickTop="1" thickBot="1">
      <c r="A202" s="267">
        <f t="shared" si="74"/>
        <v>184</v>
      </c>
      <c r="B202" s="267">
        <v>12</v>
      </c>
      <c r="C202" s="267">
        <v>0</v>
      </c>
      <c r="D202" s="267">
        <v>0</v>
      </c>
      <c r="E202" s="267" t="s">
        <v>3799</v>
      </c>
      <c r="F202" s="731" t="s">
        <v>3968</v>
      </c>
      <c r="G202" s="732" t="s">
        <v>136</v>
      </c>
      <c r="H202" s="732" t="s">
        <v>193</v>
      </c>
      <c r="I202" s="729">
        <v>2</v>
      </c>
      <c r="J202" s="729">
        <v>2</v>
      </c>
      <c r="K202" s="268">
        <f t="shared" si="65"/>
        <v>4</v>
      </c>
      <c r="L202" s="729">
        <v>2</v>
      </c>
      <c r="M202" s="729">
        <v>2</v>
      </c>
      <c r="N202" s="530">
        <f t="shared" si="66"/>
        <v>4</v>
      </c>
      <c r="O202" s="530">
        <f t="shared" si="67"/>
        <v>8</v>
      </c>
      <c r="P202" s="730"/>
      <c r="Q202" s="635" t="s">
        <v>3964</v>
      </c>
      <c r="R202" s="635" t="s">
        <v>3965</v>
      </c>
      <c r="S202" s="672">
        <v>2</v>
      </c>
      <c r="T202" s="551">
        <f t="shared" si="75"/>
        <v>1</v>
      </c>
      <c r="U202" s="764" t="str">
        <f t="shared" si="60"/>
        <v>De acuerdo con lo programado</v>
      </c>
      <c r="V202" s="771"/>
      <c r="W202" s="552">
        <v>2</v>
      </c>
      <c r="X202" s="551">
        <f t="shared" si="76"/>
        <v>1</v>
      </c>
      <c r="Y202" s="764" t="str">
        <f t="shared" si="61"/>
        <v>De acuerdo con lo programado</v>
      </c>
      <c r="Z202" s="764"/>
      <c r="AA202" s="553">
        <v>2</v>
      </c>
      <c r="AB202" s="551">
        <f t="shared" si="77"/>
        <v>1</v>
      </c>
      <c r="AC202" s="764" t="str">
        <f t="shared" si="62"/>
        <v>De acuerdo con lo programado</v>
      </c>
      <c r="AD202" s="765"/>
      <c r="AE202" s="578">
        <v>2</v>
      </c>
      <c r="AF202" s="551">
        <f t="shared" si="78"/>
        <v>1</v>
      </c>
      <c r="AG202" s="764" t="str">
        <f t="shared" si="63"/>
        <v>De acuerdo con lo programado</v>
      </c>
      <c r="AH202" s="764"/>
      <c r="AI202" s="569">
        <f t="shared" si="80"/>
        <v>8</v>
      </c>
      <c r="AJ202" s="554">
        <f t="shared" si="79"/>
        <v>1</v>
      </c>
      <c r="AK202" s="764" t="str">
        <f t="shared" si="64"/>
        <v>De acuerdo con lo programado</v>
      </c>
      <c r="AL202" s="856"/>
    </row>
    <row r="203" spans="1:38" ht="48" customHeight="1" thickTop="1" thickBot="1">
      <c r="A203" s="267">
        <f t="shared" si="74"/>
        <v>185</v>
      </c>
      <c r="B203" s="267">
        <v>12</v>
      </c>
      <c r="C203" s="267">
        <v>0</v>
      </c>
      <c r="D203" s="267">
        <v>0</v>
      </c>
      <c r="E203" s="267" t="s">
        <v>3799</v>
      </c>
      <c r="F203" s="731" t="s">
        <v>3969</v>
      </c>
      <c r="G203" s="732" t="s">
        <v>136</v>
      </c>
      <c r="H203" s="732" t="s">
        <v>193</v>
      </c>
      <c r="I203" s="553">
        <v>0</v>
      </c>
      <c r="J203" s="729">
        <v>3</v>
      </c>
      <c r="K203" s="268">
        <f t="shared" si="65"/>
        <v>3</v>
      </c>
      <c r="L203" s="729">
        <v>3</v>
      </c>
      <c r="M203" s="729">
        <v>3</v>
      </c>
      <c r="N203" s="530">
        <f t="shared" si="66"/>
        <v>6</v>
      </c>
      <c r="O203" s="530">
        <f t="shared" si="67"/>
        <v>9</v>
      </c>
      <c r="P203" s="730"/>
      <c r="Q203" s="635" t="s">
        <v>3964</v>
      </c>
      <c r="R203" s="635" t="s">
        <v>3970</v>
      </c>
      <c r="S203" s="672">
        <v>2</v>
      </c>
      <c r="T203" s="551" t="str">
        <f t="shared" si="75"/>
        <v>No hay Programación</v>
      </c>
      <c r="U203" s="764" t="str">
        <f t="shared" si="60"/>
        <v>De acuerdo con lo programado</v>
      </c>
      <c r="V203" s="771"/>
      <c r="W203" s="553">
        <v>0</v>
      </c>
      <c r="X203" s="551">
        <f t="shared" si="76"/>
        <v>0</v>
      </c>
      <c r="Y203" s="764" t="str">
        <f t="shared" si="61"/>
        <v>En riesgo en cumplimiento</v>
      </c>
      <c r="Z203" s="764"/>
      <c r="AA203" s="553">
        <v>3</v>
      </c>
      <c r="AB203" s="551">
        <f t="shared" si="77"/>
        <v>1</v>
      </c>
      <c r="AC203" s="764" t="str">
        <f t="shared" si="62"/>
        <v>De acuerdo con lo programado</v>
      </c>
      <c r="AD203" s="765"/>
      <c r="AE203" s="578">
        <v>3</v>
      </c>
      <c r="AF203" s="551">
        <f t="shared" si="78"/>
        <v>1</v>
      </c>
      <c r="AG203" s="764" t="str">
        <f t="shared" si="63"/>
        <v>De acuerdo con lo programado</v>
      </c>
      <c r="AH203" s="764"/>
      <c r="AI203" s="569">
        <f t="shared" si="80"/>
        <v>8</v>
      </c>
      <c r="AJ203" s="554">
        <f t="shared" si="79"/>
        <v>0.88888888888888884</v>
      </c>
      <c r="AK203" s="764" t="str">
        <f t="shared" si="64"/>
        <v>Atraso Leve</v>
      </c>
      <c r="AL203" s="856"/>
    </row>
    <row r="204" spans="1:38" ht="48" customHeight="1">
      <c r="A204" s="267">
        <f t="shared" si="74"/>
        <v>186</v>
      </c>
      <c r="B204" s="267">
        <v>12</v>
      </c>
      <c r="C204" s="267">
        <v>0</v>
      </c>
      <c r="D204" s="267">
        <v>0</v>
      </c>
      <c r="E204" s="267" t="s">
        <v>3799</v>
      </c>
      <c r="F204" s="731" t="s">
        <v>3971</v>
      </c>
      <c r="G204" s="732" t="s">
        <v>136</v>
      </c>
      <c r="H204" s="732" t="s">
        <v>193</v>
      </c>
      <c r="I204" s="729">
        <v>3</v>
      </c>
      <c r="J204" s="729">
        <v>3</v>
      </c>
      <c r="K204" s="268">
        <f t="shared" si="65"/>
        <v>6</v>
      </c>
      <c r="L204" s="729">
        <v>3</v>
      </c>
      <c r="M204" s="729">
        <v>3</v>
      </c>
      <c r="N204" s="530">
        <f t="shared" si="66"/>
        <v>6</v>
      </c>
      <c r="O204" s="530">
        <f t="shared" si="67"/>
        <v>12</v>
      </c>
      <c r="P204" s="730"/>
      <c r="Q204" s="635"/>
      <c r="R204" s="635"/>
      <c r="S204" s="672">
        <v>24</v>
      </c>
      <c r="T204" s="551">
        <f t="shared" si="75"/>
        <v>8</v>
      </c>
      <c r="U204" s="764" t="str">
        <f t="shared" si="60"/>
        <v>De acuerdo con lo programado</v>
      </c>
      <c r="V204" s="771" t="s">
        <v>3972</v>
      </c>
      <c r="W204" s="552">
        <v>20</v>
      </c>
      <c r="X204" s="551">
        <f t="shared" si="76"/>
        <v>6.666666666666667</v>
      </c>
      <c r="Y204" s="764" t="str">
        <f t="shared" si="61"/>
        <v>De acuerdo con lo programado</v>
      </c>
      <c r="Z204" s="764" t="s">
        <v>3973</v>
      </c>
      <c r="AA204" s="553">
        <v>3</v>
      </c>
      <c r="AB204" s="551">
        <f t="shared" si="77"/>
        <v>1</v>
      </c>
      <c r="AC204" s="764" t="str">
        <f t="shared" si="62"/>
        <v>De acuerdo con lo programado</v>
      </c>
      <c r="AD204" s="765"/>
      <c r="AE204" s="578">
        <v>3</v>
      </c>
      <c r="AF204" s="551">
        <f t="shared" si="78"/>
        <v>1</v>
      </c>
      <c r="AG204" s="764" t="str">
        <f t="shared" si="63"/>
        <v>De acuerdo con lo programado</v>
      </c>
      <c r="AH204" s="764"/>
      <c r="AI204" s="569">
        <f t="shared" si="80"/>
        <v>50</v>
      </c>
      <c r="AJ204" s="554">
        <f t="shared" si="79"/>
        <v>4.166666666666667</v>
      </c>
      <c r="AK204" s="764" t="str">
        <f t="shared" si="64"/>
        <v>De acuerdo con lo programado</v>
      </c>
      <c r="AL204" s="1082" t="s">
        <v>3974</v>
      </c>
    </row>
    <row r="205" spans="1:38" ht="48" customHeight="1" thickTop="1" thickBot="1">
      <c r="A205" s="267">
        <f t="shared" si="74"/>
        <v>187</v>
      </c>
      <c r="B205" s="267">
        <v>12</v>
      </c>
      <c r="C205" s="267">
        <v>0</v>
      </c>
      <c r="D205" s="267">
        <v>0</v>
      </c>
      <c r="E205" s="267" t="s">
        <v>3799</v>
      </c>
      <c r="F205" s="1448" t="s">
        <v>3975</v>
      </c>
      <c r="G205" s="1449"/>
      <c r="H205" s="1450"/>
      <c r="I205" s="553">
        <v>0</v>
      </c>
      <c r="J205" s="553">
        <v>0</v>
      </c>
      <c r="K205" s="268">
        <f t="shared" si="65"/>
        <v>0</v>
      </c>
      <c r="L205" s="553">
        <v>0</v>
      </c>
      <c r="M205" s="553">
        <v>0</v>
      </c>
      <c r="N205" s="530">
        <f t="shared" si="66"/>
        <v>0</v>
      </c>
      <c r="O205" s="530">
        <f t="shared" si="67"/>
        <v>0</v>
      </c>
      <c r="P205" s="730"/>
      <c r="Q205" s="635"/>
      <c r="R205" s="635"/>
      <c r="S205" s="553">
        <v>0</v>
      </c>
      <c r="T205" s="551" t="str">
        <f t="shared" si="75"/>
        <v>No hay Programación</v>
      </c>
      <c r="U205" s="764" t="str">
        <f t="shared" si="60"/>
        <v>De acuerdo con lo programado</v>
      </c>
      <c r="V205" s="771"/>
      <c r="W205" s="553">
        <v>0</v>
      </c>
      <c r="X205" s="551" t="str">
        <f t="shared" si="76"/>
        <v>No hay Programación</v>
      </c>
      <c r="Y205" s="764" t="str">
        <f t="shared" si="61"/>
        <v>De acuerdo con lo programado</v>
      </c>
      <c r="Z205" s="764"/>
      <c r="AA205" s="553">
        <v>0</v>
      </c>
      <c r="AB205" s="551" t="str">
        <f t="shared" si="77"/>
        <v>No hay Programación</v>
      </c>
      <c r="AC205" s="764" t="str">
        <f t="shared" si="62"/>
        <v>De acuerdo con lo programado</v>
      </c>
      <c r="AD205" s="765"/>
      <c r="AE205" s="578">
        <v>0</v>
      </c>
      <c r="AF205" s="551" t="str">
        <f t="shared" si="78"/>
        <v>No hay Programación</v>
      </c>
      <c r="AG205" s="764" t="str">
        <f t="shared" si="63"/>
        <v>De acuerdo con lo programado</v>
      </c>
      <c r="AH205" s="764"/>
      <c r="AI205" s="552">
        <v>0</v>
      </c>
      <c r="AJ205" s="554" t="str">
        <f t="shared" si="79"/>
        <v>No hay Programación</v>
      </c>
      <c r="AK205" s="764" t="str">
        <f t="shared" si="64"/>
        <v>De acuerdo con lo programado</v>
      </c>
      <c r="AL205" s="856"/>
    </row>
    <row r="206" spans="1:38" ht="48" customHeight="1" thickTop="1" thickBot="1">
      <c r="A206" s="267">
        <f t="shared" si="74"/>
        <v>188</v>
      </c>
      <c r="B206" s="267">
        <v>12</v>
      </c>
      <c r="C206" s="267">
        <v>0</v>
      </c>
      <c r="D206" s="267">
        <v>0</v>
      </c>
      <c r="E206" s="267" t="s">
        <v>3799</v>
      </c>
      <c r="F206" s="736" t="s">
        <v>2258</v>
      </c>
      <c r="G206" s="732"/>
      <c r="H206" s="732"/>
      <c r="I206" s="553">
        <v>0</v>
      </c>
      <c r="J206" s="553">
        <v>0</v>
      </c>
      <c r="K206" s="268">
        <f t="shared" si="65"/>
        <v>0</v>
      </c>
      <c r="L206" s="553">
        <v>0</v>
      </c>
      <c r="M206" s="553">
        <v>0</v>
      </c>
      <c r="N206" s="530">
        <f t="shared" si="66"/>
        <v>0</v>
      </c>
      <c r="O206" s="530">
        <f t="shared" si="67"/>
        <v>0</v>
      </c>
      <c r="P206" s="730"/>
      <c r="Q206" s="635"/>
      <c r="R206" s="635"/>
      <c r="S206" s="553">
        <v>0</v>
      </c>
      <c r="T206" s="551" t="str">
        <f t="shared" si="75"/>
        <v>No hay Programación</v>
      </c>
      <c r="U206" s="764" t="str">
        <f t="shared" ref="U206:U259" si="81">IF(T206="No hay ejecución","NA",IF(T206&gt;=90%,"De acuerdo con lo programado",IF(T206&gt;=50%,"Atraso Leve",IF(T206&lt;=49.99%,"En riesgo en cumplimiento"))))</f>
        <v>De acuerdo con lo programado</v>
      </c>
      <c r="V206" s="771"/>
      <c r="W206" s="553">
        <v>0</v>
      </c>
      <c r="X206" s="551" t="str">
        <f t="shared" si="76"/>
        <v>No hay Programación</v>
      </c>
      <c r="Y206" s="764" t="str">
        <f t="shared" ref="Y206:Y259" si="82">IF(X206="No hay ejecución","NA",IF(X206&gt;=90%,"De acuerdo con lo programado",IF(X206&gt;=50%,"Atraso Leve",IF(X206&lt;=49.99%,"En riesgo en cumplimiento"))))</f>
        <v>De acuerdo con lo programado</v>
      </c>
      <c r="Z206" s="764"/>
      <c r="AA206" s="553">
        <v>0</v>
      </c>
      <c r="AB206" s="551" t="str">
        <f t="shared" si="77"/>
        <v>No hay Programación</v>
      </c>
      <c r="AC206" s="764" t="str">
        <f t="shared" ref="AC206:AC259" si="83">IF(AB206="No hay ejecución","NA",IF(AB206&gt;=90%,"De acuerdo con lo programado",IF(AB206&gt;=50%,"Atraso Leve",IF(AB206&lt;=49.99%,"En riesgo en cumplimiento"))))</f>
        <v>De acuerdo con lo programado</v>
      </c>
      <c r="AD206" s="765"/>
      <c r="AE206" s="578">
        <v>0</v>
      </c>
      <c r="AF206" s="551" t="str">
        <f t="shared" si="78"/>
        <v>No hay Programación</v>
      </c>
      <c r="AG206" s="764" t="str">
        <f t="shared" ref="AG206:AG259" si="84">IF(AF206="No hay ejecución","NA",IF(AF206&gt;=90%,"De acuerdo con lo programado",IF(AF206&gt;=50%,"Atraso Leve",IF(AF206&lt;=49.99%,"En riesgo en cumplimiento"))))</f>
        <v>De acuerdo con lo programado</v>
      </c>
      <c r="AH206" s="764"/>
      <c r="AI206" s="552">
        <v>0</v>
      </c>
      <c r="AJ206" s="554" t="str">
        <f t="shared" si="79"/>
        <v>No hay Programación</v>
      </c>
      <c r="AK206" s="764" t="str">
        <f t="shared" ref="AK206:AK259" si="85">IF(AJ206="No hay ejecución","NA",IF(AJ206&gt;=90%,"De acuerdo con lo programado",IF(AJ206&gt;=50%,"Atraso Leve",IF(AJ206&lt;=49.99%,"En riesgo en cumplimiento"))))</f>
        <v>De acuerdo con lo programado</v>
      </c>
      <c r="AL206" s="856"/>
    </row>
    <row r="207" spans="1:38" ht="48" customHeight="1" thickTop="1" thickBot="1">
      <c r="A207" s="267">
        <f t="shared" si="74"/>
        <v>189</v>
      </c>
      <c r="B207" s="267">
        <v>12</v>
      </c>
      <c r="C207" s="267">
        <v>0</v>
      </c>
      <c r="D207" s="267">
        <v>0</v>
      </c>
      <c r="E207" s="267" t="s">
        <v>3799</v>
      </c>
      <c r="F207" s="731" t="s">
        <v>3976</v>
      </c>
      <c r="G207" s="732" t="s">
        <v>164</v>
      </c>
      <c r="H207" s="732" t="s">
        <v>210</v>
      </c>
      <c r="I207" s="553">
        <v>0</v>
      </c>
      <c r="J207" s="729">
        <v>1</v>
      </c>
      <c r="K207" s="268">
        <f t="shared" ref="K207:K259" si="86">+I207+J207</f>
        <v>1</v>
      </c>
      <c r="L207" s="553">
        <v>0</v>
      </c>
      <c r="M207" s="553">
        <v>0</v>
      </c>
      <c r="N207" s="530">
        <f t="shared" ref="N207:N259" si="87">+L207+M207</f>
        <v>0</v>
      </c>
      <c r="O207" s="530">
        <f t="shared" ref="O207:O259" si="88">+K207+N207</f>
        <v>1</v>
      </c>
      <c r="P207" s="730"/>
      <c r="Q207" s="635" t="s">
        <v>3977</v>
      </c>
      <c r="R207" s="635" t="s">
        <v>3978</v>
      </c>
      <c r="S207" s="553">
        <v>0</v>
      </c>
      <c r="T207" s="551" t="str">
        <f t="shared" si="75"/>
        <v>No hay Programación</v>
      </c>
      <c r="U207" s="764" t="str">
        <f t="shared" si="81"/>
        <v>De acuerdo con lo programado</v>
      </c>
      <c r="V207" s="771"/>
      <c r="W207" s="552">
        <v>1</v>
      </c>
      <c r="X207" s="551">
        <f t="shared" si="76"/>
        <v>1</v>
      </c>
      <c r="Y207" s="764" t="str">
        <f t="shared" si="82"/>
        <v>De acuerdo con lo programado</v>
      </c>
      <c r="Z207" s="764"/>
      <c r="AA207" s="553">
        <v>0</v>
      </c>
      <c r="AB207" s="551" t="str">
        <f t="shared" si="77"/>
        <v>No hay Programación</v>
      </c>
      <c r="AC207" s="764" t="str">
        <f t="shared" si="83"/>
        <v>De acuerdo con lo programado</v>
      </c>
      <c r="AD207" s="765"/>
      <c r="AE207" s="578"/>
      <c r="AF207" s="551" t="str">
        <f t="shared" si="78"/>
        <v>No hay ejecución</v>
      </c>
      <c r="AG207" s="764" t="str">
        <f t="shared" si="84"/>
        <v>NA</v>
      </c>
      <c r="AH207" s="764"/>
      <c r="AI207" s="569">
        <f t="shared" si="80"/>
        <v>1</v>
      </c>
      <c r="AJ207" s="554">
        <f t="shared" si="79"/>
        <v>1</v>
      </c>
      <c r="AK207" s="764" t="str">
        <f t="shared" si="85"/>
        <v>De acuerdo con lo programado</v>
      </c>
      <c r="AL207" s="856"/>
    </row>
    <row r="208" spans="1:38" ht="48" customHeight="1">
      <c r="A208" s="267">
        <f t="shared" si="74"/>
        <v>190</v>
      </c>
      <c r="B208" s="267">
        <v>12</v>
      </c>
      <c r="C208" s="267">
        <v>0</v>
      </c>
      <c r="D208" s="267">
        <v>0</v>
      </c>
      <c r="E208" s="267" t="s">
        <v>3799</v>
      </c>
      <c r="F208" s="731" t="s">
        <v>3979</v>
      </c>
      <c r="G208" s="732" t="s">
        <v>170</v>
      </c>
      <c r="H208" s="732" t="s">
        <v>205</v>
      </c>
      <c r="I208" s="729">
        <v>1</v>
      </c>
      <c r="J208" s="729">
        <v>1</v>
      </c>
      <c r="K208" s="268">
        <f t="shared" si="86"/>
        <v>2</v>
      </c>
      <c r="L208" s="729">
        <v>1</v>
      </c>
      <c r="M208" s="553">
        <v>0</v>
      </c>
      <c r="N208" s="530">
        <f t="shared" si="87"/>
        <v>1</v>
      </c>
      <c r="O208" s="530">
        <f t="shared" si="88"/>
        <v>3</v>
      </c>
      <c r="P208" s="730"/>
      <c r="Q208" s="635" t="s">
        <v>3977</v>
      </c>
      <c r="R208" s="635" t="s">
        <v>3980</v>
      </c>
      <c r="S208" s="672">
        <v>1</v>
      </c>
      <c r="T208" s="551">
        <f t="shared" si="75"/>
        <v>1</v>
      </c>
      <c r="U208" s="764" t="str">
        <f t="shared" si="81"/>
        <v>De acuerdo con lo programado</v>
      </c>
      <c r="V208" s="771"/>
      <c r="W208" s="552">
        <v>1</v>
      </c>
      <c r="X208" s="551">
        <f t="shared" si="76"/>
        <v>1</v>
      </c>
      <c r="Y208" s="764" t="str">
        <f t="shared" si="82"/>
        <v>De acuerdo con lo programado</v>
      </c>
      <c r="Z208" s="764"/>
      <c r="AA208" s="553">
        <v>1</v>
      </c>
      <c r="AB208" s="551">
        <f t="shared" si="77"/>
        <v>1</v>
      </c>
      <c r="AC208" s="764" t="str">
        <f t="shared" si="83"/>
        <v>De acuerdo con lo programado</v>
      </c>
      <c r="AD208" s="765"/>
      <c r="AE208" s="578">
        <v>1</v>
      </c>
      <c r="AF208" s="551" t="str">
        <f t="shared" si="78"/>
        <v>No hay Programación</v>
      </c>
      <c r="AG208" s="764" t="str">
        <f t="shared" si="84"/>
        <v>De acuerdo con lo programado</v>
      </c>
      <c r="AH208" s="764"/>
      <c r="AI208" s="569">
        <f t="shared" si="80"/>
        <v>4</v>
      </c>
      <c r="AJ208" s="554">
        <f t="shared" si="79"/>
        <v>1.3333333333333333</v>
      </c>
      <c r="AK208" s="764" t="str">
        <f t="shared" si="85"/>
        <v>De acuerdo con lo programado</v>
      </c>
      <c r="AL208" s="1082" t="s">
        <v>3981</v>
      </c>
    </row>
    <row r="209" spans="1:38" ht="48" customHeight="1">
      <c r="A209" s="267">
        <f t="shared" si="74"/>
        <v>191</v>
      </c>
      <c r="B209" s="267">
        <v>12</v>
      </c>
      <c r="C209" s="267">
        <v>0</v>
      </c>
      <c r="D209" s="267">
        <v>0</v>
      </c>
      <c r="E209" s="267" t="s">
        <v>3799</v>
      </c>
      <c r="F209" s="731" t="s">
        <v>3982</v>
      </c>
      <c r="G209" s="732" t="s">
        <v>164</v>
      </c>
      <c r="H209" s="732" t="s">
        <v>3983</v>
      </c>
      <c r="I209" s="729">
        <v>7</v>
      </c>
      <c r="J209" s="729">
        <v>7</v>
      </c>
      <c r="K209" s="268">
        <f t="shared" si="86"/>
        <v>14</v>
      </c>
      <c r="L209" s="729">
        <v>7</v>
      </c>
      <c r="M209" s="729">
        <v>7</v>
      </c>
      <c r="N209" s="530">
        <f t="shared" si="87"/>
        <v>14</v>
      </c>
      <c r="O209" s="530">
        <f t="shared" si="88"/>
        <v>28</v>
      </c>
      <c r="P209" s="730"/>
      <c r="Q209" s="635" t="s">
        <v>3984</v>
      </c>
      <c r="R209" s="635" t="s">
        <v>3980</v>
      </c>
      <c r="S209" s="672">
        <v>17</v>
      </c>
      <c r="T209" s="551">
        <f t="shared" si="75"/>
        <v>2.4285714285714284</v>
      </c>
      <c r="U209" s="764" t="str">
        <f t="shared" si="81"/>
        <v>De acuerdo con lo programado</v>
      </c>
      <c r="V209" s="771" t="s">
        <v>3985</v>
      </c>
      <c r="W209" s="552">
        <v>7</v>
      </c>
      <c r="X209" s="551">
        <f t="shared" si="76"/>
        <v>1</v>
      </c>
      <c r="Y209" s="764" t="str">
        <f t="shared" si="82"/>
        <v>De acuerdo con lo programado</v>
      </c>
      <c r="Z209" s="764"/>
      <c r="AA209" s="553">
        <v>8</v>
      </c>
      <c r="AB209" s="551">
        <f t="shared" si="77"/>
        <v>1.1428571428571428</v>
      </c>
      <c r="AC209" s="764" t="str">
        <f t="shared" si="83"/>
        <v>De acuerdo con lo programado</v>
      </c>
      <c r="AD209" s="765"/>
      <c r="AE209" s="578">
        <v>7</v>
      </c>
      <c r="AF209" s="551">
        <f t="shared" si="78"/>
        <v>1</v>
      </c>
      <c r="AG209" s="764" t="str">
        <f t="shared" si="84"/>
        <v>De acuerdo con lo programado</v>
      </c>
      <c r="AH209" s="764"/>
      <c r="AI209" s="569">
        <f t="shared" si="80"/>
        <v>39</v>
      </c>
      <c r="AJ209" s="554">
        <f t="shared" si="79"/>
        <v>1.3928571428571428</v>
      </c>
      <c r="AK209" s="764" t="str">
        <f t="shared" si="85"/>
        <v>De acuerdo con lo programado</v>
      </c>
      <c r="AL209" s="1082" t="s">
        <v>3986</v>
      </c>
    </row>
    <row r="210" spans="1:38" ht="48" customHeight="1">
      <c r="A210" s="267">
        <f t="shared" si="74"/>
        <v>192</v>
      </c>
      <c r="B210" s="267">
        <v>12</v>
      </c>
      <c r="C210" s="267">
        <v>0</v>
      </c>
      <c r="D210" s="267">
        <v>0</v>
      </c>
      <c r="E210" s="267" t="s">
        <v>3799</v>
      </c>
      <c r="F210" s="731" t="s">
        <v>3987</v>
      </c>
      <c r="G210" s="732" t="s">
        <v>164</v>
      </c>
      <c r="H210" s="732" t="s">
        <v>2973</v>
      </c>
      <c r="I210" s="553">
        <v>0</v>
      </c>
      <c r="J210" s="729">
        <v>1</v>
      </c>
      <c r="K210" s="268">
        <f t="shared" si="86"/>
        <v>1</v>
      </c>
      <c r="L210" s="553">
        <v>0</v>
      </c>
      <c r="M210" s="553">
        <v>0</v>
      </c>
      <c r="N210" s="530">
        <f t="shared" si="87"/>
        <v>0</v>
      </c>
      <c r="O210" s="530">
        <f t="shared" si="88"/>
        <v>1</v>
      </c>
      <c r="P210" s="730"/>
      <c r="Q210" s="635" t="s">
        <v>3977</v>
      </c>
      <c r="R210" s="635" t="s">
        <v>3988</v>
      </c>
      <c r="S210" s="672">
        <v>1</v>
      </c>
      <c r="T210" s="551" t="str">
        <f t="shared" si="75"/>
        <v>No hay Programación</v>
      </c>
      <c r="U210" s="764" t="str">
        <f t="shared" si="81"/>
        <v>De acuerdo con lo programado</v>
      </c>
      <c r="V210" s="771"/>
      <c r="W210" s="552">
        <v>1</v>
      </c>
      <c r="X210" s="551">
        <f t="shared" si="76"/>
        <v>1</v>
      </c>
      <c r="Y210" s="764" t="str">
        <f t="shared" si="82"/>
        <v>De acuerdo con lo programado</v>
      </c>
      <c r="Z210" s="764"/>
      <c r="AA210" s="553">
        <v>0</v>
      </c>
      <c r="AB210" s="551" t="str">
        <f t="shared" si="77"/>
        <v>No hay Programación</v>
      </c>
      <c r="AC210" s="764" t="str">
        <f t="shared" si="83"/>
        <v>De acuerdo con lo programado</v>
      </c>
      <c r="AD210" s="765"/>
      <c r="AE210" s="578">
        <v>0</v>
      </c>
      <c r="AF210" s="551" t="str">
        <f t="shared" si="78"/>
        <v>No hay Programación</v>
      </c>
      <c r="AG210" s="764" t="str">
        <f t="shared" si="84"/>
        <v>De acuerdo con lo programado</v>
      </c>
      <c r="AH210" s="764"/>
      <c r="AI210" s="569">
        <f t="shared" si="80"/>
        <v>2</v>
      </c>
      <c r="AJ210" s="554">
        <f t="shared" si="79"/>
        <v>2</v>
      </c>
      <c r="AK210" s="764" t="str">
        <f t="shared" si="85"/>
        <v>De acuerdo con lo programado</v>
      </c>
      <c r="AL210" s="1163" t="s">
        <v>3989</v>
      </c>
    </row>
    <row r="211" spans="1:38" ht="48" customHeight="1">
      <c r="A211" s="267">
        <f t="shared" si="74"/>
        <v>193</v>
      </c>
      <c r="B211" s="267">
        <v>12</v>
      </c>
      <c r="C211" s="267">
        <v>0</v>
      </c>
      <c r="D211" s="267">
        <v>0</v>
      </c>
      <c r="E211" s="267" t="s">
        <v>3799</v>
      </c>
      <c r="F211" s="731" t="s">
        <v>3990</v>
      </c>
      <c r="G211" s="732" t="s">
        <v>164</v>
      </c>
      <c r="H211" s="732" t="s">
        <v>3991</v>
      </c>
      <c r="I211" s="729">
        <v>3</v>
      </c>
      <c r="J211" s="729">
        <v>3</v>
      </c>
      <c r="K211" s="268">
        <f t="shared" si="86"/>
        <v>6</v>
      </c>
      <c r="L211" s="729">
        <v>3</v>
      </c>
      <c r="M211" s="729">
        <v>3</v>
      </c>
      <c r="N211" s="530">
        <f t="shared" si="87"/>
        <v>6</v>
      </c>
      <c r="O211" s="530">
        <f t="shared" si="88"/>
        <v>12</v>
      </c>
      <c r="P211" s="730"/>
      <c r="Q211" s="635" t="s">
        <v>3984</v>
      </c>
      <c r="R211" s="635" t="s">
        <v>3988</v>
      </c>
      <c r="S211" s="672">
        <v>3</v>
      </c>
      <c r="T211" s="551">
        <f t="shared" si="75"/>
        <v>1</v>
      </c>
      <c r="U211" s="764" t="str">
        <f t="shared" si="81"/>
        <v>De acuerdo con lo programado</v>
      </c>
      <c r="V211" s="771"/>
      <c r="W211" s="552">
        <v>3</v>
      </c>
      <c r="X211" s="551">
        <f t="shared" si="76"/>
        <v>1</v>
      </c>
      <c r="Y211" s="764" t="str">
        <f t="shared" si="82"/>
        <v>De acuerdo con lo programado</v>
      </c>
      <c r="Z211" s="764"/>
      <c r="AA211" s="553">
        <v>3</v>
      </c>
      <c r="AB211" s="551">
        <f t="shared" si="77"/>
        <v>1</v>
      </c>
      <c r="AC211" s="764" t="str">
        <f t="shared" si="83"/>
        <v>De acuerdo con lo programado</v>
      </c>
      <c r="AD211" s="765"/>
      <c r="AE211" s="578">
        <v>3</v>
      </c>
      <c r="AF211" s="551">
        <f t="shared" si="78"/>
        <v>1</v>
      </c>
      <c r="AG211" s="764" t="str">
        <f t="shared" si="84"/>
        <v>De acuerdo con lo programado</v>
      </c>
      <c r="AH211" s="764"/>
      <c r="AI211" s="569">
        <f t="shared" si="80"/>
        <v>12</v>
      </c>
      <c r="AJ211" s="554">
        <f t="shared" si="79"/>
        <v>1</v>
      </c>
      <c r="AK211" s="764" t="str">
        <f t="shared" si="85"/>
        <v>De acuerdo con lo programado</v>
      </c>
      <c r="AL211" s="856"/>
    </row>
    <row r="212" spans="1:38" ht="48" customHeight="1">
      <c r="A212" s="267">
        <f t="shared" si="74"/>
        <v>194</v>
      </c>
      <c r="B212" s="267">
        <v>12</v>
      </c>
      <c r="C212" s="267">
        <v>0</v>
      </c>
      <c r="D212" s="267">
        <v>0</v>
      </c>
      <c r="E212" s="267" t="s">
        <v>3799</v>
      </c>
      <c r="F212" s="731" t="s">
        <v>3992</v>
      </c>
      <c r="G212" s="732" t="s">
        <v>164</v>
      </c>
      <c r="H212" s="732" t="s">
        <v>1629</v>
      </c>
      <c r="I212" s="729">
        <v>6</v>
      </c>
      <c r="J212" s="729">
        <v>6</v>
      </c>
      <c r="K212" s="268">
        <f t="shared" si="86"/>
        <v>12</v>
      </c>
      <c r="L212" s="729">
        <v>6</v>
      </c>
      <c r="M212" s="729">
        <v>6</v>
      </c>
      <c r="N212" s="530">
        <f t="shared" si="87"/>
        <v>12</v>
      </c>
      <c r="O212" s="530">
        <f t="shared" si="88"/>
        <v>24</v>
      </c>
      <c r="P212" s="730"/>
      <c r="Q212" s="635" t="s">
        <v>3984</v>
      </c>
      <c r="R212" s="635" t="s">
        <v>3988</v>
      </c>
      <c r="S212" s="672">
        <v>11</v>
      </c>
      <c r="T212" s="551">
        <f t="shared" si="75"/>
        <v>1.8333333333333333</v>
      </c>
      <c r="U212" s="764" t="str">
        <f t="shared" si="81"/>
        <v>De acuerdo con lo programado</v>
      </c>
      <c r="V212" s="771" t="s">
        <v>3993</v>
      </c>
      <c r="W212" s="552">
        <v>11</v>
      </c>
      <c r="X212" s="551">
        <f t="shared" si="76"/>
        <v>1.8333333333333333</v>
      </c>
      <c r="Y212" s="764" t="str">
        <f t="shared" si="82"/>
        <v>De acuerdo con lo programado</v>
      </c>
      <c r="Z212" s="764" t="s">
        <v>3994</v>
      </c>
      <c r="AA212" s="553">
        <v>6</v>
      </c>
      <c r="AB212" s="551">
        <f t="shared" si="77"/>
        <v>1</v>
      </c>
      <c r="AC212" s="764" t="str">
        <f t="shared" si="83"/>
        <v>De acuerdo con lo programado</v>
      </c>
      <c r="AD212" s="765"/>
      <c r="AE212" s="578">
        <v>6</v>
      </c>
      <c r="AF212" s="551">
        <f t="shared" si="78"/>
        <v>1</v>
      </c>
      <c r="AG212" s="764" t="str">
        <f t="shared" si="84"/>
        <v>De acuerdo con lo programado</v>
      </c>
      <c r="AH212" s="764"/>
      <c r="AI212" s="569">
        <f t="shared" si="80"/>
        <v>34</v>
      </c>
      <c r="AJ212" s="554">
        <f t="shared" si="79"/>
        <v>1.4166666666666667</v>
      </c>
      <c r="AK212" s="764" t="str">
        <f t="shared" si="85"/>
        <v>De acuerdo con lo programado</v>
      </c>
      <c r="AL212" s="1082" t="s">
        <v>3995</v>
      </c>
    </row>
    <row r="213" spans="1:38" ht="48" customHeight="1" thickTop="1" thickBot="1">
      <c r="A213" s="267">
        <f t="shared" si="74"/>
        <v>195</v>
      </c>
      <c r="B213" s="267">
        <v>12</v>
      </c>
      <c r="C213" s="267">
        <v>0</v>
      </c>
      <c r="D213" s="267">
        <v>0</v>
      </c>
      <c r="E213" s="267" t="s">
        <v>3799</v>
      </c>
      <c r="F213" s="731" t="s">
        <v>3996</v>
      </c>
      <c r="G213" s="732" t="s">
        <v>144</v>
      </c>
      <c r="H213" s="732" t="s">
        <v>3945</v>
      </c>
      <c r="I213" s="729">
        <v>6</v>
      </c>
      <c r="J213" s="729">
        <v>6</v>
      </c>
      <c r="K213" s="268">
        <f t="shared" si="86"/>
        <v>12</v>
      </c>
      <c r="L213" s="729">
        <v>6</v>
      </c>
      <c r="M213" s="729">
        <v>6</v>
      </c>
      <c r="N213" s="530">
        <f t="shared" si="87"/>
        <v>12</v>
      </c>
      <c r="O213" s="530">
        <f t="shared" si="88"/>
        <v>24</v>
      </c>
      <c r="P213" s="730"/>
      <c r="Q213" s="635" t="s">
        <v>3984</v>
      </c>
      <c r="R213" s="635" t="s">
        <v>3997</v>
      </c>
      <c r="S213" s="672">
        <v>11</v>
      </c>
      <c r="T213" s="551">
        <f t="shared" si="75"/>
        <v>1.8333333333333333</v>
      </c>
      <c r="U213" s="764" t="str">
        <f t="shared" si="81"/>
        <v>De acuerdo con lo programado</v>
      </c>
      <c r="V213" s="771" t="s">
        <v>3993</v>
      </c>
      <c r="W213" s="552">
        <v>11</v>
      </c>
      <c r="X213" s="551">
        <f t="shared" si="76"/>
        <v>1.8333333333333333</v>
      </c>
      <c r="Y213" s="764" t="str">
        <f t="shared" si="82"/>
        <v>De acuerdo con lo programado</v>
      </c>
      <c r="Z213" s="764" t="s">
        <v>3994</v>
      </c>
      <c r="AA213" s="553">
        <v>6</v>
      </c>
      <c r="AB213" s="551">
        <f t="shared" si="77"/>
        <v>1</v>
      </c>
      <c r="AC213" s="764" t="str">
        <f t="shared" si="83"/>
        <v>De acuerdo con lo programado</v>
      </c>
      <c r="AD213" s="765"/>
      <c r="AE213" s="578">
        <v>6</v>
      </c>
      <c r="AF213" s="551">
        <f t="shared" si="78"/>
        <v>1</v>
      </c>
      <c r="AG213" s="764" t="str">
        <f t="shared" si="84"/>
        <v>De acuerdo con lo programado</v>
      </c>
      <c r="AH213" s="764"/>
      <c r="AI213" s="569">
        <f t="shared" si="80"/>
        <v>34</v>
      </c>
      <c r="AJ213" s="554">
        <f t="shared" si="79"/>
        <v>1.4166666666666667</v>
      </c>
      <c r="AK213" s="764" t="str">
        <f t="shared" si="85"/>
        <v>De acuerdo con lo programado</v>
      </c>
      <c r="AL213" s="1082" t="s">
        <v>3995</v>
      </c>
    </row>
    <row r="214" spans="1:38" ht="48" customHeight="1" thickTop="1" thickBot="1">
      <c r="A214" s="267">
        <f t="shared" si="74"/>
        <v>196</v>
      </c>
      <c r="B214" s="267">
        <v>12</v>
      </c>
      <c r="C214" s="267">
        <v>0</v>
      </c>
      <c r="D214" s="267">
        <v>0</v>
      </c>
      <c r="E214" s="267" t="s">
        <v>3799</v>
      </c>
      <c r="F214" s="731" t="s">
        <v>3998</v>
      </c>
      <c r="G214" s="732" t="s">
        <v>164</v>
      </c>
      <c r="H214" s="732" t="s">
        <v>2973</v>
      </c>
      <c r="I214" s="729">
        <v>3</v>
      </c>
      <c r="J214" s="729">
        <v>3</v>
      </c>
      <c r="K214" s="268">
        <f t="shared" si="86"/>
        <v>6</v>
      </c>
      <c r="L214" s="729">
        <v>3</v>
      </c>
      <c r="M214" s="729">
        <v>3</v>
      </c>
      <c r="N214" s="530">
        <f t="shared" si="87"/>
        <v>6</v>
      </c>
      <c r="O214" s="530">
        <f t="shared" si="88"/>
        <v>12</v>
      </c>
      <c r="P214" s="730"/>
      <c r="Q214" s="635" t="s">
        <v>3999</v>
      </c>
      <c r="R214" s="635" t="s">
        <v>1417</v>
      </c>
      <c r="S214" s="672">
        <v>3</v>
      </c>
      <c r="T214" s="551">
        <f t="shared" si="75"/>
        <v>1</v>
      </c>
      <c r="U214" s="764" t="str">
        <f t="shared" si="81"/>
        <v>De acuerdo con lo programado</v>
      </c>
      <c r="V214" s="771"/>
      <c r="W214" s="552">
        <v>3</v>
      </c>
      <c r="X214" s="551">
        <f t="shared" si="76"/>
        <v>1</v>
      </c>
      <c r="Y214" s="764" t="str">
        <f t="shared" si="82"/>
        <v>De acuerdo con lo programado</v>
      </c>
      <c r="Z214" s="764"/>
      <c r="AA214" s="553">
        <v>3</v>
      </c>
      <c r="AB214" s="551">
        <f t="shared" si="77"/>
        <v>1</v>
      </c>
      <c r="AC214" s="764" t="str">
        <f t="shared" si="83"/>
        <v>De acuerdo con lo programado</v>
      </c>
      <c r="AD214" s="765"/>
      <c r="AE214" s="578">
        <v>3</v>
      </c>
      <c r="AF214" s="551">
        <f t="shared" si="78"/>
        <v>1</v>
      </c>
      <c r="AG214" s="764" t="str">
        <f t="shared" si="84"/>
        <v>De acuerdo con lo programado</v>
      </c>
      <c r="AH214" s="764"/>
      <c r="AI214" s="569">
        <f t="shared" si="80"/>
        <v>12</v>
      </c>
      <c r="AJ214" s="554">
        <f t="shared" si="79"/>
        <v>1</v>
      </c>
      <c r="AK214" s="764" t="str">
        <f t="shared" si="85"/>
        <v>De acuerdo con lo programado</v>
      </c>
      <c r="AL214" s="856"/>
    </row>
    <row r="215" spans="1:38" ht="48" customHeight="1" thickTop="1" thickBot="1">
      <c r="A215" s="267">
        <f t="shared" si="74"/>
        <v>197</v>
      </c>
      <c r="B215" s="267">
        <v>12</v>
      </c>
      <c r="C215" s="267">
        <v>0</v>
      </c>
      <c r="D215" s="267">
        <v>0</v>
      </c>
      <c r="E215" s="267" t="s">
        <v>3799</v>
      </c>
      <c r="F215" s="731" t="s">
        <v>4000</v>
      </c>
      <c r="G215" s="732" t="s">
        <v>164</v>
      </c>
      <c r="H215" s="732" t="s">
        <v>2973</v>
      </c>
      <c r="I215" s="729">
        <v>3</v>
      </c>
      <c r="J215" s="729">
        <v>3</v>
      </c>
      <c r="K215" s="268">
        <f t="shared" si="86"/>
        <v>6</v>
      </c>
      <c r="L215" s="729">
        <v>3</v>
      </c>
      <c r="M215" s="729">
        <v>3</v>
      </c>
      <c r="N215" s="530">
        <f t="shared" si="87"/>
        <v>6</v>
      </c>
      <c r="O215" s="530">
        <f t="shared" si="88"/>
        <v>12</v>
      </c>
      <c r="P215" s="730"/>
      <c r="Q215" s="635" t="s">
        <v>3977</v>
      </c>
      <c r="R215" s="635" t="s">
        <v>1417</v>
      </c>
      <c r="S215" s="672">
        <v>3</v>
      </c>
      <c r="T215" s="551">
        <f t="shared" si="75"/>
        <v>1</v>
      </c>
      <c r="U215" s="764" t="str">
        <f t="shared" si="81"/>
        <v>De acuerdo con lo programado</v>
      </c>
      <c r="V215" s="771"/>
      <c r="W215" s="552">
        <v>3</v>
      </c>
      <c r="X215" s="551">
        <f t="shared" si="76"/>
        <v>1</v>
      </c>
      <c r="Y215" s="764" t="str">
        <f t="shared" si="82"/>
        <v>De acuerdo con lo programado</v>
      </c>
      <c r="Z215" s="764"/>
      <c r="AA215" s="553">
        <v>3</v>
      </c>
      <c r="AB215" s="551">
        <f t="shared" si="77"/>
        <v>1</v>
      </c>
      <c r="AC215" s="764" t="str">
        <f t="shared" si="83"/>
        <v>De acuerdo con lo programado</v>
      </c>
      <c r="AD215" s="765"/>
      <c r="AE215" s="578">
        <v>3</v>
      </c>
      <c r="AF215" s="551">
        <f t="shared" si="78"/>
        <v>1</v>
      </c>
      <c r="AG215" s="764" t="str">
        <f t="shared" si="84"/>
        <v>De acuerdo con lo programado</v>
      </c>
      <c r="AH215" s="764"/>
      <c r="AI215" s="569">
        <f t="shared" si="80"/>
        <v>12</v>
      </c>
      <c r="AJ215" s="554">
        <f t="shared" si="79"/>
        <v>1</v>
      </c>
      <c r="AK215" s="764" t="str">
        <f t="shared" si="85"/>
        <v>De acuerdo con lo programado</v>
      </c>
      <c r="AL215" s="856"/>
    </row>
    <row r="216" spans="1:38" ht="48" customHeight="1" thickTop="1" thickBot="1">
      <c r="A216" s="267">
        <f t="shared" si="74"/>
        <v>198</v>
      </c>
      <c r="B216" s="267">
        <v>12</v>
      </c>
      <c r="C216" s="267">
        <v>0</v>
      </c>
      <c r="D216" s="267">
        <v>0</v>
      </c>
      <c r="E216" s="267" t="s">
        <v>3799</v>
      </c>
      <c r="F216" s="736" t="s">
        <v>2260</v>
      </c>
      <c r="G216" s="732"/>
      <c r="H216" s="732"/>
      <c r="I216" s="553">
        <v>0</v>
      </c>
      <c r="J216" s="553">
        <v>0</v>
      </c>
      <c r="K216" s="268">
        <f t="shared" si="86"/>
        <v>0</v>
      </c>
      <c r="L216" s="553">
        <v>0</v>
      </c>
      <c r="M216" s="553">
        <v>0</v>
      </c>
      <c r="N216" s="530">
        <f t="shared" si="87"/>
        <v>0</v>
      </c>
      <c r="O216" s="530">
        <f t="shared" si="88"/>
        <v>0</v>
      </c>
      <c r="P216" s="730"/>
      <c r="Q216" s="635"/>
      <c r="R216" s="635"/>
      <c r="S216" s="553">
        <v>0</v>
      </c>
      <c r="T216" s="551" t="str">
        <f t="shared" si="75"/>
        <v>No hay Programación</v>
      </c>
      <c r="U216" s="764" t="str">
        <f t="shared" si="81"/>
        <v>De acuerdo con lo programado</v>
      </c>
      <c r="V216" s="771"/>
      <c r="W216" s="553">
        <v>0</v>
      </c>
      <c r="X216" s="551" t="str">
        <f t="shared" si="76"/>
        <v>No hay Programación</v>
      </c>
      <c r="Y216" s="764" t="str">
        <f t="shared" si="82"/>
        <v>De acuerdo con lo programado</v>
      </c>
      <c r="Z216" s="764"/>
      <c r="AA216" s="553">
        <v>0</v>
      </c>
      <c r="AB216" s="551" t="str">
        <f t="shared" si="77"/>
        <v>No hay Programación</v>
      </c>
      <c r="AC216" s="764" t="str">
        <f t="shared" si="83"/>
        <v>De acuerdo con lo programado</v>
      </c>
      <c r="AD216" s="765"/>
      <c r="AE216" s="578">
        <v>0</v>
      </c>
      <c r="AF216" s="551" t="str">
        <f t="shared" si="78"/>
        <v>No hay Programación</v>
      </c>
      <c r="AG216" s="764" t="str">
        <f t="shared" si="84"/>
        <v>De acuerdo con lo programado</v>
      </c>
      <c r="AH216" s="764"/>
      <c r="AI216" s="552">
        <v>0</v>
      </c>
      <c r="AJ216" s="554" t="str">
        <f t="shared" si="79"/>
        <v>No hay Programación</v>
      </c>
      <c r="AK216" s="764" t="str">
        <f t="shared" si="85"/>
        <v>De acuerdo con lo programado</v>
      </c>
      <c r="AL216" s="856"/>
    </row>
    <row r="217" spans="1:38" ht="48" customHeight="1" thickTop="1" thickBot="1">
      <c r="A217" s="267">
        <f t="shared" si="74"/>
        <v>199</v>
      </c>
      <c r="B217" s="267">
        <v>12</v>
      </c>
      <c r="C217" s="267">
        <v>0</v>
      </c>
      <c r="D217" s="267">
        <v>0</v>
      </c>
      <c r="E217" s="267" t="s">
        <v>3799</v>
      </c>
      <c r="F217" s="731" t="s">
        <v>4001</v>
      </c>
      <c r="G217" s="732" t="s">
        <v>170</v>
      </c>
      <c r="H217" s="732" t="s">
        <v>205</v>
      </c>
      <c r="I217" s="729">
        <v>1</v>
      </c>
      <c r="J217" s="553">
        <v>0</v>
      </c>
      <c r="K217" s="268">
        <f t="shared" si="86"/>
        <v>1</v>
      </c>
      <c r="L217" s="729">
        <v>1</v>
      </c>
      <c r="M217" s="553">
        <v>0</v>
      </c>
      <c r="N217" s="530">
        <f t="shared" si="87"/>
        <v>1</v>
      </c>
      <c r="O217" s="530">
        <f t="shared" si="88"/>
        <v>2</v>
      </c>
      <c r="P217" s="730"/>
      <c r="Q217" s="635" t="s">
        <v>3977</v>
      </c>
      <c r="R217" s="635" t="s">
        <v>1414</v>
      </c>
      <c r="S217" s="672">
        <v>1</v>
      </c>
      <c r="T217" s="551">
        <f t="shared" si="75"/>
        <v>1</v>
      </c>
      <c r="U217" s="764" t="str">
        <f t="shared" si="81"/>
        <v>De acuerdo con lo programado</v>
      </c>
      <c r="V217" s="771"/>
      <c r="W217" s="553">
        <v>0</v>
      </c>
      <c r="X217" s="551" t="str">
        <f t="shared" si="76"/>
        <v>No hay Programación</v>
      </c>
      <c r="Y217" s="764" t="str">
        <f t="shared" si="82"/>
        <v>De acuerdo con lo programado</v>
      </c>
      <c r="Z217" s="764"/>
      <c r="AA217" s="553">
        <v>1</v>
      </c>
      <c r="AB217" s="551">
        <f t="shared" si="77"/>
        <v>1</v>
      </c>
      <c r="AC217" s="764" t="str">
        <f t="shared" si="83"/>
        <v>De acuerdo con lo programado</v>
      </c>
      <c r="AD217" s="765"/>
      <c r="AE217" s="578"/>
      <c r="AF217" s="551" t="str">
        <f t="shared" si="78"/>
        <v>No hay ejecución</v>
      </c>
      <c r="AG217" s="764" t="str">
        <f t="shared" si="84"/>
        <v>NA</v>
      </c>
      <c r="AH217" s="764"/>
      <c r="AI217" s="569">
        <f t="shared" si="80"/>
        <v>2</v>
      </c>
      <c r="AJ217" s="554">
        <f t="shared" si="79"/>
        <v>1</v>
      </c>
      <c r="AK217" s="764" t="str">
        <f t="shared" si="85"/>
        <v>De acuerdo con lo programado</v>
      </c>
      <c r="AL217" s="856"/>
    </row>
    <row r="218" spans="1:38" ht="48" customHeight="1">
      <c r="A218" s="267">
        <f t="shared" si="74"/>
        <v>200</v>
      </c>
      <c r="B218" s="267">
        <v>12</v>
      </c>
      <c r="C218" s="267">
        <v>0</v>
      </c>
      <c r="D218" s="267">
        <v>0</v>
      </c>
      <c r="E218" s="267" t="s">
        <v>3799</v>
      </c>
      <c r="F218" s="731" t="s">
        <v>4002</v>
      </c>
      <c r="G218" s="732" t="s">
        <v>170</v>
      </c>
      <c r="H218" s="732" t="s">
        <v>205</v>
      </c>
      <c r="I218" s="553">
        <v>0</v>
      </c>
      <c r="J218" s="553">
        <v>0</v>
      </c>
      <c r="K218" s="268">
        <f t="shared" si="86"/>
        <v>0</v>
      </c>
      <c r="L218" s="553">
        <v>0</v>
      </c>
      <c r="M218" s="553">
        <v>0</v>
      </c>
      <c r="N218" s="530">
        <f t="shared" si="87"/>
        <v>0</v>
      </c>
      <c r="O218" s="530">
        <f t="shared" si="88"/>
        <v>0</v>
      </c>
      <c r="P218" s="730"/>
      <c r="Q218" s="635" t="s">
        <v>3977</v>
      </c>
      <c r="R218" s="635" t="s">
        <v>3988</v>
      </c>
      <c r="S218" s="672">
        <v>1</v>
      </c>
      <c r="T218" s="551" t="str">
        <f t="shared" si="75"/>
        <v>No hay Programación</v>
      </c>
      <c r="U218" s="764" t="str">
        <f t="shared" si="81"/>
        <v>De acuerdo con lo programado</v>
      </c>
      <c r="V218" s="771"/>
      <c r="W218" s="553">
        <v>0</v>
      </c>
      <c r="X218" s="551" t="str">
        <f t="shared" si="76"/>
        <v>No hay Programación</v>
      </c>
      <c r="Y218" s="764" t="str">
        <f t="shared" si="82"/>
        <v>De acuerdo con lo programado</v>
      </c>
      <c r="Z218" s="764"/>
      <c r="AA218" s="553">
        <v>0</v>
      </c>
      <c r="AB218" s="551" t="str">
        <f t="shared" si="77"/>
        <v>No hay Programación</v>
      </c>
      <c r="AC218" s="764" t="str">
        <f t="shared" si="83"/>
        <v>De acuerdo con lo programado</v>
      </c>
      <c r="AD218" s="765"/>
      <c r="AE218" s="578">
        <v>1</v>
      </c>
      <c r="AF218" s="551" t="str">
        <f t="shared" si="78"/>
        <v>No hay Programación</v>
      </c>
      <c r="AG218" s="764" t="str">
        <f t="shared" si="84"/>
        <v>De acuerdo con lo programado</v>
      </c>
      <c r="AH218" s="764"/>
      <c r="AI218" s="569">
        <f t="shared" si="80"/>
        <v>2</v>
      </c>
      <c r="AJ218" s="554" t="str">
        <f t="shared" si="79"/>
        <v>No hay Programación</v>
      </c>
      <c r="AK218" s="764" t="str">
        <f t="shared" si="85"/>
        <v>De acuerdo con lo programado</v>
      </c>
      <c r="AL218" s="856" t="s">
        <v>4003</v>
      </c>
    </row>
    <row r="219" spans="1:38" ht="48" customHeight="1" thickTop="1" thickBot="1">
      <c r="A219" s="267">
        <f t="shared" si="74"/>
        <v>201</v>
      </c>
      <c r="B219" s="267">
        <v>12</v>
      </c>
      <c r="C219" s="267">
        <v>0</v>
      </c>
      <c r="D219" s="267">
        <v>0</v>
      </c>
      <c r="E219" s="267" t="s">
        <v>3799</v>
      </c>
      <c r="F219" s="731" t="s">
        <v>4004</v>
      </c>
      <c r="G219" s="732" t="s">
        <v>164</v>
      </c>
      <c r="H219" s="732" t="s">
        <v>210</v>
      </c>
      <c r="I219" s="553">
        <v>0</v>
      </c>
      <c r="J219" s="729">
        <v>2</v>
      </c>
      <c r="K219" s="268">
        <f t="shared" si="86"/>
        <v>2</v>
      </c>
      <c r="L219" s="729">
        <v>1</v>
      </c>
      <c r="M219" s="553">
        <v>0</v>
      </c>
      <c r="N219" s="530">
        <f t="shared" si="87"/>
        <v>1</v>
      </c>
      <c r="O219" s="530">
        <f t="shared" si="88"/>
        <v>3</v>
      </c>
      <c r="P219" s="730"/>
      <c r="Q219" s="635" t="s">
        <v>3977</v>
      </c>
      <c r="R219" s="635" t="s">
        <v>1414</v>
      </c>
      <c r="S219" s="553">
        <v>0</v>
      </c>
      <c r="T219" s="551" t="str">
        <f t="shared" si="75"/>
        <v>No hay Programación</v>
      </c>
      <c r="U219" s="764" t="str">
        <f t="shared" si="81"/>
        <v>De acuerdo con lo programado</v>
      </c>
      <c r="V219" s="771"/>
      <c r="W219" s="552">
        <v>2</v>
      </c>
      <c r="X219" s="551">
        <f t="shared" si="76"/>
        <v>1</v>
      </c>
      <c r="Y219" s="764" t="str">
        <f t="shared" si="82"/>
        <v>De acuerdo con lo programado</v>
      </c>
      <c r="Z219" s="764"/>
      <c r="AA219" s="553">
        <v>1</v>
      </c>
      <c r="AB219" s="551">
        <f t="shared" si="77"/>
        <v>1</v>
      </c>
      <c r="AC219" s="764" t="str">
        <f t="shared" si="83"/>
        <v>De acuerdo con lo programado</v>
      </c>
      <c r="AD219" s="765"/>
      <c r="AE219" s="578"/>
      <c r="AF219" s="551" t="str">
        <f t="shared" si="78"/>
        <v>No hay ejecución</v>
      </c>
      <c r="AG219" s="764" t="str">
        <f t="shared" si="84"/>
        <v>NA</v>
      </c>
      <c r="AH219" s="764"/>
      <c r="AI219" s="569">
        <f t="shared" si="80"/>
        <v>3</v>
      </c>
      <c r="AJ219" s="554">
        <f t="shared" si="79"/>
        <v>1</v>
      </c>
      <c r="AK219" s="764" t="str">
        <f t="shared" si="85"/>
        <v>De acuerdo con lo programado</v>
      </c>
      <c r="AL219" s="856"/>
    </row>
    <row r="220" spans="1:38" ht="48" customHeight="1">
      <c r="A220" s="267">
        <f t="shared" si="74"/>
        <v>202</v>
      </c>
      <c r="B220" s="267">
        <v>12</v>
      </c>
      <c r="C220" s="267">
        <v>0</v>
      </c>
      <c r="D220" s="267">
        <v>0</v>
      </c>
      <c r="E220" s="267" t="s">
        <v>3799</v>
      </c>
      <c r="F220" s="731" t="s">
        <v>4005</v>
      </c>
      <c r="G220" s="732" t="s">
        <v>184</v>
      </c>
      <c r="H220" s="732" t="s">
        <v>210</v>
      </c>
      <c r="I220" s="729">
        <v>4</v>
      </c>
      <c r="J220" s="729">
        <v>4</v>
      </c>
      <c r="K220" s="268">
        <f t="shared" si="86"/>
        <v>8</v>
      </c>
      <c r="L220" s="729">
        <v>4</v>
      </c>
      <c r="M220" s="729">
        <v>4</v>
      </c>
      <c r="N220" s="530">
        <f t="shared" si="87"/>
        <v>8</v>
      </c>
      <c r="O220" s="530">
        <f t="shared" si="88"/>
        <v>16</v>
      </c>
      <c r="P220" s="730"/>
      <c r="Q220" s="635" t="s">
        <v>3977</v>
      </c>
      <c r="R220" s="635" t="s">
        <v>4006</v>
      </c>
      <c r="S220" s="672">
        <v>4</v>
      </c>
      <c r="T220" s="551">
        <f t="shared" si="75"/>
        <v>1</v>
      </c>
      <c r="U220" s="764" t="str">
        <f t="shared" si="81"/>
        <v>De acuerdo con lo programado</v>
      </c>
      <c r="V220" s="771"/>
      <c r="W220" s="552">
        <v>5</v>
      </c>
      <c r="X220" s="551">
        <f t="shared" si="76"/>
        <v>1.25</v>
      </c>
      <c r="Y220" s="764" t="str">
        <f t="shared" si="82"/>
        <v>De acuerdo con lo programado</v>
      </c>
      <c r="Z220" s="764" t="s">
        <v>4007</v>
      </c>
      <c r="AA220" s="553">
        <v>7</v>
      </c>
      <c r="AB220" s="551">
        <f t="shared" si="77"/>
        <v>1.75</v>
      </c>
      <c r="AC220" s="764" t="str">
        <f t="shared" si="83"/>
        <v>De acuerdo con lo programado</v>
      </c>
      <c r="AD220" s="765"/>
      <c r="AE220" s="578">
        <v>4</v>
      </c>
      <c r="AF220" s="551">
        <f t="shared" si="78"/>
        <v>1</v>
      </c>
      <c r="AG220" s="764" t="str">
        <f t="shared" si="84"/>
        <v>De acuerdo con lo programado</v>
      </c>
      <c r="AH220" s="764"/>
      <c r="AI220" s="569">
        <f t="shared" si="80"/>
        <v>20</v>
      </c>
      <c r="AJ220" s="554">
        <f t="shared" si="79"/>
        <v>1.25</v>
      </c>
      <c r="AK220" s="764" t="str">
        <f t="shared" si="85"/>
        <v>De acuerdo con lo programado</v>
      </c>
      <c r="AL220" s="1082" t="s">
        <v>4008</v>
      </c>
    </row>
    <row r="221" spans="1:38" ht="48" customHeight="1">
      <c r="A221" s="267">
        <f t="shared" si="74"/>
        <v>203</v>
      </c>
      <c r="B221" s="267">
        <v>12</v>
      </c>
      <c r="C221" s="267">
        <v>0</v>
      </c>
      <c r="D221" s="267">
        <v>0</v>
      </c>
      <c r="E221" s="267" t="s">
        <v>3799</v>
      </c>
      <c r="F221" s="731" t="s">
        <v>4009</v>
      </c>
      <c r="G221" s="732" t="s">
        <v>164</v>
      </c>
      <c r="H221" s="732" t="s">
        <v>2973</v>
      </c>
      <c r="I221" s="553">
        <v>0</v>
      </c>
      <c r="J221" s="729">
        <v>2</v>
      </c>
      <c r="K221" s="268">
        <f t="shared" si="86"/>
        <v>2</v>
      </c>
      <c r="L221" s="729">
        <v>2</v>
      </c>
      <c r="M221" s="553">
        <v>0</v>
      </c>
      <c r="N221" s="530">
        <f t="shared" si="87"/>
        <v>2</v>
      </c>
      <c r="O221" s="530">
        <f t="shared" si="88"/>
        <v>4</v>
      </c>
      <c r="P221" s="730"/>
      <c r="Q221" s="635" t="s">
        <v>3977</v>
      </c>
      <c r="R221" s="635" t="s">
        <v>4010</v>
      </c>
      <c r="S221" s="553">
        <v>0</v>
      </c>
      <c r="T221" s="551" t="str">
        <f t="shared" si="75"/>
        <v>No hay Programación</v>
      </c>
      <c r="U221" s="764" t="str">
        <f t="shared" si="81"/>
        <v>De acuerdo con lo programado</v>
      </c>
      <c r="V221" s="771"/>
      <c r="W221" s="553">
        <v>0</v>
      </c>
      <c r="X221" s="551">
        <f t="shared" si="76"/>
        <v>0</v>
      </c>
      <c r="Y221" s="764" t="str">
        <f t="shared" si="82"/>
        <v>En riesgo en cumplimiento</v>
      </c>
      <c r="Z221" s="764"/>
      <c r="AA221" s="553">
        <v>1</v>
      </c>
      <c r="AB221" s="551">
        <f t="shared" si="77"/>
        <v>0.5</v>
      </c>
      <c r="AC221" s="764" t="str">
        <f t="shared" si="83"/>
        <v>Atraso Leve</v>
      </c>
      <c r="AD221" s="765"/>
      <c r="AE221" s="578">
        <v>2</v>
      </c>
      <c r="AF221" s="551" t="str">
        <f t="shared" si="78"/>
        <v>No hay Programación</v>
      </c>
      <c r="AG221" s="764" t="str">
        <f t="shared" si="84"/>
        <v>De acuerdo con lo programado</v>
      </c>
      <c r="AH221" s="764"/>
      <c r="AI221" s="552">
        <v>0</v>
      </c>
      <c r="AJ221" s="554">
        <f t="shared" si="79"/>
        <v>0</v>
      </c>
      <c r="AK221" s="764" t="str">
        <f t="shared" si="85"/>
        <v>En riesgo en cumplimiento</v>
      </c>
      <c r="AL221" s="1082" t="s">
        <v>4011</v>
      </c>
    </row>
    <row r="222" spans="1:38" ht="48" customHeight="1" thickTop="1" thickBot="1">
      <c r="A222" s="267">
        <f t="shared" si="74"/>
        <v>204</v>
      </c>
      <c r="B222" s="267">
        <v>12</v>
      </c>
      <c r="C222" s="267">
        <v>0</v>
      </c>
      <c r="D222" s="267">
        <v>0</v>
      </c>
      <c r="E222" s="267" t="s">
        <v>3799</v>
      </c>
      <c r="F222" s="731" t="s">
        <v>4012</v>
      </c>
      <c r="G222" s="732" t="s">
        <v>164</v>
      </c>
      <c r="H222" s="732" t="s">
        <v>210</v>
      </c>
      <c r="I222" s="729">
        <v>2</v>
      </c>
      <c r="J222" s="729">
        <v>2</v>
      </c>
      <c r="K222" s="268">
        <f t="shared" si="86"/>
        <v>4</v>
      </c>
      <c r="L222" s="729">
        <v>2</v>
      </c>
      <c r="M222" s="729">
        <v>2</v>
      </c>
      <c r="N222" s="530">
        <f t="shared" si="87"/>
        <v>4</v>
      </c>
      <c r="O222" s="530">
        <f t="shared" si="88"/>
        <v>8</v>
      </c>
      <c r="P222" s="730"/>
      <c r="Q222" s="635" t="s">
        <v>3984</v>
      </c>
      <c r="R222" s="635" t="s">
        <v>1414</v>
      </c>
      <c r="S222" s="672">
        <v>2</v>
      </c>
      <c r="T222" s="551">
        <f t="shared" si="75"/>
        <v>1</v>
      </c>
      <c r="U222" s="764" t="str">
        <f t="shared" si="81"/>
        <v>De acuerdo con lo programado</v>
      </c>
      <c r="V222" s="771"/>
      <c r="W222" s="552">
        <v>1</v>
      </c>
      <c r="X222" s="551">
        <f t="shared" si="76"/>
        <v>0.5</v>
      </c>
      <c r="Y222" s="764" t="str">
        <f t="shared" si="82"/>
        <v>Atraso Leve</v>
      </c>
      <c r="Z222" s="764"/>
      <c r="AA222" s="553">
        <v>4</v>
      </c>
      <c r="AB222" s="551">
        <f t="shared" si="77"/>
        <v>2</v>
      </c>
      <c r="AC222" s="764" t="str">
        <f t="shared" si="83"/>
        <v>De acuerdo con lo programado</v>
      </c>
      <c r="AD222" s="765"/>
      <c r="AE222" s="578">
        <v>2</v>
      </c>
      <c r="AF222" s="551">
        <f t="shared" si="78"/>
        <v>1</v>
      </c>
      <c r="AG222" s="764" t="str">
        <f t="shared" si="84"/>
        <v>De acuerdo con lo programado</v>
      </c>
      <c r="AH222" s="764"/>
      <c r="AI222" s="569">
        <f t="shared" si="80"/>
        <v>9</v>
      </c>
      <c r="AJ222" s="554">
        <f t="shared" si="79"/>
        <v>1.125</v>
      </c>
      <c r="AK222" s="764" t="str">
        <f t="shared" si="85"/>
        <v>De acuerdo con lo programado</v>
      </c>
      <c r="AL222" s="856"/>
    </row>
    <row r="223" spans="1:38" ht="48" customHeight="1" thickTop="1" thickBot="1">
      <c r="A223" s="267">
        <f t="shared" si="74"/>
        <v>205</v>
      </c>
      <c r="B223" s="267">
        <v>12</v>
      </c>
      <c r="C223" s="267">
        <v>0</v>
      </c>
      <c r="D223" s="267">
        <v>0</v>
      </c>
      <c r="E223" s="267" t="s">
        <v>3799</v>
      </c>
      <c r="F223" s="731" t="s">
        <v>4013</v>
      </c>
      <c r="G223" s="732" t="s">
        <v>184</v>
      </c>
      <c r="H223" s="732" t="s">
        <v>214</v>
      </c>
      <c r="I223" s="553">
        <v>0</v>
      </c>
      <c r="J223" s="729">
        <v>4</v>
      </c>
      <c r="K223" s="268">
        <f t="shared" si="86"/>
        <v>4</v>
      </c>
      <c r="L223" s="729">
        <v>2</v>
      </c>
      <c r="M223" s="553">
        <v>0</v>
      </c>
      <c r="N223" s="530">
        <f t="shared" si="87"/>
        <v>2</v>
      </c>
      <c r="O223" s="530">
        <f t="shared" si="88"/>
        <v>6</v>
      </c>
      <c r="P223" s="730"/>
      <c r="Q223" s="635" t="s">
        <v>3977</v>
      </c>
      <c r="R223" s="635" t="s">
        <v>4014</v>
      </c>
      <c r="S223" s="553">
        <v>0</v>
      </c>
      <c r="T223" s="551" t="str">
        <f t="shared" si="75"/>
        <v>No hay Programación</v>
      </c>
      <c r="U223" s="764" t="str">
        <f t="shared" si="81"/>
        <v>De acuerdo con lo programado</v>
      </c>
      <c r="V223" s="771"/>
      <c r="W223" s="552">
        <v>4</v>
      </c>
      <c r="X223" s="551">
        <f t="shared" si="76"/>
        <v>1</v>
      </c>
      <c r="Y223" s="764" t="str">
        <f t="shared" si="82"/>
        <v>De acuerdo con lo programado</v>
      </c>
      <c r="Z223" s="764"/>
      <c r="AA223" s="553">
        <v>3</v>
      </c>
      <c r="AB223" s="551">
        <f t="shared" si="77"/>
        <v>1.5</v>
      </c>
      <c r="AC223" s="764" t="str">
        <f t="shared" si="83"/>
        <v>De acuerdo con lo programado</v>
      </c>
      <c r="AD223" s="765"/>
      <c r="AE223" s="578">
        <v>0</v>
      </c>
      <c r="AF223" s="551" t="str">
        <f t="shared" si="78"/>
        <v>No hay Programación</v>
      </c>
      <c r="AG223" s="764" t="str">
        <f t="shared" si="84"/>
        <v>De acuerdo con lo programado</v>
      </c>
      <c r="AH223" s="764"/>
      <c r="AI223" s="569">
        <f t="shared" si="80"/>
        <v>7</v>
      </c>
      <c r="AJ223" s="554">
        <f t="shared" si="79"/>
        <v>1.1666666666666667</v>
      </c>
      <c r="AK223" s="764" t="str">
        <f t="shared" si="85"/>
        <v>De acuerdo con lo programado</v>
      </c>
      <c r="AL223" s="856"/>
    </row>
    <row r="224" spans="1:38" ht="48" customHeight="1" thickTop="1" thickBot="1">
      <c r="A224" s="267">
        <f t="shared" si="74"/>
        <v>206</v>
      </c>
      <c r="B224" s="267">
        <v>12</v>
      </c>
      <c r="C224" s="267">
        <v>0</v>
      </c>
      <c r="D224" s="267">
        <v>0</v>
      </c>
      <c r="E224" s="267" t="s">
        <v>3799</v>
      </c>
      <c r="F224" s="731" t="s">
        <v>4015</v>
      </c>
      <c r="G224" s="732" t="s">
        <v>164</v>
      </c>
      <c r="H224" s="732" t="s">
        <v>2973</v>
      </c>
      <c r="I224" s="729">
        <v>3</v>
      </c>
      <c r="J224" s="729">
        <v>3</v>
      </c>
      <c r="K224" s="268">
        <f t="shared" si="86"/>
        <v>6</v>
      </c>
      <c r="L224" s="729">
        <v>3</v>
      </c>
      <c r="M224" s="729">
        <v>3</v>
      </c>
      <c r="N224" s="530">
        <f t="shared" si="87"/>
        <v>6</v>
      </c>
      <c r="O224" s="530">
        <f t="shared" si="88"/>
        <v>12</v>
      </c>
      <c r="P224" s="730"/>
      <c r="Q224" s="635" t="s">
        <v>3984</v>
      </c>
      <c r="R224" s="635" t="s">
        <v>4016</v>
      </c>
      <c r="S224" s="672">
        <v>3</v>
      </c>
      <c r="T224" s="551">
        <f t="shared" si="75"/>
        <v>1</v>
      </c>
      <c r="U224" s="764" t="str">
        <f t="shared" si="81"/>
        <v>De acuerdo con lo programado</v>
      </c>
      <c r="V224" s="771"/>
      <c r="W224" s="552">
        <v>3</v>
      </c>
      <c r="X224" s="551">
        <f t="shared" si="76"/>
        <v>1</v>
      </c>
      <c r="Y224" s="764" t="str">
        <f t="shared" si="82"/>
        <v>De acuerdo con lo programado</v>
      </c>
      <c r="Z224" s="764"/>
      <c r="AA224" s="553">
        <v>3</v>
      </c>
      <c r="AB224" s="551">
        <f t="shared" si="77"/>
        <v>1</v>
      </c>
      <c r="AC224" s="764" t="str">
        <f t="shared" si="83"/>
        <v>De acuerdo con lo programado</v>
      </c>
      <c r="AD224" s="765"/>
      <c r="AE224" s="578">
        <v>3</v>
      </c>
      <c r="AF224" s="551">
        <f t="shared" si="78"/>
        <v>1</v>
      </c>
      <c r="AG224" s="764" t="str">
        <f t="shared" si="84"/>
        <v>De acuerdo con lo programado</v>
      </c>
      <c r="AH224" s="764"/>
      <c r="AI224" s="569">
        <f t="shared" si="80"/>
        <v>12</v>
      </c>
      <c r="AJ224" s="554">
        <f t="shared" si="79"/>
        <v>1</v>
      </c>
      <c r="AK224" s="764" t="str">
        <f t="shared" si="85"/>
        <v>De acuerdo con lo programado</v>
      </c>
      <c r="AL224" s="856"/>
    </row>
    <row r="225" spans="1:38" ht="48" customHeight="1">
      <c r="A225" s="267">
        <f t="shared" si="74"/>
        <v>207</v>
      </c>
      <c r="B225" s="267">
        <v>12</v>
      </c>
      <c r="C225" s="267">
        <v>0</v>
      </c>
      <c r="D225" s="267">
        <v>0</v>
      </c>
      <c r="E225" s="267" t="s">
        <v>3799</v>
      </c>
      <c r="F225" s="731" t="s">
        <v>4017</v>
      </c>
      <c r="G225" s="732" t="s">
        <v>164</v>
      </c>
      <c r="H225" s="732" t="s">
        <v>2973</v>
      </c>
      <c r="I225" s="553">
        <v>0</v>
      </c>
      <c r="J225" s="729">
        <v>5</v>
      </c>
      <c r="K225" s="268">
        <f t="shared" si="86"/>
        <v>5</v>
      </c>
      <c r="L225" s="729">
        <v>5</v>
      </c>
      <c r="M225" s="553">
        <v>0</v>
      </c>
      <c r="N225" s="530">
        <f t="shared" si="87"/>
        <v>5</v>
      </c>
      <c r="O225" s="530">
        <f t="shared" si="88"/>
        <v>10</v>
      </c>
      <c r="P225" s="730"/>
      <c r="Q225" s="635" t="s">
        <v>4018</v>
      </c>
      <c r="R225" s="635" t="s">
        <v>4019</v>
      </c>
      <c r="S225" s="553">
        <v>0</v>
      </c>
      <c r="T225" s="551" t="str">
        <f t="shared" si="75"/>
        <v>No hay Programación</v>
      </c>
      <c r="U225" s="764" t="str">
        <f t="shared" si="81"/>
        <v>De acuerdo con lo programado</v>
      </c>
      <c r="V225" s="771"/>
      <c r="W225" s="553">
        <v>0</v>
      </c>
      <c r="X225" s="551">
        <f t="shared" si="76"/>
        <v>0</v>
      </c>
      <c r="Y225" s="764" t="str">
        <f t="shared" si="82"/>
        <v>En riesgo en cumplimiento</v>
      </c>
      <c r="Z225" s="764"/>
      <c r="AA225" s="553">
        <v>2</v>
      </c>
      <c r="AB225" s="551">
        <f t="shared" si="77"/>
        <v>0.4</v>
      </c>
      <c r="AC225" s="764" t="str">
        <f t="shared" si="83"/>
        <v>En riesgo en cumplimiento</v>
      </c>
      <c r="AD225" s="765"/>
      <c r="AE225" s="578">
        <v>5</v>
      </c>
      <c r="AF225" s="551" t="str">
        <f t="shared" si="78"/>
        <v>No hay Programación</v>
      </c>
      <c r="AG225" s="764" t="str">
        <f t="shared" si="84"/>
        <v>De acuerdo con lo programado</v>
      </c>
      <c r="AH225" s="764"/>
      <c r="AI225" s="552">
        <v>0</v>
      </c>
      <c r="AJ225" s="554">
        <f t="shared" si="79"/>
        <v>0</v>
      </c>
      <c r="AK225" s="764" t="str">
        <f t="shared" si="85"/>
        <v>En riesgo en cumplimiento</v>
      </c>
      <c r="AL225" s="1082" t="s">
        <v>4020</v>
      </c>
    </row>
    <row r="226" spans="1:38" ht="48" customHeight="1" thickTop="1" thickBot="1">
      <c r="A226" s="267">
        <f t="shared" si="74"/>
        <v>208</v>
      </c>
      <c r="B226" s="267">
        <v>12</v>
      </c>
      <c r="C226" s="267">
        <v>0</v>
      </c>
      <c r="D226" s="267">
        <v>0</v>
      </c>
      <c r="E226" s="267" t="s">
        <v>3799</v>
      </c>
      <c r="F226" s="731" t="s">
        <v>4021</v>
      </c>
      <c r="G226" s="732" t="s">
        <v>164</v>
      </c>
      <c r="H226" s="732" t="s">
        <v>2973</v>
      </c>
      <c r="I226" s="729">
        <v>1</v>
      </c>
      <c r="J226" s="729">
        <v>1</v>
      </c>
      <c r="K226" s="268">
        <f t="shared" si="86"/>
        <v>2</v>
      </c>
      <c r="L226" s="729">
        <v>1</v>
      </c>
      <c r="M226" s="553">
        <v>0</v>
      </c>
      <c r="N226" s="530">
        <f t="shared" si="87"/>
        <v>1</v>
      </c>
      <c r="O226" s="530">
        <f t="shared" si="88"/>
        <v>3</v>
      </c>
      <c r="P226" s="730"/>
      <c r="Q226" s="635" t="s">
        <v>3984</v>
      </c>
      <c r="R226" s="635" t="s">
        <v>4016</v>
      </c>
      <c r="S226" s="672">
        <v>1</v>
      </c>
      <c r="T226" s="551">
        <f t="shared" si="75"/>
        <v>1</v>
      </c>
      <c r="U226" s="764" t="str">
        <f t="shared" si="81"/>
        <v>De acuerdo con lo programado</v>
      </c>
      <c r="V226" s="771"/>
      <c r="W226" s="552">
        <v>1</v>
      </c>
      <c r="X226" s="551">
        <f t="shared" si="76"/>
        <v>1</v>
      </c>
      <c r="Y226" s="764" t="str">
        <f t="shared" si="82"/>
        <v>De acuerdo con lo programado</v>
      </c>
      <c r="Z226" s="764"/>
      <c r="AA226" s="553">
        <v>1</v>
      </c>
      <c r="AB226" s="551">
        <f t="shared" si="77"/>
        <v>1</v>
      </c>
      <c r="AC226" s="764" t="str">
        <f t="shared" si="83"/>
        <v>De acuerdo con lo programado</v>
      </c>
      <c r="AD226" s="765"/>
      <c r="AE226" s="578"/>
      <c r="AF226" s="551" t="str">
        <f t="shared" si="78"/>
        <v>No hay ejecución</v>
      </c>
      <c r="AG226" s="764" t="str">
        <f t="shared" si="84"/>
        <v>NA</v>
      </c>
      <c r="AH226" s="764"/>
      <c r="AI226" s="569">
        <f t="shared" si="80"/>
        <v>3</v>
      </c>
      <c r="AJ226" s="554">
        <f t="shared" si="79"/>
        <v>1</v>
      </c>
      <c r="AK226" s="764" t="str">
        <f t="shared" si="85"/>
        <v>De acuerdo con lo programado</v>
      </c>
      <c r="AL226" s="856"/>
    </row>
    <row r="227" spans="1:38" ht="48" customHeight="1">
      <c r="A227" s="267">
        <f t="shared" si="74"/>
        <v>209</v>
      </c>
      <c r="B227" s="267">
        <v>12</v>
      </c>
      <c r="C227" s="267">
        <v>0</v>
      </c>
      <c r="D227" s="267">
        <v>0</v>
      </c>
      <c r="E227" s="267" t="s">
        <v>3799</v>
      </c>
      <c r="F227" s="731" t="s">
        <v>4022</v>
      </c>
      <c r="G227" s="732" t="s">
        <v>164</v>
      </c>
      <c r="H227" s="732" t="s">
        <v>2973</v>
      </c>
      <c r="I227" s="553">
        <v>0</v>
      </c>
      <c r="J227" s="729">
        <v>1</v>
      </c>
      <c r="K227" s="268">
        <f t="shared" si="86"/>
        <v>1</v>
      </c>
      <c r="L227" s="553">
        <v>0</v>
      </c>
      <c r="M227" s="553">
        <v>0</v>
      </c>
      <c r="N227" s="530">
        <f t="shared" si="87"/>
        <v>0</v>
      </c>
      <c r="O227" s="530">
        <f t="shared" si="88"/>
        <v>1</v>
      </c>
      <c r="P227" s="730"/>
      <c r="Q227" s="635" t="s">
        <v>3984</v>
      </c>
      <c r="R227" s="635" t="s">
        <v>4023</v>
      </c>
      <c r="S227" s="553">
        <v>0</v>
      </c>
      <c r="T227" s="551" t="str">
        <f t="shared" si="75"/>
        <v>No hay Programación</v>
      </c>
      <c r="U227" s="764" t="str">
        <f t="shared" si="81"/>
        <v>De acuerdo con lo programado</v>
      </c>
      <c r="V227" s="771"/>
      <c r="W227" s="553">
        <v>0</v>
      </c>
      <c r="X227" s="551">
        <f t="shared" si="76"/>
        <v>0</v>
      </c>
      <c r="Y227" s="764" t="str">
        <f t="shared" si="82"/>
        <v>En riesgo en cumplimiento</v>
      </c>
      <c r="Z227" s="764"/>
      <c r="AA227" s="553">
        <v>0</v>
      </c>
      <c r="AB227" s="551" t="str">
        <f t="shared" si="77"/>
        <v>No hay Programación</v>
      </c>
      <c r="AC227" s="764" t="str">
        <f t="shared" si="83"/>
        <v>De acuerdo con lo programado</v>
      </c>
      <c r="AD227" s="765"/>
      <c r="AE227" s="578">
        <v>0</v>
      </c>
      <c r="AF227" s="551" t="str">
        <f t="shared" si="78"/>
        <v>No hay Programación</v>
      </c>
      <c r="AG227" s="764" t="str">
        <f t="shared" si="84"/>
        <v>De acuerdo con lo programado</v>
      </c>
      <c r="AH227" s="764"/>
      <c r="AI227" s="552">
        <v>0</v>
      </c>
      <c r="AJ227" s="554">
        <f t="shared" si="79"/>
        <v>0</v>
      </c>
      <c r="AK227" s="764" t="str">
        <f t="shared" si="85"/>
        <v>En riesgo en cumplimiento</v>
      </c>
      <c r="AL227" s="1082" t="s">
        <v>4024</v>
      </c>
    </row>
    <row r="228" spans="1:38" ht="48" customHeight="1" thickTop="1" thickBot="1">
      <c r="A228" s="267">
        <f t="shared" si="74"/>
        <v>210</v>
      </c>
      <c r="B228" s="267">
        <v>12</v>
      </c>
      <c r="C228" s="267">
        <v>0</v>
      </c>
      <c r="D228" s="267">
        <v>0</v>
      </c>
      <c r="E228" s="267" t="s">
        <v>3799</v>
      </c>
      <c r="F228" s="736" t="s">
        <v>264</v>
      </c>
      <c r="G228" s="732"/>
      <c r="H228" s="732"/>
      <c r="I228" s="553">
        <v>0</v>
      </c>
      <c r="J228" s="553">
        <v>0</v>
      </c>
      <c r="K228" s="268">
        <f t="shared" si="86"/>
        <v>0</v>
      </c>
      <c r="L228" s="553">
        <v>0</v>
      </c>
      <c r="M228" s="553">
        <v>0</v>
      </c>
      <c r="N228" s="530">
        <f t="shared" si="87"/>
        <v>0</v>
      </c>
      <c r="O228" s="530">
        <f t="shared" si="88"/>
        <v>0</v>
      </c>
      <c r="P228" s="730"/>
      <c r="Q228" s="635"/>
      <c r="R228" s="635"/>
      <c r="S228" s="553">
        <v>0</v>
      </c>
      <c r="T228" s="551" t="str">
        <f t="shared" si="75"/>
        <v>No hay Programación</v>
      </c>
      <c r="U228" s="764" t="str">
        <f t="shared" si="81"/>
        <v>De acuerdo con lo programado</v>
      </c>
      <c r="V228" s="771"/>
      <c r="W228" s="553">
        <v>0</v>
      </c>
      <c r="X228" s="551" t="str">
        <f t="shared" si="76"/>
        <v>No hay Programación</v>
      </c>
      <c r="Y228" s="764" t="str">
        <f t="shared" si="82"/>
        <v>De acuerdo con lo programado</v>
      </c>
      <c r="Z228" s="764"/>
      <c r="AA228" s="553">
        <v>0</v>
      </c>
      <c r="AB228" s="551" t="str">
        <f t="shared" si="77"/>
        <v>No hay Programación</v>
      </c>
      <c r="AC228" s="764" t="str">
        <f t="shared" si="83"/>
        <v>De acuerdo con lo programado</v>
      </c>
      <c r="AD228" s="765"/>
      <c r="AE228" s="578">
        <v>0</v>
      </c>
      <c r="AF228" s="551" t="str">
        <f t="shared" si="78"/>
        <v>No hay Programación</v>
      </c>
      <c r="AG228" s="764" t="str">
        <f t="shared" si="84"/>
        <v>De acuerdo con lo programado</v>
      </c>
      <c r="AH228" s="764"/>
      <c r="AI228" s="552">
        <v>0</v>
      </c>
      <c r="AJ228" s="554" t="str">
        <f t="shared" si="79"/>
        <v>No hay Programación</v>
      </c>
      <c r="AK228" s="764" t="str">
        <f t="shared" si="85"/>
        <v>De acuerdo con lo programado</v>
      </c>
      <c r="AL228" s="856"/>
    </row>
    <row r="229" spans="1:38" ht="48" customHeight="1">
      <c r="A229" s="267">
        <f t="shared" si="74"/>
        <v>211</v>
      </c>
      <c r="B229" s="267">
        <v>12</v>
      </c>
      <c r="C229" s="267">
        <v>0</v>
      </c>
      <c r="D229" s="267">
        <v>0</v>
      </c>
      <c r="E229" s="267" t="s">
        <v>3799</v>
      </c>
      <c r="F229" s="731" t="s">
        <v>4025</v>
      </c>
      <c r="G229" s="732" t="s">
        <v>180</v>
      </c>
      <c r="H229" s="732" t="s">
        <v>3945</v>
      </c>
      <c r="I229" s="729">
        <v>3</v>
      </c>
      <c r="J229" s="729">
        <v>3</v>
      </c>
      <c r="K229" s="268">
        <f t="shared" si="86"/>
        <v>6</v>
      </c>
      <c r="L229" s="729">
        <v>3</v>
      </c>
      <c r="M229" s="729">
        <v>3</v>
      </c>
      <c r="N229" s="530">
        <f t="shared" si="87"/>
        <v>6</v>
      </c>
      <c r="O229" s="530">
        <f t="shared" si="88"/>
        <v>12</v>
      </c>
      <c r="P229" s="730"/>
      <c r="Q229" s="635" t="s">
        <v>3984</v>
      </c>
      <c r="R229" s="635" t="s">
        <v>1414</v>
      </c>
      <c r="S229" s="672">
        <v>3</v>
      </c>
      <c r="T229" s="551">
        <f t="shared" si="75"/>
        <v>1</v>
      </c>
      <c r="U229" s="764" t="str">
        <f t="shared" si="81"/>
        <v>De acuerdo con lo programado</v>
      </c>
      <c r="V229" s="771"/>
      <c r="W229" s="552">
        <v>5</v>
      </c>
      <c r="X229" s="551">
        <f t="shared" si="76"/>
        <v>1.6666666666666667</v>
      </c>
      <c r="Y229" s="764" t="str">
        <f t="shared" si="82"/>
        <v>De acuerdo con lo programado</v>
      </c>
      <c r="Z229" s="764" t="s">
        <v>4026</v>
      </c>
      <c r="AA229" s="553">
        <v>3</v>
      </c>
      <c r="AB229" s="551">
        <f t="shared" si="77"/>
        <v>1</v>
      </c>
      <c r="AC229" s="764" t="str">
        <f t="shared" si="83"/>
        <v>De acuerdo con lo programado</v>
      </c>
      <c r="AD229" s="765"/>
      <c r="AE229" s="578">
        <v>3</v>
      </c>
      <c r="AF229" s="551">
        <f t="shared" si="78"/>
        <v>1</v>
      </c>
      <c r="AG229" s="764" t="str">
        <f t="shared" si="84"/>
        <v>De acuerdo con lo programado</v>
      </c>
      <c r="AH229" s="764"/>
      <c r="AI229" s="569">
        <f t="shared" si="80"/>
        <v>14</v>
      </c>
      <c r="AJ229" s="554">
        <f t="shared" si="79"/>
        <v>1.1666666666666667</v>
      </c>
      <c r="AK229" s="764" t="str">
        <f t="shared" si="85"/>
        <v>De acuerdo con lo programado</v>
      </c>
      <c r="AL229" s="856" t="s">
        <v>4027</v>
      </c>
    </row>
    <row r="230" spans="1:38" ht="48" customHeight="1">
      <c r="A230" s="267">
        <f t="shared" si="74"/>
        <v>212</v>
      </c>
      <c r="B230" s="267">
        <v>12</v>
      </c>
      <c r="C230" s="267">
        <v>0</v>
      </c>
      <c r="D230" s="267">
        <v>0</v>
      </c>
      <c r="E230" s="267" t="s">
        <v>3799</v>
      </c>
      <c r="F230" s="731" t="s">
        <v>4028</v>
      </c>
      <c r="G230" s="732" t="s">
        <v>164</v>
      </c>
      <c r="H230" s="732" t="s">
        <v>2973</v>
      </c>
      <c r="I230" s="729">
        <v>1</v>
      </c>
      <c r="J230" s="553">
        <v>0</v>
      </c>
      <c r="K230" s="268">
        <f t="shared" si="86"/>
        <v>1</v>
      </c>
      <c r="L230" s="729">
        <v>1</v>
      </c>
      <c r="M230" s="553">
        <v>0</v>
      </c>
      <c r="N230" s="530">
        <f t="shared" si="87"/>
        <v>1</v>
      </c>
      <c r="O230" s="530">
        <f t="shared" si="88"/>
        <v>2</v>
      </c>
      <c r="P230" s="730"/>
      <c r="Q230" s="635" t="s">
        <v>4029</v>
      </c>
      <c r="R230" s="635" t="s">
        <v>4030</v>
      </c>
      <c r="S230" s="672">
        <v>1</v>
      </c>
      <c r="T230" s="551">
        <f t="shared" si="75"/>
        <v>1</v>
      </c>
      <c r="U230" s="764" t="str">
        <f t="shared" si="81"/>
        <v>De acuerdo con lo programado</v>
      </c>
      <c r="V230" s="771"/>
      <c r="W230" s="553">
        <v>0</v>
      </c>
      <c r="X230" s="551" t="str">
        <f t="shared" si="76"/>
        <v>No hay Programación</v>
      </c>
      <c r="Y230" s="764" t="str">
        <f t="shared" si="82"/>
        <v>De acuerdo con lo programado</v>
      </c>
      <c r="Z230" s="764"/>
      <c r="AA230" s="553">
        <v>2</v>
      </c>
      <c r="AB230" s="551">
        <f t="shared" si="77"/>
        <v>2</v>
      </c>
      <c r="AC230" s="764" t="str">
        <f t="shared" si="83"/>
        <v>De acuerdo con lo programado</v>
      </c>
      <c r="AD230" s="765"/>
      <c r="AE230" s="578">
        <v>0</v>
      </c>
      <c r="AF230" s="551" t="str">
        <f t="shared" si="78"/>
        <v>No hay Programación</v>
      </c>
      <c r="AG230" s="764" t="str">
        <f t="shared" si="84"/>
        <v>De acuerdo con lo programado</v>
      </c>
      <c r="AH230" s="764"/>
      <c r="AI230" s="569">
        <f t="shared" si="80"/>
        <v>3</v>
      </c>
      <c r="AJ230" s="554">
        <f t="shared" si="79"/>
        <v>1.5</v>
      </c>
      <c r="AK230" s="764" t="str">
        <f t="shared" si="85"/>
        <v>De acuerdo con lo programado</v>
      </c>
      <c r="AL230" s="1082" t="s">
        <v>4031</v>
      </c>
    </row>
    <row r="231" spans="1:38" ht="48" customHeight="1" thickTop="1" thickBot="1">
      <c r="A231" s="267">
        <f t="shared" si="74"/>
        <v>213</v>
      </c>
      <c r="B231" s="267">
        <v>12</v>
      </c>
      <c r="C231" s="267">
        <v>0</v>
      </c>
      <c r="D231" s="267">
        <v>0</v>
      </c>
      <c r="E231" s="267" t="s">
        <v>3799</v>
      </c>
      <c r="F231" s="731" t="s">
        <v>4032</v>
      </c>
      <c r="G231" s="732" t="s">
        <v>170</v>
      </c>
      <c r="H231" s="732" t="s">
        <v>205</v>
      </c>
      <c r="I231" s="729">
        <v>1</v>
      </c>
      <c r="J231" s="553">
        <v>0</v>
      </c>
      <c r="K231" s="268">
        <f t="shared" si="86"/>
        <v>1</v>
      </c>
      <c r="L231" s="553">
        <v>0</v>
      </c>
      <c r="M231" s="553">
        <v>0</v>
      </c>
      <c r="N231" s="530">
        <f t="shared" si="87"/>
        <v>0</v>
      </c>
      <c r="O231" s="530">
        <f t="shared" si="88"/>
        <v>1</v>
      </c>
      <c r="P231" s="730"/>
      <c r="Q231" s="635" t="s">
        <v>3977</v>
      </c>
      <c r="R231" s="635" t="s">
        <v>1414</v>
      </c>
      <c r="S231" s="672">
        <v>1</v>
      </c>
      <c r="T231" s="551">
        <f t="shared" si="75"/>
        <v>1</v>
      </c>
      <c r="U231" s="764" t="str">
        <f t="shared" si="81"/>
        <v>De acuerdo con lo programado</v>
      </c>
      <c r="V231" s="771"/>
      <c r="W231" s="553">
        <v>0</v>
      </c>
      <c r="X231" s="551" t="str">
        <f t="shared" si="76"/>
        <v>No hay Programación</v>
      </c>
      <c r="Y231" s="764" t="str">
        <f t="shared" si="82"/>
        <v>De acuerdo con lo programado</v>
      </c>
      <c r="Z231" s="764"/>
      <c r="AA231" s="553">
        <v>0</v>
      </c>
      <c r="AB231" s="551" t="str">
        <f t="shared" si="77"/>
        <v>No hay Programación</v>
      </c>
      <c r="AC231" s="764" t="str">
        <f t="shared" si="83"/>
        <v>De acuerdo con lo programado</v>
      </c>
      <c r="AD231" s="765"/>
      <c r="AE231" s="578">
        <v>0</v>
      </c>
      <c r="AF231" s="551" t="str">
        <f t="shared" si="78"/>
        <v>No hay Programación</v>
      </c>
      <c r="AG231" s="764" t="str">
        <f t="shared" si="84"/>
        <v>De acuerdo con lo programado</v>
      </c>
      <c r="AH231" s="764"/>
      <c r="AI231" s="569">
        <f t="shared" si="80"/>
        <v>1</v>
      </c>
      <c r="AJ231" s="554">
        <f t="shared" si="79"/>
        <v>1</v>
      </c>
      <c r="AK231" s="764" t="str">
        <f t="shared" si="85"/>
        <v>De acuerdo con lo programado</v>
      </c>
      <c r="AL231" s="856"/>
    </row>
    <row r="232" spans="1:38" ht="48" customHeight="1">
      <c r="A232" s="267">
        <f t="shared" si="74"/>
        <v>214</v>
      </c>
      <c r="B232" s="267">
        <v>12</v>
      </c>
      <c r="C232" s="267">
        <v>0</v>
      </c>
      <c r="D232" s="267">
        <v>0</v>
      </c>
      <c r="E232" s="267" t="s">
        <v>3799</v>
      </c>
      <c r="F232" s="731" t="s">
        <v>4033</v>
      </c>
      <c r="G232" s="732" t="s">
        <v>168</v>
      </c>
      <c r="H232" s="732" t="s">
        <v>193</v>
      </c>
      <c r="I232" s="729">
        <v>1</v>
      </c>
      <c r="J232" s="729">
        <v>1</v>
      </c>
      <c r="K232" s="268">
        <f t="shared" si="86"/>
        <v>2</v>
      </c>
      <c r="L232" s="729">
        <v>1</v>
      </c>
      <c r="M232" s="553">
        <v>0</v>
      </c>
      <c r="N232" s="530">
        <f t="shared" si="87"/>
        <v>1</v>
      </c>
      <c r="O232" s="530">
        <f t="shared" si="88"/>
        <v>3</v>
      </c>
      <c r="P232" s="730"/>
      <c r="Q232" s="635" t="s">
        <v>3977</v>
      </c>
      <c r="R232" s="635" t="s">
        <v>4030</v>
      </c>
      <c r="S232" s="672">
        <v>1</v>
      </c>
      <c r="T232" s="551">
        <f t="shared" si="75"/>
        <v>1</v>
      </c>
      <c r="U232" s="764" t="str">
        <f t="shared" si="81"/>
        <v>De acuerdo con lo programado</v>
      </c>
      <c r="V232" s="771"/>
      <c r="W232" s="552">
        <v>2</v>
      </c>
      <c r="X232" s="551">
        <f t="shared" si="76"/>
        <v>2</v>
      </c>
      <c r="Y232" s="764" t="str">
        <f t="shared" si="82"/>
        <v>De acuerdo con lo programado</v>
      </c>
      <c r="Z232" s="764" t="s">
        <v>4034</v>
      </c>
      <c r="AA232" s="553">
        <v>2</v>
      </c>
      <c r="AB232" s="551">
        <f t="shared" si="77"/>
        <v>2</v>
      </c>
      <c r="AC232" s="764" t="str">
        <f t="shared" si="83"/>
        <v>De acuerdo con lo programado</v>
      </c>
      <c r="AD232" s="765"/>
      <c r="AE232" s="578">
        <v>1</v>
      </c>
      <c r="AF232" s="551" t="str">
        <f t="shared" si="78"/>
        <v>No hay Programación</v>
      </c>
      <c r="AG232" s="764" t="str">
        <f t="shared" si="84"/>
        <v>De acuerdo con lo programado</v>
      </c>
      <c r="AH232" s="764"/>
      <c r="AI232" s="569">
        <f t="shared" si="80"/>
        <v>6</v>
      </c>
      <c r="AJ232" s="554">
        <f t="shared" si="79"/>
        <v>2</v>
      </c>
      <c r="AK232" s="764" t="str">
        <f t="shared" si="85"/>
        <v>De acuerdo con lo programado</v>
      </c>
      <c r="AL232" s="1082" t="s">
        <v>4035</v>
      </c>
    </row>
    <row r="233" spans="1:38" ht="48" customHeight="1" thickTop="1" thickBot="1">
      <c r="A233" s="267">
        <f t="shared" si="74"/>
        <v>215</v>
      </c>
      <c r="B233" s="267">
        <v>12</v>
      </c>
      <c r="C233" s="267">
        <v>0</v>
      </c>
      <c r="D233" s="267">
        <v>0</v>
      </c>
      <c r="E233" s="267" t="s">
        <v>3799</v>
      </c>
      <c r="F233" s="731" t="s">
        <v>4036</v>
      </c>
      <c r="G233" s="732" t="s">
        <v>168</v>
      </c>
      <c r="H233" s="732" t="s">
        <v>193</v>
      </c>
      <c r="I233" s="729">
        <v>3</v>
      </c>
      <c r="J233" s="729">
        <v>3</v>
      </c>
      <c r="K233" s="268">
        <f t="shared" si="86"/>
        <v>6</v>
      </c>
      <c r="L233" s="729">
        <v>3</v>
      </c>
      <c r="M233" s="729">
        <v>3</v>
      </c>
      <c r="N233" s="530">
        <f t="shared" si="87"/>
        <v>6</v>
      </c>
      <c r="O233" s="530">
        <f t="shared" si="88"/>
        <v>12</v>
      </c>
      <c r="P233" s="730"/>
      <c r="Q233" s="635" t="s">
        <v>3977</v>
      </c>
      <c r="R233" s="635" t="s">
        <v>4037</v>
      </c>
      <c r="S233" s="672">
        <v>2</v>
      </c>
      <c r="T233" s="551">
        <f t="shared" si="75"/>
        <v>0.66666666666666663</v>
      </c>
      <c r="U233" s="764" t="str">
        <f t="shared" si="81"/>
        <v>Atraso Leve</v>
      </c>
      <c r="V233" s="771"/>
      <c r="W233" s="552">
        <v>3</v>
      </c>
      <c r="X233" s="551">
        <f t="shared" si="76"/>
        <v>1</v>
      </c>
      <c r="Y233" s="764" t="str">
        <f t="shared" si="82"/>
        <v>De acuerdo con lo programado</v>
      </c>
      <c r="Z233" s="764"/>
      <c r="AA233" s="553">
        <v>3</v>
      </c>
      <c r="AB233" s="551">
        <f t="shared" si="77"/>
        <v>1</v>
      </c>
      <c r="AC233" s="764" t="str">
        <f t="shared" si="83"/>
        <v>De acuerdo con lo programado</v>
      </c>
      <c r="AD233" s="765"/>
      <c r="AE233" s="578">
        <v>3</v>
      </c>
      <c r="AF233" s="551">
        <f t="shared" si="78"/>
        <v>1</v>
      </c>
      <c r="AG233" s="764" t="str">
        <f t="shared" si="84"/>
        <v>De acuerdo con lo programado</v>
      </c>
      <c r="AH233" s="764"/>
      <c r="AI233" s="569">
        <f t="shared" si="80"/>
        <v>11</v>
      </c>
      <c r="AJ233" s="554">
        <f t="shared" si="79"/>
        <v>0.91666666666666663</v>
      </c>
      <c r="AK233" s="764" t="str">
        <f t="shared" si="85"/>
        <v>De acuerdo con lo programado</v>
      </c>
      <c r="AL233" s="856"/>
    </row>
    <row r="234" spans="1:38" ht="48" customHeight="1">
      <c r="A234" s="267">
        <f t="shared" si="74"/>
        <v>216</v>
      </c>
      <c r="B234" s="267">
        <v>12</v>
      </c>
      <c r="C234" s="267">
        <v>0</v>
      </c>
      <c r="D234" s="267">
        <v>0</v>
      </c>
      <c r="E234" s="267" t="s">
        <v>3799</v>
      </c>
      <c r="F234" s="731" t="s">
        <v>4038</v>
      </c>
      <c r="G234" s="732" t="s">
        <v>164</v>
      </c>
      <c r="H234" s="732" t="s">
        <v>2973</v>
      </c>
      <c r="I234" s="729">
        <v>6</v>
      </c>
      <c r="J234" s="729">
        <v>6</v>
      </c>
      <c r="K234" s="268">
        <f t="shared" si="86"/>
        <v>12</v>
      </c>
      <c r="L234" s="729">
        <v>6</v>
      </c>
      <c r="M234" s="729">
        <v>6</v>
      </c>
      <c r="N234" s="530">
        <f t="shared" si="87"/>
        <v>12</v>
      </c>
      <c r="O234" s="530">
        <f t="shared" si="88"/>
        <v>24</v>
      </c>
      <c r="P234" s="730"/>
      <c r="Q234" s="635" t="s">
        <v>4039</v>
      </c>
      <c r="R234" s="635" t="s">
        <v>4030</v>
      </c>
      <c r="S234" s="672">
        <v>18</v>
      </c>
      <c r="T234" s="551">
        <f t="shared" si="75"/>
        <v>3</v>
      </c>
      <c r="U234" s="764" t="str">
        <f t="shared" si="81"/>
        <v>De acuerdo con lo programado</v>
      </c>
      <c r="V234" s="771" t="s">
        <v>4040</v>
      </c>
      <c r="W234" s="552">
        <v>17</v>
      </c>
      <c r="X234" s="551">
        <f t="shared" si="76"/>
        <v>2.8333333333333335</v>
      </c>
      <c r="Y234" s="764" t="str">
        <f t="shared" si="82"/>
        <v>De acuerdo con lo programado</v>
      </c>
      <c r="Z234" s="764" t="s">
        <v>4041</v>
      </c>
      <c r="AA234" s="553">
        <v>18</v>
      </c>
      <c r="AB234" s="551">
        <f t="shared" si="77"/>
        <v>3</v>
      </c>
      <c r="AC234" s="764" t="str">
        <f t="shared" si="83"/>
        <v>De acuerdo con lo programado</v>
      </c>
      <c r="AD234" s="765"/>
      <c r="AE234" s="578">
        <v>6</v>
      </c>
      <c r="AF234" s="551">
        <f t="shared" si="78"/>
        <v>1</v>
      </c>
      <c r="AG234" s="764" t="str">
        <f t="shared" si="84"/>
        <v>De acuerdo con lo programado</v>
      </c>
      <c r="AH234" s="764"/>
      <c r="AI234" s="569">
        <f t="shared" si="80"/>
        <v>59</v>
      </c>
      <c r="AJ234" s="554">
        <f t="shared" si="79"/>
        <v>2.4583333333333335</v>
      </c>
      <c r="AK234" s="764" t="str">
        <f t="shared" si="85"/>
        <v>De acuerdo con lo programado</v>
      </c>
      <c r="AL234" s="1082" t="s">
        <v>4042</v>
      </c>
    </row>
    <row r="235" spans="1:38" ht="48" customHeight="1" thickTop="1" thickBot="1">
      <c r="A235" s="267">
        <f t="shared" si="74"/>
        <v>217</v>
      </c>
      <c r="B235" s="267">
        <v>12</v>
      </c>
      <c r="C235" s="267">
        <v>0</v>
      </c>
      <c r="D235" s="267">
        <v>0</v>
      </c>
      <c r="E235" s="267" t="s">
        <v>3799</v>
      </c>
      <c r="F235" s="731" t="s">
        <v>4043</v>
      </c>
      <c r="G235" s="732" t="s">
        <v>164</v>
      </c>
      <c r="H235" s="732" t="s">
        <v>2973</v>
      </c>
      <c r="I235" s="729">
        <v>14</v>
      </c>
      <c r="J235" s="729">
        <v>14</v>
      </c>
      <c r="K235" s="268">
        <f t="shared" si="86"/>
        <v>28</v>
      </c>
      <c r="L235" s="729">
        <v>14</v>
      </c>
      <c r="M235" s="729">
        <v>14</v>
      </c>
      <c r="N235" s="530">
        <f t="shared" si="87"/>
        <v>28</v>
      </c>
      <c r="O235" s="530">
        <f t="shared" si="88"/>
        <v>56</v>
      </c>
      <c r="P235" s="730"/>
      <c r="Q235" s="635" t="s">
        <v>4044</v>
      </c>
      <c r="R235" s="635" t="s">
        <v>4045</v>
      </c>
      <c r="S235" s="672">
        <v>14</v>
      </c>
      <c r="T235" s="551">
        <f t="shared" si="75"/>
        <v>1</v>
      </c>
      <c r="U235" s="764" t="str">
        <f t="shared" si="81"/>
        <v>De acuerdo con lo programado</v>
      </c>
      <c r="V235" s="771"/>
      <c r="W235" s="552">
        <v>15</v>
      </c>
      <c r="X235" s="551">
        <f t="shared" si="76"/>
        <v>1.0714285714285714</v>
      </c>
      <c r="Y235" s="764" t="str">
        <f t="shared" si="82"/>
        <v>De acuerdo con lo programado</v>
      </c>
      <c r="Z235" s="764" t="s">
        <v>4046</v>
      </c>
      <c r="AA235" s="553">
        <v>14</v>
      </c>
      <c r="AB235" s="551">
        <f t="shared" si="77"/>
        <v>1</v>
      </c>
      <c r="AC235" s="764" t="str">
        <f t="shared" si="83"/>
        <v>De acuerdo con lo programado</v>
      </c>
      <c r="AD235" s="765"/>
      <c r="AE235" s="578">
        <v>14</v>
      </c>
      <c r="AF235" s="551">
        <f t="shared" si="78"/>
        <v>1</v>
      </c>
      <c r="AG235" s="764" t="str">
        <f t="shared" si="84"/>
        <v>De acuerdo con lo programado</v>
      </c>
      <c r="AH235" s="764"/>
      <c r="AI235" s="569">
        <f t="shared" si="80"/>
        <v>57</v>
      </c>
      <c r="AJ235" s="554">
        <f t="shared" si="79"/>
        <v>1.0178571428571428</v>
      </c>
      <c r="AK235" s="764" t="str">
        <f t="shared" si="85"/>
        <v>De acuerdo con lo programado</v>
      </c>
      <c r="AL235" s="856"/>
    </row>
    <row r="236" spans="1:38" ht="48" customHeight="1" thickTop="1" thickBot="1">
      <c r="A236" s="267">
        <f t="shared" si="74"/>
        <v>218</v>
      </c>
      <c r="B236" s="267">
        <v>12</v>
      </c>
      <c r="C236" s="267">
        <v>0</v>
      </c>
      <c r="D236" s="267">
        <v>0</v>
      </c>
      <c r="E236" s="267" t="s">
        <v>3799</v>
      </c>
      <c r="F236" s="731" t="s">
        <v>4047</v>
      </c>
      <c r="G236" s="732" t="s">
        <v>164</v>
      </c>
      <c r="H236" s="732" t="s">
        <v>1629</v>
      </c>
      <c r="I236" s="729">
        <v>3</v>
      </c>
      <c r="J236" s="729">
        <v>3</v>
      </c>
      <c r="K236" s="268">
        <f t="shared" si="86"/>
        <v>6</v>
      </c>
      <c r="L236" s="729">
        <v>3</v>
      </c>
      <c r="M236" s="729">
        <v>3</v>
      </c>
      <c r="N236" s="530">
        <f t="shared" si="87"/>
        <v>6</v>
      </c>
      <c r="O236" s="530">
        <f t="shared" si="88"/>
        <v>12</v>
      </c>
      <c r="P236" s="730"/>
      <c r="Q236" s="635" t="s">
        <v>4044</v>
      </c>
      <c r="R236" s="635" t="s">
        <v>4030</v>
      </c>
      <c r="S236" s="672">
        <v>3</v>
      </c>
      <c r="T236" s="551">
        <f t="shared" si="75"/>
        <v>1</v>
      </c>
      <c r="U236" s="764" t="str">
        <f t="shared" si="81"/>
        <v>De acuerdo con lo programado</v>
      </c>
      <c r="V236" s="771"/>
      <c r="W236" s="552">
        <v>3</v>
      </c>
      <c r="X236" s="551">
        <f t="shared" si="76"/>
        <v>1</v>
      </c>
      <c r="Y236" s="764" t="str">
        <f t="shared" si="82"/>
        <v>De acuerdo con lo programado</v>
      </c>
      <c r="Z236" s="764"/>
      <c r="AA236" s="553">
        <v>3</v>
      </c>
      <c r="AB236" s="551">
        <f t="shared" si="77"/>
        <v>1</v>
      </c>
      <c r="AC236" s="764" t="str">
        <f t="shared" si="83"/>
        <v>De acuerdo con lo programado</v>
      </c>
      <c r="AD236" s="765"/>
      <c r="AE236" s="578">
        <v>3</v>
      </c>
      <c r="AF236" s="551">
        <f t="shared" si="78"/>
        <v>1</v>
      </c>
      <c r="AG236" s="764" t="str">
        <f t="shared" si="84"/>
        <v>De acuerdo con lo programado</v>
      </c>
      <c r="AH236" s="764"/>
      <c r="AI236" s="569">
        <f t="shared" si="80"/>
        <v>12</v>
      </c>
      <c r="AJ236" s="554">
        <f t="shared" si="79"/>
        <v>1</v>
      </c>
      <c r="AK236" s="764" t="str">
        <f t="shared" si="85"/>
        <v>De acuerdo con lo programado</v>
      </c>
      <c r="AL236" s="856"/>
    </row>
    <row r="237" spans="1:38" ht="48" customHeight="1">
      <c r="A237" s="267">
        <f t="shared" si="74"/>
        <v>219</v>
      </c>
      <c r="B237" s="267">
        <v>12</v>
      </c>
      <c r="C237" s="267">
        <v>0</v>
      </c>
      <c r="D237" s="267">
        <v>0</v>
      </c>
      <c r="E237" s="267" t="s">
        <v>3799</v>
      </c>
      <c r="F237" s="731" t="s">
        <v>4048</v>
      </c>
      <c r="G237" s="732" t="s">
        <v>168</v>
      </c>
      <c r="H237" s="732" t="s">
        <v>205</v>
      </c>
      <c r="I237" s="729">
        <v>1</v>
      </c>
      <c r="J237" s="729">
        <v>1</v>
      </c>
      <c r="K237" s="268">
        <f t="shared" si="86"/>
        <v>2</v>
      </c>
      <c r="L237" s="729">
        <v>1</v>
      </c>
      <c r="M237" s="553">
        <v>0</v>
      </c>
      <c r="N237" s="530">
        <f t="shared" si="87"/>
        <v>1</v>
      </c>
      <c r="O237" s="530">
        <f t="shared" si="88"/>
        <v>3</v>
      </c>
      <c r="P237" s="730"/>
      <c r="Q237" s="635" t="s">
        <v>3977</v>
      </c>
      <c r="R237" s="635" t="s">
        <v>4049</v>
      </c>
      <c r="S237" s="672">
        <v>1</v>
      </c>
      <c r="T237" s="551">
        <f t="shared" si="75"/>
        <v>1</v>
      </c>
      <c r="U237" s="764" t="str">
        <f t="shared" si="81"/>
        <v>De acuerdo con lo programado</v>
      </c>
      <c r="V237" s="771"/>
      <c r="W237" s="552">
        <v>1</v>
      </c>
      <c r="X237" s="551">
        <f t="shared" si="76"/>
        <v>1</v>
      </c>
      <c r="Y237" s="764" t="str">
        <f t="shared" si="82"/>
        <v>De acuerdo con lo programado</v>
      </c>
      <c r="Z237" s="764"/>
      <c r="AA237" s="553">
        <v>1</v>
      </c>
      <c r="AB237" s="551">
        <f t="shared" si="77"/>
        <v>1</v>
      </c>
      <c r="AC237" s="764" t="str">
        <f t="shared" si="83"/>
        <v>De acuerdo con lo programado</v>
      </c>
      <c r="AD237" s="765"/>
      <c r="AE237" s="578">
        <v>1</v>
      </c>
      <c r="AF237" s="551" t="str">
        <f t="shared" si="78"/>
        <v>No hay Programación</v>
      </c>
      <c r="AG237" s="764" t="str">
        <f t="shared" si="84"/>
        <v>De acuerdo con lo programado</v>
      </c>
      <c r="AH237" s="764"/>
      <c r="AI237" s="569">
        <f t="shared" si="80"/>
        <v>4</v>
      </c>
      <c r="AJ237" s="554">
        <f t="shared" si="79"/>
        <v>1.3333333333333333</v>
      </c>
      <c r="AK237" s="764" t="str">
        <f t="shared" si="85"/>
        <v>De acuerdo con lo programado</v>
      </c>
      <c r="AL237" s="1082" t="s">
        <v>4050</v>
      </c>
    </row>
    <row r="238" spans="1:38" ht="48" customHeight="1" thickTop="1" thickBot="1">
      <c r="A238" s="267">
        <f t="shared" ref="A238:A259" si="89">A237+1</f>
        <v>220</v>
      </c>
      <c r="B238" s="267">
        <v>12</v>
      </c>
      <c r="C238" s="267">
        <v>0</v>
      </c>
      <c r="D238" s="267">
        <v>0</v>
      </c>
      <c r="E238" s="267" t="s">
        <v>3799</v>
      </c>
      <c r="F238" s="731" t="s">
        <v>4051</v>
      </c>
      <c r="G238" s="732" t="s">
        <v>144</v>
      </c>
      <c r="H238" s="732" t="s">
        <v>3945</v>
      </c>
      <c r="I238" s="729">
        <v>3</v>
      </c>
      <c r="J238" s="729">
        <v>3</v>
      </c>
      <c r="K238" s="268">
        <f t="shared" si="86"/>
        <v>6</v>
      </c>
      <c r="L238" s="729">
        <v>3</v>
      </c>
      <c r="M238" s="729">
        <v>3</v>
      </c>
      <c r="N238" s="530">
        <f t="shared" si="87"/>
        <v>6</v>
      </c>
      <c r="O238" s="530">
        <f t="shared" si="88"/>
        <v>12</v>
      </c>
      <c r="P238" s="730"/>
      <c r="Q238" s="635" t="s">
        <v>3984</v>
      </c>
      <c r="R238" s="635" t="s">
        <v>1417</v>
      </c>
      <c r="S238" s="672">
        <v>3</v>
      </c>
      <c r="T238" s="551">
        <f t="shared" si="75"/>
        <v>1</v>
      </c>
      <c r="U238" s="764" t="str">
        <f t="shared" si="81"/>
        <v>De acuerdo con lo programado</v>
      </c>
      <c r="V238" s="771"/>
      <c r="W238" s="552">
        <v>3</v>
      </c>
      <c r="X238" s="551">
        <f t="shared" si="76"/>
        <v>1</v>
      </c>
      <c r="Y238" s="764" t="str">
        <f t="shared" si="82"/>
        <v>De acuerdo con lo programado</v>
      </c>
      <c r="Z238" s="764"/>
      <c r="AA238" s="553">
        <v>3</v>
      </c>
      <c r="AB238" s="551">
        <f t="shared" si="77"/>
        <v>1</v>
      </c>
      <c r="AC238" s="764" t="str">
        <f t="shared" si="83"/>
        <v>De acuerdo con lo programado</v>
      </c>
      <c r="AD238" s="765"/>
      <c r="AE238" s="578">
        <v>3</v>
      </c>
      <c r="AF238" s="551">
        <f t="shared" si="78"/>
        <v>1</v>
      </c>
      <c r="AG238" s="764" t="str">
        <f t="shared" si="84"/>
        <v>De acuerdo con lo programado</v>
      </c>
      <c r="AH238" s="764"/>
      <c r="AI238" s="569">
        <f t="shared" si="80"/>
        <v>12</v>
      </c>
      <c r="AJ238" s="554">
        <f t="shared" si="79"/>
        <v>1</v>
      </c>
      <c r="AK238" s="764" t="str">
        <f t="shared" si="85"/>
        <v>De acuerdo con lo programado</v>
      </c>
      <c r="AL238" s="856"/>
    </row>
    <row r="239" spans="1:38" ht="48" customHeight="1">
      <c r="A239" s="267">
        <f t="shared" si="89"/>
        <v>221</v>
      </c>
      <c r="B239" s="267">
        <v>12</v>
      </c>
      <c r="C239" s="267">
        <v>0</v>
      </c>
      <c r="D239" s="267">
        <v>0</v>
      </c>
      <c r="E239" s="267" t="s">
        <v>3799</v>
      </c>
      <c r="F239" s="731" t="s">
        <v>4052</v>
      </c>
      <c r="G239" s="732" t="s">
        <v>164</v>
      </c>
      <c r="H239" s="732" t="s">
        <v>2973</v>
      </c>
      <c r="I239" s="553">
        <v>0</v>
      </c>
      <c r="J239" s="729">
        <v>1</v>
      </c>
      <c r="K239" s="268">
        <f t="shared" si="86"/>
        <v>1</v>
      </c>
      <c r="L239" s="553">
        <v>0</v>
      </c>
      <c r="M239" s="553">
        <v>0</v>
      </c>
      <c r="N239" s="530">
        <f t="shared" si="87"/>
        <v>0</v>
      </c>
      <c r="O239" s="530">
        <f t="shared" si="88"/>
        <v>1</v>
      </c>
      <c r="P239" s="730"/>
      <c r="Q239" s="635" t="s">
        <v>4044</v>
      </c>
      <c r="R239" s="635" t="s">
        <v>4053</v>
      </c>
      <c r="S239" s="553">
        <v>0</v>
      </c>
      <c r="T239" s="551" t="str">
        <f t="shared" si="75"/>
        <v>No hay Programación</v>
      </c>
      <c r="U239" s="764" t="str">
        <f t="shared" si="81"/>
        <v>De acuerdo con lo programado</v>
      </c>
      <c r="V239" s="771"/>
      <c r="W239" s="552">
        <v>1</v>
      </c>
      <c r="X239" s="551">
        <f t="shared" si="76"/>
        <v>1</v>
      </c>
      <c r="Y239" s="764" t="str">
        <f t="shared" si="82"/>
        <v>De acuerdo con lo programado</v>
      </c>
      <c r="Z239" s="764"/>
      <c r="AA239" s="553">
        <v>2</v>
      </c>
      <c r="AB239" s="551" t="str">
        <f t="shared" si="77"/>
        <v>No hay Programación</v>
      </c>
      <c r="AC239" s="764" t="str">
        <f t="shared" si="83"/>
        <v>De acuerdo con lo programado</v>
      </c>
      <c r="AD239" s="765"/>
      <c r="AE239" s="578"/>
      <c r="AF239" s="551" t="str">
        <f t="shared" si="78"/>
        <v>No hay ejecución</v>
      </c>
      <c r="AG239" s="764" t="str">
        <f t="shared" si="84"/>
        <v>NA</v>
      </c>
      <c r="AH239" s="764"/>
      <c r="AI239" s="569">
        <f t="shared" si="80"/>
        <v>3</v>
      </c>
      <c r="AJ239" s="554">
        <f t="shared" si="79"/>
        <v>3</v>
      </c>
      <c r="AK239" s="764" t="str">
        <f t="shared" si="85"/>
        <v>De acuerdo con lo programado</v>
      </c>
      <c r="AL239" s="1082" t="s">
        <v>4054</v>
      </c>
    </row>
    <row r="240" spans="1:38" ht="48" customHeight="1" thickTop="1" thickBot="1">
      <c r="A240" s="267">
        <f t="shared" si="89"/>
        <v>222</v>
      </c>
      <c r="B240" s="267">
        <v>12</v>
      </c>
      <c r="C240" s="267">
        <v>0</v>
      </c>
      <c r="D240" s="267">
        <v>0</v>
      </c>
      <c r="E240" s="267" t="s">
        <v>3799</v>
      </c>
      <c r="F240" s="731" t="s">
        <v>4055</v>
      </c>
      <c r="G240" s="732" t="s">
        <v>136</v>
      </c>
      <c r="H240" s="732" t="s">
        <v>193</v>
      </c>
      <c r="I240" s="729">
        <v>60</v>
      </c>
      <c r="J240" s="729">
        <v>60</v>
      </c>
      <c r="K240" s="268">
        <f t="shared" si="86"/>
        <v>120</v>
      </c>
      <c r="L240" s="729">
        <v>60</v>
      </c>
      <c r="M240" s="729">
        <v>60</v>
      </c>
      <c r="N240" s="530">
        <f t="shared" si="87"/>
        <v>120</v>
      </c>
      <c r="O240" s="530">
        <f t="shared" si="88"/>
        <v>240</v>
      </c>
      <c r="P240" s="730"/>
      <c r="Q240" s="635" t="s">
        <v>4056</v>
      </c>
      <c r="R240" s="635" t="s">
        <v>4057</v>
      </c>
      <c r="S240" s="672">
        <v>60</v>
      </c>
      <c r="T240" s="551">
        <f t="shared" si="75"/>
        <v>1</v>
      </c>
      <c r="U240" s="764" t="str">
        <f t="shared" si="81"/>
        <v>De acuerdo con lo programado</v>
      </c>
      <c r="V240" s="771"/>
      <c r="W240" s="552">
        <v>60</v>
      </c>
      <c r="X240" s="551">
        <f t="shared" si="76"/>
        <v>1</v>
      </c>
      <c r="Y240" s="764" t="str">
        <f t="shared" si="82"/>
        <v>De acuerdo con lo programado</v>
      </c>
      <c r="Z240" s="764"/>
      <c r="AA240" s="553">
        <v>60</v>
      </c>
      <c r="AB240" s="551">
        <f t="shared" si="77"/>
        <v>1</v>
      </c>
      <c r="AC240" s="764" t="str">
        <f t="shared" si="83"/>
        <v>De acuerdo con lo programado</v>
      </c>
      <c r="AD240" s="765"/>
      <c r="AE240" s="578">
        <v>60</v>
      </c>
      <c r="AF240" s="551">
        <f t="shared" si="78"/>
        <v>1</v>
      </c>
      <c r="AG240" s="764" t="str">
        <f t="shared" si="84"/>
        <v>De acuerdo con lo programado</v>
      </c>
      <c r="AH240" s="764"/>
      <c r="AI240" s="569">
        <f t="shared" si="80"/>
        <v>240</v>
      </c>
      <c r="AJ240" s="554">
        <f t="shared" si="79"/>
        <v>1</v>
      </c>
      <c r="AK240" s="764" t="str">
        <f t="shared" si="85"/>
        <v>De acuerdo con lo programado</v>
      </c>
      <c r="AL240" s="856"/>
    </row>
    <row r="241" spans="1:38" ht="48" customHeight="1" thickTop="1" thickBot="1">
      <c r="A241" s="267">
        <f t="shared" si="89"/>
        <v>223</v>
      </c>
      <c r="B241" s="267">
        <v>12</v>
      </c>
      <c r="C241" s="267">
        <v>0</v>
      </c>
      <c r="D241" s="267">
        <v>0</v>
      </c>
      <c r="E241" s="267" t="s">
        <v>3799</v>
      </c>
      <c r="F241" s="731" t="s">
        <v>4058</v>
      </c>
      <c r="G241" s="732" t="s">
        <v>136</v>
      </c>
      <c r="H241" s="732" t="s">
        <v>193</v>
      </c>
      <c r="I241" s="729">
        <v>12</v>
      </c>
      <c r="J241" s="729">
        <v>12</v>
      </c>
      <c r="K241" s="268">
        <f t="shared" si="86"/>
        <v>24</v>
      </c>
      <c r="L241" s="729">
        <v>12</v>
      </c>
      <c r="M241" s="729">
        <v>12</v>
      </c>
      <c r="N241" s="530">
        <f t="shared" si="87"/>
        <v>24</v>
      </c>
      <c r="O241" s="530">
        <f t="shared" si="88"/>
        <v>48</v>
      </c>
      <c r="P241" s="730"/>
      <c r="Q241" s="635" t="s">
        <v>4056</v>
      </c>
      <c r="R241" s="635" t="s">
        <v>4057</v>
      </c>
      <c r="S241" s="672">
        <v>12</v>
      </c>
      <c r="T241" s="551">
        <f t="shared" si="75"/>
        <v>1</v>
      </c>
      <c r="U241" s="764" t="str">
        <f t="shared" si="81"/>
        <v>De acuerdo con lo programado</v>
      </c>
      <c r="V241" s="771"/>
      <c r="W241" s="552">
        <v>9</v>
      </c>
      <c r="X241" s="551">
        <f t="shared" si="76"/>
        <v>0.75</v>
      </c>
      <c r="Y241" s="764" t="str">
        <f t="shared" si="82"/>
        <v>Atraso Leve</v>
      </c>
      <c r="Z241" s="764"/>
      <c r="AA241" s="553">
        <v>12</v>
      </c>
      <c r="AB241" s="551">
        <f t="shared" si="77"/>
        <v>1</v>
      </c>
      <c r="AC241" s="764" t="str">
        <f t="shared" si="83"/>
        <v>De acuerdo con lo programado</v>
      </c>
      <c r="AD241" s="765"/>
      <c r="AE241" s="578">
        <v>12</v>
      </c>
      <c r="AF241" s="551">
        <f t="shared" si="78"/>
        <v>1</v>
      </c>
      <c r="AG241" s="764" t="str">
        <f t="shared" si="84"/>
        <v>De acuerdo con lo programado</v>
      </c>
      <c r="AH241" s="764"/>
      <c r="AI241" s="569">
        <f t="shared" si="80"/>
        <v>45</v>
      </c>
      <c r="AJ241" s="554">
        <f t="shared" si="79"/>
        <v>0.9375</v>
      </c>
      <c r="AK241" s="764" t="str">
        <f t="shared" si="85"/>
        <v>De acuerdo con lo programado</v>
      </c>
      <c r="AL241" s="856"/>
    </row>
    <row r="242" spans="1:38" ht="48" customHeight="1">
      <c r="A242" s="267">
        <f t="shared" si="89"/>
        <v>224</v>
      </c>
      <c r="B242" s="267">
        <v>12</v>
      </c>
      <c r="C242" s="267">
        <v>0</v>
      </c>
      <c r="D242" s="267">
        <v>0</v>
      </c>
      <c r="E242" s="267" t="s">
        <v>3799</v>
      </c>
      <c r="F242" s="731" t="s">
        <v>4059</v>
      </c>
      <c r="G242" s="732" t="s">
        <v>136</v>
      </c>
      <c r="H242" s="732" t="s">
        <v>193</v>
      </c>
      <c r="I242" s="729">
        <v>2</v>
      </c>
      <c r="J242" s="729">
        <v>2</v>
      </c>
      <c r="K242" s="268">
        <f t="shared" si="86"/>
        <v>4</v>
      </c>
      <c r="L242" s="729">
        <v>2</v>
      </c>
      <c r="M242" s="729">
        <v>2</v>
      </c>
      <c r="N242" s="530">
        <f t="shared" si="87"/>
        <v>4</v>
      </c>
      <c r="O242" s="530">
        <f t="shared" si="88"/>
        <v>8</v>
      </c>
      <c r="P242" s="730"/>
      <c r="Q242" s="635" t="s">
        <v>4056</v>
      </c>
      <c r="R242" s="635" t="s">
        <v>4057</v>
      </c>
      <c r="S242" s="672">
        <v>1</v>
      </c>
      <c r="T242" s="551">
        <f t="shared" si="75"/>
        <v>0.5</v>
      </c>
      <c r="U242" s="764" t="str">
        <f t="shared" si="81"/>
        <v>Atraso Leve</v>
      </c>
      <c r="V242" s="771"/>
      <c r="W242" s="552">
        <v>8</v>
      </c>
      <c r="X242" s="551">
        <f t="shared" si="76"/>
        <v>4</v>
      </c>
      <c r="Y242" s="764" t="str">
        <f t="shared" si="82"/>
        <v>De acuerdo con lo programado</v>
      </c>
      <c r="Z242" s="764" t="s">
        <v>4060</v>
      </c>
      <c r="AA242" s="553">
        <v>4</v>
      </c>
      <c r="AB242" s="551">
        <f t="shared" si="77"/>
        <v>2</v>
      </c>
      <c r="AC242" s="764" t="str">
        <f t="shared" si="83"/>
        <v>De acuerdo con lo programado</v>
      </c>
      <c r="AD242" s="765"/>
      <c r="AE242" s="578">
        <v>2</v>
      </c>
      <c r="AF242" s="551">
        <f t="shared" si="78"/>
        <v>1</v>
      </c>
      <c r="AG242" s="764" t="str">
        <f t="shared" si="84"/>
        <v>De acuerdo con lo programado</v>
      </c>
      <c r="AH242" s="764"/>
      <c r="AI242" s="569">
        <f t="shared" si="80"/>
        <v>15</v>
      </c>
      <c r="AJ242" s="554">
        <f t="shared" si="79"/>
        <v>1.875</v>
      </c>
      <c r="AK242" s="764" t="str">
        <f t="shared" si="85"/>
        <v>De acuerdo con lo programado</v>
      </c>
      <c r="AL242" s="1082" t="s">
        <v>4061</v>
      </c>
    </row>
    <row r="243" spans="1:38" ht="48" customHeight="1">
      <c r="A243" s="267">
        <f t="shared" si="89"/>
        <v>225</v>
      </c>
      <c r="B243" s="267">
        <v>12</v>
      </c>
      <c r="C243" s="267">
        <v>0</v>
      </c>
      <c r="D243" s="267">
        <v>0</v>
      </c>
      <c r="E243" s="267" t="s">
        <v>3799</v>
      </c>
      <c r="F243" s="731" t="s">
        <v>3969</v>
      </c>
      <c r="G243" s="732" t="s">
        <v>136</v>
      </c>
      <c r="H243" s="732" t="s">
        <v>193</v>
      </c>
      <c r="I243" s="553">
        <v>0</v>
      </c>
      <c r="J243" s="729">
        <v>3</v>
      </c>
      <c r="K243" s="268">
        <f t="shared" si="86"/>
        <v>3</v>
      </c>
      <c r="L243" s="729">
        <v>3</v>
      </c>
      <c r="M243" s="729">
        <v>3</v>
      </c>
      <c r="N243" s="530">
        <f t="shared" si="87"/>
        <v>6</v>
      </c>
      <c r="O243" s="530">
        <f t="shared" si="88"/>
        <v>9</v>
      </c>
      <c r="P243" s="730"/>
      <c r="Q243" s="635" t="s">
        <v>4044</v>
      </c>
      <c r="R243" s="635" t="s">
        <v>4062</v>
      </c>
      <c r="S243" s="672">
        <v>2</v>
      </c>
      <c r="T243" s="551" t="str">
        <f t="shared" si="75"/>
        <v>No hay Programación</v>
      </c>
      <c r="U243" s="764" t="str">
        <f t="shared" si="81"/>
        <v>De acuerdo con lo programado</v>
      </c>
      <c r="V243" s="771"/>
      <c r="W243" s="552">
        <v>3</v>
      </c>
      <c r="X243" s="551">
        <f t="shared" si="76"/>
        <v>1</v>
      </c>
      <c r="Y243" s="764" t="str">
        <f t="shared" si="82"/>
        <v>De acuerdo con lo programado</v>
      </c>
      <c r="Z243" s="764"/>
      <c r="AA243" s="553">
        <v>4</v>
      </c>
      <c r="AB243" s="551">
        <f t="shared" si="77"/>
        <v>1.3333333333333333</v>
      </c>
      <c r="AC243" s="764" t="str">
        <f t="shared" si="83"/>
        <v>De acuerdo con lo programado</v>
      </c>
      <c r="AD243" s="765"/>
      <c r="AE243" s="578">
        <v>3</v>
      </c>
      <c r="AF243" s="551">
        <f t="shared" si="78"/>
        <v>1</v>
      </c>
      <c r="AG243" s="764" t="str">
        <f t="shared" si="84"/>
        <v>De acuerdo con lo programado</v>
      </c>
      <c r="AH243" s="764"/>
      <c r="AI243" s="569">
        <f t="shared" si="80"/>
        <v>12</v>
      </c>
      <c r="AJ243" s="554">
        <f t="shared" si="79"/>
        <v>1.3333333333333333</v>
      </c>
      <c r="AK243" s="764" t="str">
        <f t="shared" si="85"/>
        <v>De acuerdo con lo programado</v>
      </c>
      <c r="AL243" s="1082" t="s">
        <v>4063</v>
      </c>
    </row>
    <row r="244" spans="1:38" ht="48" customHeight="1">
      <c r="A244" s="267">
        <f t="shared" si="89"/>
        <v>226</v>
      </c>
      <c r="B244" s="267">
        <v>12</v>
      </c>
      <c r="C244" s="267">
        <v>0</v>
      </c>
      <c r="D244" s="267">
        <v>0</v>
      </c>
      <c r="E244" s="267" t="s">
        <v>3799</v>
      </c>
      <c r="F244" s="736" t="s">
        <v>260</v>
      </c>
      <c r="G244" s="732"/>
      <c r="H244" s="732"/>
      <c r="I244" s="553">
        <v>0</v>
      </c>
      <c r="J244" s="729">
        <v>1</v>
      </c>
      <c r="K244" s="268">
        <f t="shared" si="86"/>
        <v>1</v>
      </c>
      <c r="L244" s="553">
        <v>0</v>
      </c>
      <c r="M244" s="553">
        <v>0</v>
      </c>
      <c r="N244" s="530">
        <f t="shared" si="87"/>
        <v>0</v>
      </c>
      <c r="O244" s="530">
        <f t="shared" si="88"/>
        <v>1</v>
      </c>
      <c r="P244" s="730"/>
      <c r="Q244" s="635"/>
      <c r="R244" s="635"/>
      <c r="S244" s="553">
        <v>0</v>
      </c>
      <c r="T244" s="551" t="str">
        <f t="shared" si="75"/>
        <v>No hay Programación</v>
      </c>
      <c r="U244" s="764" t="str">
        <f t="shared" si="81"/>
        <v>De acuerdo con lo programado</v>
      </c>
      <c r="V244" s="771"/>
      <c r="W244" s="553">
        <v>0</v>
      </c>
      <c r="X244" s="551">
        <f t="shared" si="76"/>
        <v>0</v>
      </c>
      <c r="Y244" s="764" t="str">
        <f t="shared" si="82"/>
        <v>En riesgo en cumplimiento</v>
      </c>
      <c r="Z244" s="764"/>
      <c r="AA244" s="553">
        <v>0</v>
      </c>
      <c r="AB244" s="551" t="str">
        <f t="shared" si="77"/>
        <v>No hay Programación</v>
      </c>
      <c r="AC244" s="764" t="str">
        <f t="shared" si="83"/>
        <v>De acuerdo con lo programado</v>
      </c>
      <c r="AD244" s="765"/>
      <c r="AE244" s="578">
        <v>0</v>
      </c>
      <c r="AF244" s="551" t="str">
        <f t="shared" si="78"/>
        <v>No hay Programación</v>
      </c>
      <c r="AG244" s="764" t="str">
        <f t="shared" si="84"/>
        <v>De acuerdo con lo programado</v>
      </c>
      <c r="AH244" s="764"/>
      <c r="AI244" s="552">
        <v>0</v>
      </c>
      <c r="AJ244" s="554">
        <f t="shared" si="79"/>
        <v>0</v>
      </c>
      <c r="AK244" s="764" t="str">
        <f t="shared" si="85"/>
        <v>En riesgo en cumplimiento</v>
      </c>
      <c r="AL244" s="1082" t="s">
        <v>4064</v>
      </c>
    </row>
    <row r="245" spans="1:38" ht="48" customHeight="1" thickTop="1" thickBot="1">
      <c r="A245" s="267">
        <f t="shared" si="89"/>
        <v>227</v>
      </c>
      <c r="B245" s="267">
        <v>12</v>
      </c>
      <c r="C245" s="267">
        <v>0</v>
      </c>
      <c r="D245" s="267">
        <v>0</v>
      </c>
      <c r="E245" s="267" t="s">
        <v>3799</v>
      </c>
      <c r="F245" s="731" t="s">
        <v>4065</v>
      </c>
      <c r="G245" s="732" t="s">
        <v>164</v>
      </c>
      <c r="H245" s="732" t="s">
        <v>2973</v>
      </c>
      <c r="I245" s="729">
        <v>6</v>
      </c>
      <c r="J245" s="729">
        <v>6</v>
      </c>
      <c r="K245" s="268">
        <f t="shared" si="86"/>
        <v>12</v>
      </c>
      <c r="L245" s="729">
        <v>6</v>
      </c>
      <c r="M245" s="729">
        <v>6</v>
      </c>
      <c r="N245" s="530">
        <f t="shared" si="87"/>
        <v>12</v>
      </c>
      <c r="O245" s="530">
        <f t="shared" si="88"/>
        <v>24</v>
      </c>
      <c r="P245" s="730"/>
      <c r="Q245" s="635" t="s">
        <v>4029</v>
      </c>
      <c r="R245" s="635" t="s">
        <v>4066</v>
      </c>
      <c r="S245" s="672">
        <v>2</v>
      </c>
      <c r="T245" s="551">
        <f t="shared" si="75"/>
        <v>0.33333333333333331</v>
      </c>
      <c r="U245" s="764" t="str">
        <f t="shared" si="81"/>
        <v>En riesgo en cumplimiento</v>
      </c>
      <c r="V245" s="771"/>
      <c r="W245" s="552">
        <v>6</v>
      </c>
      <c r="X245" s="551">
        <f t="shared" si="76"/>
        <v>1</v>
      </c>
      <c r="Y245" s="764" t="str">
        <f t="shared" si="82"/>
        <v>De acuerdo con lo programado</v>
      </c>
      <c r="Z245" s="764"/>
      <c r="AA245" s="553">
        <v>4</v>
      </c>
      <c r="AB245" s="551">
        <f t="shared" si="77"/>
        <v>0.66666666666666663</v>
      </c>
      <c r="AC245" s="764" t="str">
        <f t="shared" si="83"/>
        <v>Atraso Leve</v>
      </c>
      <c r="AD245" s="765"/>
      <c r="AE245" s="578">
        <v>6</v>
      </c>
      <c r="AF245" s="551">
        <f t="shared" si="78"/>
        <v>1</v>
      </c>
      <c r="AG245" s="764" t="str">
        <f t="shared" si="84"/>
        <v>De acuerdo con lo programado</v>
      </c>
      <c r="AH245" s="764"/>
      <c r="AI245" s="569">
        <f t="shared" si="80"/>
        <v>18</v>
      </c>
      <c r="AJ245" s="554">
        <f t="shared" si="79"/>
        <v>0.75</v>
      </c>
      <c r="AK245" s="764" t="str">
        <f t="shared" si="85"/>
        <v>Atraso Leve</v>
      </c>
      <c r="AL245" s="856"/>
    </row>
    <row r="246" spans="1:38" ht="48" customHeight="1" thickTop="1" thickBot="1">
      <c r="A246" s="267">
        <f t="shared" si="89"/>
        <v>228</v>
      </c>
      <c r="B246" s="267">
        <v>12</v>
      </c>
      <c r="C246" s="267">
        <v>0</v>
      </c>
      <c r="D246" s="267">
        <v>0</v>
      </c>
      <c r="E246" s="267" t="s">
        <v>3799</v>
      </c>
      <c r="F246" s="731" t="s">
        <v>4067</v>
      </c>
      <c r="G246" s="732" t="s">
        <v>164</v>
      </c>
      <c r="H246" s="732" t="s">
        <v>210</v>
      </c>
      <c r="I246" s="729">
        <v>8</v>
      </c>
      <c r="J246" s="729">
        <v>7</v>
      </c>
      <c r="K246" s="268">
        <f t="shared" si="86"/>
        <v>15</v>
      </c>
      <c r="L246" s="729">
        <v>8</v>
      </c>
      <c r="M246" s="729">
        <v>7</v>
      </c>
      <c r="N246" s="530">
        <f t="shared" si="87"/>
        <v>15</v>
      </c>
      <c r="O246" s="530">
        <f t="shared" si="88"/>
        <v>30</v>
      </c>
      <c r="P246" s="730"/>
      <c r="Q246" s="635" t="s">
        <v>4018</v>
      </c>
      <c r="R246" s="635" t="s">
        <v>4066</v>
      </c>
      <c r="S246" s="672">
        <v>2</v>
      </c>
      <c r="T246" s="551">
        <f t="shared" si="75"/>
        <v>0.25</v>
      </c>
      <c r="U246" s="764" t="str">
        <f t="shared" si="81"/>
        <v>En riesgo en cumplimiento</v>
      </c>
      <c r="V246" s="771"/>
      <c r="W246" s="552">
        <v>7</v>
      </c>
      <c r="X246" s="551">
        <f t="shared" si="76"/>
        <v>1</v>
      </c>
      <c r="Y246" s="764" t="str">
        <f t="shared" si="82"/>
        <v>De acuerdo con lo programado</v>
      </c>
      <c r="Z246" s="764"/>
      <c r="AA246" s="553">
        <v>8</v>
      </c>
      <c r="AB246" s="551">
        <f t="shared" si="77"/>
        <v>1</v>
      </c>
      <c r="AC246" s="764" t="str">
        <f t="shared" si="83"/>
        <v>De acuerdo con lo programado</v>
      </c>
      <c r="AD246" s="765"/>
      <c r="AE246" s="578">
        <v>7</v>
      </c>
      <c r="AF246" s="551">
        <f t="shared" si="78"/>
        <v>1</v>
      </c>
      <c r="AG246" s="764" t="str">
        <f t="shared" si="84"/>
        <v>De acuerdo con lo programado</v>
      </c>
      <c r="AH246" s="764"/>
      <c r="AI246" s="569">
        <f t="shared" si="80"/>
        <v>24</v>
      </c>
      <c r="AJ246" s="554">
        <f t="shared" si="79"/>
        <v>0.8</v>
      </c>
      <c r="AK246" s="764" t="str">
        <f t="shared" si="85"/>
        <v>Atraso Leve</v>
      </c>
      <c r="AL246" s="856"/>
    </row>
    <row r="247" spans="1:38" ht="48" customHeight="1" thickTop="1" thickBot="1">
      <c r="A247" s="267">
        <f t="shared" si="89"/>
        <v>229</v>
      </c>
      <c r="B247" s="267">
        <v>12</v>
      </c>
      <c r="C247" s="267">
        <v>0</v>
      </c>
      <c r="D247" s="267">
        <v>0</v>
      </c>
      <c r="E247" s="267" t="s">
        <v>3799</v>
      </c>
      <c r="F247" s="731" t="s">
        <v>4068</v>
      </c>
      <c r="G247" s="732" t="s">
        <v>164</v>
      </c>
      <c r="H247" s="732" t="s">
        <v>2973</v>
      </c>
      <c r="I247" s="729">
        <v>4</v>
      </c>
      <c r="J247" s="553">
        <v>0</v>
      </c>
      <c r="K247" s="268">
        <f t="shared" si="86"/>
        <v>4</v>
      </c>
      <c r="L247" s="553">
        <v>0</v>
      </c>
      <c r="M247" s="553">
        <v>0</v>
      </c>
      <c r="N247" s="530">
        <f t="shared" si="87"/>
        <v>0</v>
      </c>
      <c r="O247" s="530">
        <f t="shared" si="88"/>
        <v>4</v>
      </c>
      <c r="P247" s="730"/>
      <c r="Q247" s="635" t="s">
        <v>3984</v>
      </c>
      <c r="R247" s="635" t="s">
        <v>4069</v>
      </c>
      <c r="S247" s="672">
        <v>4</v>
      </c>
      <c r="T247" s="551">
        <f t="shared" si="75"/>
        <v>1</v>
      </c>
      <c r="U247" s="764" t="str">
        <f t="shared" si="81"/>
        <v>De acuerdo con lo programado</v>
      </c>
      <c r="V247" s="771"/>
      <c r="W247" s="553">
        <v>0</v>
      </c>
      <c r="X247" s="551" t="str">
        <f t="shared" si="76"/>
        <v>No hay Programación</v>
      </c>
      <c r="Y247" s="764" t="str">
        <f t="shared" si="82"/>
        <v>De acuerdo con lo programado</v>
      </c>
      <c r="Z247" s="764"/>
      <c r="AA247" s="553">
        <v>0</v>
      </c>
      <c r="AB247" s="551" t="str">
        <f t="shared" si="77"/>
        <v>No hay Programación</v>
      </c>
      <c r="AC247" s="764" t="str">
        <f t="shared" si="83"/>
        <v>De acuerdo con lo programado</v>
      </c>
      <c r="AD247" s="765"/>
      <c r="AE247" s="578">
        <v>0</v>
      </c>
      <c r="AF247" s="551" t="str">
        <f t="shared" si="78"/>
        <v>No hay Programación</v>
      </c>
      <c r="AG247" s="764" t="str">
        <f t="shared" si="84"/>
        <v>De acuerdo con lo programado</v>
      </c>
      <c r="AH247" s="764"/>
      <c r="AI247" s="569">
        <f t="shared" si="80"/>
        <v>4</v>
      </c>
      <c r="AJ247" s="554">
        <f t="shared" si="79"/>
        <v>1</v>
      </c>
      <c r="AK247" s="764" t="str">
        <f t="shared" si="85"/>
        <v>De acuerdo con lo programado</v>
      </c>
      <c r="AL247" s="856"/>
    </row>
    <row r="248" spans="1:38" ht="48" customHeight="1" thickTop="1" thickBot="1">
      <c r="A248" s="267">
        <f t="shared" si="89"/>
        <v>230</v>
      </c>
      <c r="B248" s="267">
        <v>12</v>
      </c>
      <c r="C248" s="267">
        <v>0</v>
      </c>
      <c r="D248" s="267">
        <v>0</v>
      </c>
      <c r="E248" s="267" t="s">
        <v>3799</v>
      </c>
      <c r="F248" s="731" t="s">
        <v>4070</v>
      </c>
      <c r="G248" s="732" t="s">
        <v>164</v>
      </c>
      <c r="H248" s="732" t="s">
        <v>210</v>
      </c>
      <c r="I248" s="729">
        <v>55</v>
      </c>
      <c r="J248" s="553">
        <v>0</v>
      </c>
      <c r="K248" s="268">
        <f t="shared" si="86"/>
        <v>55</v>
      </c>
      <c r="L248" s="553">
        <v>0</v>
      </c>
      <c r="M248" s="553">
        <v>0</v>
      </c>
      <c r="N248" s="530">
        <f t="shared" si="87"/>
        <v>0</v>
      </c>
      <c r="O248" s="530">
        <f t="shared" si="88"/>
        <v>55</v>
      </c>
      <c r="P248" s="730"/>
      <c r="Q248" s="635" t="s">
        <v>3984</v>
      </c>
      <c r="R248" s="635" t="s">
        <v>4066</v>
      </c>
      <c r="S248" s="672">
        <v>40</v>
      </c>
      <c r="T248" s="551">
        <f t="shared" si="75"/>
        <v>0.72727272727272729</v>
      </c>
      <c r="U248" s="764" t="str">
        <f t="shared" si="81"/>
        <v>Atraso Leve</v>
      </c>
      <c r="V248" s="771"/>
      <c r="W248" s="553">
        <v>0</v>
      </c>
      <c r="X248" s="551" t="str">
        <f t="shared" si="76"/>
        <v>No hay Programación</v>
      </c>
      <c r="Y248" s="764" t="str">
        <f t="shared" si="82"/>
        <v>De acuerdo con lo programado</v>
      </c>
      <c r="Z248" s="764"/>
      <c r="AA248" s="553">
        <v>0</v>
      </c>
      <c r="AB248" s="551" t="str">
        <f t="shared" si="77"/>
        <v>No hay Programación</v>
      </c>
      <c r="AC248" s="764" t="str">
        <f t="shared" si="83"/>
        <v>De acuerdo con lo programado</v>
      </c>
      <c r="AD248" s="765"/>
      <c r="AE248" s="578">
        <v>0</v>
      </c>
      <c r="AF248" s="551" t="str">
        <f t="shared" si="78"/>
        <v>No hay Programación</v>
      </c>
      <c r="AG248" s="764" t="str">
        <f t="shared" si="84"/>
        <v>De acuerdo con lo programado</v>
      </c>
      <c r="AH248" s="764"/>
      <c r="AI248" s="569">
        <f t="shared" si="80"/>
        <v>40</v>
      </c>
      <c r="AJ248" s="554">
        <f t="shared" si="79"/>
        <v>0.72727272727272729</v>
      </c>
      <c r="AK248" s="764" t="str">
        <f t="shared" si="85"/>
        <v>Atraso Leve</v>
      </c>
      <c r="AL248" s="856"/>
    </row>
    <row r="249" spans="1:38" ht="48" customHeight="1" thickTop="1" thickBot="1">
      <c r="A249" s="267">
        <f t="shared" si="89"/>
        <v>231</v>
      </c>
      <c r="B249" s="267">
        <v>12</v>
      </c>
      <c r="C249" s="267">
        <v>0</v>
      </c>
      <c r="D249" s="267">
        <v>0</v>
      </c>
      <c r="E249" s="267" t="s">
        <v>3799</v>
      </c>
      <c r="F249" s="731" t="s">
        <v>4071</v>
      </c>
      <c r="G249" s="732" t="s">
        <v>164</v>
      </c>
      <c r="H249" s="732" t="s">
        <v>210</v>
      </c>
      <c r="I249" s="553">
        <v>0</v>
      </c>
      <c r="J249" s="553">
        <v>0</v>
      </c>
      <c r="K249" s="268">
        <f t="shared" si="86"/>
        <v>0</v>
      </c>
      <c r="L249" s="729">
        <v>1</v>
      </c>
      <c r="M249" s="553">
        <v>0</v>
      </c>
      <c r="N249" s="530">
        <f t="shared" si="87"/>
        <v>1</v>
      </c>
      <c r="O249" s="530">
        <f t="shared" si="88"/>
        <v>1</v>
      </c>
      <c r="P249" s="730"/>
      <c r="Q249" s="635" t="s">
        <v>4044</v>
      </c>
      <c r="R249" s="635" t="s">
        <v>4066</v>
      </c>
      <c r="S249" s="672">
        <v>1</v>
      </c>
      <c r="T249" s="551" t="str">
        <f t="shared" si="75"/>
        <v>No hay Programación</v>
      </c>
      <c r="U249" s="764" t="str">
        <f t="shared" si="81"/>
        <v>De acuerdo con lo programado</v>
      </c>
      <c r="V249" s="771"/>
      <c r="W249" s="553">
        <v>0</v>
      </c>
      <c r="X249" s="551" t="str">
        <f t="shared" si="76"/>
        <v>No hay Programación</v>
      </c>
      <c r="Y249" s="764" t="str">
        <f t="shared" si="82"/>
        <v>De acuerdo con lo programado</v>
      </c>
      <c r="Z249" s="764"/>
      <c r="AA249" s="553">
        <v>0</v>
      </c>
      <c r="AB249" s="551">
        <f t="shared" si="77"/>
        <v>0</v>
      </c>
      <c r="AC249" s="764" t="str">
        <f t="shared" si="83"/>
        <v>En riesgo en cumplimiento</v>
      </c>
      <c r="AD249" s="765"/>
      <c r="AE249" s="578">
        <v>0</v>
      </c>
      <c r="AF249" s="551" t="str">
        <f t="shared" si="78"/>
        <v>No hay Programación</v>
      </c>
      <c r="AG249" s="764" t="str">
        <f t="shared" si="84"/>
        <v>De acuerdo con lo programado</v>
      </c>
      <c r="AH249" s="764"/>
      <c r="AI249" s="569">
        <f t="shared" si="80"/>
        <v>1</v>
      </c>
      <c r="AJ249" s="554">
        <f t="shared" si="79"/>
        <v>1</v>
      </c>
      <c r="AK249" s="764" t="str">
        <f t="shared" si="85"/>
        <v>De acuerdo con lo programado</v>
      </c>
      <c r="AL249" s="856"/>
    </row>
    <row r="250" spans="1:38" ht="48" customHeight="1" thickTop="1" thickBot="1">
      <c r="A250" s="267">
        <f t="shared" si="89"/>
        <v>232</v>
      </c>
      <c r="B250" s="267">
        <v>12</v>
      </c>
      <c r="C250" s="267">
        <v>0</v>
      </c>
      <c r="D250" s="267">
        <v>0</v>
      </c>
      <c r="E250" s="267" t="s">
        <v>3799</v>
      </c>
      <c r="F250" s="731" t="s">
        <v>4072</v>
      </c>
      <c r="G250" s="732" t="s">
        <v>164</v>
      </c>
      <c r="H250" s="732" t="s">
        <v>2973</v>
      </c>
      <c r="I250" s="729">
        <v>2</v>
      </c>
      <c r="J250" s="729">
        <v>2</v>
      </c>
      <c r="K250" s="268">
        <f t="shared" si="86"/>
        <v>4</v>
      </c>
      <c r="L250" s="729">
        <v>3</v>
      </c>
      <c r="M250" s="729">
        <v>3</v>
      </c>
      <c r="N250" s="530">
        <f t="shared" si="87"/>
        <v>6</v>
      </c>
      <c r="O250" s="530">
        <f t="shared" si="88"/>
        <v>10</v>
      </c>
      <c r="P250" s="730"/>
      <c r="Q250" s="635" t="s">
        <v>4029</v>
      </c>
      <c r="R250" s="635" t="s">
        <v>4073</v>
      </c>
      <c r="S250" s="672">
        <v>1</v>
      </c>
      <c r="T250" s="551">
        <f t="shared" si="75"/>
        <v>0.5</v>
      </c>
      <c r="U250" s="764" t="str">
        <f t="shared" si="81"/>
        <v>Atraso Leve</v>
      </c>
      <c r="V250" s="771"/>
      <c r="W250" s="552">
        <v>2</v>
      </c>
      <c r="X250" s="551">
        <f t="shared" si="76"/>
        <v>1</v>
      </c>
      <c r="Y250" s="764" t="str">
        <f t="shared" si="82"/>
        <v>De acuerdo con lo programado</v>
      </c>
      <c r="Z250" s="764"/>
      <c r="AA250" s="553">
        <v>3</v>
      </c>
      <c r="AB250" s="551">
        <f t="shared" si="77"/>
        <v>1</v>
      </c>
      <c r="AC250" s="764" t="str">
        <f t="shared" si="83"/>
        <v>De acuerdo con lo programado</v>
      </c>
      <c r="AD250" s="765"/>
      <c r="AE250" s="578">
        <v>3</v>
      </c>
      <c r="AF250" s="551">
        <f t="shared" si="78"/>
        <v>1</v>
      </c>
      <c r="AG250" s="764" t="str">
        <f t="shared" si="84"/>
        <v>De acuerdo con lo programado</v>
      </c>
      <c r="AH250" s="764"/>
      <c r="AI250" s="569">
        <f t="shared" si="80"/>
        <v>9</v>
      </c>
      <c r="AJ250" s="554">
        <f t="shared" si="79"/>
        <v>0.9</v>
      </c>
      <c r="AK250" s="764" t="str">
        <f t="shared" si="85"/>
        <v>De acuerdo con lo programado</v>
      </c>
      <c r="AL250" s="856"/>
    </row>
    <row r="251" spans="1:38" ht="48" customHeight="1" thickTop="1" thickBot="1">
      <c r="A251" s="267">
        <f t="shared" si="89"/>
        <v>233</v>
      </c>
      <c r="B251" s="267">
        <v>12</v>
      </c>
      <c r="C251" s="267">
        <v>0</v>
      </c>
      <c r="D251" s="267">
        <v>0</v>
      </c>
      <c r="E251" s="267" t="s">
        <v>3799</v>
      </c>
      <c r="F251" s="731" t="s">
        <v>4074</v>
      </c>
      <c r="G251" s="732" t="s">
        <v>164</v>
      </c>
      <c r="H251" s="732" t="s">
        <v>210</v>
      </c>
      <c r="I251" s="729">
        <v>2</v>
      </c>
      <c r="J251" s="729">
        <v>2</v>
      </c>
      <c r="K251" s="268">
        <f t="shared" si="86"/>
        <v>4</v>
      </c>
      <c r="L251" s="729">
        <v>3</v>
      </c>
      <c r="M251" s="729">
        <v>3</v>
      </c>
      <c r="N251" s="530">
        <f t="shared" si="87"/>
        <v>6</v>
      </c>
      <c r="O251" s="530">
        <f t="shared" si="88"/>
        <v>10</v>
      </c>
      <c r="P251" s="730"/>
      <c r="Q251" s="635" t="s">
        <v>4018</v>
      </c>
      <c r="R251" s="635" t="s">
        <v>4066</v>
      </c>
      <c r="S251" s="672">
        <v>1</v>
      </c>
      <c r="T251" s="551">
        <f t="shared" si="75"/>
        <v>0.5</v>
      </c>
      <c r="U251" s="764" t="str">
        <f t="shared" si="81"/>
        <v>Atraso Leve</v>
      </c>
      <c r="V251" s="771"/>
      <c r="W251" s="552">
        <v>2</v>
      </c>
      <c r="X251" s="551">
        <f t="shared" si="76"/>
        <v>1</v>
      </c>
      <c r="Y251" s="764" t="str">
        <f t="shared" si="82"/>
        <v>De acuerdo con lo programado</v>
      </c>
      <c r="Z251" s="764"/>
      <c r="AA251" s="553">
        <v>3</v>
      </c>
      <c r="AB251" s="551">
        <f t="shared" si="77"/>
        <v>1</v>
      </c>
      <c r="AC251" s="764" t="str">
        <f t="shared" si="83"/>
        <v>De acuerdo con lo programado</v>
      </c>
      <c r="AD251" s="765"/>
      <c r="AE251" s="578">
        <v>3</v>
      </c>
      <c r="AF251" s="551">
        <f t="shared" si="78"/>
        <v>1</v>
      </c>
      <c r="AG251" s="764" t="str">
        <f t="shared" si="84"/>
        <v>De acuerdo con lo programado</v>
      </c>
      <c r="AH251" s="764"/>
      <c r="AI251" s="569">
        <f t="shared" si="80"/>
        <v>9</v>
      </c>
      <c r="AJ251" s="554">
        <f t="shared" si="79"/>
        <v>0.9</v>
      </c>
      <c r="AK251" s="764" t="str">
        <f t="shared" si="85"/>
        <v>De acuerdo con lo programado</v>
      </c>
      <c r="AL251" s="856"/>
    </row>
    <row r="252" spans="1:38" ht="48" customHeight="1">
      <c r="A252" s="267">
        <f t="shared" si="89"/>
        <v>234</v>
      </c>
      <c r="B252" s="267">
        <v>12</v>
      </c>
      <c r="C252" s="267">
        <v>0</v>
      </c>
      <c r="D252" s="267">
        <v>0</v>
      </c>
      <c r="E252" s="267" t="s">
        <v>3799</v>
      </c>
      <c r="F252" s="731" t="s">
        <v>4075</v>
      </c>
      <c r="G252" s="732" t="s">
        <v>164</v>
      </c>
      <c r="H252" s="732" t="s">
        <v>210</v>
      </c>
      <c r="I252" s="729">
        <v>20</v>
      </c>
      <c r="J252" s="729">
        <v>20</v>
      </c>
      <c r="K252" s="268">
        <f t="shared" si="86"/>
        <v>40</v>
      </c>
      <c r="L252" s="729">
        <v>20</v>
      </c>
      <c r="M252" s="729">
        <v>20</v>
      </c>
      <c r="N252" s="530">
        <f t="shared" si="87"/>
        <v>40</v>
      </c>
      <c r="O252" s="530">
        <f t="shared" si="88"/>
        <v>80</v>
      </c>
      <c r="P252" s="730"/>
      <c r="Q252" s="635" t="s">
        <v>4018</v>
      </c>
      <c r="R252" s="635" t="s">
        <v>4076</v>
      </c>
      <c r="S252" s="553">
        <v>0</v>
      </c>
      <c r="T252" s="551">
        <f t="shared" si="75"/>
        <v>0</v>
      </c>
      <c r="U252" s="764" t="str">
        <f t="shared" si="81"/>
        <v>En riesgo en cumplimiento</v>
      </c>
      <c r="V252" s="771"/>
      <c r="W252" s="553">
        <v>0</v>
      </c>
      <c r="X252" s="551">
        <f t="shared" si="76"/>
        <v>0</v>
      </c>
      <c r="Y252" s="764" t="str">
        <f t="shared" si="82"/>
        <v>En riesgo en cumplimiento</v>
      </c>
      <c r="Z252" s="764"/>
      <c r="AA252" s="553">
        <v>29</v>
      </c>
      <c r="AB252" s="551">
        <f t="shared" si="77"/>
        <v>1.45</v>
      </c>
      <c r="AC252" s="764" t="str">
        <f t="shared" si="83"/>
        <v>De acuerdo con lo programado</v>
      </c>
      <c r="AD252" s="765"/>
      <c r="AE252" s="578">
        <v>3</v>
      </c>
      <c r="AF252" s="551">
        <f t="shared" si="78"/>
        <v>0.15</v>
      </c>
      <c r="AG252" s="764" t="str">
        <f t="shared" si="84"/>
        <v>En riesgo en cumplimiento</v>
      </c>
      <c r="AH252" s="764"/>
      <c r="AI252" s="552">
        <v>0</v>
      </c>
      <c r="AJ252" s="554">
        <f t="shared" si="79"/>
        <v>0</v>
      </c>
      <c r="AK252" s="764" t="str">
        <f t="shared" si="85"/>
        <v>En riesgo en cumplimiento</v>
      </c>
      <c r="AL252" s="1082" t="s">
        <v>4077</v>
      </c>
    </row>
    <row r="253" spans="1:38" ht="48" customHeight="1">
      <c r="A253" s="267">
        <f t="shared" si="89"/>
        <v>235</v>
      </c>
      <c r="B253" s="267">
        <v>12</v>
      </c>
      <c r="C253" s="267">
        <v>0</v>
      </c>
      <c r="D253" s="267">
        <v>0</v>
      </c>
      <c r="E253" s="267" t="s">
        <v>3799</v>
      </c>
      <c r="F253" s="731" t="s">
        <v>4078</v>
      </c>
      <c r="G253" s="732" t="s">
        <v>164</v>
      </c>
      <c r="H253" s="732" t="s">
        <v>210</v>
      </c>
      <c r="I253" s="553">
        <v>0</v>
      </c>
      <c r="J253" s="553">
        <v>0</v>
      </c>
      <c r="K253" s="268">
        <f t="shared" si="86"/>
        <v>0</v>
      </c>
      <c r="L253" s="729">
        <v>1</v>
      </c>
      <c r="M253" s="553">
        <v>0</v>
      </c>
      <c r="N253" s="530">
        <f t="shared" si="87"/>
        <v>1</v>
      </c>
      <c r="O253" s="530">
        <f t="shared" si="88"/>
        <v>1</v>
      </c>
      <c r="P253" s="730"/>
      <c r="Q253" s="635" t="s">
        <v>3977</v>
      </c>
      <c r="R253" s="635" t="s">
        <v>4076</v>
      </c>
      <c r="S253" s="553">
        <v>0</v>
      </c>
      <c r="T253" s="551" t="str">
        <f t="shared" si="75"/>
        <v>No hay Programación</v>
      </c>
      <c r="U253" s="764" t="str">
        <f t="shared" si="81"/>
        <v>De acuerdo con lo programado</v>
      </c>
      <c r="V253" s="771"/>
      <c r="W253" s="553">
        <v>0</v>
      </c>
      <c r="X253" s="551" t="str">
        <f t="shared" si="76"/>
        <v>No hay Programación</v>
      </c>
      <c r="Y253" s="764" t="str">
        <f t="shared" si="82"/>
        <v>De acuerdo con lo programado</v>
      </c>
      <c r="Z253" s="764"/>
      <c r="AA253" s="553">
        <v>0</v>
      </c>
      <c r="AB253" s="551">
        <f t="shared" si="77"/>
        <v>0</v>
      </c>
      <c r="AC253" s="764" t="str">
        <f t="shared" si="83"/>
        <v>En riesgo en cumplimiento</v>
      </c>
      <c r="AD253" s="765"/>
      <c r="AE253" s="578">
        <v>1</v>
      </c>
      <c r="AF253" s="551" t="str">
        <f t="shared" si="78"/>
        <v>No hay Programación</v>
      </c>
      <c r="AG253" s="764" t="str">
        <f t="shared" si="84"/>
        <v>De acuerdo con lo programado</v>
      </c>
      <c r="AH253" s="764"/>
      <c r="AI253" s="552">
        <v>0</v>
      </c>
      <c r="AJ253" s="554">
        <f t="shared" si="79"/>
        <v>0</v>
      </c>
      <c r="AK253" s="764" t="str">
        <f t="shared" si="85"/>
        <v>En riesgo en cumplimiento</v>
      </c>
      <c r="AL253" s="1082" t="s">
        <v>4079</v>
      </c>
    </row>
    <row r="254" spans="1:38" ht="48" customHeight="1" thickTop="1" thickBot="1">
      <c r="A254" s="267">
        <f t="shared" si="89"/>
        <v>236</v>
      </c>
      <c r="B254" s="267">
        <v>12</v>
      </c>
      <c r="C254" s="267">
        <v>0</v>
      </c>
      <c r="D254" s="267">
        <v>0</v>
      </c>
      <c r="E254" s="267" t="s">
        <v>3799</v>
      </c>
      <c r="F254" s="731" t="s">
        <v>4080</v>
      </c>
      <c r="G254" s="732" t="s">
        <v>164</v>
      </c>
      <c r="H254" s="732" t="s">
        <v>210</v>
      </c>
      <c r="I254" s="729">
        <v>2</v>
      </c>
      <c r="J254" s="729">
        <v>2</v>
      </c>
      <c r="K254" s="268">
        <f t="shared" si="86"/>
        <v>4</v>
      </c>
      <c r="L254" s="729">
        <v>3</v>
      </c>
      <c r="M254" s="729">
        <v>3</v>
      </c>
      <c r="N254" s="530">
        <f t="shared" si="87"/>
        <v>6</v>
      </c>
      <c r="O254" s="530">
        <f t="shared" si="88"/>
        <v>10</v>
      </c>
      <c r="P254" s="730"/>
      <c r="Q254" s="635" t="s">
        <v>3977</v>
      </c>
      <c r="R254" s="635" t="s">
        <v>4081</v>
      </c>
      <c r="S254" s="672">
        <v>1</v>
      </c>
      <c r="T254" s="551">
        <f t="shared" si="75"/>
        <v>0.5</v>
      </c>
      <c r="U254" s="764" t="str">
        <f t="shared" si="81"/>
        <v>Atraso Leve</v>
      </c>
      <c r="V254" s="771"/>
      <c r="W254" s="552">
        <v>2</v>
      </c>
      <c r="X254" s="551">
        <f t="shared" si="76"/>
        <v>1</v>
      </c>
      <c r="Y254" s="764" t="str">
        <f t="shared" si="82"/>
        <v>De acuerdo con lo programado</v>
      </c>
      <c r="Z254" s="764"/>
      <c r="AA254" s="553">
        <v>3</v>
      </c>
      <c r="AB254" s="551">
        <f t="shared" si="77"/>
        <v>1</v>
      </c>
      <c r="AC254" s="764" t="str">
        <f t="shared" si="83"/>
        <v>De acuerdo con lo programado</v>
      </c>
      <c r="AD254" s="765"/>
      <c r="AE254" s="578">
        <v>3</v>
      </c>
      <c r="AF254" s="551">
        <f t="shared" si="78"/>
        <v>1</v>
      </c>
      <c r="AG254" s="764" t="str">
        <f t="shared" si="84"/>
        <v>De acuerdo con lo programado</v>
      </c>
      <c r="AH254" s="764"/>
      <c r="AI254" s="569">
        <f t="shared" si="80"/>
        <v>9</v>
      </c>
      <c r="AJ254" s="554">
        <f t="shared" si="79"/>
        <v>0.9</v>
      </c>
      <c r="AK254" s="764" t="str">
        <f t="shared" si="85"/>
        <v>De acuerdo con lo programado</v>
      </c>
      <c r="AL254" s="856"/>
    </row>
    <row r="255" spans="1:38" ht="48" customHeight="1">
      <c r="A255" s="267">
        <f t="shared" si="89"/>
        <v>237</v>
      </c>
      <c r="B255" s="267">
        <v>12</v>
      </c>
      <c r="C255" s="267">
        <v>0</v>
      </c>
      <c r="D255" s="267">
        <v>0</v>
      </c>
      <c r="E255" s="267" t="s">
        <v>3799</v>
      </c>
      <c r="F255" s="731" t="s">
        <v>4082</v>
      </c>
      <c r="G255" s="732" t="s">
        <v>164</v>
      </c>
      <c r="H255" s="732" t="s">
        <v>3991</v>
      </c>
      <c r="I255" s="729">
        <v>1</v>
      </c>
      <c r="J255" s="553">
        <v>0</v>
      </c>
      <c r="K255" s="268">
        <f t="shared" si="86"/>
        <v>1</v>
      </c>
      <c r="L255" s="729">
        <v>1</v>
      </c>
      <c r="M255" s="729">
        <v>3</v>
      </c>
      <c r="N255" s="530">
        <f t="shared" si="87"/>
        <v>4</v>
      </c>
      <c r="O255" s="530">
        <f t="shared" si="88"/>
        <v>5</v>
      </c>
      <c r="P255" s="730"/>
      <c r="Q255" s="635" t="s">
        <v>3977</v>
      </c>
      <c r="R255" s="635" t="s">
        <v>1419</v>
      </c>
      <c r="S255" s="553">
        <v>0</v>
      </c>
      <c r="T255" s="551">
        <f t="shared" si="75"/>
        <v>0</v>
      </c>
      <c r="U255" s="764" t="str">
        <f t="shared" si="81"/>
        <v>En riesgo en cumplimiento</v>
      </c>
      <c r="V255" s="771"/>
      <c r="W255" s="553">
        <v>0</v>
      </c>
      <c r="X255" s="551" t="str">
        <f t="shared" si="76"/>
        <v>No hay Programación</v>
      </c>
      <c r="Y255" s="764" t="str">
        <f t="shared" si="82"/>
        <v>De acuerdo con lo programado</v>
      </c>
      <c r="Z255" s="764"/>
      <c r="AA255" s="553">
        <v>0</v>
      </c>
      <c r="AB255" s="551">
        <f t="shared" si="77"/>
        <v>0</v>
      </c>
      <c r="AC255" s="764" t="str">
        <f t="shared" si="83"/>
        <v>En riesgo en cumplimiento</v>
      </c>
      <c r="AD255" s="765"/>
      <c r="AE255" s="578">
        <v>3</v>
      </c>
      <c r="AF255" s="551">
        <f t="shared" si="78"/>
        <v>1</v>
      </c>
      <c r="AG255" s="764" t="str">
        <f t="shared" si="84"/>
        <v>De acuerdo con lo programado</v>
      </c>
      <c r="AH255" s="764"/>
      <c r="AI255" s="552">
        <v>0</v>
      </c>
      <c r="AJ255" s="554">
        <f t="shared" si="79"/>
        <v>0</v>
      </c>
      <c r="AK255" s="764" t="str">
        <f t="shared" si="85"/>
        <v>En riesgo en cumplimiento</v>
      </c>
      <c r="AL255" s="1082" t="s">
        <v>4083</v>
      </c>
    </row>
    <row r="256" spans="1:38" ht="48" customHeight="1" thickTop="1" thickBot="1">
      <c r="A256" s="267">
        <f t="shared" si="89"/>
        <v>238</v>
      </c>
      <c r="B256" s="267">
        <v>12</v>
      </c>
      <c r="C256" s="267">
        <v>0</v>
      </c>
      <c r="D256" s="267">
        <v>0</v>
      </c>
      <c r="E256" s="267" t="s">
        <v>3799</v>
      </c>
      <c r="F256" s="731" t="s">
        <v>4084</v>
      </c>
      <c r="G256" s="732" t="s">
        <v>164</v>
      </c>
      <c r="H256" s="732" t="s">
        <v>2973</v>
      </c>
      <c r="I256" s="729">
        <v>17</v>
      </c>
      <c r="J256" s="729">
        <v>18</v>
      </c>
      <c r="K256" s="268">
        <f t="shared" si="86"/>
        <v>35</v>
      </c>
      <c r="L256" s="729">
        <v>17</v>
      </c>
      <c r="M256" s="729">
        <v>18</v>
      </c>
      <c r="N256" s="530">
        <f t="shared" si="87"/>
        <v>35</v>
      </c>
      <c r="O256" s="530">
        <f t="shared" si="88"/>
        <v>70</v>
      </c>
      <c r="P256" s="730"/>
      <c r="Q256" s="635" t="s">
        <v>3984</v>
      </c>
      <c r="R256" s="635" t="s">
        <v>4085</v>
      </c>
      <c r="S256" s="672">
        <v>8</v>
      </c>
      <c r="T256" s="551">
        <f t="shared" si="75"/>
        <v>0.47058823529411764</v>
      </c>
      <c r="U256" s="764" t="str">
        <f t="shared" si="81"/>
        <v>En riesgo en cumplimiento</v>
      </c>
      <c r="V256" s="771"/>
      <c r="W256" s="552">
        <v>14</v>
      </c>
      <c r="X256" s="551">
        <f t="shared" si="76"/>
        <v>0.77777777777777779</v>
      </c>
      <c r="Y256" s="764" t="str">
        <f t="shared" si="82"/>
        <v>Atraso Leve</v>
      </c>
      <c r="Z256" s="764"/>
      <c r="AA256" s="553">
        <v>12</v>
      </c>
      <c r="AB256" s="551">
        <f t="shared" si="77"/>
        <v>0.70588235294117652</v>
      </c>
      <c r="AC256" s="764" t="str">
        <f t="shared" si="83"/>
        <v>Atraso Leve</v>
      </c>
      <c r="AD256" s="765"/>
      <c r="AE256" s="578">
        <v>18</v>
      </c>
      <c r="AF256" s="551">
        <f t="shared" si="78"/>
        <v>1</v>
      </c>
      <c r="AG256" s="764" t="str">
        <f t="shared" si="84"/>
        <v>De acuerdo con lo programado</v>
      </c>
      <c r="AH256" s="764"/>
      <c r="AI256" s="569">
        <f t="shared" si="80"/>
        <v>52</v>
      </c>
      <c r="AJ256" s="554">
        <f t="shared" si="79"/>
        <v>0.74285714285714288</v>
      </c>
      <c r="AK256" s="764" t="str">
        <f t="shared" si="85"/>
        <v>Atraso Leve</v>
      </c>
      <c r="AL256" s="856"/>
    </row>
    <row r="257" spans="1:38" ht="48" customHeight="1" thickTop="1" thickBot="1">
      <c r="A257" s="267">
        <f t="shared" si="89"/>
        <v>239</v>
      </c>
      <c r="B257" s="267">
        <v>12</v>
      </c>
      <c r="C257" s="267">
        <v>0</v>
      </c>
      <c r="D257" s="267">
        <v>0</v>
      </c>
      <c r="E257" s="267" t="s">
        <v>3799</v>
      </c>
      <c r="F257" s="1448" t="s">
        <v>4086</v>
      </c>
      <c r="G257" s="1449"/>
      <c r="H257" s="1450"/>
      <c r="I257" s="553">
        <v>0</v>
      </c>
      <c r="J257" s="553">
        <v>0</v>
      </c>
      <c r="K257" s="268">
        <f t="shared" si="86"/>
        <v>0</v>
      </c>
      <c r="L257" s="553">
        <v>0</v>
      </c>
      <c r="M257" s="553">
        <v>0</v>
      </c>
      <c r="N257" s="530">
        <f t="shared" si="87"/>
        <v>0</v>
      </c>
      <c r="O257" s="530">
        <f t="shared" si="88"/>
        <v>0</v>
      </c>
      <c r="P257" s="730"/>
      <c r="Q257" s="635"/>
      <c r="R257" s="635"/>
      <c r="S257" s="553">
        <v>0</v>
      </c>
      <c r="T257" s="551" t="str">
        <f t="shared" si="75"/>
        <v>No hay Programación</v>
      </c>
      <c r="U257" s="764" t="str">
        <f t="shared" si="81"/>
        <v>De acuerdo con lo programado</v>
      </c>
      <c r="V257" s="771"/>
      <c r="W257" s="553">
        <v>0</v>
      </c>
      <c r="X257" s="551" t="str">
        <f t="shared" si="76"/>
        <v>No hay Programación</v>
      </c>
      <c r="Y257" s="764" t="str">
        <f t="shared" si="82"/>
        <v>De acuerdo con lo programado</v>
      </c>
      <c r="Z257" s="764"/>
      <c r="AA257" s="553">
        <v>0</v>
      </c>
      <c r="AB257" s="551" t="str">
        <f t="shared" si="77"/>
        <v>No hay Programación</v>
      </c>
      <c r="AC257" s="764" t="str">
        <f t="shared" si="83"/>
        <v>De acuerdo con lo programado</v>
      </c>
      <c r="AD257" s="765"/>
      <c r="AE257" s="578">
        <v>0</v>
      </c>
      <c r="AF257" s="551" t="str">
        <f t="shared" si="78"/>
        <v>No hay Programación</v>
      </c>
      <c r="AG257" s="764" t="str">
        <f t="shared" si="84"/>
        <v>De acuerdo con lo programado</v>
      </c>
      <c r="AH257" s="764"/>
      <c r="AI257" s="552">
        <v>0</v>
      </c>
      <c r="AJ257" s="554" t="str">
        <f t="shared" si="79"/>
        <v>No hay Programación</v>
      </c>
      <c r="AK257" s="764" t="str">
        <f t="shared" si="85"/>
        <v>De acuerdo con lo programado</v>
      </c>
      <c r="AL257" s="856"/>
    </row>
    <row r="258" spans="1:38" ht="48" customHeight="1">
      <c r="A258" s="267">
        <f t="shared" si="89"/>
        <v>240</v>
      </c>
      <c r="B258" s="267">
        <v>12</v>
      </c>
      <c r="C258" s="267">
        <v>0</v>
      </c>
      <c r="D258" s="267">
        <v>0</v>
      </c>
      <c r="E258" s="267" t="s">
        <v>3799</v>
      </c>
      <c r="F258" s="731" t="s">
        <v>4087</v>
      </c>
      <c r="G258" s="732" t="s">
        <v>180</v>
      </c>
      <c r="H258" s="732" t="s">
        <v>219</v>
      </c>
      <c r="I258" s="553">
        <v>0</v>
      </c>
      <c r="J258" s="729">
        <v>15</v>
      </c>
      <c r="K258" s="268">
        <f t="shared" si="86"/>
        <v>15</v>
      </c>
      <c r="L258" s="553">
        <v>0</v>
      </c>
      <c r="M258" s="553">
        <v>0</v>
      </c>
      <c r="N258" s="530">
        <f t="shared" si="87"/>
        <v>0</v>
      </c>
      <c r="O258" s="530">
        <f t="shared" si="88"/>
        <v>15</v>
      </c>
      <c r="P258" s="730"/>
      <c r="Q258" s="635" t="s">
        <v>3977</v>
      </c>
      <c r="R258" s="635" t="s">
        <v>4088</v>
      </c>
      <c r="S258" s="553">
        <v>0</v>
      </c>
      <c r="T258" s="551" t="str">
        <f t="shared" si="75"/>
        <v>No hay Programación</v>
      </c>
      <c r="U258" s="764" t="str">
        <f t="shared" si="81"/>
        <v>De acuerdo con lo programado</v>
      </c>
      <c r="V258" s="771"/>
      <c r="W258" s="553">
        <v>0</v>
      </c>
      <c r="X258" s="551">
        <f t="shared" si="76"/>
        <v>0</v>
      </c>
      <c r="Y258" s="764" t="str">
        <f t="shared" si="82"/>
        <v>En riesgo en cumplimiento</v>
      </c>
      <c r="Z258" s="764"/>
      <c r="AA258" s="553">
        <v>0</v>
      </c>
      <c r="AB258" s="551" t="str">
        <f t="shared" si="77"/>
        <v>No hay Programación</v>
      </c>
      <c r="AC258" s="764" t="str">
        <f t="shared" si="83"/>
        <v>De acuerdo con lo programado</v>
      </c>
      <c r="AD258" s="765"/>
      <c r="AE258" s="578">
        <v>14</v>
      </c>
      <c r="AF258" s="551" t="str">
        <f t="shared" si="78"/>
        <v>No hay Programación</v>
      </c>
      <c r="AG258" s="764" t="str">
        <f t="shared" si="84"/>
        <v>De acuerdo con lo programado</v>
      </c>
      <c r="AH258" s="764"/>
      <c r="AI258" s="552">
        <v>0</v>
      </c>
      <c r="AJ258" s="554">
        <f t="shared" si="79"/>
        <v>0</v>
      </c>
      <c r="AK258" s="764" t="str">
        <f t="shared" si="85"/>
        <v>En riesgo en cumplimiento</v>
      </c>
      <c r="AL258" s="1082" t="s">
        <v>4089</v>
      </c>
    </row>
    <row r="259" spans="1:38" ht="48" customHeight="1">
      <c r="A259" s="267">
        <f t="shared" si="89"/>
        <v>241</v>
      </c>
      <c r="B259" s="267">
        <v>12</v>
      </c>
      <c r="C259" s="267">
        <v>0</v>
      </c>
      <c r="D259" s="267">
        <v>0</v>
      </c>
      <c r="E259" s="267" t="s">
        <v>3799</v>
      </c>
      <c r="F259" s="731" t="s">
        <v>4090</v>
      </c>
      <c r="G259" s="732" t="s">
        <v>144</v>
      </c>
      <c r="H259" s="732" t="s">
        <v>213</v>
      </c>
      <c r="I259" s="553">
        <v>0</v>
      </c>
      <c r="J259" s="729">
        <v>15</v>
      </c>
      <c r="K259" s="268">
        <f t="shared" si="86"/>
        <v>15</v>
      </c>
      <c r="L259" s="553">
        <v>0</v>
      </c>
      <c r="M259" s="553">
        <v>0</v>
      </c>
      <c r="N259" s="530">
        <f t="shared" si="87"/>
        <v>0</v>
      </c>
      <c r="O259" s="530">
        <f t="shared" si="88"/>
        <v>15</v>
      </c>
      <c r="P259" s="730"/>
      <c r="Q259" s="635" t="s">
        <v>3977</v>
      </c>
      <c r="R259" s="635" t="s">
        <v>4088</v>
      </c>
      <c r="S259" s="553">
        <v>0</v>
      </c>
      <c r="T259" s="551" t="str">
        <f t="shared" si="75"/>
        <v>No hay Programación</v>
      </c>
      <c r="U259" s="764" t="str">
        <f t="shared" si="81"/>
        <v>De acuerdo con lo programado</v>
      </c>
      <c r="V259" s="771"/>
      <c r="W259" s="553">
        <v>0</v>
      </c>
      <c r="X259" s="551">
        <f t="shared" si="76"/>
        <v>0</v>
      </c>
      <c r="Y259" s="764" t="str">
        <f t="shared" si="82"/>
        <v>En riesgo en cumplimiento</v>
      </c>
      <c r="Z259" s="764"/>
      <c r="AA259" s="553">
        <v>0</v>
      </c>
      <c r="AB259" s="551" t="str">
        <f t="shared" si="77"/>
        <v>No hay Programación</v>
      </c>
      <c r="AC259" s="764" t="str">
        <f t="shared" si="83"/>
        <v>De acuerdo con lo programado</v>
      </c>
      <c r="AD259" s="765"/>
      <c r="AE259" s="578">
        <v>15</v>
      </c>
      <c r="AF259" s="551" t="str">
        <f t="shared" si="78"/>
        <v>No hay Programación</v>
      </c>
      <c r="AG259" s="764" t="str">
        <f t="shared" si="84"/>
        <v>De acuerdo con lo programado</v>
      </c>
      <c r="AH259" s="764"/>
      <c r="AI259" s="552">
        <v>0</v>
      </c>
      <c r="AJ259" s="554">
        <f t="shared" si="79"/>
        <v>0</v>
      </c>
      <c r="AK259" s="764" t="str">
        <f t="shared" si="85"/>
        <v>En riesgo en cumplimiento</v>
      </c>
      <c r="AL259" s="1082" t="s">
        <v>3706</v>
      </c>
    </row>
    <row r="260" spans="1:38" ht="15.65" customHeight="1" thickTop="1">
      <c r="A260" s="1158" t="s">
        <v>4091</v>
      </c>
      <c r="B260" s="1158"/>
      <c r="C260" s="1158"/>
      <c r="D260" s="1158"/>
      <c r="E260" s="1158"/>
      <c r="F260" s="1158"/>
      <c r="G260" s="946"/>
      <c r="H260" s="946"/>
      <c r="I260" s="1158"/>
      <c r="J260" s="1158"/>
      <c r="K260" s="1159"/>
      <c r="L260" s="1158"/>
      <c r="M260" s="1158"/>
      <c r="N260" s="1158"/>
      <c r="O260" s="1158"/>
      <c r="P260" s="1158"/>
      <c r="Q260" s="1160"/>
      <c r="R260" s="1158"/>
      <c r="S260" s="1158"/>
      <c r="T260" s="1158"/>
      <c r="U260" s="1158"/>
      <c r="V260" s="1158"/>
      <c r="W260" s="1161"/>
      <c r="X260" s="1158"/>
      <c r="Y260" s="1158"/>
      <c r="Z260" s="1158"/>
      <c r="AA260" s="1158"/>
      <c r="AB260" s="1158"/>
      <c r="AC260" s="1158"/>
      <c r="AD260" s="1160"/>
      <c r="AE260" s="686"/>
      <c r="AF260" s="1158"/>
      <c r="AG260" s="1158"/>
      <c r="AH260" s="1158"/>
      <c r="AI260" s="1158"/>
      <c r="AJ260" s="1158"/>
      <c r="AK260" s="1158"/>
      <c r="AL260" s="686"/>
    </row>
    <row r="261" spans="1:38" ht="35.4" customHeight="1" thickBot="1">
      <c r="A261" s="737"/>
      <c r="B261" s="267"/>
      <c r="C261" s="267"/>
      <c r="D261" s="267"/>
      <c r="E261" s="267"/>
      <c r="F261" s="1162"/>
      <c r="G261" s="766"/>
      <c r="H261" s="767"/>
      <c r="I261" s="553">
        <v>0</v>
      </c>
      <c r="J261" s="553">
        <v>0</v>
      </c>
      <c r="K261" s="738">
        <f t="shared" ref="K261:K262" si="90">I261+J261</f>
        <v>0</v>
      </c>
      <c r="L261" s="553">
        <v>0</v>
      </c>
      <c r="M261" s="553">
        <v>0</v>
      </c>
      <c r="N261" s="530">
        <f t="shared" ref="N261:N262" si="91">L261+M261</f>
        <v>0</v>
      </c>
      <c r="O261" s="530">
        <f t="shared" ref="O261:O262" si="92">K261+N261</f>
        <v>0</v>
      </c>
      <c r="P261" s="730"/>
      <c r="Q261" s="765"/>
      <c r="R261" s="765"/>
      <c r="S261" s="553"/>
      <c r="T261" s="551"/>
      <c r="U261" s="764"/>
      <c r="V261" s="771"/>
      <c r="W261" s="553">
        <v>0</v>
      </c>
      <c r="X261" s="551" t="str">
        <f t="shared" ref="X261:X262" si="93">IF(W261="","No hay ejecución",IF(AND(J261=0),"No hay Programación", W261/J261))</f>
        <v>No hay Programación</v>
      </c>
      <c r="Y261" s="764" t="str">
        <f>IF(X261="No hay ejecución","NA",IF(X261&gt;=90%,"De acuerdo con lo programado",IF(X261&gt;=51%,"Atraso Leve",IF(X261&lt;=50%,"En riesgo en cumplimiento"))))</f>
        <v>De acuerdo con lo programado</v>
      </c>
      <c r="Z261" s="764"/>
      <c r="AA261" s="553">
        <v>0</v>
      </c>
      <c r="AB261" s="551" t="str">
        <f t="shared" ref="AB261:AB262" si="94">IF(AA261="","No hay ejecución",IF(AND(L261=0),"No hay Programación", AA261/L261))</f>
        <v>No hay Programación</v>
      </c>
      <c r="AC261" s="764" t="str">
        <f>IF(AB261="No hay ejecución","NA",IF(AB261&gt;=90%,"De acuerdo con lo programado",IF(AB261&gt;=51%,"Atraso Leve",IF(AB261&lt;=50%,"En riesgo en cumplimiento"))))</f>
        <v>De acuerdo con lo programado</v>
      </c>
      <c r="AD261" s="765"/>
      <c r="AE261" s="578"/>
      <c r="AF261" s="551" t="str">
        <f t="shared" ref="AF261:AF262" si="95">IF(AE261="","No hay ejecución",IF(AND(M261=0),"No hay Programación", AE261/M261))</f>
        <v>No hay ejecución</v>
      </c>
      <c r="AG261" s="764" t="str">
        <f>IF(AF261="No hay ejecución","NA",IF(AF261&gt;=90%,"De acuerdo con lo programado",IF(AF261&gt;=51%,"Atraso Leve",IF(AF261&lt;=50%,"En riesgo en cumplimiento"))))</f>
        <v>NA</v>
      </c>
      <c r="AH261" s="764"/>
      <c r="AI261" s="553">
        <v>0</v>
      </c>
      <c r="AJ261" s="554" t="str">
        <f t="shared" ref="AJ261:AJ262" si="96">IF(AI261="","No hay ejecución",IF(AND(O261=0),"No hay Programación", AI261/O261))</f>
        <v>No hay Programación</v>
      </c>
      <c r="AK261" s="764" t="str">
        <f>IF(AJ261="No hay ejecución","NA",IF(AJ261&gt;=90%,"De acuerdo con lo programado",IF(AJ261&gt;=51%,"Atraso Leve",IF(AJ261&lt;=50%,"En riesgo en cumplimiento"))))</f>
        <v>De acuerdo con lo programado</v>
      </c>
      <c r="AL261" s="856"/>
    </row>
    <row r="262" spans="1:38" ht="35.4" customHeight="1" thickTop="1" thickBot="1">
      <c r="A262" s="737"/>
      <c r="B262" s="267"/>
      <c r="C262" s="267"/>
      <c r="D262" s="267"/>
      <c r="E262" s="267"/>
      <c r="F262" s="1162"/>
      <c r="G262" s="766"/>
      <c r="H262" s="767"/>
      <c r="I262" s="553">
        <v>0</v>
      </c>
      <c r="J262" s="553">
        <v>0</v>
      </c>
      <c r="K262" s="738">
        <f t="shared" si="90"/>
        <v>0</v>
      </c>
      <c r="L262" s="553">
        <v>0</v>
      </c>
      <c r="M262" s="553">
        <v>0</v>
      </c>
      <c r="N262" s="530">
        <f t="shared" si="91"/>
        <v>0</v>
      </c>
      <c r="O262" s="530">
        <f t="shared" si="92"/>
        <v>0</v>
      </c>
      <c r="P262" s="730"/>
      <c r="Q262" s="765"/>
      <c r="R262" s="765"/>
      <c r="S262" s="553"/>
      <c r="T262" s="551"/>
      <c r="U262" s="764"/>
      <c r="V262" s="771"/>
      <c r="W262" s="553">
        <v>0</v>
      </c>
      <c r="X262" s="551" t="str">
        <f t="shared" si="93"/>
        <v>No hay Programación</v>
      </c>
      <c r="Y262" s="764" t="str">
        <f>IF(X262="No hay ejecución","NA",IF(X262&gt;=90%,"De acuerdo con lo programado",IF(X262&gt;=51%,"Atraso Leve",IF(X262&lt;=50%,"En riesgo en cumplimiento"))))</f>
        <v>De acuerdo con lo programado</v>
      </c>
      <c r="Z262" s="764"/>
      <c r="AA262" s="553">
        <v>0</v>
      </c>
      <c r="AB262" s="551" t="str">
        <f t="shared" si="94"/>
        <v>No hay Programación</v>
      </c>
      <c r="AC262" s="764" t="str">
        <f>IF(AB262="No hay ejecución","NA",IF(AB262&gt;=90%,"De acuerdo con lo programado",IF(AB262&gt;=51%,"Atraso Leve",IF(AB262&lt;=50%,"En riesgo en cumplimiento"))))</f>
        <v>De acuerdo con lo programado</v>
      </c>
      <c r="AD262" s="765"/>
      <c r="AE262" s="578"/>
      <c r="AF262" s="551" t="str">
        <f t="shared" si="95"/>
        <v>No hay ejecución</v>
      </c>
      <c r="AG262" s="764" t="str">
        <f>IF(AF262="No hay ejecución","NA",IF(AF262&gt;=90%,"De acuerdo con lo programado",IF(AF262&gt;=51%,"Atraso Leve",IF(AF262&lt;=50%,"En riesgo en cumplimiento"))))</f>
        <v>NA</v>
      </c>
      <c r="AH262" s="764"/>
      <c r="AI262" s="553">
        <v>0</v>
      </c>
      <c r="AJ262" s="554" t="str">
        <f t="shared" si="96"/>
        <v>No hay Programación</v>
      </c>
      <c r="AK262" s="764" t="str">
        <f>IF(AJ262="No hay ejecución","NA",IF(AJ262&gt;=90%,"De acuerdo con lo programado",IF(AJ262&gt;=51%,"Atraso Leve",IF(AJ262&lt;=50%,"En riesgo en cumplimiento"))))</f>
        <v>De acuerdo con lo programado</v>
      </c>
      <c r="AL262" s="856"/>
    </row>
    <row r="263" spans="1:38" ht="13" thickTop="1" thickBot="1">
      <c r="A263" s="562"/>
      <c r="B263" s="562"/>
      <c r="C263" s="562"/>
      <c r="D263" s="562"/>
      <c r="E263" s="562"/>
      <c r="F263" s="687"/>
      <c r="G263" s="652"/>
      <c r="H263" s="688"/>
      <c r="I263" s="600"/>
      <c r="J263" s="600"/>
      <c r="K263" s="600"/>
      <c r="L263" s="689"/>
      <c r="M263" s="600"/>
      <c r="N263" s="600"/>
      <c r="O263" s="600"/>
      <c r="P263" s="599"/>
      <c r="Q263" s="655"/>
      <c r="R263" s="655"/>
      <c r="AD263" s="577"/>
    </row>
    <row r="264" spans="1:38" ht="10.5" customHeight="1" thickTop="1" thickBot="1">
      <c r="A264" s="1472" t="s">
        <v>2354</v>
      </c>
      <c r="B264" s="1473"/>
      <c r="C264" s="1473"/>
      <c r="D264" s="1473"/>
      <c r="E264" s="1474"/>
      <c r="F264" s="508" t="s">
        <v>4092</v>
      </c>
      <c r="G264" s="598"/>
      <c r="H264" s="598"/>
      <c r="I264" s="600"/>
      <c r="J264" s="600"/>
      <c r="K264" s="600"/>
      <c r="L264" s="689"/>
      <c r="M264" s="600"/>
      <c r="N264" s="600"/>
      <c r="O264" s="600"/>
      <c r="P264" s="599"/>
      <c r="Q264" s="655"/>
      <c r="R264" s="655"/>
    </row>
    <row r="265" spans="1:38" ht="13" thickTop="1" thickBot="1">
      <c r="A265" s="690"/>
      <c r="B265" s="559"/>
      <c r="C265" s="690"/>
      <c r="D265" s="559"/>
      <c r="E265" s="691"/>
      <c r="F265" s="692"/>
      <c r="G265" s="598"/>
      <c r="H265" s="598"/>
      <c r="I265" s="600"/>
      <c r="J265" s="600"/>
      <c r="K265" s="600"/>
      <c r="L265" s="689"/>
      <c r="M265" s="600"/>
      <c r="N265" s="600"/>
      <c r="O265" s="600"/>
      <c r="P265" s="599"/>
      <c r="Q265" s="655"/>
      <c r="R265" s="655"/>
    </row>
    <row r="266" spans="1:38" ht="12" customHeight="1" thickTop="1" thickBot="1">
      <c r="A266" s="1475" t="s">
        <v>365</v>
      </c>
      <c r="B266" s="1476"/>
      <c r="C266" s="1476"/>
      <c r="D266" s="1476"/>
      <c r="E266" s="1477"/>
      <c r="F266" s="509" t="s">
        <v>4093</v>
      </c>
      <c r="G266" s="598"/>
      <c r="H266" s="598"/>
      <c r="I266" s="600"/>
      <c r="J266" s="600"/>
      <c r="K266" s="600"/>
      <c r="L266" s="689"/>
      <c r="M266" s="600"/>
      <c r="N266" s="600"/>
      <c r="O266" s="600"/>
      <c r="P266" s="599"/>
      <c r="Q266" s="655"/>
      <c r="R266" s="655"/>
    </row>
    <row r="267" spans="1:38" ht="13" thickTop="1" thickBot="1">
      <c r="A267" s="693"/>
      <c r="B267" s="694"/>
      <c r="C267" s="695"/>
      <c r="D267" s="695"/>
      <c r="E267" s="696"/>
      <c r="F267" s="697"/>
      <c r="G267" s="598"/>
      <c r="H267" s="598"/>
      <c r="I267" s="600"/>
      <c r="J267" s="600"/>
      <c r="K267" s="600"/>
      <c r="L267" s="689"/>
      <c r="M267" s="600"/>
      <c r="N267" s="600"/>
      <c r="O267" s="600"/>
      <c r="P267" s="599"/>
      <c r="Q267" s="655"/>
      <c r="R267" s="655"/>
    </row>
    <row r="268" spans="1:38" ht="13" thickTop="1" thickBot="1">
      <c r="A268" s="698" t="s">
        <v>366</v>
      </c>
      <c r="B268" s="699"/>
      <c r="C268" s="699"/>
      <c r="D268" s="699"/>
      <c r="E268" s="700"/>
      <c r="F268" s="701"/>
      <c r="G268" s="598"/>
      <c r="H268" s="598"/>
      <c r="I268" s="600"/>
      <c r="J268" s="600"/>
      <c r="K268" s="600"/>
      <c r="L268" s="702"/>
      <c r="M268" s="600"/>
      <c r="N268" s="600"/>
      <c r="O268" s="600"/>
      <c r="P268" s="599"/>
      <c r="Q268" s="655"/>
      <c r="R268" s="655"/>
    </row>
    <row r="269" spans="1:38" ht="12.9" customHeight="1" thickTop="1" thickBot="1">
      <c r="A269" s="563">
        <v>1</v>
      </c>
      <c r="B269" s="562" t="s">
        <v>367</v>
      </c>
      <c r="C269" s="562"/>
      <c r="D269" s="562"/>
      <c r="E269" s="562"/>
      <c r="F269" s="687"/>
      <c r="G269" s="598"/>
      <c r="H269" s="598"/>
      <c r="I269" s="600"/>
      <c r="J269" s="600"/>
      <c r="K269" s="600"/>
      <c r="L269" s="600"/>
      <c r="M269" s="600"/>
      <c r="N269" s="600"/>
      <c r="O269" s="600"/>
      <c r="P269" s="599"/>
      <c r="Q269" s="655"/>
      <c r="R269" s="655"/>
    </row>
    <row r="270" spans="1:38" ht="12.9" customHeight="1" thickTop="1" thickBot="1">
      <c r="A270" s="563">
        <v>2</v>
      </c>
      <c r="B270" s="703" t="s">
        <v>3023</v>
      </c>
      <c r="C270" s="704"/>
      <c r="D270" s="704"/>
      <c r="E270" s="704"/>
      <c r="F270" s="705"/>
      <c r="G270" s="598"/>
      <c r="H270" s="598"/>
      <c r="I270" s="600"/>
      <c r="J270" s="600"/>
      <c r="K270" s="600"/>
      <c r="L270" s="600"/>
      <c r="M270" s="600"/>
      <c r="N270" s="600"/>
      <c r="O270" s="600"/>
      <c r="P270" s="599"/>
      <c r="Q270" s="655"/>
      <c r="R270" s="655"/>
    </row>
    <row r="271" spans="1:38" ht="12.9" customHeight="1" thickTop="1" thickBot="1">
      <c r="A271" s="563">
        <v>3</v>
      </c>
      <c r="B271" s="706" t="s">
        <v>2356</v>
      </c>
      <c r="C271" s="707"/>
      <c r="D271" s="708"/>
      <c r="E271" s="708"/>
      <c r="F271" s="709"/>
      <c r="G271" s="710"/>
      <c r="H271" s="711"/>
      <c r="I271" s="600"/>
      <c r="J271" s="600"/>
      <c r="K271" s="600"/>
      <c r="L271" s="600"/>
      <c r="M271" s="600"/>
      <c r="N271" s="600"/>
      <c r="O271" s="600"/>
      <c r="P271" s="599"/>
      <c r="Q271" s="655"/>
      <c r="R271" s="655"/>
    </row>
    <row r="272" spans="1:38" ht="12.9" customHeight="1" thickTop="1" thickBot="1">
      <c r="A272" s="563">
        <v>4</v>
      </c>
      <c r="B272" s="706" t="s">
        <v>2357</v>
      </c>
      <c r="C272" s="712"/>
      <c r="D272" s="708"/>
      <c r="E272" s="708"/>
      <c r="F272" s="713"/>
      <c r="G272" s="652"/>
      <c r="H272" s="652"/>
      <c r="I272" s="600"/>
      <c r="J272" s="600"/>
      <c r="K272" s="600"/>
      <c r="L272" s="600"/>
      <c r="M272" s="600"/>
      <c r="N272" s="600"/>
      <c r="O272" s="600"/>
      <c r="P272" s="599"/>
      <c r="Q272" s="655"/>
      <c r="R272" s="655"/>
    </row>
    <row r="273" spans="1:30" ht="12.9" customHeight="1" thickTop="1" thickBot="1">
      <c r="A273" s="563">
        <v>5</v>
      </c>
      <c r="B273" s="562" t="s">
        <v>3024</v>
      </c>
      <c r="C273" s="714"/>
      <c r="D273" s="562"/>
      <c r="E273" s="562"/>
      <c r="F273" s="715"/>
      <c r="G273" s="652"/>
      <c r="H273" s="652"/>
      <c r="I273" s="600"/>
      <c r="J273" s="600"/>
      <c r="K273" s="600"/>
      <c r="L273" s="600"/>
      <c r="M273" s="600"/>
      <c r="N273" s="600"/>
      <c r="O273" s="600"/>
      <c r="P273" s="599"/>
      <c r="Q273" s="655"/>
      <c r="R273" s="655"/>
    </row>
    <row r="274" spans="1:30" ht="12.9" customHeight="1" thickTop="1" thickBot="1">
      <c r="A274" s="563">
        <v>6</v>
      </c>
      <c r="B274" s="557" t="s">
        <v>372</v>
      </c>
      <c r="C274" s="712"/>
      <c r="D274" s="708"/>
      <c r="E274" s="708"/>
      <c r="F274" s="713"/>
      <c r="G274" s="598"/>
      <c r="H274" s="598"/>
      <c r="I274" s="607"/>
      <c r="J274" s="607"/>
      <c r="K274" s="607"/>
      <c r="L274" s="607"/>
      <c r="M274" s="607"/>
      <c r="N274" s="607"/>
      <c r="O274" s="607"/>
      <c r="P274" s="601"/>
      <c r="Q274" s="603"/>
      <c r="R274" s="603"/>
    </row>
    <row r="275" spans="1:30" ht="12.9" customHeight="1" thickTop="1" thickBot="1">
      <c r="A275" s="563">
        <v>7</v>
      </c>
      <c r="B275" s="562" t="s">
        <v>373</v>
      </c>
      <c r="C275" s="714"/>
      <c r="D275" s="562"/>
      <c r="E275" s="562"/>
      <c r="F275" s="715"/>
      <c r="G275" s="598"/>
      <c r="H275" s="598"/>
      <c r="I275" s="607"/>
      <c r="J275" s="607"/>
      <c r="K275" s="607"/>
      <c r="L275" s="607"/>
      <c r="M275" s="607"/>
      <c r="N275" s="607"/>
      <c r="O275" s="607"/>
      <c r="P275" s="601"/>
      <c r="Q275" s="603"/>
      <c r="R275" s="603"/>
    </row>
    <row r="276" spans="1:30" s="557" customFormat="1" ht="12.9" customHeight="1" thickTop="1" thickBot="1">
      <c r="A276" s="563">
        <v>8</v>
      </c>
      <c r="B276" s="564" t="s">
        <v>374</v>
      </c>
      <c r="C276" s="706"/>
      <c r="D276" s="716"/>
      <c r="E276" s="716"/>
      <c r="F276" s="713"/>
      <c r="G276" s="598"/>
      <c r="H276" s="598"/>
      <c r="I276" s="607"/>
      <c r="J276" s="607"/>
      <c r="K276" s="607"/>
      <c r="L276" s="607"/>
      <c r="M276" s="607"/>
      <c r="N276" s="607"/>
      <c r="O276" s="607"/>
      <c r="P276" s="601"/>
      <c r="Q276" s="603"/>
      <c r="R276" s="603"/>
      <c r="W276" s="717"/>
      <c r="AD276" s="568"/>
    </row>
    <row r="277" spans="1:30" ht="12.9" customHeight="1" thickTop="1" thickBot="1">
      <c r="A277" s="563">
        <v>9</v>
      </c>
      <c r="B277" s="564" t="s">
        <v>375</v>
      </c>
      <c r="C277" s="718"/>
      <c r="D277" s="699"/>
      <c r="E277" s="699"/>
      <c r="F277" s="701"/>
      <c r="G277" s="598"/>
      <c r="H277" s="598"/>
      <c r="I277" s="607"/>
      <c r="J277" s="607"/>
      <c r="K277" s="607"/>
      <c r="L277" s="607"/>
      <c r="M277" s="607"/>
      <c r="N277" s="607"/>
      <c r="O277" s="607"/>
      <c r="P277" s="601"/>
      <c r="Q277" s="603"/>
      <c r="R277" s="603"/>
    </row>
    <row r="278" spans="1:30" ht="12.9" hidden="1" customHeight="1">
      <c r="A278" s="563">
        <v>10</v>
      </c>
      <c r="B278" s="564" t="s">
        <v>376</v>
      </c>
      <c r="C278" s="703"/>
      <c r="D278" s="704"/>
      <c r="E278" s="704"/>
      <c r="F278" s="705"/>
      <c r="G278" s="598"/>
      <c r="H278" s="598"/>
      <c r="I278" s="607"/>
      <c r="J278" s="607"/>
      <c r="K278" s="607"/>
      <c r="L278" s="607"/>
      <c r="M278" s="607"/>
      <c r="N278" s="607"/>
      <c r="O278" s="607"/>
      <c r="P278" s="601"/>
      <c r="Q278" s="603"/>
      <c r="R278" s="603"/>
    </row>
    <row r="279" spans="1:30" ht="12.9" customHeight="1" thickTop="1">
      <c r="A279" s="563">
        <v>10</v>
      </c>
      <c r="B279" s="564" t="s">
        <v>377</v>
      </c>
      <c r="C279" s="719"/>
      <c r="D279" s="562"/>
      <c r="E279" s="562"/>
      <c r="F279" s="715"/>
      <c r="G279" s="598"/>
      <c r="H279" s="598"/>
      <c r="I279" s="607"/>
      <c r="J279" s="607"/>
      <c r="K279" s="607"/>
      <c r="L279" s="607"/>
      <c r="M279" s="607"/>
      <c r="N279" s="607"/>
      <c r="O279" s="607"/>
      <c r="P279" s="601"/>
      <c r="Q279" s="603"/>
      <c r="R279" s="603"/>
    </row>
    <row r="280" spans="1:30" ht="12.9" customHeight="1" thickBot="1">
      <c r="A280" s="563">
        <v>11</v>
      </c>
      <c r="B280" s="562" t="s">
        <v>378</v>
      </c>
      <c r="C280" s="718"/>
      <c r="D280" s="699"/>
      <c r="E280" s="699"/>
      <c r="F280" s="701"/>
      <c r="G280" s="598"/>
      <c r="H280" s="598"/>
      <c r="I280" s="607"/>
      <c r="J280" s="607"/>
      <c r="K280" s="607"/>
      <c r="L280" s="607"/>
      <c r="M280" s="607"/>
      <c r="N280" s="607"/>
      <c r="O280" s="607"/>
      <c r="P280" s="601"/>
      <c r="Q280" s="603"/>
      <c r="R280" s="603"/>
    </row>
    <row r="281" spans="1:30" ht="12.9" customHeight="1" thickTop="1">
      <c r="A281" s="563">
        <v>12</v>
      </c>
      <c r="B281" s="564" t="s">
        <v>379</v>
      </c>
      <c r="C281" s="562"/>
      <c r="D281" s="562"/>
      <c r="E281" s="562"/>
      <c r="F281" s="687"/>
      <c r="G281" s="598"/>
      <c r="H281" s="598"/>
      <c r="I281" s="607"/>
      <c r="J281" s="607"/>
      <c r="K281" s="607"/>
      <c r="L281" s="607"/>
      <c r="M281" s="607"/>
      <c r="N281" s="607"/>
      <c r="O281" s="607"/>
      <c r="P281" s="601"/>
      <c r="Q281" s="603"/>
      <c r="R281" s="603"/>
    </row>
    <row r="282" spans="1:30" ht="12.5" thickBot="1">
      <c r="A282" s="557"/>
      <c r="C282" s="557"/>
      <c r="D282" s="557"/>
      <c r="E282" s="557"/>
      <c r="F282" s="720"/>
      <c r="G282" s="653"/>
      <c r="H282" s="653"/>
      <c r="I282" s="721"/>
      <c r="J282" s="721"/>
      <c r="K282" s="721"/>
      <c r="L282" s="721"/>
      <c r="M282" s="721"/>
      <c r="N282" s="721"/>
      <c r="O282" s="721"/>
      <c r="P282" s="721"/>
      <c r="Q282" s="654"/>
      <c r="R282" s="654"/>
    </row>
    <row r="283" spans="1:30" ht="12.5" thickTop="1">
      <c r="A283" s="557"/>
      <c r="C283" s="557"/>
      <c r="D283" s="557"/>
      <c r="E283" s="557"/>
      <c r="F283" s="720"/>
      <c r="G283" s="711"/>
      <c r="H283" s="711"/>
      <c r="I283" s="637"/>
      <c r="J283" s="637"/>
      <c r="K283" s="637"/>
      <c r="L283" s="637"/>
      <c r="M283" s="637"/>
      <c r="N283" s="637"/>
      <c r="O283" s="637"/>
      <c r="P283" s="557"/>
      <c r="Q283" s="692"/>
      <c r="R283" s="692"/>
    </row>
    <row r="284" spans="1:30" s="557" customFormat="1">
      <c r="F284" s="720"/>
      <c r="G284" s="711"/>
      <c r="H284" s="711"/>
      <c r="I284" s="637"/>
      <c r="J284" s="637"/>
      <c r="K284" s="637"/>
      <c r="L284" s="637"/>
      <c r="M284" s="637"/>
      <c r="N284" s="637"/>
      <c r="O284" s="637"/>
      <c r="Q284" s="692"/>
      <c r="R284" s="692"/>
      <c r="W284" s="717"/>
      <c r="AD284" s="568"/>
    </row>
    <row r="285" spans="1:30" s="557" customFormat="1" ht="9.75" customHeight="1">
      <c r="F285" s="720"/>
      <c r="G285" s="711"/>
      <c r="H285" s="711"/>
      <c r="I285" s="637"/>
      <c r="J285" s="637"/>
      <c r="K285" s="637"/>
      <c r="L285" s="637"/>
      <c r="M285" s="637"/>
      <c r="N285" s="637"/>
      <c r="O285" s="637"/>
      <c r="Q285" s="692"/>
      <c r="R285" s="692"/>
      <c r="W285" s="717"/>
      <c r="AD285" s="568"/>
    </row>
    <row r="286" spans="1:30" s="557" customFormat="1">
      <c r="B286" s="722"/>
      <c r="F286" s="720"/>
      <c r="G286" s="711"/>
      <c r="H286" s="711"/>
      <c r="I286" s="637"/>
      <c r="J286" s="637"/>
      <c r="K286" s="637"/>
      <c r="L286" s="637"/>
      <c r="M286" s="637"/>
      <c r="N286" s="637"/>
      <c r="O286" s="637"/>
      <c r="Q286" s="692"/>
      <c r="R286" s="692"/>
      <c r="W286" s="717"/>
      <c r="AD286" s="568"/>
    </row>
    <row r="287" spans="1:30" s="557" customFormat="1" ht="9" customHeight="1">
      <c r="A287" s="509"/>
      <c r="B287" s="678"/>
      <c r="C287" s="509"/>
      <c r="D287" s="509"/>
      <c r="E287" s="509"/>
      <c r="F287" s="679"/>
      <c r="G287" s="681"/>
      <c r="H287" s="681"/>
      <c r="I287" s="610"/>
      <c r="J287" s="610"/>
      <c r="K287" s="610"/>
      <c r="L287" s="610"/>
      <c r="M287" s="610"/>
      <c r="N287" s="610"/>
      <c r="O287" s="610"/>
      <c r="P287" s="509"/>
      <c r="Q287" s="676"/>
      <c r="R287" s="676"/>
      <c r="W287" s="717"/>
      <c r="AD287" s="568"/>
    </row>
    <row r="288" spans="1:30" s="557" customFormat="1">
      <c r="A288" s="509"/>
      <c r="B288" s="678"/>
      <c r="C288" s="509"/>
      <c r="D288" s="509"/>
      <c r="E288" s="509"/>
      <c r="F288" s="679"/>
      <c r="G288" s="681"/>
      <c r="H288" s="681"/>
      <c r="I288" s="610"/>
      <c r="J288" s="610"/>
      <c r="K288" s="610"/>
      <c r="L288" s="610"/>
      <c r="M288" s="610"/>
      <c r="N288" s="610"/>
      <c r="O288" s="610"/>
      <c r="P288" s="509"/>
      <c r="Q288" s="676"/>
      <c r="R288" s="676"/>
      <c r="W288" s="717"/>
      <c r="AD288" s="568"/>
    </row>
    <row r="289" spans="1:30" s="557" customFormat="1">
      <c r="A289" s="509"/>
      <c r="B289" s="678"/>
      <c r="C289" s="509"/>
      <c r="D289" s="509"/>
      <c r="E289" s="509"/>
      <c r="F289" s="679"/>
      <c r="G289" s="681"/>
      <c r="H289" s="681"/>
      <c r="I289" s="610"/>
      <c r="J289" s="610"/>
      <c r="K289" s="610"/>
      <c r="L289" s="610"/>
      <c r="M289" s="610"/>
      <c r="N289" s="610"/>
      <c r="O289" s="610"/>
      <c r="P289" s="509"/>
      <c r="Q289" s="676"/>
      <c r="R289" s="676"/>
      <c r="W289" s="717"/>
      <c r="AD289" s="568"/>
    </row>
    <row r="290" spans="1:30" s="557" customFormat="1">
      <c r="A290" s="509"/>
      <c r="B290" s="678"/>
      <c r="C290" s="509"/>
      <c r="D290" s="509"/>
      <c r="E290" s="509"/>
      <c r="F290" s="679"/>
      <c r="G290" s="681"/>
      <c r="H290" s="681"/>
      <c r="I290" s="610"/>
      <c r="J290" s="610"/>
      <c r="K290" s="610"/>
      <c r="L290" s="610"/>
      <c r="M290" s="610"/>
      <c r="N290" s="610"/>
      <c r="O290" s="610"/>
      <c r="P290" s="509"/>
      <c r="Q290" s="676"/>
      <c r="R290" s="676"/>
      <c r="W290" s="717"/>
      <c r="AD290" s="568"/>
    </row>
    <row r="291" spans="1:30" s="557" customFormat="1">
      <c r="A291" s="509"/>
      <c r="B291" s="678"/>
      <c r="C291" s="509"/>
      <c r="D291" s="509"/>
      <c r="E291" s="509"/>
      <c r="F291" s="679"/>
      <c r="G291" s="681"/>
      <c r="H291" s="681"/>
      <c r="I291" s="610"/>
      <c r="J291" s="610"/>
      <c r="K291" s="610"/>
      <c r="L291" s="610"/>
      <c r="M291" s="610"/>
      <c r="N291" s="610"/>
      <c r="O291" s="610"/>
      <c r="P291" s="509"/>
      <c r="Q291" s="676"/>
      <c r="R291" s="676"/>
      <c r="W291" s="717"/>
      <c r="AD291" s="568"/>
    </row>
    <row r="292" spans="1:30" s="557" customFormat="1">
      <c r="A292" s="509"/>
      <c r="B292" s="678"/>
      <c r="C292" s="509"/>
      <c r="D292" s="509"/>
      <c r="E292" s="509"/>
      <c r="F292" s="679"/>
      <c r="G292" s="681"/>
      <c r="H292" s="681"/>
      <c r="I292" s="610"/>
      <c r="J292" s="610"/>
      <c r="K292" s="610"/>
      <c r="L292" s="610"/>
      <c r="M292" s="610"/>
      <c r="N292" s="610"/>
      <c r="O292" s="610"/>
      <c r="P292" s="509"/>
      <c r="Q292" s="676"/>
      <c r="R292" s="676"/>
      <c r="W292" s="717"/>
      <c r="AD292" s="568"/>
    </row>
    <row r="293" spans="1:30" s="557" customFormat="1">
      <c r="A293" s="509"/>
      <c r="B293" s="678"/>
      <c r="C293" s="509"/>
      <c r="D293" s="509"/>
      <c r="E293" s="509"/>
      <c r="F293" s="679"/>
      <c r="G293" s="681"/>
      <c r="H293" s="681"/>
      <c r="I293" s="610"/>
      <c r="J293" s="610"/>
      <c r="K293" s="610"/>
      <c r="L293" s="610"/>
      <c r="M293" s="610"/>
      <c r="N293" s="610"/>
      <c r="O293" s="610"/>
      <c r="P293" s="509"/>
      <c r="Q293" s="676"/>
      <c r="R293" s="676"/>
      <c r="W293" s="717"/>
      <c r="AD293" s="568"/>
    </row>
    <row r="294" spans="1:30" s="557" customFormat="1">
      <c r="A294" s="509"/>
      <c r="B294" s="678"/>
      <c r="C294" s="509"/>
      <c r="D294" s="509"/>
      <c r="E294" s="509"/>
      <c r="F294" s="679"/>
      <c r="G294" s="681"/>
      <c r="H294" s="681"/>
      <c r="I294" s="610"/>
      <c r="J294" s="610"/>
      <c r="K294" s="610"/>
      <c r="L294" s="610"/>
      <c r="M294" s="610"/>
      <c r="N294" s="610"/>
      <c r="O294" s="610"/>
      <c r="P294" s="509"/>
      <c r="Q294" s="676"/>
      <c r="R294" s="676"/>
      <c r="W294" s="717"/>
      <c r="AD294" s="568"/>
    </row>
    <row r="295" spans="1:30" s="557" customFormat="1">
      <c r="A295" s="509"/>
      <c r="B295" s="678"/>
      <c r="C295" s="509"/>
      <c r="D295" s="509"/>
      <c r="E295" s="509"/>
      <c r="F295" s="679"/>
      <c r="G295" s="681"/>
      <c r="H295" s="681"/>
      <c r="I295" s="610"/>
      <c r="J295" s="610"/>
      <c r="K295" s="610"/>
      <c r="L295" s="610"/>
      <c r="M295" s="610"/>
      <c r="N295" s="610"/>
      <c r="O295" s="610"/>
      <c r="P295" s="509"/>
      <c r="Q295" s="676"/>
      <c r="R295" s="676"/>
      <c r="W295" s="717"/>
      <c r="AD295" s="568"/>
    </row>
    <row r="296" spans="1:30" s="557" customFormat="1">
      <c r="A296" s="509"/>
      <c r="B296" s="678"/>
      <c r="C296" s="509"/>
      <c r="D296" s="509"/>
      <c r="E296" s="509"/>
      <c r="F296" s="679"/>
      <c r="G296" s="681"/>
      <c r="H296" s="681"/>
      <c r="I296" s="610"/>
      <c r="J296" s="610"/>
      <c r="K296" s="610"/>
      <c r="L296" s="610"/>
      <c r="M296" s="610"/>
      <c r="N296" s="610"/>
      <c r="O296" s="610"/>
      <c r="P296" s="509"/>
      <c r="Q296" s="676"/>
      <c r="R296" s="676"/>
      <c r="W296" s="717"/>
      <c r="AD296" s="568"/>
    </row>
    <row r="297" spans="1:30">
      <c r="B297" s="678"/>
    </row>
    <row r="298" spans="1:30">
      <c r="B298" s="678"/>
    </row>
    <row r="299" spans="1:30">
      <c r="B299" s="678"/>
    </row>
    <row r="300" spans="1:30">
      <c r="B300" s="678"/>
    </row>
    <row r="301" spans="1:30">
      <c r="B301" s="678"/>
    </row>
    <row r="302" spans="1:30">
      <c r="B302" s="678"/>
    </row>
    <row r="303" spans="1:30">
      <c r="B303" s="678"/>
    </row>
    <row r="304" spans="1:30">
      <c r="B304" s="678"/>
    </row>
    <row r="305" spans="2:2">
      <c r="B305" s="678"/>
    </row>
    <row r="306" spans="2:2">
      <c r="B306" s="678"/>
    </row>
    <row r="307" spans="2:2">
      <c r="B307" s="678"/>
    </row>
    <row r="308" spans="2:2">
      <c r="B308" s="678"/>
    </row>
    <row r="309" spans="2:2">
      <c r="B309" s="678"/>
    </row>
    <row r="310" spans="2:2">
      <c r="B310" s="678"/>
    </row>
    <row r="311" spans="2:2">
      <c r="B311" s="678"/>
    </row>
    <row r="312" spans="2:2">
      <c r="B312" s="678"/>
    </row>
    <row r="313" spans="2:2">
      <c r="B313" s="678"/>
    </row>
    <row r="314" spans="2:2">
      <c r="B314" s="678"/>
    </row>
    <row r="315" spans="2:2">
      <c r="B315" s="678"/>
    </row>
    <row r="316" spans="2:2">
      <c r="B316" s="678"/>
    </row>
    <row r="317" spans="2:2">
      <c r="B317" s="678"/>
    </row>
    <row r="318" spans="2:2">
      <c r="B318" s="678"/>
    </row>
    <row r="319" spans="2:2">
      <c r="B319" s="678"/>
    </row>
    <row r="320" spans="2:2">
      <c r="B320" s="678"/>
    </row>
    <row r="321" spans="2:2">
      <c r="B321" s="678"/>
    </row>
    <row r="322" spans="2:2">
      <c r="B322" s="678"/>
    </row>
    <row r="323" spans="2:2">
      <c r="B323" s="678"/>
    </row>
    <row r="324" spans="2:2">
      <c r="B324" s="678"/>
    </row>
    <row r="325" spans="2:2">
      <c r="B325" s="678"/>
    </row>
    <row r="326" spans="2:2">
      <c r="B326" s="678"/>
    </row>
    <row r="327" spans="2:2">
      <c r="B327" s="678"/>
    </row>
    <row r="328" spans="2:2">
      <c r="B328" s="678"/>
    </row>
    <row r="329" spans="2:2">
      <c r="B329" s="678"/>
    </row>
    <row r="330" spans="2:2">
      <c r="B330" s="678"/>
    </row>
    <row r="331" spans="2:2">
      <c r="B331" s="678"/>
    </row>
    <row r="332" spans="2:2">
      <c r="B332" s="678"/>
    </row>
    <row r="333" spans="2:2">
      <c r="B333" s="678"/>
    </row>
    <row r="334" spans="2:2">
      <c r="B334" s="678"/>
    </row>
    <row r="335" spans="2:2">
      <c r="B335" s="678"/>
    </row>
    <row r="336" spans="2:2">
      <c r="B336" s="678"/>
    </row>
    <row r="337" spans="2:2">
      <c r="B337" s="678"/>
    </row>
    <row r="338" spans="2:2">
      <c r="B338" s="678"/>
    </row>
    <row r="339" spans="2:2">
      <c r="B339" s="678"/>
    </row>
    <row r="340" spans="2:2">
      <c r="B340" s="678"/>
    </row>
    <row r="341" spans="2:2">
      <c r="B341" s="678"/>
    </row>
    <row r="342" spans="2:2">
      <c r="B342" s="678"/>
    </row>
    <row r="343" spans="2:2">
      <c r="B343" s="678"/>
    </row>
    <row r="344" spans="2:2">
      <c r="B344" s="678"/>
    </row>
    <row r="345" spans="2:2">
      <c r="B345" s="678"/>
    </row>
    <row r="346" spans="2:2">
      <c r="B346" s="678"/>
    </row>
    <row r="347" spans="2:2">
      <c r="B347" s="678"/>
    </row>
    <row r="348" spans="2:2">
      <c r="B348" s="678"/>
    </row>
    <row r="349" spans="2:2">
      <c r="B349" s="678"/>
    </row>
    <row r="350" spans="2:2">
      <c r="B350" s="678"/>
    </row>
    <row r="351" spans="2:2">
      <c r="B351" s="678"/>
    </row>
    <row r="352" spans="2:2">
      <c r="B352" s="678"/>
    </row>
    <row r="353" spans="2:2">
      <c r="B353" s="678"/>
    </row>
    <row r="354" spans="2:2">
      <c r="B354" s="678"/>
    </row>
    <row r="355" spans="2:2">
      <c r="B355" s="678"/>
    </row>
    <row r="356" spans="2:2">
      <c r="B356" s="678"/>
    </row>
    <row r="357" spans="2:2">
      <c r="B357" s="678"/>
    </row>
    <row r="358" spans="2:2">
      <c r="B358" s="678"/>
    </row>
    <row r="359" spans="2:2">
      <c r="B359" s="678"/>
    </row>
    <row r="360" spans="2:2">
      <c r="B360" s="678"/>
    </row>
    <row r="361" spans="2:2">
      <c r="B361" s="678"/>
    </row>
    <row r="362" spans="2:2">
      <c r="B362" s="678"/>
    </row>
    <row r="363" spans="2:2">
      <c r="B363" s="678"/>
    </row>
    <row r="364" spans="2:2">
      <c r="B364" s="678"/>
    </row>
    <row r="365" spans="2:2">
      <c r="B365" s="678"/>
    </row>
    <row r="366" spans="2:2">
      <c r="B366" s="678"/>
    </row>
    <row r="367" spans="2:2">
      <c r="B367" s="678"/>
    </row>
    <row r="368" spans="2:2">
      <c r="B368" s="678"/>
    </row>
    <row r="369" spans="2:2">
      <c r="B369" s="678"/>
    </row>
    <row r="370" spans="2:2">
      <c r="B370" s="678"/>
    </row>
    <row r="371" spans="2:2">
      <c r="B371" s="678"/>
    </row>
    <row r="372" spans="2:2">
      <c r="B372" s="678"/>
    </row>
    <row r="373" spans="2:2">
      <c r="B373" s="678"/>
    </row>
    <row r="374" spans="2:2">
      <c r="B374" s="678"/>
    </row>
    <row r="375" spans="2:2">
      <c r="B375" s="678"/>
    </row>
    <row r="376" spans="2:2">
      <c r="B376" s="678"/>
    </row>
    <row r="377" spans="2:2">
      <c r="B377" s="678"/>
    </row>
    <row r="378" spans="2:2">
      <c r="B378" s="678"/>
    </row>
    <row r="379" spans="2:2">
      <c r="B379" s="678"/>
    </row>
    <row r="380" spans="2:2">
      <c r="B380" s="678"/>
    </row>
    <row r="381" spans="2:2">
      <c r="B381" s="678"/>
    </row>
    <row r="382" spans="2:2">
      <c r="B382" s="678"/>
    </row>
    <row r="383" spans="2:2">
      <c r="B383" s="678"/>
    </row>
    <row r="384" spans="2:2">
      <c r="B384" s="678"/>
    </row>
    <row r="385" spans="2:2">
      <c r="B385" s="678"/>
    </row>
    <row r="386" spans="2:2">
      <c r="B386" s="678"/>
    </row>
    <row r="387" spans="2:2">
      <c r="B387" s="678"/>
    </row>
    <row r="388" spans="2:2">
      <c r="B388" s="678"/>
    </row>
    <row r="389" spans="2:2">
      <c r="B389" s="678"/>
    </row>
    <row r="390" spans="2:2">
      <c r="B390" s="678"/>
    </row>
    <row r="391" spans="2:2">
      <c r="B391" s="678"/>
    </row>
    <row r="392" spans="2:2">
      <c r="B392" s="678"/>
    </row>
    <row r="393" spans="2:2">
      <c r="B393" s="678"/>
    </row>
    <row r="394" spans="2:2">
      <c r="B394" s="678"/>
    </row>
    <row r="395" spans="2:2">
      <c r="B395" s="678"/>
    </row>
    <row r="396" spans="2:2">
      <c r="B396" s="678"/>
    </row>
    <row r="397" spans="2:2">
      <c r="B397" s="678"/>
    </row>
    <row r="398" spans="2:2">
      <c r="B398" s="678"/>
    </row>
    <row r="399" spans="2:2">
      <c r="B399" s="678"/>
    </row>
    <row r="400" spans="2:2">
      <c r="B400" s="678"/>
    </row>
    <row r="401" spans="2:2">
      <c r="B401" s="678"/>
    </row>
    <row r="402" spans="2:2">
      <c r="B402" s="678"/>
    </row>
    <row r="403" spans="2:2">
      <c r="B403" s="678"/>
    </row>
    <row r="404" spans="2:2">
      <c r="B404" s="678"/>
    </row>
    <row r="405" spans="2:2">
      <c r="B405" s="678"/>
    </row>
    <row r="406" spans="2:2">
      <c r="B406" s="678"/>
    </row>
    <row r="407" spans="2:2">
      <c r="B407" s="678"/>
    </row>
    <row r="408" spans="2:2">
      <c r="B408" s="678"/>
    </row>
    <row r="409" spans="2:2">
      <c r="B409" s="678"/>
    </row>
    <row r="410" spans="2:2">
      <c r="B410" s="678"/>
    </row>
    <row r="411" spans="2:2">
      <c r="B411" s="678"/>
    </row>
    <row r="412" spans="2:2">
      <c r="B412" s="678"/>
    </row>
    <row r="413" spans="2:2">
      <c r="B413" s="678"/>
    </row>
    <row r="414" spans="2:2">
      <c r="B414" s="678"/>
    </row>
    <row r="415" spans="2:2">
      <c r="B415" s="678"/>
    </row>
    <row r="416" spans="2:2">
      <c r="B416" s="678"/>
    </row>
    <row r="417" spans="2:2">
      <c r="B417" s="678"/>
    </row>
    <row r="418" spans="2:2">
      <c r="B418" s="678"/>
    </row>
    <row r="419" spans="2:2">
      <c r="B419" s="678"/>
    </row>
    <row r="420" spans="2:2">
      <c r="B420" s="678"/>
    </row>
    <row r="421" spans="2:2">
      <c r="B421" s="678"/>
    </row>
    <row r="422" spans="2:2">
      <c r="B422" s="678"/>
    </row>
    <row r="423" spans="2:2">
      <c r="B423" s="678"/>
    </row>
    <row r="424" spans="2:2">
      <c r="B424" s="678"/>
    </row>
    <row r="425" spans="2:2">
      <c r="B425" s="678"/>
    </row>
    <row r="426" spans="2:2">
      <c r="B426" s="678"/>
    </row>
    <row r="427" spans="2:2">
      <c r="B427" s="678"/>
    </row>
    <row r="428" spans="2:2">
      <c r="B428" s="678"/>
    </row>
    <row r="429" spans="2:2">
      <c r="B429" s="678"/>
    </row>
    <row r="430" spans="2:2">
      <c r="B430" s="678"/>
    </row>
    <row r="431" spans="2:2">
      <c r="B431" s="678"/>
    </row>
    <row r="432" spans="2:2">
      <c r="B432" s="678"/>
    </row>
    <row r="433" spans="2:2">
      <c r="B433" s="678"/>
    </row>
    <row r="434" spans="2:2">
      <c r="B434" s="678"/>
    </row>
    <row r="435" spans="2:2">
      <c r="B435" s="678"/>
    </row>
    <row r="436" spans="2:2">
      <c r="B436" s="678"/>
    </row>
    <row r="437" spans="2:2">
      <c r="B437" s="678"/>
    </row>
    <row r="438" spans="2:2">
      <c r="B438" s="678"/>
    </row>
    <row r="439" spans="2:2">
      <c r="B439" s="678"/>
    </row>
    <row r="440" spans="2:2">
      <c r="B440" s="678"/>
    </row>
    <row r="441" spans="2:2">
      <c r="B441" s="678"/>
    </row>
    <row r="442" spans="2:2">
      <c r="B442" s="678"/>
    </row>
    <row r="443" spans="2:2">
      <c r="B443" s="678"/>
    </row>
    <row r="444" spans="2:2">
      <c r="B444" s="678"/>
    </row>
    <row r="445" spans="2:2">
      <c r="B445" s="678"/>
    </row>
    <row r="446" spans="2:2">
      <c r="B446" s="678"/>
    </row>
    <row r="447" spans="2:2">
      <c r="B447" s="678"/>
    </row>
    <row r="448" spans="2:2">
      <c r="B448" s="678"/>
    </row>
    <row r="449" spans="2:2">
      <c r="B449" s="678"/>
    </row>
    <row r="450" spans="2:2">
      <c r="B450" s="678"/>
    </row>
    <row r="451" spans="2:2">
      <c r="B451" s="678"/>
    </row>
    <row r="452" spans="2:2">
      <c r="B452" s="678"/>
    </row>
    <row r="453" spans="2:2">
      <c r="B453" s="678"/>
    </row>
    <row r="454" spans="2:2">
      <c r="B454" s="678"/>
    </row>
    <row r="455" spans="2:2">
      <c r="B455" s="678"/>
    </row>
    <row r="456" spans="2:2">
      <c r="B456" s="678"/>
    </row>
    <row r="457" spans="2:2">
      <c r="B457" s="678"/>
    </row>
    <row r="458" spans="2:2">
      <c r="B458" s="678"/>
    </row>
    <row r="459" spans="2:2">
      <c r="B459" s="678"/>
    </row>
    <row r="460" spans="2:2">
      <c r="B460" s="678"/>
    </row>
    <row r="461" spans="2:2">
      <c r="B461" s="678"/>
    </row>
    <row r="462" spans="2:2">
      <c r="B462" s="678"/>
    </row>
    <row r="463" spans="2:2">
      <c r="B463" s="678"/>
    </row>
    <row r="464" spans="2:2">
      <c r="B464" s="678"/>
    </row>
    <row r="465" spans="2:2">
      <c r="B465" s="678"/>
    </row>
    <row r="466" spans="2:2">
      <c r="B466" s="678"/>
    </row>
    <row r="467" spans="2:2">
      <c r="B467" s="678"/>
    </row>
    <row r="468" spans="2:2">
      <c r="B468" s="678"/>
    </row>
    <row r="469" spans="2:2">
      <c r="B469" s="678"/>
    </row>
    <row r="470" spans="2:2">
      <c r="B470" s="678"/>
    </row>
    <row r="471" spans="2:2">
      <c r="B471" s="678"/>
    </row>
    <row r="472" spans="2:2">
      <c r="B472" s="678"/>
    </row>
    <row r="473" spans="2:2">
      <c r="B473" s="678"/>
    </row>
    <row r="474" spans="2:2">
      <c r="B474" s="678"/>
    </row>
    <row r="475" spans="2:2">
      <c r="B475" s="678"/>
    </row>
    <row r="476" spans="2:2">
      <c r="B476" s="678"/>
    </row>
    <row r="477" spans="2:2">
      <c r="B477" s="678"/>
    </row>
    <row r="478" spans="2:2">
      <c r="B478" s="678"/>
    </row>
    <row r="479" spans="2:2">
      <c r="B479" s="678"/>
    </row>
    <row r="480" spans="2:2">
      <c r="B480" s="678"/>
    </row>
    <row r="481" spans="2:2">
      <c r="B481" s="678"/>
    </row>
    <row r="482" spans="2:2">
      <c r="B482" s="678"/>
    </row>
    <row r="483" spans="2:2">
      <c r="B483" s="678"/>
    </row>
    <row r="484" spans="2:2">
      <c r="B484" s="678"/>
    </row>
    <row r="485" spans="2:2">
      <c r="B485" s="678"/>
    </row>
    <row r="486" spans="2:2">
      <c r="B486" s="678"/>
    </row>
    <row r="487" spans="2:2">
      <c r="B487" s="678"/>
    </row>
    <row r="488" spans="2:2">
      <c r="B488" s="678"/>
    </row>
    <row r="489" spans="2:2">
      <c r="B489" s="678"/>
    </row>
    <row r="490" spans="2:2">
      <c r="B490" s="678"/>
    </row>
    <row r="491" spans="2:2">
      <c r="B491" s="678"/>
    </row>
    <row r="492" spans="2:2">
      <c r="B492" s="678"/>
    </row>
    <row r="493" spans="2:2">
      <c r="B493" s="678"/>
    </row>
    <row r="494" spans="2:2">
      <c r="B494" s="678"/>
    </row>
    <row r="495" spans="2:2">
      <c r="B495" s="678"/>
    </row>
    <row r="496" spans="2:2">
      <c r="B496" s="678"/>
    </row>
    <row r="497" spans="2:2">
      <c r="B497" s="678"/>
    </row>
    <row r="498" spans="2:2">
      <c r="B498" s="678"/>
    </row>
    <row r="499" spans="2:2">
      <c r="B499" s="678"/>
    </row>
    <row r="500" spans="2:2">
      <c r="B500" s="678"/>
    </row>
    <row r="501" spans="2:2">
      <c r="B501" s="678"/>
    </row>
    <row r="502" spans="2:2">
      <c r="B502" s="678"/>
    </row>
    <row r="503" spans="2:2">
      <c r="B503" s="678"/>
    </row>
    <row r="504" spans="2:2">
      <c r="B504" s="678"/>
    </row>
    <row r="505" spans="2:2">
      <c r="B505" s="678"/>
    </row>
    <row r="506" spans="2:2">
      <c r="B506" s="678"/>
    </row>
    <row r="507" spans="2:2">
      <c r="B507" s="678"/>
    </row>
    <row r="508" spans="2:2">
      <c r="B508" s="678"/>
    </row>
    <row r="509" spans="2:2">
      <c r="B509" s="678"/>
    </row>
    <row r="510" spans="2:2">
      <c r="B510" s="678"/>
    </row>
    <row r="511" spans="2:2">
      <c r="B511" s="678"/>
    </row>
    <row r="512" spans="2:2">
      <c r="B512" s="678"/>
    </row>
    <row r="513" spans="2:2">
      <c r="B513" s="678"/>
    </row>
    <row r="514" spans="2:2">
      <c r="B514" s="678"/>
    </row>
    <row r="515" spans="2:2">
      <c r="B515" s="678"/>
    </row>
    <row r="516" spans="2:2">
      <c r="B516" s="678"/>
    </row>
    <row r="517" spans="2:2">
      <c r="B517" s="678"/>
    </row>
    <row r="518" spans="2:2">
      <c r="B518" s="678"/>
    </row>
    <row r="519" spans="2:2">
      <c r="B519" s="678"/>
    </row>
    <row r="520" spans="2:2">
      <c r="B520" s="678"/>
    </row>
    <row r="521" spans="2:2">
      <c r="B521" s="678"/>
    </row>
    <row r="522" spans="2:2">
      <c r="B522" s="678"/>
    </row>
    <row r="523" spans="2:2">
      <c r="B523" s="678"/>
    </row>
    <row r="524" spans="2:2">
      <c r="B524" s="678"/>
    </row>
    <row r="525" spans="2:2">
      <c r="B525" s="678"/>
    </row>
    <row r="526" spans="2:2">
      <c r="B526" s="678"/>
    </row>
    <row r="527" spans="2:2">
      <c r="B527" s="678"/>
    </row>
    <row r="528" spans="2:2">
      <c r="B528" s="678"/>
    </row>
    <row r="529" spans="2:2">
      <c r="B529" s="678"/>
    </row>
    <row r="530" spans="2:2">
      <c r="B530" s="678"/>
    </row>
    <row r="531" spans="2:2">
      <c r="B531" s="678"/>
    </row>
    <row r="532" spans="2:2">
      <c r="B532" s="678"/>
    </row>
    <row r="533" spans="2:2">
      <c r="B533" s="678"/>
    </row>
    <row r="534" spans="2:2">
      <c r="B534" s="678"/>
    </row>
    <row r="535" spans="2:2">
      <c r="B535" s="678"/>
    </row>
    <row r="536" spans="2:2">
      <c r="B536" s="678"/>
    </row>
    <row r="537" spans="2:2">
      <c r="B537" s="678"/>
    </row>
    <row r="538" spans="2:2">
      <c r="B538" s="678"/>
    </row>
    <row r="539" spans="2:2">
      <c r="B539" s="678"/>
    </row>
    <row r="540" spans="2:2">
      <c r="B540" s="678"/>
    </row>
    <row r="541" spans="2:2">
      <c r="B541" s="678"/>
    </row>
    <row r="542" spans="2:2">
      <c r="B542" s="678"/>
    </row>
    <row r="543" spans="2:2">
      <c r="B543" s="678"/>
    </row>
    <row r="544" spans="2:2">
      <c r="B544" s="678"/>
    </row>
    <row r="545" spans="2:2">
      <c r="B545" s="678"/>
    </row>
    <row r="546" spans="2:2">
      <c r="B546" s="678"/>
    </row>
    <row r="547" spans="2:2">
      <c r="B547" s="678"/>
    </row>
    <row r="548" spans="2:2">
      <c r="B548" s="678"/>
    </row>
    <row r="549" spans="2:2">
      <c r="B549" s="678"/>
    </row>
    <row r="550" spans="2:2">
      <c r="B550" s="678"/>
    </row>
    <row r="551" spans="2:2">
      <c r="B551" s="678"/>
    </row>
    <row r="552" spans="2:2">
      <c r="B552" s="678"/>
    </row>
    <row r="553" spans="2:2">
      <c r="B553" s="678"/>
    </row>
    <row r="554" spans="2:2">
      <c r="B554" s="678"/>
    </row>
    <row r="555" spans="2:2">
      <c r="B555" s="678"/>
    </row>
    <row r="556" spans="2:2">
      <c r="B556" s="678"/>
    </row>
    <row r="557" spans="2:2">
      <c r="B557" s="678"/>
    </row>
    <row r="558" spans="2:2">
      <c r="B558" s="678"/>
    </row>
    <row r="559" spans="2:2">
      <c r="B559" s="678"/>
    </row>
    <row r="560" spans="2:2">
      <c r="B560" s="678"/>
    </row>
    <row r="561" spans="2:2">
      <c r="B561" s="678"/>
    </row>
    <row r="562" spans="2:2">
      <c r="B562" s="678"/>
    </row>
    <row r="563" spans="2:2">
      <c r="B563" s="678"/>
    </row>
    <row r="564" spans="2:2">
      <c r="B564" s="678"/>
    </row>
    <row r="565" spans="2:2">
      <c r="B565" s="678"/>
    </row>
    <row r="566" spans="2:2">
      <c r="B566" s="678"/>
    </row>
    <row r="567" spans="2:2">
      <c r="B567" s="678"/>
    </row>
    <row r="568" spans="2:2">
      <c r="B568" s="678"/>
    </row>
    <row r="569" spans="2:2">
      <c r="B569" s="678"/>
    </row>
    <row r="570" spans="2:2">
      <c r="B570" s="678"/>
    </row>
    <row r="571" spans="2:2">
      <c r="B571" s="678"/>
    </row>
    <row r="572" spans="2:2">
      <c r="B572" s="678"/>
    </row>
    <row r="573" spans="2:2">
      <c r="B573" s="678"/>
    </row>
    <row r="574" spans="2:2">
      <c r="B574" s="678"/>
    </row>
    <row r="575" spans="2:2">
      <c r="B575" s="678"/>
    </row>
    <row r="576" spans="2:2">
      <c r="B576" s="678"/>
    </row>
    <row r="577" spans="2:2">
      <c r="B577" s="678"/>
    </row>
    <row r="578" spans="2:2">
      <c r="B578" s="678"/>
    </row>
    <row r="579" spans="2:2">
      <c r="B579" s="678"/>
    </row>
    <row r="580" spans="2:2">
      <c r="B580" s="678"/>
    </row>
    <row r="581" spans="2:2">
      <c r="B581" s="678"/>
    </row>
    <row r="582" spans="2:2">
      <c r="B582" s="678"/>
    </row>
    <row r="583" spans="2:2">
      <c r="B583" s="678"/>
    </row>
    <row r="584" spans="2:2">
      <c r="B584" s="678"/>
    </row>
    <row r="585" spans="2:2">
      <c r="B585" s="678"/>
    </row>
    <row r="586" spans="2:2">
      <c r="B586" s="678"/>
    </row>
    <row r="587" spans="2:2">
      <c r="B587" s="678"/>
    </row>
    <row r="588" spans="2:2">
      <c r="B588" s="678"/>
    </row>
    <row r="589" spans="2:2">
      <c r="B589" s="678"/>
    </row>
    <row r="590" spans="2:2">
      <c r="B590" s="678"/>
    </row>
    <row r="591" spans="2:2">
      <c r="B591" s="678"/>
    </row>
    <row r="592" spans="2:2">
      <c r="B592" s="678"/>
    </row>
    <row r="593" spans="2:2">
      <c r="B593" s="678"/>
    </row>
    <row r="594" spans="2:2">
      <c r="B594" s="678"/>
    </row>
    <row r="595" spans="2:2">
      <c r="B595" s="678"/>
    </row>
    <row r="596" spans="2:2">
      <c r="B596" s="678"/>
    </row>
    <row r="597" spans="2:2">
      <c r="B597" s="678"/>
    </row>
    <row r="598" spans="2:2">
      <c r="B598" s="678"/>
    </row>
    <row r="599" spans="2:2">
      <c r="B599" s="678"/>
    </row>
    <row r="600" spans="2:2">
      <c r="B600" s="678"/>
    </row>
    <row r="601" spans="2:2">
      <c r="B601" s="678"/>
    </row>
    <row r="602" spans="2:2">
      <c r="B602" s="678"/>
    </row>
    <row r="603" spans="2:2">
      <c r="B603" s="678"/>
    </row>
    <row r="604" spans="2:2">
      <c r="B604" s="678"/>
    </row>
    <row r="605" spans="2:2">
      <c r="B605" s="678"/>
    </row>
    <row r="606" spans="2:2">
      <c r="B606" s="678"/>
    </row>
    <row r="607" spans="2:2">
      <c r="B607" s="678"/>
    </row>
    <row r="608" spans="2:2">
      <c r="B608" s="678"/>
    </row>
    <row r="609" spans="2:2">
      <c r="B609" s="678"/>
    </row>
    <row r="610" spans="2:2">
      <c r="B610" s="678"/>
    </row>
    <row r="611" spans="2:2">
      <c r="B611" s="678"/>
    </row>
    <row r="612" spans="2:2">
      <c r="B612" s="678"/>
    </row>
    <row r="613" spans="2:2">
      <c r="B613" s="678"/>
    </row>
    <row r="614" spans="2:2">
      <c r="B614" s="678"/>
    </row>
    <row r="615" spans="2:2">
      <c r="B615" s="678"/>
    </row>
    <row r="616" spans="2:2">
      <c r="B616" s="678"/>
    </row>
    <row r="617" spans="2:2">
      <c r="B617" s="678"/>
    </row>
    <row r="618" spans="2:2">
      <c r="B618" s="678"/>
    </row>
    <row r="619" spans="2:2">
      <c r="B619" s="678"/>
    </row>
    <row r="620" spans="2:2">
      <c r="B620" s="678"/>
    </row>
    <row r="621" spans="2:2">
      <c r="B621" s="678"/>
    </row>
    <row r="622" spans="2:2">
      <c r="B622" s="678"/>
    </row>
    <row r="623" spans="2:2">
      <c r="B623" s="678"/>
    </row>
    <row r="624" spans="2:2">
      <c r="B624" s="678"/>
    </row>
    <row r="625" spans="2:2">
      <c r="B625" s="678"/>
    </row>
    <row r="626" spans="2:2">
      <c r="B626" s="678"/>
    </row>
    <row r="627" spans="2:2">
      <c r="B627" s="678"/>
    </row>
    <row r="628" spans="2:2">
      <c r="B628" s="678"/>
    </row>
    <row r="629" spans="2:2">
      <c r="B629" s="678"/>
    </row>
    <row r="630" spans="2:2">
      <c r="B630" s="678"/>
    </row>
    <row r="631" spans="2:2">
      <c r="B631" s="678"/>
    </row>
    <row r="632" spans="2:2">
      <c r="B632" s="678"/>
    </row>
    <row r="633" spans="2:2">
      <c r="B633" s="678"/>
    </row>
    <row r="634" spans="2:2">
      <c r="B634" s="678"/>
    </row>
    <row r="635" spans="2:2">
      <c r="B635" s="678"/>
    </row>
    <row r="636" spans="2:2">
      <c r="B636" s="678"/>
    </row>
    <row r="637" spans="2:2">
      <c r="B637" s="678"/>
    </row>
    <row r="638" spans="2:2">
      <c r="B638" s="678"/>
    </row>
    <row r="639" spans="2:2">
      <c r="B639" s="678"/>
    </row>
    <row r="640" spans="2:2">
      <c r="B640" s="678"/>
    </row>
    <row r="641" spans="2:2">
      <c r="B641" s="678"/>
    </row>
    <row r="642" spans="2:2">
      <c r="B642" s="678"/>
    </row>
    <row r="643" spans="2:2">
      <c r="B643" s="678"/>
    </row>
    <row r="644" spans="2:2">
      <c r="B644" s="678"/>
    </row>
    <row r="645" spans="2:2">
      <c r="B645" s="678"/>
    </row>
    <row r="646" spans="2:2">
      <c r="B646" s="678"/>
    </row>
    <row r="647" spans="2:2">
      <c r="B647" s="678"/>
    </row>
    <row r="648" spans="2:2">
      <c r="B648" s="678"/>
    </row>
    <row r="649" spans="2:2">
      <c r="B649" s="678"/>
    </row>
    <row r="650" spans="2:2">
      <c r="B650" s="678"/>
    </row>
    <row r="651" spans="2:2">
      <c r="B651" s="678"/>
    </row>
    <row r="652" spans="2:2">
      <c r="B652" s="678"/>
    </row>
    <row r="653" spans="2:2">
      <c r="B653" s="678"/>
    </row>
    <row r="654" spans="2:2">
      <c r="B654" s="678"/>
    </row>
    <row r="655" spans="2:2">
      <c r="B655" s="678"/>
    </row>
    <row r="656" spans="2:2">
      <c r="B656" s="678"/>
    </row>
    <row r="657" spans="2:2">
      <c r="B657" s="678"/>
    </row>
    <row r="658" spans="2:2">
      <c r="B658" s="678"/>
    </row>
    <row r="659" spans="2:2">
      <c r="B659" s="678"/>
    </row>
    <row r="660" spans="2:2">
      <c r="B660" s="678"/>
    </row>
    <row r="661" spans="2:2">
      <c r="B661" s="678"/>
    </row>
    <row r="662" spans="2:2">
      <c r="B662" s="678"/>
    </row>
    <row r="663" spans="2:2">
      <c r="B663" s="678"/>
    </row>
    <row r="664" spans="2:2">
      <c r="B664" s="678"/>
    </row>
    <row r="665" spans="2:2">
      <c r="B665" s="678"/>
    </row>
    <row r="666" spans="2:2">
      <c r="B666" s="678"/>
    </row>
    <row r="667" spans="2:2">
      <c r="B667" s="678"/>
    </row>
    <row r="668" spans="2:2">
      <c r="B668" s="678"/>
    </row>
    <row r="669" spans="2:2">
      <c r="B669" s="678"/>
    </row>
    <row r="670" spans="2:2">
      <c r="B670" s="678"/>
    </row>
    <row r="671" spans="2:2">
      <c r="B671" s="678"/>
    </row>
    <row r="672" spans="2:2">
      <c r="B672" s="678"/>
    </row>
    <row r="673" spans="2:2">
      <c r="B673" s="678"/>
    </row>
    <row r="674" spans="2:2">
      <c r="B674" s="678"/>
    </row>
    <row r="675" spans="2:2">
      <c r="B675" s="678"/>
    </row>
    <row r="676" spans="2:2">
      <c r="B676" s="678"/>
    </row>
    <row r="677" spans="2:2">
      <c r="B677" s="678"/>
    </row>
    <row r="678" spans="2:2">
      <c r="B678" s="678"/>
    </row>
    <row r="679" spans="2:2">
      <c r="B679" s="678"/>
    </row>
    <row r="680" spans="2:2">
      <c r="B680" s="678"/>
    </row>
    <row r="681" spans="2:2">
      <c r="B681" s="678"/>
    </row>
    <row r="682" spans="2:2">
      <c r="B682" s="678"/>
    </row>
    <row r="683" spans="2:2">
      <c r="B683" s="678"/>
    </row>
    <row r="684" spans="2:2">
      <c r="B684" s="678"/>
    </row>
    <row r="685" spans="2:2">
      <c r="B685" s="678"/>
    </row>
    <row r="686" spans="2:2">
      <c r="B686" s="678"/>
    </row>
    <row r="687" spans="2:2">
      <c r="B687" s="678"/>
    </row>
    <row r="688" spans="2:2">
      <c r="B688" s="678"/>
    </row>
    <row r="689" spans="2:2">
      <c r="B689" s="678"/>
    </row>
    <row r="690" spans="2:2">
      <c r="B690" s="678"/>
    </row>
    <row r="691" spans="2:2">
      <c r="B691" s="678"/>
    </row>
    <row r="692" spans="2:2">
      <c r="B692" s="678"/>
    </row>
    <row r="693" spans="2:2">
      <c r="B693" s="678"/>
    </row>
    <row r="694" spans="2:2">
      <c r="B694" s="678"/>
    </row>
    <row r="695" spans="2:2">
      <c r="B695" s="678"/>
    </row>
    <row r="696" spans="2:2">
      <c r="B696" s="678"/>
    </row>
    <row r="697" spans="2:2">
      <c r="B697" s="678"/>
    </row>
    <row r="698" spans="2:2">
      <c r="B698" s="678"/>
    </row>
    <row r="699" spans="2:2">
      <c r="B699" s="678"/>
    </row>
    <row r="700" spans="2:2">
      <c r="B700" s="678"/>
    </row>
    <row r="701" spans="2:2">
      <c r="B701" s="678"/>
    </row>
    <row r="702" spans="2:2">
      <c r="B702" s="678"/>
    </row>
    <row r="703" spans="2:2">
      <c r="B703" s="678"/>
    </row>
    <row r="704" spans="2:2">
      <c r="B704" s="678"/>
    </row>
    <row r="705" spans="2:2">
      <c r="B705" s="678"/>
    </row>
    <row r="706" spans="2:2">
      <c r="B706" s="678"/>
    </row>
    <row r="707" spans="2:2">
      <c r="B707" s="678"/>
    </row>
    <row r="708" spans="2:2">
      <c r="B708" s="678"/>
    </row>
    <row r="709" spans="2:2">
      <c r="B709" s="678"/>
    </row>
    <row r="710" spans="2:2">
      <c r="B710" s="678"/>
    </row>
    <row r="711" spans="2:2">
      <c r="B711" s="678"/>
    </row>
    <row r="712" spans="2:2">
      <c r="B712" s="678"/>
    </row>
    <row r="713" spans="2:2">
      <c r="B713" s="678"/>
    </row>
    <row r="714" spans="2:2">
      <c r="B714" s="678"/>
    </row>
    <row r="715" spans="2:2">
      <c r="B715" s="678"/>
    </row>
    <row r="716" spans="2:2">
      <c r="B716" s="678"/>
    </row>
    <row r="717" spans="2:2">
      <c r="B717" s="678"/>
    </row>
    <row r="718" spans="2:2">
      <c r="B718" s="678"/>
    </row>
    <row r="719" spans="2:2">
      <c r="B719" s="678"/>
    </row>
    <row r="720" spans="2:2">
      <c r="B720" s="678"/>
    </row>
    <row r="721" spans="2:2">
      <c r="B721" s="678"/>
    </row>
    <row r="722" spans="2:2">
      <c r="B722" s="678"/>
    </row>
    <row r="723" spans="2:2">
      <c r="B723" s="678"/>
    </row>
    <row r="724" spans="2:2">
      <c r="B724" s="678"/>
    </row>
    <row r="725" spans="2:2">
      <c r="B725" s="678"/>
    </row>
    <row r="726" spans="2:2">
      <c r="B726" s="678"/>
    </row>
    <row r="727" spans="2:2">
      <c r="B727" s="678"/>
    </row>
    <row r="728" spans="2:2">
      <c r="B728" s="678"/>
    </row>
    <row r="729" spans="2:2">
      <c r="B729" s="678"/>
    </row>
    <row r="730" spans="2:2">
      <c r="B730" s="678"/>
    </row>
    <row r="731" spans="2:2">
      <c r="B731" s="678"/>
    </row>
    <row r="732" spans="2:2">
      <c r="B732" s="678"/>
    </row>
    <row r="733" spans="2:2">
      <c r="B733" s="678"/>
    </row>
    <row r="734" spans="2:2">
      <c r="B734" s="678"/>
    </row>
    <row r="735" spans="2:2">
      <c r="B735" s="678"/>
    </row>
    <row r="736" spans="2:2">
      <c r="B736" s="678"/>
    </row>
    <row r="737" spans="2:2">
      <c r="B737" s="678"/>
    </row>
    <row r="738" spans="2:2">
      <c r="B738" s="678"/>
    </row>
    <row r="739" spans="2:2">
      <c r="B739" s="678"/>
    </row>
    <row r="740" spans="2:2">
      <c r="B740" s="678"/>
    </row>
    <row r="741" spans="2:2">
      <c r="B741" s="678"/>
    </row>
    <row r="742" spans="2:2">
      <c r="B742" s="678"/>
    </row>
    <row r="743" spans="2:2">
      <c r="B743" s="678"/>
    </row>
    <row r="744" spans="2:2">
      <c r="B744" s="678"/>
    </row>
    <row r="745" spans="2:2">
      <c r="B745" s="678"/>
    </row>
    <row r="746" spans="2:2">
      <c r="B746" s="678"/>
    </row>
    <row r="747" spans="2:2">
      <c r="B747" s="678"/>
    </row>
    <row r="748" spans="2:2">
      <c r="B748" s="678"/>
    </row>
    <row r="749" spans="2:2">
      <c r="B749" s="678"/>
    </row>
    <row r="750" spans="2:2">
      <c r="B750" s="678"/>
    </row>
    <row r="751" spans="2:2">
      <c r="B751" s="678"/>
    </row>
    <row r="752" spans="2:2">
      <c r="B752" s="678"/>
    </row>
    <row r="753" spans="2:2">
      <c r="B753" s="678"/>
    </row>
    <row r="754" spans="2:2">
      <c r="B754" s="678"/>
    </row>
    <row r="755" spans="2:2">
      <c r="B755" s="678"/>
    </row>
    <row r="756" spans="2:2">
      <c r="B756" s="678"/>
    </row>
    <row r="757" spans="2:2">
      <c r="B757" s="678"/>
    </row>
    <row r="758" spans="2:2">
      <c r="B758" s="678"/>
    </row>
    <row r="759" spans="2:2">
      <c r="B759" s="678"/>
    </row>
    <row r="760" spans="2:2">
      <c r="B760" s="678"/>
    </row>
    <row r="761" spans="2:2">
      <c r="B761" s="678"/>
    </row>
    <row r="762" spans="2:2">
      <c r="B762" s="678"/>
    </row>
    <row r="763" spans="2:2">
      <c r="B763" s="678"/>
    </row>
    <row r="764" spans="2:2">
      <c r="B764" s="678"/>
    </row>
    <row r="765" spans="2:2">
      <c r="B765" s="678"/>
    </row>
    <row r="766" spans="2:2">
      <c r="B766" s="678"/>
    </row>
    <row r="767" spans="2:2">
      <c r="B767" s="678"/>
    </row>
    <row r="768" spans="2:2">
      <c r="B768" s="678"/>
    </row>
    <row r="769" spans="2:2">
      <c r="B769" s="678"/>
    </row>
    <row r="770" spans="2:2">
      <c r="B770" s="678"/>
    </row>
    <row r="771" spans="2:2">
      <c r="B771" s="678"/>
    </row>
    <row r="772" spans="2:2">
      <c r="B772" s="678"/>
    </row>
    <row r="773" spans="2:2">
      <c r="B773" s="678"/>
    </row>
    <row r="774" spans="2:2">
      <c r="B774" s="678"/>
    </row>
    <row r="775" spans="2:2">
      <c r="B775" s="678"/>
    </row>
    <row r="776" spans="2:2">
      <c r="B776" s="678"/>
    </row>
    <row r="777" spans="2:2">
      <c r="B777" s="678"/>
    </row>
    <row r="778" spans="2:2">
      <c r="B778" s="678"/>
    </row>
    <row r="779" spans="2:2">
      <c r="B779" s="678"/>
    </row>
    <row r="780" spans="2:2">
      <c r="B780" s="678"/>
    </row>
    <row r="781" spans="2:2">
      <c r="B781" s="678"/>
    </row>
    <row r="782" spans="2:2">
      <c r="B782" s="678"/>
    </row>
    <row r="783" spans="2:2">
      <c r="B783" s="678"/>
    </row>
    <row r="784" spans="2:2">
      <c r="B784" s="678"/>
    </row>
    <row r="785" spans="2:2">
      <c r="B785" s="678"/>
    </row>
    <row r="786" spans="2:2">
      <c r="B786" s="678"/>
    </row>
    <row r="787" spans="2:2">
      <c r="B787" s="678"/>
    </row>
    <row r="788" spans="2:2">
      <c r="B788" s="678"/>
    </row>
    <row r="789" spans="2:2">
      <c r="B789" s="678"/>
    </row>
    <row r="790" spans="2:2">
      <c r="B790" s="678"/>
    </row>
    <row r="791" spans="2:2">
      <c r="B791" s="678"/>
    </row>
    <row r="792" spans="2:2">
      <c r="B792" s="678"/>
    </row>
    <row r="793" spans="2:2">
      <c r="B793" s="678"/>
    </row>
    <row r="794" spans="2:2">
      <c r="B794" s="678"/>
    </row>
    <row r="795" spans="2:2">
      <c r="B795" s="678"/>
    </row>
    <row r="796" spans="2:2">
      <c r="B796" s="678"/>
    </row>
    <row r="797" spans="2:2">
      <c r="B797" s="678"/>
    </row>
    <row r="798" spans="2:2">
      <c r="B798" s="678"/>
    </row>
    <row r="799" spans="2:2">
      <c r="B799" s="678"/>
    </row>
    <row r="800" spans="2:2">
      <c r="B800" s="678"/>
    </row>
    <row r="801" spans="2:2">
      <c r="B801" s="678"/>
    </row>
    <row r="802" spans="2:2">
      <c r="B802" s="678"/>
    </row>
    <row r="803" spans="2:2">
      <c r="B803" s="678"/>
    </row>
    <row r="804" spans="2:2">
      <c r="B804" s="678"/>
    </row>
    <row r="805" spans="2:2">
      <c r="B805" s="678"/>
    </row>
    <row r="806" spans="2:2">
      <c r="B806" s="678"/>
    </row>
    <row r="807" spans="2:2">
      <c r="B807" s="678"/>
    </row>
    <row r="808" spans="2:2">
      <c r="B808" s="678"/>
    </row>
    <row r="809" spans="2:2">
      <c r="B809" s="678"/>
    </row>
    <row r="810" spans="2:2">
      <c r="B810" s="678"/>
    </row>
    <row r="811" spans="2:2">
      <c r="B811" s="678"/>
    </row>
    <row r="812" spans="2:2">
      <c r="B812" s="678"/>
    </row>
    <row r="813" spans="2:2">
      <c r="B813" s="678"/>
    </row>
    <row r="814" spans="2:2">
      <c r="B814" s="678"/>
    </row>
    <row r="815" spans="2:2">
      <c r="B815" s="678"/>
    </row>
    <row r="816" spans="2:2">
      <c r="B816" s="678"/>
    </row>
    <row r="817" spans="2:2">
      <c r="B817" s="678"/>
    </row>
    <row r="818" spans="2:2">
      <c r="B818" s="678"/>
    </row>
    <row r="819" spans="2:2">
      <c r="B819" s="678"/>
    </row>
    <row r="820" spans="2:2">
      <c r="B820" s="678"/>
    </row>
    <row r="821" spans="2:2">
      <c r="B821" s="678"/>
    </row>
    <row r="822" spans="2:2">
      <c r="B822" s="678"/>
    </row>
    <row r="823" spans="2:2">
      <c r="B823" s="678"/>
    </row>
    <row r="824" spans="2:2">
      <c r="B824" s="678"/>
    </row>
    <row r="825" spans="2:2">
      <c r="B825" s="678"/>
    </row>
    <row r="826" spans="2:2">
      <c r="B826" s="678"/>
    </row>
    <row r="827" spans="2:2">
      <c r="B827" s="678"/>
    </row>
    <row r="828" spans="2:2">
      <c r="B828" s="678"/>
    </row>
    <row r="829" spans="2:2">
      <c r="B829" s="678"/>
    </row>
    <row r="830" spans="2:2">
      <c r="B830" s="678"/>
    </row>
    <row r="831" spans="2:2">
      <c r="B831" s="678"/>
    </row>
    <row r="832" spans="2:2">
      <c r="B832" s="678"/>
    </row>
    <row r="833" spans="2:2">
      <c r="B833" s="678"/>
    </row>
    <row r="834" spans="2:2">
      <c r="B834" s="678"/>
    </row>
    <row r="835" spans="2:2">
      <c r="B835" s="678"/>
    </row>
    <row r="836" spans="2:2">
      <c r="B836" s="678"/>
    </row>
    <row r="837" spans="2:2">
      <c r="B837" s="678"/>
    </row>
    <row r="838" spans="2:2">
      <c r="B838" s="678"/>
    </row>
    <row r="839" spans="2:2">
      <c r="B839" s="678"/>
    </row>
    <row r="840" spans="2:2">
      <c r="B840" s="678"/>
    </row>
    <row r="841" spans="2:2">
      <c r="B841" s="678"/>
    </row>
    <row r="842" spans="2:2">
      <c r="B842" s="678"/>
    </row>
    <row r="843" spans="2:2">
      <c r="B843" s="678"/>
    </row>
    <row r="844" spans="2:2">
      <c r="B844" s="678"/>
    </row>
    <row r="845" spans="2:2">
      <c r="B845" s="678"/>
    </row>
    <row r="846" spans="2:2">
      <c r="B846" s="678"/>
    </row>
    <row r="847" spans="2:2">
      <c r="B847" s="678"/>
    </row>
    <row r="848" spans="2:2">
      <c r="B848" s="678"/>
    </row>
    <row r="849" spans="2:2">
      <c r="B849" s="678"/>
    </row>
    <row r="850" spans="2:2">
      <c r="B850" s="678"/>
    </row>
    <row r="851" spans="2:2">
      <c r="B851" s="678"/>
    </row>
    <row r="852" spans="2:2">
      <c r="B852" s="678"/>
    </row>
    <row r="853" spans="2:2">
      <c r="B853" s="678"/>
    </row>
    <row r="854" spans="2:2">
      <c r="B854" s="678"/>
    </row>
    <row r="855" spans="2:2">
      <c r="B855" s="678"/>
    </row>
    <row r="856" spans="2:2">
      <c r="B856" s="678"/>
    </row>
    <row r="857" spans="2:2">
      <c r="B857" s="678"/>
    </row>
    <row r="858" spans="2:2">
      <c r="B858" s="678"/>
    </row>
    <row r="859" spans="2:2">
      <c r="B859" s="678"/>
    </row>
    <row r="860" spans="2:2">
      <c r="B860" s="678"/>
    </row>
    <row r="861" spans="2:2">
      <c r="B861" s="678"/>
    </row>
    <row r="862" spans="2:2">
      <c r="B862" s="678"/>
    </row>
    <row r="863" spans="2:2">
      <c r="B863" s="678"/>
    </row>
    <row r="864" spans="2:2">
      <c r="B864" s="678"/>
    </row>
    <row r="865" spans="2:2">
      <c r="B865" s="678"/>
    </row>
    <row r="866" spans="2:2">
      <c r="B866" s="678"/>
    </row>
    <row r="867" spans="2:2">
      <c r="B867" s="678"/>
    </row>
    <row r="868" spans="2:2">
      <c r="B868" s="678"/>
    </row>
    <row r="869" spans="2:2">
      <c r="B869" s="678"/>
    </row>
    <row r="870" spans="2:2">
      <c r="B870" s="678"/>
    </row>
    <row r="871" spans="2:2">
      <c r="B871" s="678"/>
    </row>
    <row r="872" spans="2:2">
      <c r="B872" s="678"/>
    </row>
    <row r="873" spans="2:2">
      <c r="B873" s="678"/>
    </row>
    <row r="874" spans="2:2">
      <c r="B874" s="678"/>
    </row>
    <row r="875" spans="2:2">
      <c r="B875" s="678"/>
    </row>
    <row r="876" spans="2:2">
      <c r="B876" s="678"/>
    </row>
    <row r="877" spans="2:2">
      <c r="B877" s="678"/>
    </row>
    <row r="878" spans="2:2">
      <c r="B878" s="678"/>
    </row>
    <row r="879" spans="2:2">
      <c r="B879" s="678"/>
    </row>
    <row r="880" spans="2:2">
      <c r="B880" s="678"/>
    </row>
    <row r="881" spans="2:2">
      <c r="B881" s="678"/>
    </row>
    <row r="882" spans="2:2">
      <c r="B882" s="678"/>
    </row>
    <row r="883" spans="2:2">
      <c r="B883" s="678"/>
    </row>
    <row r="884" spans="2:2">
      <c r="B884" s="678"/>
    </row>
    <row r="885" spans="2:2">
      <c r="B885" s="678"/>
    </row>
    <row r="886" spans="2:2">
      <c r="B886" s="678"/>
    </row>
    <row r="887" spans="2:2">
      <c r="B887" s="678"/>
    </row>
    <row r="888" spans="2:2">
      <c r="B888" s="678"/>
    </row>
    <row r="889" spans="2:2">
      <c r="B889" s="678"/>
    </row>
    <row r="890" spans="2:2">
      <c r="B890" s="678"/>
    </row>
    <row r="891" spans="2:2">
      <c r="B891" s="678"/>
    </row>
    <row r="892" spans="2:2">
      <c r="B892" s="678"/>
    </row>
    <row r="893" spans="2:2">
      <c r="B893" s="678"/>
    </row>
    <row r="894" spans="2:2">
      <c r="B894" s="678"/>
    </row>
    <row r="895" spans="2:2">
      <c r="B895" s="678"/>
    </row>
    <row r="896" spans="2:2">
      <c r="B896" s="678"/>
    </row>
    <row r="897" spans="2:2">
      <c r="B897" s="678"/>
    </row>
    <row r="898" spans="2:2">
      <c r="B898" s="678"/>
    </row>
    <row r="899" spans="2:2">
      <c r="B899" s="678"/>
    </row>
    <row r="900" spans="2:2">
      <c r="B900" s="678"/>
    </row>
    <row r="901" spans="2:2">
      <c r="B901" s="678"/>
    </row>
    <row r="902" spans="2:2">
      <c r="B902" s="678"/>
    </row>
    <row r="903" spans="2:2">
      <c r="B903" s="678"/>
    </row>
    <row r="904" spans="2:2">
      <c r="B904" s="678"/>
    </row>
    <row r="905" spans="2:2">
      <c r="B905" s="678"/>
    </row>
    <row r="906" spans="2:2">
      <c r="B906" s="678"/>
    </row>
    <row r="907" spans="2:2">
      <c r="B907" s="678"/>
    </row>
    <row r="908" spans="2:2">
      <c r="B908" s="678"/>
    </row>
    <row r="909" spans="2:2">
      <c r="B909" s="678"/>
    </row>
    <row r="910" spans="2:2">
      <c r="B910" s="678"/>
    </row>
    <row r="911" spans="2:2">
      <c r="B911" s="678"/>
    </row>
    <row r="912" spans="2:2">
      <c r="B912" s="678"/>
    </row>
    <row r="913" spans="2:2">
      <c r="B913" s="678"/>
    </row>
    <row r="914" spans="2:2">
      <c r="B914" s="678"/>
    </row>
    <row r="915" spans="2:2">
      <c r="B915" s="678"/>
    </row>
    <row r="916" spans="2:2">
      <c r="B916" s="678"/>
    </row>
    <row r="917" spans="2:2">
      <c r="B917" s="678"/>
    </row>
    <row r="918" spans="2:2">
      <c r="B918" s="678"/>
    </row>
    <row r="919" spans="2:2">
      <c r="B919" s="678"/>
    </row>
    <row r="920" spans="2:2">
      <c r="B920" s="678"/>
    </row>
    <row r="921" spans="2:2">
      <c r="B921" s="678"/>
    </row>
    <row r="922" spans="2:2">
      <c r="B922" s="678"/>
    </row>
    <row r="923" spans="2:2">
      <c r="B923" s="678"/>
    </row>
    <row r="924" spans="2:2">
      <c r="B924" s="678"/>
    </row>
    <row r="925" spans="2:2">
      <c r="B925" s="678"/>
    </row>
    <row r="926" spans="2:2">
      <c r="B926" s="678"/>
    </row>
    <row r="927" spans="2:2">
      <c r="B927" s="678"/>
    </row>
    <row r="928" spans="2:2">
      <c r="B928" s="678"/>
    </row>
    <row r="929" spans="2:2">
      <c r="B929" s="678"/>
    </row>
    <row r="930" spans="2:2">
      <c r="B930" s="678"/>
    </row>
    <row r="931" spans="2:2">
      <c r="B931" s="678"/>
    </row>
    <row r="932" spans="2:2">
      <c r="B932" s="678"/>
    </row>
    <row r="933" spans="2:2">
      <c r="B933" s="678"/>
    </row>
    <row r="934" spans="2:2">
      <c r="B934" s="678"/>
    </row>
    <row r="935" spans="2:2">
      <c r="B935" s="678"/>
    </row>
    <row r="936" spans="2:2">
      <c r="B936" s="678"/>
    </row>
    <row r="937" spans="2:2">
      <c r="B937" s="678"/>
    </row>
    <row r="938" spans="2:2">
      <c r="B938" s="678"/>
    </row>
    <row r="939" spans="2:2">
      <c r="B939" s="678"/>
    </row>
    <row r="940" spans="2:2">
      <c r="B940" s="678"/>
    </row>
    <row r="941" spans="2:2">
      <c r="B941" s="678"/>
    </row>
    <row r="942" spans="2:2">
      <c r="B942" s="678"/>
    </row>
    <row r="943" spans="2:2">
      <c r="B943" s="678"/>
    </row>
    <row r="944" spans="2:2">
      <c r="B944" s="678"/>
    </row>
    <row r="945" spans="2:2">
      <c r="B945" s="678"/>
    </row>
    <row r="946" spans="2:2">
      <c r="B946" s="678"/>
    </row>
    <row r="947" spans="2:2">
      <c r="B947" s="678"/>
    </row>
    <row r="948" spans="2:2">
      <c r="B948" s="678"/>
    </row>
    <row r="949" spans="2:2">
      <c r="B949" s="678"/>
    </row>
    <row r="950" spans="2:2">
      <c r="B950" s="678"/>
    </row>
    <row r="951" spans="2:2">
      <c r="B951" s="678"/>
    </row>
    <row r="952" spans="2:2">
      <c r="B952" s="678"/>
    </row>
    <row r="953" spans="2:2">
      <c r="B953" s="678"/>
    </row>
    <row r="954" spans="2:2">
      <c r="B954" s="678"/>
    </row>
    <row r="955" spans="2:2">
      <c r="B955" s="678"/>
    </row>
    <row r="956" spans="2:2">
      <c r="B956" s="678"/>
    </row>
    <row r="957" spans="2:2">
      <c r="B957" s="678"/>
    </row>
    <row r="958" spans="2:2">
      <c r="B958" s="678"/>
    </row>
    <row r="959" spans="2:2">
      <c r="B959" s="678"/>
    </row>
    <row r="960" spans="2:2">
      <c r="B960" s="678"/>
    </row>
    <row r="961" spans="2:2">
      <c r="B961" s="678"/>
    </row>
    <row r="962" spans="2:2">
      <c r="B962" s="678"/>
    </row>
    <row r="963" spans="2:2">
      <c r="B963" s="678"/>
    </row>
    <row r="964" spans="2:2">
      <c r="B964" s="678"/>
    </row>
    <row r="965" spans="2:2">
      <c r="B965" s="678"/>
    </row>
    <row r="966" spans="2:2">
      <c r="B966" s="678"/>
    </row>
    <row r="967" spans="2:2">
      <c r="B967" s="678"/>
    </row>
    <row r="968" spans="2:2">
      <c r="B968" s="678"/>
    </row>
    <row r="969" spans="2:2">
      <c r="B969" s="678"/>
    </row>
    <row r="970" spans="2:2">
      <c r="B970" s="678"/>
    </row>
    <row r="971" spans="2:2">
      <c r="B971" s="678"/>
    </row>
    <row r="972" spans="2:2">
      <c r="B972" s="678"/>
    </row>
    <row r="973" spans="2:2">
      <c r="B973" s="678"/>
    </row>
    <row r="974" spans="2:2">
      <c r="B974" s="678"/>
    </row>
    <row r="975" spans="2:2">
      <c r="B975" s="678"/>
    </row>
    <row r="976" spans="2:2">
      <c r="B976" s="678"/>
    </row>
    <row r="977" spans="2:2">
      <c r="B977" s="678"/>
    </row>
    <row r="978" spans="2:2">
      <c r="B978" s="678"/>
    </row>
    <row r="979" spans="2:2">
      <c r="B979" s="678"/>
    </row>
    <row r="980" spans="2:2">
      <c r="B980" s="678"/>
    </row>
    <row r="981" spans="2:2">
      <c r="B981" s="678"/>
    </row>
    <row r="982" spans="2:2">
      <c r="B982" s="678"/>
    </row>
    <row r="983" spans="2:2">
      <c r="B983" s="678"/>
    </row>
    <row r="984" spans="2:2">
      <c r="B984" s="678"/>
    </row>
    <row r="985" spans="2:2">
      <c r="B985" s="678"/>
    </row>
    <row r="986" spans="2:2">
      <c r="B986" s="678"/>
    </row>
    <row r="987" spans="2:2">
      <c r="B987" s="678"/>
    </row>
    <row r="988" spans="2:2">
      <c r="B988" s="678"/>
    </row>
    <row r="989" spans="2:2">
      <c r="B989" s="678"/>
    </row>
    <row r="990" spans="2:2">
      <c r="B990" s="678"/>
    </row>
    <row r="991" spans="2:2">
      <c r="B991" s="678"/>
    </row>
    <row r="992" spans="2:2">
      <c r="B992" s="678"/>
    </row>
    <row r="993" spans="2:2">
      <c r="B993" s="678"/>
    </row>
    <row r="994" spans="2:2">
      <c r="B994" s="678"/>
    </row>
    <row r="995" spans="2:2">
      <c r="B995" s="678"/>
    </row>
    <row r="996" spans="2:2">
      <c r="B996" s="678"/>
    </row>
    <row r="997" spans="2:2">
      <c r="B997" s="678"/>
    </row>
    <row r="998" spans="2:2">
      <c r="B998" s="678"/>
    </row>
    <row r="999" spans="2:2">
      <c r="B999" s="678"/>
    </row>
    <row r="1000" spans="2:2">
      <c r="B1000" s="678"/>
    </row>
    <row r="1001" spans="2:2">
      <c r="B1001" s="678"/>
    </row>
    <row r="1002" spans="2:2">
      <c r="B1002" s="678"/>
    </row>
    <row r="1003" spans="2:2">
      <c r="B1003" s="678"/>
    </row>
    <row r="1004" spans="2:2">
      <c r="B1004" s="678"/>
    </row>
    <row r="1005" spans="2:2">
      <c r="B1005" s="678"/>
    </row>
    <row r="1006" spans="2:2">
      <c r="B1006" s="678"/>
    </row>
    <row r="1007" spans="2:2">
      <c r="B1007" s="678"/>
    </row>
    <row r="1008" spans="2:2">
      <c r="B1008" s="678"/>
    </row>
    <row r="1009" spans="2:2">
      <c r="B1009" s="678"/>
    </row>
    <row r="1010" spans="2:2">
      <c r="B1010" s="678"/>
    </row>
    <row r="1011" spans="2:2">
      <c r="B1011" s="678"/>
    </row>
    <row r="1012" spans="2:2">
      <c r="B1012" s="678"/>
    </row>
    <row r="1013" spans="2:2">
      <c r="B1013" s="678"/>
    </row>
    <row r="1014" spans="2:2">
      <c r="B1014" s="678"/>
    </row>
    <row r="1015" spans="2:2">
      <c r="B1015" s="678"/>
    </row>
    <row r="1016" spans="2:2">
      <c r="B1016" s="678"/>
    </row>
    <row r="1017" spans="2:2">
      <c r="B1017" s="678"/>
    </row>
    <row r="1018" spans="2:2">
      <c r="B1018" s="678"/>
    </row>
    <row r="1019" spans="2:2">
      <c r="B1019" s="678"/>
    </row>
    <row r="1020" spans="2:2">
      <c r="B1020" s="678"/>
    </row>
    <row r="1021" spans="2:2">
      <c r="B1021" s="678"/>
    </row>
    <row r="1022" spans="2:2">
      <c r="B1022" s="678"/>
    </row>
    <row r="1023" spans="2:2">
      <c r="B1023" s="678"/>
    </row>
    <row r="1024" spans="2:2">
      <c r="B1024" s="678"/>
    </row>
    <row r="1025" spans="2:2">
      <c r="B1025" s="678"/>
    </row>
    <row r="1026" spans="2:2">
      <c r="B1026" s="678"/>
    </row>
    <row r="1027" spans="2:2">
      <c r="B1027" s="678"/>
    </row>
    <row r="1028" spans="2:2">
      <c r="B1028" s="678"/>
    </row>
    <row r="1029" spans="2:2">
      <c r="B1029" s="678"/>
    </row>
    <row r="1030" spans="2:2">
      <c r="B1030" s="678"/>
    </row>
    <row r="1031" spans="2:2">
      <c r="B1031" s="678"/>
    </row>
    <row r="1032" spans="2:2">
      <c r="B1032" s="678"/>
    </row>
    <row r="1033" spans="2:2">
      <c r="B1033" s="678"/>
    </row>
    <row r="1034" spans="2:2">
      <c r="B1034" s="678"/>
    </row>
    <row r="1035" spans="2:2">
      <c r="B1035" s="678"/>
    </row>
    <row r="1036" spans="2:2">
      <c r="B1036" s="678"/>
    </row>
    <row r="1037" spans="2:2">
      <c r="B1037" s="678"/>
    </row>
    <row r="1038" spans="2:2">
      <c r="B1038" s="678"/>
    </row>
    <row r="1039" spans="2:2">
      <c r="B1039" s="678"/>
    </row>
    <row r="1040" spans="2:2">
      <c r="B1040" s="678"/>
    </row>
    <row r="1041" spans="2:2">
      <c r="B1041" s="678"/>
    </row>
    <row r="1042" spans="2:2">
      <c r="B1042" s="678"/>
    </row>
    <row r="1043" spans="2:2">
      <c r="B1043" s="678"/>
    </row>
    <row r="1044" spans="2:2">
      <c r="B1044" s="678"/>
    </row>
    <row r="1045" spans="2:2">
      <c r="B1045" s="678"/>
    </row>
    <row r="1046" spans="2:2">
      <c r="B1046" s="678"/>
    </row>
    <row r="1047" spans="2:2">
      <c r="B1047" s="678"/>
    </row>
    <row r="1048" spans="2:2">
      <c r="B1048" s="678"/>
    </row>
    <row r="1049" spans="2:2">
      <c r="B1049" s="678"/>
    </row>
    <row r="1050" spans="2:2">
      <c r="B1050" s="678"/>
    </row>
    <row r="1051" spans="2:2">
      <c r="B1051" s="678"/>
    </row>
    <row r="1052" spans="2:2">
      <c r="B1052" s="678"/>
    </row>
    <row r="1053" spans="2:2">
      <c r="B1053" s="678"/>
    </row>
    <row r="1054" spans="2:2">
      <c r="B1054" s="678"/>
    </row>
    <row r="1055" spans="2:2">
      <c r="B1055" s="678"/>
    </row>
    <row r="1056" spans="2:2">
      <c r="B1056" s="678"/>
    </row>
    <row r="1057" spans="2:2">
      <c r="B1057" s="678"/>
    </row>
    <row r="1058" spans="2:2">
      <c r="B1058" s="678"/>
    </row>
    <row r="1059" spans="2:2">
      <c r="B1059" s="678"/>
    </row>
    <row r="1060" spans="2:2">
      <c r="B1060" s="678"/>
    </row>
    <row r="1061" spans="2:2">
      <c r="B1061" s="678"/>
    </row>
    <row r="1062" spans="2:2">
      <c r="B1062" s="678"/>
    </row>
    <row r="1063" spans="2:2">
      <c r="B1063" s="678"/>
    </row>
    <row r="1064" spans="2:2">
      <c r="B1064" s="678"/>
    </row>
    <row r="1065" spans="2:2">
      <c r="B1065" s="678"/>
    </row>
    <row r="1066" spans="2:2">
      <c r="B1066" s="678"/>
    </row>
    <row r="1067" spans="2:2">
      <c r="B1067" s="678"/>
    </row>
    <row r="1068" spans="2:2">
      <c r="B1068" s="678"/>
    </row>
    <row r="1069" spans="2:2">
      <c r="B1069" s="678"/>
    </row>
    <row r="1070" spans="2:2">
      <c r="B1070" s="678"/>
    </row>
    <row r="1071" spans="2:2">
      <c r="B1071" s="678"/>
    </row>
    <row r="1072" spans="2:2">
      <c r="B1072" s="678"/>
    </row>
    <row r="1073" spans="2:2">
      <c r="B1073" s="678"/>
    </row>
    <row r="1074" spans="2:2">
      <c r="B1074" s="678"/>
    </row>
    <row r="1075" spans="2:2">
      <c r="B1075" s="678"/>
    </row>
    <row r="1076" spans="2:2">
      <c r="B1076" s="678"/>
    </row>
    <row r="1077" spans="2:2">
      <c r="B1077" s="678"/>
    </row>
    <row r="1078" spans="2:2">
      <c r="B1078" s="678"/>
    </row>
    <row r="1079" spans="2:2">
      <c r="B1079" s="678"/>
    </row>
    <row r="1080" spans="2:2">
      <c r="B1080" s="678"/>
    </row>
    <row r="1081" spans="2:2">
      <c r="B1081" s="678"/>
    </row>
    <row r="1082" spans="2:2">
      <c r="B1082" s="678"/>
    </row>
    <row r="1083" spans="2:2">
      <c r="B1083" s="678"/>
    </row>
    <row r="1084" spans="2:2">
      <c r="B1084" s="678"/>
    </row>
    <row r="1085" spans="2:2">
      <c r="B1085" s="678"/>
    </row>
    <row r="1086" spans="2:2">
      <c r="B1086" s="678"/>
    </row>
    <row r="1087" spans="2:2">
      <c r="B1087" s="678"/>
    </row>
    <row r="1088" spans="2:2">
      <c r="B1088" s="678"/>
    </row>
    <row r="1089" spans="2:2">
      <c r="B1089" s="678"/>
    </row>
    <row r="1090" spans="2:2">
      <c r="B1090" s="678"/>
    </row>
    <row r="1091" spans="2:2">
      <c r="B1091" s="678"/>
    </row>
    <row r="1092" spans="2:2">
      <c r="B1092" s="678"/>
    </row>
    <row r="1093" spans="2:2">
      <c r="B1093" s="678"/>
    </row>
    <row r="1094" spans="2:2">
      <c r="B1094" s="678"/>
    </row>
    <row r="1095" spans="2:2">
      <c r="B1095" s="678"/>
    </row>
    <row r="1096" spans="2:2">
      <c r="B1096" s="678"/>
    </row>
    <row r="1097" spans="2:2">
      <c r="B1097" s="678"/>
    </row>
    <row r="1098" spans="2:2">
      <c r="B1098" s="678"/>
    </row>
    <row r="1099" spans="2:2">
      <c r="B1099" s="678"/>
    </row>
    <row r="1100" spans="2:2">
      <c r="B1100" s="678"/>
    </row>
    <row r="1101" spans="2:2">
      <c r="B1101" s="678"/>
    </row>
    <row r="1102" spans="2:2">
      <c r="B1102" s="678"/>
    </row>
    <row r="1103" spans="2:2">
      <c r="B1103" s="678"/>
    </row>
    <row r="1104" spans="2:2">
      <c r="B1104" s="678"/>
    </row>
    <row r="1105" spans="2:2">
      <c r="B1105" s="678"/>
    </row>
    <row r="1106" spans="2:2">
      <c r="B1106" s="678"/>
    </row>
    <row r="1107" spans="2:2">
      <c r="B1107" s="678"/>
    </row>
    <row r="1108" spans="2:2">
      <c r="B1108" s="678"/>
    </row>
    <row r="1109" spans="2:2">
      <c r="B1109" s="678"/>
    </row>
    <row r="1110" spans="2:2">
      <c r="B1110" s="678"/>
    </row>
    <row r="1111" spans="2:2">
      <c r="B1111" s="678"/>
    </row>
    <row r="1112" spans="2:2">
      <c r="B1112" s="678"/>
    </row>
    <row r="1113" spans="2:2">
      <c r="B1113" s="678"/>
    </row>
    <row r="1114" spans="2:2">
      <c r="B1114" s="678"/>
    </row>
    <row r="1115" spans="2:2">
      <c r="B1115" s="678"/>
    </row>
    <row r="1116" spans="2:2">
      <c r="B1116" s="678"/>
    </row>
    <row r="1117" spans="2:2">
      <c r="B1117" s="678"/>
    </row>
    <row r="1118" spans="2:2">
      <c r="B1118" s="678"/>
    </row>
    <row r="1119" spans="2:2">
      <c r="B1119" s="678"/>
    </row>
    <row r="1120" spans="2:2">
      <c r="B1120" s="678"/>
    </row>
    <row r="1121" spans="2:2">
      <c r="B1121" s="678"/>
    </row>
    <row r="1122" spans="2:2">
      <c r="B1122" s="678"/>
    </row>
    <row r="1123" spans="2:2">
      <c r="B1123" s="678"/>
    </row>
    <row r="1124" spans="2:2">
      <c r="B1124" s="678"/>
    </row>
    <row r="1125" spans="2:2">
      <c r="B1125" s="678"/>
    </row>
    <row r="1126" spans="2:2">
      <c r="B1126" s="678"/>
    </row>
    <row r="1127" spans="2:2">
      <c r="B1127" s="678"/>
    </row>
    <row r="1128" spans="2:2">
      <c r="B1128" s="678"/>
    </row>
    <row r="1129" spans="2:2">
      <c r="B1129" s="678"/>
    </row>
    <row r="1130" spans="2:2">
      <c r="B1130" s="678"/>
    </row>
    <row r="1131" spans="2:2">
      <c r="B1131" s="678"/>
    </row>
    <row r="1132" spans="2:2">
      <c r="B1132" s="678"/>
    </row>
    <row r="1133" spans="2:2">
      <c r="B1133" s="678"/>
    </row>
    <row r="1134" spans="2:2">
      <c r="B1134" s="678"/>
    </row>
    <row r="1135" spans="2:2">
      <c r="B1135" s="678"/>
    </row>
    <row r="1136" spans="2:2">
      <c r="B1136" s="678"/>
    </row>
    <row r="1137" spans="2:2">
      <c r="B1137" s="678"/>
    </row>
    <row r="1138" spans="2:2">
      <c r="B1138" s="678"/>
    </row>
    <row r="1139" spans="2:2">
      <c r="B1139" s="678"/>
    </row>
    <row r="1140" spans="2:2">
      <c r="B1140" s="678"/>
    </row>
    <row r="1141" spans="2:2">
      <c r="B1141" s="678"/>
    </row>
    <row r="1142" spans="2:2">
      <c r="B1142" s="678"/>
    </row>
    <row r="1143" spans="2:2">
      <c r="B1143" s="678"/>
    </row>
    <row r="1144" spans="2:2">
      <c r="B1144" s="678"/>
    </row>
    <row r="1145" spans="2:2">
      <c r="B1145" s="678"/>
    </row>
    <row r="1146" spans="2:2">
      <c r="B1146" s="678"/>
    </row>
    <row r="1147" spans="2:2">
      <c r="B1147" s="678"/>
    </row>
    <row r="1148" spans="2:2">
      <c r="B1148" s="678"/>
    </row>
    <row r="1149" spans="2:2">
      <c r="B1149" s="678"/>
    </row>
    <row r="1150" spans="2:2">
      <c r="B1150" s="678"/>
    </row>
    <row r="1151" spans="2:2">
      <c r="B1151" s="678"/>
    </row>
    <row r="1152" spans="2:2">
      <c r="B1152" s="678"/>
    </row>
    <row r="1153" spans="2:2">
      <c r="B1153" s="678"/>
    </row>
    <row r="1154" spans="2:2">
      <c r="B1154" s="678"/>
    </row>
    <row r="1155" spans="2:2">
      <c r="B1155" s="678"/>
    </row>
    <row r="1156" spans="2:2">
      <c r="B1156" s="678"/>
    </row>
    <row r="1157" spans="2:2">
      <c r="B1157" s="678"/>
    </row>
    <row r="1158" spans="2:2">
      <c r="B1158" s="678"/>
    </row>
    <row r="1159" spans="2:2">
      <c r="B1159" s="678"/>
    </row>
    <row r="1160" spans="2:2">
      <c r="B1160" s="678"/>
    </row>
    <row r="1161" spans="2:2">
      <c r="B1161" s="678"/>
    </row>
    <row r="1162" spans="2:2">
      <c r="B1162" s="678"/>
    </row>
    <row r="1163" spans="2:2">
      <c r="B1163" s="678"/>
    </row>
    <row r="1164" spans="2:2">
      <c r="B1164" s="678"/>
    </row>
    <row r="1165" spans="2:2">
      <c r="B1165" s="678"/>
    </row>
    <row r="1166" spans="2:2">
      <c r="B1166" s="678"/>
    </row>
    <row r="1167" spans="2:2">
      <c r="B1167" s="678"/>
    </row>
    <row r="1168" spans="2:2">
      <c r="B1168" s="678"/>
    </row>
    <row r="1169" spans="2:2">
      <c r="B1169" s="678"/>
    </row>
    <row r="1170" spans="2:2">
      <c r="B1170" s="678"/>
    </row>
    <row r="1171" spans="2:2">
      <c r="B1171" s="678"/>
    </row>
    <row r="1172" spans="2:2">
      <c r="B1172" s="678"/>
    </row>
    <row r="1173" spans="2:2">
      <c r="B1173" s="678"/>
    </row>
    <row r="1174" spans="2:2">
      <c r="B1174" s="678"/>
    </row>
    <row r="1175" spans="2:2">
      <c r="B1175" s="678"/>
    </row>
    <row r="1176" spans="2:2">
      <c r="B1176" s="678"/>
    </row>
    <row r="1177" spans="2:2">
      <c r="B1177" s="678"/>
    </row>
    <row r="1178" spans="2:2">
      <c r="B1178" s="678"/>
    </row>
    <row r="1179" spans="2:2">
      <c r="B1179" s="678"/>
    </row>
    <row r="1180" spans="2:2">
      <c r="B1180" s="678"/>
    </row>
    <row r="1181" spans="2:2">
      <c r="B1181" s="678"/>
    </row>
    <row r="1182" spans="2:2">
      <c r="B1182" s="678"/>
    </row>
    <row r="1183" spans="2:2">
      <c r="B1183" s="678"/>
    </row>
    <row r="1184" spans="2:2">
      <c r="B1184" s="678"/>
    </row>
    <row r="1185" spans="2:2">
      <c r="B1185" s="678"/>
    </row>
    <row r="1186" spans="2:2">
      <c r="B1186" s="678"/>
    </row>
    <row r="1187" spans="2:2">
      <c r="B1187" s="678"/>
    </row>
    <row r="1188" spans="2:2">
      <c r="B1188" s="678"/>
    </row>
    <row r="1189" spans="2:2">
      <c r="B1189" s="678"/>
    </row>
    <row r="1190" spans="2:2">
      <c r="B1190" s="678"/>
    </row>
    <row r="1191" spans="2:2">
      <c r="B1191" s="678"/>
    </row>
    <row r="1192" spans="2:2">
      <c r="B1192" s="678"/>
    </row>
    <row r="1193" spans="2:2">
      <c r="B1193" s="678"/>
    </row>
    <row r="1194" spans="2:2">
      <c r="B1194" s="678"/>
    </row>
    <row r="1195" spans="2:2">
      <c r="B1195" s="678"/>
    </row>
    <row r="1196" spans="2:2">
      <c r="B1196" s="678"/>
    </row>
    <row r="1197" spans="2:2">
      <c r="B1197" s="678"/>
    </row>
    <row r="1198" spans="2:2">
      <c r="B1198" s="678"/>
    </row>
    <row r="1199" spans="2:2">
      <c r="B1199" s="678"/>
    </row>
    <row r="1200" spans="2:2">
      <c r="B1200" s="678"/>
    </row>
    <row r="1201" spans="2:2">
      <c r="B1201" s="678"/>
    </row>
    <row r="1202" spans="2:2">
      <c r="B1202" s="678"/>
    </row>
    <row r="1203" spans="2:2">
      <c r="B1203" s="678"/>
    </row>
    <row r="1204" spans="2:2">
      <c r="B1204" s="678"/>
    </row>
    <row r="1205" spans="2:2">
      <c r="B1205" s="678"/>
    </row>
    <row r="1206" spans="2:2">
      <c r="B1206" s="678"/>
    </row>
    <row r="1207" spans="2:2">
      <c r="B1207" s="678"/>
    </row>
    <row r="1208" spans="2:2">
      <c r="B1208" s="678"/>
    </row>
    <row r="1209" spans="2:2">
      <c r="B1209" s="678"/>
    </row>
    <row r="1210" spans="2:2">
      <c r="B1210" s="678"/>
    </row>
    <row r="1211" spans="2:2">
      <c r="B1211" s="678"/>
    </row>
    <row r="1212" spans="2:2">
      <c r="B1212" s="678"/>
    </row>
    <row r="1213" spans="2:2">
      <c r="B1213" s="678"/>
    </row>
    <row r="1214" spans="2:2">
      <c r="B1214" s="678"/>
    </row>
    <row r="1215" spans="2:2">
      <c r="B1215" s="678"/>
    </row>
    <row r="1216" spans="2:2">
      <c r="B1216" s="678"/>
    </row>
    <row r="1217" spans="2:2">
      <c r="B1217" s="678"/>
    </row>
    <row r="1218" spans="2:2">
      <c r="B1218" s="678"/>
    </row>
    <row r="1219" spans="2:2">
      <c r="B1219" s="678"/>
    </row>
    <row r="1220" spans="2:2">
      <c r="B1220" s="678"/>
    </row>
    <row r="1221" spans="2:2">
      <c r="B1221" s="678"/>
    </row>
    <row r="1222" spans="2:2">
      <c r="B1222" s="678"/>
    </row>
    <row r="1223" spans="2:2">
      <c r="B1223" s="678"/>
    </row>
    <row r="1224" spans="2:2">
      <c r="B1224" s="678"/>
    </row>
    <row r="1225" spans="2:2">
      <c r="B1225" s="678"/>
    </row>
    <row r="1226" spans="2:2">
      <c r="B1226" s="678"/>
    </row>
    <row r="1227" spans="2:2">
      <c r="B1227" s="678"/>
    </row>
    <row r="1228" spans="2:2">
      <c r="B1228" s="678"/>
    </row>
    <row r="1229" spans="2:2">
      <c r="B1229" s="678"/>
    </row>
    <row r="1230" spans="2:2">
      <c r="B1230" s="678"/>
    </row>
    <row r="1231" spans="2:2">
      <c r="B1231" s="678"/>
    </row>
    <row r="1232" spans="2:2">
      <c r="B1232" s="678"/>
    </row>
    <row r="1233" spans="2:2">
      <c r="B1233" s="678"/>
    </row>
    <row r="1234" spans="2:2">
      <c r="B1234" s="678"/>
    </row>
    <row r="1235" spans="2:2">
      <c r="B1235" s="678"/>
    </row>
    <row r="1236" spans="2:2">
      <c r="B1236" s="678"/>
    </row>
    <row r="1237" spans="2:2">
      <c r="B1237" s="678"/>
    </row>
    <row r="1238" spans="2:2">
      <c r="B1238" s="678"/>
    </row>
    <row r="1239" spans="2:2">
      <c r="B1239" s="678"/>
    </row>
    <row r="1240" spans="2:2">
      <c r="B1240" s="678"/>
    </row>
    <row r="1241" spans="2:2">
      <c r="B1241" s="678"/>
    </row>
    <row r="1242" spans="2:2">
      <c r="B1242" s="678"/>
    </row>
    <row r="1243" spans="2:2">
      <c r="B1243" s="678"/>
    </row>
    <row r="1244" spans="2:2">
      <c r="B1244" s="678"/>
    </row>
    <row r="1245" spans="2:2">
      <c r="B1245" s="678"/>
    </row>
    <row r="1246" spans="2:2">
      <c r="B1246" s="678"/>
    </row>
    <row r="1247" spans="2:2">
      <c r="B1247" s="678"/>
    </row>
    <row r="1248" spans="2:2">
      <c r="B1248" s="678"/>
    </row>
    <row r="1249" spans="2:2">
      <c r="B1249" s="678"/>
    </row>
    <row r="1250" spans="2:2">
      <c r="B1250" s="678"/>
    </row>
    <row r="1251" spans="2:2">
      <c r="B1251" s="678"/>
    </row>
    <row r="1252" spans="2:2">
      <c r="B1252" s="678"/>
    </row>
    <row r="1253" spans="2:2">
      <c r="B1253" s="678"/>
    </row>
    <row r="1254" spans="2:2">
      <c r="B1254" s="678"/>
    </row>
    <row r="1255" spans="2:2">
      <c r="B1255" s="678"/>
    </row>
    <row r="1256" spans="2:2">
      <c r="B1256" s="678"/>
    </row>
    <row r="1257" spans="2:2">
      <c r="B1257" s="678"/>
    </row>
    <row r="1258" spans="2:2">
      <c r="B1258" s="678"/>
    </row>
    <row r="1259" spans="2:2">
      <c r="B1259" s="678"/>
    </row>
    <row r="1260" spans="2:2">
      <c r="B1260" s="678"/>
    </row>
    <row r="1261" spans="2:2">
      <c r="B1261" s="678"/>
    </row>
    <row r="1262" spans="2:2">
      <c r="B1262" s="678"/>
    </row>
    <row r="1263" spans="2:2">
      <c r="B1263" s="678"/>
    </row>
    <row r="1264" spans="2:2">
      <c r="B1264" s="678"/>
    </row>
    <row r="1265" spans="2:2">
      <c r="B1265" s="678"/>
    </row>
    <row r="1266" spans="2:2">
      <c r="B1266" s="678"/>
    </row>
    <row r="1267" spans="2:2">
      <c r="B1267" s="678"/>
    </row>
    <row r="1268" spans="2:2">
      <c r="B1268" s="678"/>
    </row>
    <row r="1269" spans="2:2">
      <c r="B1269" s="678"/>
    </row>
    <row r="1270" spans="2:2">
      <c r="B1270" s="678"/>
    </row>
    <row r="1271" spans="2:2">
      <c r="B1271" s="678"/>
    </row>
    <row r="1272" spans="2:2">
      <c r="B1272" s="678"/>
    </row>
    <row r="1273" spans="2:2">
      <c r="B1273" s="678"/>
    </row>
    <row r="1274" spans="2:2">
      <c r="B1274" s="678"/>
    </row>
    <row r="1275" spans="2:2">
      <c r="B1275" s="678"/>
    </row>
    <row r="1276" spans="2:2">
      <c r="B1276" s="678"/>
    </row>
    <row r="1277" spans="2:2">
      <c r="B1277" s="678"/>
    </row>
    <row r="1278" spans="2:2">
      <c r="B1278" s="678"/>
    </row>
    <row r="1279" spans="2:2">
      <c r="B1279" s="678"/>
    </row>
    <row r="1280" spans="2:2">
      <c r="B1280" s="678"/>
    </row>
    <row r="1281" spans="2:2">
      <c r="B1281" s="678"/>
    </row>
    <row r="1282" spans="2:2">
      <c r="B1282" s="678"/>
    </row>
    <row r="1283" spans="2:2">
      <c r="B1283" s="678"/>
    </row>
    <row r="1284" spans="2:2">
      <c r="B1284" s="678"/>
    </row>
    <row r="1285" spans="2:2">
      <c r="B1285" s="678"/>
    </row>
    <row r="1286" spans="2:2">
      <c r="B1286" s="678"/>
    </row>
    <row r="1287" spans="2:2">
      <c r="B1287" s="678"/>
    </row>
    <row r="1288" spans="2:2">
      <c r="B1288" s="678"/>
    </row>
    <row r="1289" spans="2:2">
      <c r="B1289" s="678"/>
    </row>
    <row r="1290" spans="2:2">
      <c r="B1290" s="678"/>
    </row>
    <row r="1291" spans="2:2">
      <c r="B1291" s="678"/>
    </row>
    <row r="1292" spans="2:2">
      <c r="B1292" s="678"/>
    </row>
    <row r="1293" spans="2:2">
      <c r="B1293" s="678"/>
    </row>
    <row r="1294" spans="2:2">
      <c r="B1294" s="678"/>
    </row>
    <row r="1295" spans="2:2">
      <c r="B1295" s="678"/>
    </row>
    <row r="1296" spans="2:2">
      <c r="B1296" s="678"/>
    </row>
    <row r="1297" spans="2:2">
      <c r="B1297" s="678"/>
    </row>
    <row r="1298" spans="2:2">
      <c r="B1298" s="678"/>
    </row>
    <row r="1299" spans="2:2">
      <c r="B1299" s="678"/>
    </row>
    <row r="1300" spans="2:2">
      <c r="B1300" s="678"/>
    </row>
    <row r="1301" spans="2:2">
      <c r="B1301" s="678"/>
    </row>
    <row r="1302" spans="2:2">
      <c r="B1302" s="678"/>
    </row>
    <row r="1303" spans="2:2">
      <c r="B1303" s="678"/>
    </row>
    <row r="1304" spans="2:2">
      <c r="B1304" s="678"/>
    </row>
    <row r="1305" spans="2:2">
      <c r="B1305" s="678"/>
    </row>
    <row r="1306" spans="2:2">
      <c r="B1306" s="678"/>
    </row>
    <row r="1307" spans="2:2">
      <c r="B1307" s="678"/>
    </row>
    <row r="1308" spans="2:2">
      <c r="B1308" s="678"/>
    </row>
    <row r="1309" spans="2:2">
      <c r="B1309" s="678"/>
    </row>
    <row r="1310" spans="2:2">
      <c r="B1310" s="678"/>
    </row>
    <row r="1311" spans="2:2">
      <c r="B1311" s="678"/>
    </row>
    <row r="1312" spans="2:2">
      <c r="B1312" s="678"/>
    </row>
    <row r="1313" spans="2:2">
      <c r="B1313" s="678"/>
    </row>
    <row r="1314" spans="2:2">
      <c r="B1314" s="678"/>
    </row>
    <row r="1315" spans="2:2">
      <c r="B1315" s="678"/>
    </row>
    <row r="1316" spans="2:2">
      <c r="B1316" s="678"/>
    </row>
    <row r="1317" spans="2:2">
      <c r="B1317" s="678"/>
    </row>
    <row r="1318" spans="2:2">
      <c r="B1318" s="678"/>
    </row>
    <row r="1319" spans="2:2">
      <c r="B1319" s="678"/>
    </row>
    <row r="1320" spans="2:2">
      <c r="B1320" s="678"/>
    </row>
    <row r="1321" spans="2:2">
      <c r="B1321" s="678"/>
    </row>
    <row r="1322" spans="2:2">
      <c r="B1322" s="678"/>
    </row>
    <row r="1323" spans="2:2">
      <c r="B1323" s="678"/>
    </row>
    <row r="1324" spans="2:2">
      <c r="B1324" s="678"/>
    </row>
    <row r="1325" spans="2:2">
      <c r="B1325" s="678"/>
    </row>
    <row r="1326" spans="2:2">
      <c r="B1326" s="678"/>
    </row>
    <row r="1327" spans="2:2">
      <c r="B1327" s="678"/>
    </row>
    <row r="1328" spans="2:2">
      <c r="B1328" s="678"/>
    </row>
    <row r="1329" spans="2:2">
      <c r="B1329" s="678"/>
    </row>
    <row r="1330" spans="2:2">
      <c r="B1330" s="678"/>
    </row>
    <row r="1331" spans="2:2">
      <c r="B1331" s="678"/>
    </row>
    <row r="1332" spans="2:2">
      <c r="B1332" s="678"/>
    </row>
    <row r="1333" spans="2:2">
      <c r="B1333" s="678"/>
    </row>
    <row r="1334" spans="2:2">
      <c r="B1334" s="678"/>
    </row>
    <row r="1335" spans="2:2">
      <c r="B1335" s="678"/>
    </row>
    <row r="1336" spans="2:2">
      <c r="B1336" s="678"/>
    </row>
    <row r="1337" spans="2:2">
      <c r="B1337" s="678"/>
    </row>
    <row r="1338" spans="2:2">
      <c r="B1338" s="678"/>
    </row>
    <row r="1339" spans="2:2">
      <c r="B1339" s="678"/>
    </row>
    <row r="1340" spans="2:2">
      <c r="B1340" s="678"/>
    </row>
    <row r="1341" spans="2:2">
      <c r="B1341" s="678"/>
    </row>
    <row r="1342" spans="2:2">
      <c r="B1342" s="678"/>
    </row>
    <row r="1343" spans="2:2">
      <c r="B1343" s="678"/>
    </row>
    <row r="1344" spans="2:2">
      <c r="B1344" s="678"/>
    </row>
    <row r="1345" spans="2:2">
      <c r="B1345" s="678"/>
    </row>
    <row r="1346" spans="2:2">
      <c r="B1346" s="678"/>
    </row>
    <row r="1347" spans="2:2">
      <c r="B1347" s="678"/>
    </row>
    <row r="1348" spans="2:2">
      <c r="B1348" s="678"/>
    </row>
    <row r="1349" spans="2:2">
      <c r="B1349" s="678"/>
    </row>
    <row r="1350" spans="2:2">
      <c r="B1350" s="678"/>
    </row>
    <row r="1351" spans="2:2">
      <c r="B1351" s="678"/>
    </row>
    <row r="1352" spans="2:2">
      <c r="B1352" s="678"/>
    </row>
    <row r="1353" spans="2:2">
      <c r="B1353" s="678"/>
    </row>
    <row r="1354" spans="2:2">
      <c r="B1354" s="678"/>
    </row>
    <row r="1355" spans="2:2">
      <c r="B1355" s="678"/>
    </row>
    <row r="1356" spans="2:2">
      <c r="B1356" s="678"/>
    </row>
    <row r="1357" spans="2:2">
      <c r="B1357" s="678"/>
    </row>
    <row r="1358" spans="2:2">
      <c r="B1358" s="678"/>
    </row>
    <row r="1359" spans="2:2">
      <c r="B1359" s="678"/>
    </row>
    <row r="1360" spans="2:2">
      <c r="B1360" s="678"/>
    </row>
    <row r="1361" spans="2:2">
      <c r="B1361" s="678"/>
    </row>
    <row r="1362" spans="2:2">
      <c r="B1362" s="678"/>
    </row>
    <row r="1363" spans="2:2">
      <c r="B1363" s="678"/>
    </row>
    <row r="1364" spans="2:2">
      <c r="B1364" s="678"/>
    </row>
    <row r="1365" spans="2:2">
      <c r="B1365" s="678"/>
    </row>
    <row r="1366" spans="2:2">
      <c r="B1366" s="678"/>
    </row>
    <row r="1367" spans="2:2">
      <c r="B1367" s="678"/>
    </row>
    <row r="1368" spans="2:2">
      <c r="B1368" s="678"/>
    </row>
    <row r="1369" spans="2:2">
      <c r="B1369" s="678"/>
    </row>
    <row r="1370" spans="2:2">
      <c r="B1370" s="678"/>
    </row>
    <row r="1371" spans="2:2">
      <c r="B1371" s="678"/>
    </row>
    <row r="1372" spans="2:2">
      <c r="B1372" s="678"/>
    </row>
    <row r="1373" spans="2:2">
      <c r="B1373" s="678"/>
    </row>
    <row r="1374" spans="2:2">
      <c r="B1374" s="678"/>
    </row>
    <row r="1375" spans="2:2">
      <c r="B1375" s="678"/>
    </row>
    <row r="1376" spans="2:2">
      <c r="B1376" s="678"/>
    </row>
    <row r="1377" spans="2:2">
      <c r="B1377" s="678"/>
    </row>
    <row r="1378" spans="2:2">
      <c r="B1378" s="678"/>
    </row>
    <row r="1379" spans="2:2">
      <c r="B1379" s="678"/>
    </row>
    <row r="1380" spans="2:2">
      <c r="B1380" s="678"/>
    </row>
    <row r="1381" spans="2:2">
      <c r="B1381" s="678"/>
    </row>
    <row r="1382" spans="2:2">
      <c r="B1382" s="678"/>
    </row>
    <row r="1383" spans="2:2">
      <c r="B1383" s="678"/>
    </row>
    <row r="1384" spans="2:2">
      <c r="B1384" s="678"/>
    </row>
    <row r="1385" spans="2:2">
      <c r="B1385" s="678"/>
    </row>
    <row r="1386" spans="2:2">
      <c r="B1386" s="678"/>
    </row>
    <row r="1387" spans="2:2">
      <c r="B1387" s="678"/>
    </row>
    <row r="1388" spans="2:2">
      <c r="B1388" s="678"/>
    </row>
    <row r="1389" spans="2:2">
      <c r="B1389" s="678"/>
    </row>
    <row r="1390" spans="2:2">
      <c r="B1390" s="678"/>
    </row>
    <row r="1391" spans="2:2">
      <c r="B1391" s="678"/>
    </row>
    <row r="1392" spans="2:2">
      <c r="B1392" s="678"/>
    </row>
    <row r="1393" spans="2:2">
      <c r="B1393" s="678"/>
    </row>
    <row r="1394" spans="2:2">
      <c r="B1394" s="678"/>
    </row>
    <row r="1395" spans="2:2">
      <c r="B1395" s="678"/>
    </row>
    <row r="1396" spans="2:2">
      <c r="B1396" s="678"/>
    </row>
    <row r="1397" spans="2:2">
      <c r="B1397" s="678"/>
    </row>
    <row r="1398" spans="2:2">
      <c r="B1398" s="678"/>
    </row>
    <row r="1399" spans="2:2">
      <c r="B1399" s="678"/>
    </row>
    <row r="1400" spans="2:2">
      <c r="B1400" s="678"/>
    </row>
    <row r="1401" spans="2:2">
      <c r="B1401" s="678"/>
    </row>
    <row r="1402" spans="2:2">
      <c r="B1402" s="678"/>
    </row>
    <row r="1403" spans="2:2">
      <c r="B1403" s="678"/>
    </row>
    <row r="1404" spans="2:2">
      <c r="B1404" s="678"/>
    </row>
    <row r="1405" spans="2:2">
      <c r="B1405" s="678"/>
    </row>
    <row r="1406" spans="2:2">
      <c r="B1406" s="678"/>
    </row>
    <row r="1407" spans="2:2">
      <c r="B1407" s="678"/>
    </row>
    <row r="1408" spans="2:2">
      <c r="B1408" s="678"/>
    </row>
    <row r="1409" spans="2:2">
      <c r="B1409" s="678"/>
    </row>
    <row r="1410" spans="2:2">
      <c r="B1410" s="678"/>
    </row>
    <row r="1411" spans="2:2">
      <c r="B1411" s="678"/>
    </row>
    <row r="1412" spans="2:2">
      <c r="B1412" s="678"/>
    </row>
    <row r="1413" spans="2:2">
      <c r="B1413" s="678"/>
    </row>
    <row r="1414" spans="2:2">
      <c r="B1414" s="678"/>
    </row>
    <row r="1415" spans="2:2">
      <c r="B1415" s="678"/>
    </row>
    <row r="1416" spans="2:2">
      <c r="B1416" s="678"/>
    </row>
    <row r="1417" spans="2:2">
      <c r="B1417" s="678"/>
    </row>
    <row r="1418" spans="2:2">
      <c r="B1418" s="678"/>
    </row>
    <row r="1419" spans="2:2">
      <c r="B1419" s="678"/>
    </row>
    <row r="1420" spans="2:2">
      <c r="B1420" s="678"/>
    </row>
    <row r="1421" spans="2:2">
      <c r="B1421" s="678"/>
    </row>
    <row r="1422" spans="2:2">
      <c r="B1422" s="678"/>
    </row>
    <row r="1423" spans="2:2">
      <c r="B1423" s="678"/>
    </row>
    <row r="1424" spans="2:2">
      <c r="B1424" s="678"/>
    </row>
    <row r="1425" spans="2:2">
      <c r="B1425" s="678"/>
    </row>
    <row r="1426" spans="2:2">
      <c r="B1426" s="678"/>
    </row>
    <row r="1427" spans="2:2">
      <c r="B1427" s="678"/>
    </row>
    <row r="1428" spans="2:2">
      <c r="B1428" s="678"/>
    </row>
    <row r="1429" spans="2:2">
      <c r="B1429" s="678"/>
    </row>
    <row r="1430" spans="2:2">
      <c r="B1430" s="678"/>
    </row>
    <row r="1431" spans="2:2">
      <c r="B1431" s="678"/>
    </row>
    <row r="1432" spans="2:2">
      <c r="B1432" s="678"/>
    </row>
    <row r="1433" spans="2:2">
      <c r="B1433" s="678"/>
    </row>
    <row r="1434" spans="2:2">
      <c r="B1434" s="678"/>
    </row>
    <row r="1435" spans="2:2">
      <c r="B1435" s="678"/>
    </row>
    <row r="1436" spans="2:2">
      <c r="B1436" s="678"/>
    </row>
    <row r="1437" spans="2:2">
      <c r="B1437" s="678"/>
    </row>
    <row r="1438" spans="2:2">
      <c r="B1438" s="678"/>
    </row>
    <row r="1439" spans="2:2">
      <c r="B1439" s="678"/>
    </row>
    <row r="1440" spans="2:2">
      <c r="B1440" s="678"/>
    </row>
    <row r="1441" spans="2:2">
      <c r="B1441" s="678"/>
    </row>
    <row r="1442" spans="2:2">
      <c r="B1442" s="678"/>
    </row>
    <row r="1443" spans="2:2">
      <c r="B1443" s="678"/>
    </row>
    <row r="1444" spans="2:2">
      <c r="B1444" s="678"/>
    </row>
    <row r="1445" spans="2:2">
      <c r="B1445" s="678"/>
    </row>
    <row r="1446" spans="2:2">
      <c r="B1446" s="678"/>
    </row>
    <row r="1447" spans="2:2">
      <c r="B1447" s="678"/>
    </row>
    <row r="1448" spans="2:2">
      <c r="B1448" s="678"/>
    </row>
    <row r="1449" spans="2:2">
      <c r="B1449" s="678"/>
    </row>
    <row r="1450" spans="2:2">
      <c r="B1450" s="678"/>
    </row>
    <row r="1451" spans="2:2">
      <c r="B1451" s="678"/>
    </row>
    <row r="1452" spans="2:2">
      <c r="B1452" s="678"/>
    </row>
    <row r="1453" spans="2:2">
      <c r="B1453" s="678"/>
    </row>
    <row r="1454" spans="2:2">
      <c r="B1454" s="678"/>
    </row>
    <row r="1455" spans="2:2">
      <c r="B1455" s="678"/>
    </row>
    <row r="1456" spans="2:2">
      <c r="B1456" s="678"/>
    </row>
    <row r="1457" spans="2:2">
      <c r="B1457" s="678"/>
    </row>
    <row r="1458" spans="2:2">
      <c r="B1458" s="678"/>
    </row>
    <row r="1459" spans="2:2">
      <c r="B1459" s="678"/>
    </row>
    <row r="1460" spans="2:2">
      <c r="B1460" s="678"/>
    </row>
    <row r="1461" spans="2:2">
      <c r="B1461" s="678"/>
    </row>
    <row r="1462" spans="2:2">
      <c r="B1462" s="678"/>
    </row>
    <row r="1463" spans="2:2">
      <c r="B1463" s="678"/>
    </row>
    <row r="1464" spans="2:2">
      <c r="B1464" s="678"/>
    </row>
    <row r="1465" spans="2:2">
      <c r="B1465" s="678"/>
    </row>
    <row r="1466" spans="2:2">
      <c r="B1466" s="678"/>
    </row>
    <row r="1467" spans="2:2">
      <c r="B1467" s="678"/>
    </row>
    <row r="1468" spans="2:2">
      <c r="B1468" s="678"/>
    </row>
    <row r="1469" spans="2:2">
      <c r="B1469" s="678"/>
    </row>
    <row r="1470" spans="2:2">
      <c r="B1470" s="678"/>
    </row>
    <row r="1471" spans="2:2">
      <c r="B1471" s="678"/>
    </row>
    <row r="1472" spans="2:2">
      <c r="B1472" s="678"/>
    </row>
    <row r="1473" spans="2:2">
      <c r="B1473" s="678"/>
    </row>
    <row r="1474" spans="2:2">
      <c r="B1474" s="678"/>
    </row>
    <row r="1475" spans="2:2">
      <c r="B1475" s="678"/>
    </row>
    <row r="1476" spans="2:2">
      <c r="B1476" s="678"/>
    </row>
    <row r="1477" spans="2:2">
      <c r="B1477" s="678"/>
    </row>
    <row r="1478" spans="2:2">
      <c r="B1478" s="678"/>
    </row>
    <row r="1479" spans="2:2">
      <c r="B1479" s="678"/>
    </row>
    <row r="1480" spans="2:2">
      <c r="B1480" s="678"/>
    </row>
    <row r="1481" spans="2:2">
      <c r="B1481" s="678"/>
    </row>
    <row r="1482" spans="2:2">
      <c r="B1482" s="678"/>
    </row>
    <row r="1483" spans="2:2">
      <c r="B1483" s="678"/>
    </row>
    <row r="1484" spans="2:2">
      <c r="B1484" s="678"/>
    </row>
    <row r="1485" spans="2:2">
      <c r="B1485" s="678"/>
    </row>
    <row r="1486" spans="2:2">
      <c r="B1486" s="678"/>
    </row>
    <row r="1487" spans="2:2">
      <c r="B1487" s="678"/>
    </row>
    <row r="1488" spans="2:2">
      <c r="B1488" s="678"/>
    </row>
    <row r="1489" spans="2:2">
      <c r="B1489" s="678"/>
    </row>
    <row r="1490" spans="2:2">
      <c r="B1490" s="678"/>
    </row>
    <row r="1491" spans="2:2">
      <c r="B1491" s="678"/>
    </row>
    <row r="1492" spans="2:2">
      <c r="B1492" s="678"/>
    </row>
    <row r="1493" spans="2:2">
      <c r="B1493" s="678"/>
    </row>
    <row r="1494" spans="2:2">
      <c r="B1494" s="678"/>
    </row>
    <row r="1495" spans="2:2">
      <c r="B1495" s="678"/>
    </row>
    <row r="1496" spans="2:2">
      <c r="B1496" s="678"/>
    </row>
    <row r="1497" spans="2:2">
      <c r="B1497" s="678"/>
    </row>
    <row r="1498" spans="2:2">
      <c r="B1498" s="678"/>
    </row>
    <row r="1499" spans="2:2">
      <c r="B1499" s="678"/>
    </row>
    <row r="1500" spans="2:2">
      <c r="B1500" s="678"/>
    </row>
    <row r="1501" spans="2:2">
      <c r="B1501" s="678"/>
    </row>
    <row r="1502" spans="2:2">
      <c r="B1502" s="678"/>
    </row>
    <row r="1503" spans="2:2">
      <c r="B1503" s="678"/>
    </row>
    <row r="1504" spans="2:2">
      <c r="B1504" s="678"/>
    </row>
    <row r="1505" spans="2:2">
      <c r="B1505" s="678"/>
    </row>
    <row r="1506" spans="2:2">
      <c r="B1506" s="678"/>
    </row>
    <row r="1507" spans="2:2">
      <c r="B1507" s="678"/>
    </row>
    <row r="1508" spans="2:2">
      <c r="B1508" s="678"/>
    </row>
    <row r="1509" spans="2:2">
      <c r="B1509" s="678"/>
    </row>
    <row r="1510" spans="2:2">
      <c r="B1510" s="678"/>
    </row>
    <row r="1511" spans="2:2">
      <c r="B1511" s="678"/>
    </row>
    <row r="1512" spans="2:2">
      <c r="B1512" s="678"/>
    </row>
    <row r="1513" spans="2:2">
      <c r="B1513" s="678"/>
    </row>
    <row r="1514" spans="2:2">
      <c r="B1514" s="678"/>
    </row>
    <row r="1515" spans="2:2">
      <c r="B1515" s="678"/>
    </row>
    <row r="1516" spans="2:2">
      <c r="B1516" s="678"/>
    </row>
    <row r="1517" spans="2:2">
      <c r="B1517" s="678"/>
    </row>
    <row r="1518" spans="2:2">
      <c r="B1518" s="678"/>
    </row>
    <row r="1519" spans="2:2">
      <c r="B1519" s="678"/>
    </row>
    <row r="1520" spans="2:2">
      <c r="B1520" s="678"/>
    </row>
    <row r="1521" spans="2:2">
      <c r="B1521" s="678"/>
    </row>
    <row r="1522" spans="2:2">
      <c r="B1522" s="678"/>
    </row>
    <row r="1523" spans="2:2">
      <c r="B1523" s="678"/>
    </row>
    <row r="1524" spans="2:2">
      <c r="B1524" s="678"/>
    </row>
    <row r="1525" spans="2:2">
      <c r="B1525" s="678"/>
    </row>
    <row r="1526" spans="2:2">
      <c r="B1526" s="678"/>
    </row>
    <row r="1527" spans="2:2">
      <c r="B1527" s="678"/>
    </row>
    <row r="1528" spans="2:2">
      <c r="B1528" s="678"/>
    </row>
    <row r="1529" spans="2:2">
      <c r="B1529" s="678"/>
    </row>
    <row r="1530" spans="2:2">
      <c r="B1530" s="678"/>
    </row>
    <row r="1531" spans="2:2">
      <c r="B1531" s="678"/>
    </row>
    <row r="1532" spans="2:2">
      <c r="B1532" s="678"/>
    </row>
    <row r="1533" spans="2:2">
      <c r="B1533" s="678"/>
    </row>
    <row r="1534" spans="2:2">
      <c r="B1534" s="678"/>
    </row>
    <row r="1535" spans="2:2">
      <c r="B1535" s="678"/>
    </row>
    <row r="1536" spans="2:2">
      <c r="B1536" s="678"/>
    </row>
    <row r="1537" spans="2:2">
      <c r="B1537" s="678"/>
    </row>
    <row r="1538" spans="2:2">
      <c r="B1538" s="678"/>
    </row>
    <row r="1539" spans="2:2">
      <c r="B1539" s="678"/>
    </row>
    <row r="1540" spans="2:2">
      <c r="B1540" s="678"/>
    </row>
    <row r="1541" spans="2:2">
      <c r="B1541" s="678"/>
    </row>
    <row r="1542" spans="2:2">
      <c r="B1542" s="678"/>
    </row>
    <row r="1543" spans="2:2">
      <c r="B1543" s="678"/>
    </row>
    <row r="1544" spans="2:2">
      <c r="B1544" s="678"/>
    </row>
    <row r="1545" spans="2:2">
      <c r="B1545" s="678"/>
    </row>
    <row r="1546" spans="2:2">
      <c r="B1546" s="678"/>
    </row>
    <row r="1547" spans="2:2">
      <c r="B1547" s="678"/>
    </row>
    <row r="1548" spans="2:2">
      <c r="B1548" s="678"/>
    </row>
    <row r="1549" spans="2:2">
      <c r="B1549" s="678"/>
    </row>
    <row r="1550" spans="2:2">
      <c r="B1550" s="678"/>
    </row>
    <row r="1551" spans="2:2">
      <c r="B1551" s="678"/>
    </row>
    <row r="1552" spans="2:2">
      <c r="B1552" s="678"/>
    </row>
    <row r="1553" spans="2:2">
      <c r="B1553" s="678"/>
    </row>
    <row r="1554" spans="2:2">
      <c r="B1554" s="678"/>
    </row>
    <row r="1555" spans="2:2">
      <c r="B1555" s="678"/>
    </row>
    <row r="1556" spans="2:2">
      <c r="B1556" s="678"/>
    </row>
    <row r="1557" spans="2:2">
      <c r="B1557" s="678"/>
    </row>
    <row r="1558" spans="2:2">
      <c r="B1558" s="678"/>
    </row>
    <row r="1559" spans="2:2">
      <c r="B1559" s="678"/>
    </row>
    <row r="1560" spans="2:2">
      <c r="B1560" s="678"/>
    </row>
    <row r="1561" spans="2:2">
      <c r="B1561" s="678"/>
    </row>
    <row r="1562" spans="2:2">
      <c r="B1562" s="678"/>
    </row>
    <row r="1563" spans="2:2">
      <c r="B1563" s="678"/>
    </row>
    <row r="1564" spans="2:2">
      <c r="B1564" s="678"/>
    </row>
    <row r="1565" spans="2:2">
      <c r="B1565" s="678"/>
    </row>
    <row r="1566" spans="2:2">
      <c r="B1566" s="678"/>
    </row>
    <row r="1567" spans="2:2">
      <c r="B1567" s="678"/>
    </row>
    <row r="1568" spans="2:2">
      <c r="B1568" s="678"/>
    </row>
    <row r="1569" spans="2:2">
      <c r="B1569" s="678"/>
    </row>
    <row r="1570" spans="2:2">
      <c r="B1570" s="678"/>
    </row>
    <row r="1571" spans="2:2">
      <c r="B1571" s="678"/>
    </row>
    <row r="1572" spans="2:2">
      <c r="B1572" s="678"/>
    </row>
    <row r="1573" spans="2:2">
      <c r="B1573" s="678"/>
    </row>
    <row r="1574" spans="2:2">
      <c r="B1574" s="678"/>
    </row>
    <row r="1575" spans="2:2">
      <c r="B1575" s="678"/>
    </row>
    <row r="1576" spans="2:2">
      <c r="B1576" s="678"/>
    </row>
    <row r="1577" spans="2:2">
      <c r="B1577" s="678"/>
    </row>
    <row r="1578" spans="2:2">
      <c r="B1578" s="678"/>
    </row>
    <row r="1579" spans="2:2">
      <c r="B1579" s="678"/>
    </row>
    <row r="1580" spans="2:2">
      <c r="B1580" s="678"/>
    </row>
    <row r="1581" spans="2:2">
      <c r="B1581" s="678"/>
    </row>
    <row r="1582" spans="2:2">
      <c r="B1582" s="678"/>
    </row>
    <row r="1583" spans="2:2">
      <c r="B1583" s="678"/>
    </row>
    <row r="1584" spans="2:2">
      <c r="B1584" s="678"/>
    </row>
    <row r="1585" spans="2:2">
      <c r="B1585" s="678"/>
    </row>
    <row r="1586" spans="2:2">
      <c r="B1586" s="678"/>
    </row>
    <row r="1587" spans="2:2">
      <c r="B1587" s="678"/>
    </row>
    <row r="1588" spans="2:2">
      <c r="B1588" s="678"/>
    </row>
    <row r="1589" spans="2:2">
      <c r="B1589" s="678"/>
    </row>
    <row r="1590" spans="2:2">
      <c r="B1590" s="678"/>
    </row>
    <row r="1591" spans="2:2">
      <c r="B1591" s="678"/>
    </row>
    <row r="1592" spans="2:2">
      <c r="B1592" s="678"/>
    </row>
    <row r="1593" spans="2:2">
      <c r="B1593" s="678"/>
    </row>
    <row r="1594" spans="2:2">
      <c r="B1594" s="678"/>
    </row>
    <row r="1595" spans="2:2">
      <c r="B1595" s="678"/>
    </row>
    <row r="1596" spans="2:2">
      <c r="B1596" s="678"/>
    </row>
    <row r="1597" spans="2:2">
      <c r="B1597" s="678"/>
    </row>
    <row r="1598" spans="2:2">
      <c r="B1598" s="678"/>
    </row>
    <row r="1599" spans="2:2">
      <c r="B1599" s="678"/>
    </row>
    <row r="1600" spans="2:2">
      <c r="B1600" s="678"/>
    </row>
    <row r="1601" spans="2:2">
      <c r="B1601" s="678"/>
    </row>
    <row r="1602" spans="2:2">
      <c r="B1602" s="678"/>
    </row>
    <row r="1603" spans="2:2">
      <c r="B1603" s="678"/>
    </row>
    <row r="1604" spans="2:2">
      <c r="B1604" s="678"/>
    </row>
    <row r="1605" spans="2:2">
      <c r="B1605" s="678"/>
    </row>
    <row r="1606" spans="2:2">
      <c r="B1606" s="678"/>
    </row>
    <row r="1607" spans="2:2">
      <c r="B1607" s="678"/>
    </row>
    <row r="1608" spans="2:2">
      <c r="B1608" s="678"/>
    </row>
    <row r="1609" spans="2:2">
      <c r="B1609" s="678"/>
    </row>
    <row r="1610" spans="2:2">
      <c r="B1610" s="678"/>
    </row>
    <row r="1611" spans="2:2">
      <c r="B1611" s="678"/>
    </row>
    <row r="1612" spans="2:2">
      <c r="B1612" s="678"/>
    </row>
    <row r="1613" spans="2:2">
      <c r="B1613" s="678"/>
    </row>
    <row r="1614" spans="2:2">
      <c r="B1614" s="678"/>
    </row>
    <row r="1615" spans="2:2">
      <c r="B1615" s="678"/>
    </row>
    <row r="1616" spans="2:2">
      <c r="B1616" s="678"/>
    </row>
    <row r="1617" spans="2:2">
      <c r="B1617" s="678"/>
    </row>
    <row r="1618" spans="2:2">
      <c r="B1618" s="678"/>
    </row>
    <row r="1619" spans="2:2">
      <c r="B1619" s="678"/>
    </row>
    <row r="1620" spans="2:2">
      <c r="B1620" s="678"/>
    </row>
    <row r="1621" spans="2:2">
      <c r="B1621" s="678"/>
    </row>
    <row r="1622" spans="2:2">
      <c r="B1622" s="678"/>
    </row>
    <row r="1623" spans="2:2">
      <c r="B1623" s="678"/>
    </row>
    <row r="1624" spans="2:2">
      <c r="B1624" s="678"/>
    </row>
    <row r="1625" spans="2:2">
      <c r="B1625" s="678"/>
    </row>
    <row r="1626" spans="2:2">
      <c r="B1626" s="678"/>
    </row>
    <row r="1627" spans="2:2">
      <c r="B1627" s="678"/>
    </row>
    <row r="1628" spans="2:2">
      <c r="B1628" s="678"/>
    </row>
    <row r="1629" spans="2:2">
      <c r="B1629" s="678"/>
    </row>
    <row r="1630" spans="2:2">
      <c r="B1630" s="678"/>
    </row>
    <row r="1631" spans="2:2">
      <c r="B1631" s="678"/>
    </row>
    <row r="1632" spans="2:2">
      <c r="B1632" s="678"/>
    </row>
    <row r="1633" spans="2:2">
      <c r="B1633" s="678"/>
    </row>
    <row r="1634" spans="2:2">
      <c r="B1634" s="678"/>
    </row>
    <row r="1635" spans="2:2">
      <c r="B1635" s="678"/>
    </row>
    <row r="1636" spans="2:2">
      <c r="B1636" s="678"/>
    </row>
    <row r="1637" spans="2:2">
      <c r="B1637" s="678"/>
    </row>
    <row r="1638" spans="2:2">
      <c r="B1638" s="678"/>
    </row>
    <row r="1639" spans="2:2">
      <c r="B1639" s="678"/>
    </row>
    <row r="1640" spans="2:2">
      <c r="B1640" s="678"/>
    </row>
    <row r="1641" spans="2:2">
      <c r="B1641" s="678"/>
    </row>
    <row r="1642" spans="2:2">
      <c r="B1642" s="678"/>
    </row>
    <row r="1643" spans="2:2">
      <c r="B1643" s="678"/>
    </row>
    <row r="1644" spans="2:2">
      <c r="B1644" s="678"/>
    </row>
    <row r="1645" spans="2:2">
      <c r="B1645" s="678"/>
    </row>
    <row r="1646" spans="2:2">
      <c r="B1646" s="678"/>
    </row>
    <row r="1647" spans="2:2">
      <c r="B1647" s="678"/>
    </row>
    <row r="1648" spans="2:2">
      <c r="B1648" s="678"/>
    </row>
    <row r="1649" spans="2:2">
      <c r="B1649" s="678"/>
    </row>
    <row r="1650" spans="2:2">
      <c r="B1650" s="678"/>
    </row>
    <row r="1651" spans="2:2">
      <c r="B1651" s="678"/>
    </row>
    <row r="1652" spans="2:2">
      <c r="B1652" s="678"/>
    </row>
    <row r="1653" spans="2:2">
      <c r="B1653" s="678"/>
    </row>
    <row r="1654" spans="2:2">
      <c r="B1654" s="678"/>
    </row>
    <row r="1655" spans="2:2">
      <c r="B1655" s="678"/>
    </row>
    <row r="1656" spans="2:2">
      <c r="B1656" s="678"/>
    </row>
    <row r="1657" spans="2:2">
      <c r="B1657" s="678"/>
    </row>
    <row r="1658" spans="2:2">
      <c r="B1658" s="678"/>
    </row>
    <row r="1659" spans="2:2">
      <c r="B1659" s="678"/>
    </row>
    <row r="1660" spans="2:2">
      <c r="B1660" s="678"/>
    </row>
    <row r="1661" spans="2:2">
      <c r="B1661" s="678"/>
    </row>
    <row r="1662" spans="2:2">
      <c r="B1662" s="678"/>
    </row>
    <row r="1663" spans="2:2">
      <c r="B1663" s="678"/>
    </row>
    <row r="1664" spans="2:2">
      <c r="B1664" s="678"/>
    </row>
    <row r="1665" spans="2:2">
      <c r="B1665" s="678"/>
    </row>
    <row r="1666" spans="2:2">
      <c r="B1666" s="678"/>
    </row>
    <row r="1667" spans="2:2">
      <c r="B1667" s="678"/>
    </row>
    <row r="1668" spans="2:2">
      <c r="B1668" s="678"/>
    </row>
    <row r="1669" spans="2:2">
      <c r="B1669" s="678"/>
    </row>
    <row r="1670" spans="2:2">
      <c r="B1670" s="678"/>
    </row>
    <row r="1671" spans="2:2">
      <c r="B1671" s="678"/>
    </row>
    <row r="1672" spans="2:2">
      <c r="B1672" s="678"/>
    </row>
    <row r="1673" spans="2:2">
      <c r="B1673" s="678"/>
    </row>
    <row r="1674" spans="2:2">
      <c r="B1674" s="678"/>
    </row>
    <row r="1675" spans="2:2">
      <c r="B1675" s="678"/>
    </row>
    <row r="1676" spans="2:2">
      <c r="B1676" s="678"/>
    </row>
    <row r="1677" spans="2:2">
      <c r="B1677" s="678"/>
    </row>
    <row r="1678" spans="2:2">
      <c r="B1678" s="678"/>
    </row>
    <row r="1679" spans="2:2">
      <c r="B1679" s="678"/>
    </row>
    <row r="1680" spans="2:2">
      <c r="B1680" s="678"/>
    </row>
    <row r="1681" spans="2:2">
      <c r="B1681" s="678"/>
    </row>
    <row r="1682" spans="2:2">
      <c r="B1682" s="678"/>
    </row>
    <row r="1683" spans="2:2">
      <c r="B1683" s="678"/>
    </row>
    <row r="1684" spans="2:2">
      <c r="B1684" s="678"/>
    </row>
    <row r="1685" spans="2:2">
      <c r="B1685" s="678"/>
    </row>
    <row r="1686" spans="2:2">
      <c r="B1686" s="678"/>
    </row>
    <row r="1687" spans="2:2">
      <c r="B1687" s="678"/>
    </row>
    <row r="1688" spans="2:2">
      <c r="B1688" s="678"/>
    </row>
    <row r="1689" spans="2:2">
      <c r="B1689" s="678"/>
    </row>
    <row r="1690" spans="2:2">
      <c r="B1690" s="678"/>
    </row>
    <row r="1691" spans="2:2">
      <c r="B1691" s="678"/>
    </row>
    <row r="1692" spans="2:2">
      <c r="B1692" s="678"/>
    </row>
    <row r="1693" spans="2:2">
      <c r="B1693" s="678"/>
    </row>
    <row r="1694" spans="2:2">
      <c r="B1694" s="678"/>
    </row>
    <row r="1695" spans="2:2">
      <c r="B1695" s="678"/>
    </row>
    <row r="1696" spans="2:2">
      <c r="B1696" s="678"/>
    </row>
    <row r="1697" spans="2:2">
      <c r="B1697" s="678"/>
    </row>
    <row r="1698" spans="2:2">
      <c r="B1698" s="678"/>
    </row>
    <row r="1699" spans="2:2">
      <c r="B1699" s="678"/>
    </row>
    <row r="1700" spans="2:2">
      <c r="B1700" s="678"/>
    </row>
    <row r="1701" spans="2:2">
      <c r="B1701" s="678"/>
    </row>
    <row r="1702" spans="2:2">
      <c r="B1702" s="678"/>
    </row>
    <row r="1703" spans="2:2">
      <c r="B1703" s="678"/>
    </row>
    <row r="1704" spans="2:2">
      <c r="B1704" s="678"/>
    </row>
    <row r="1705" spans="2:2">
      <c r="B1705" s="678"/>
    </row>
    <row r="1706" spans="2:2">
      <c r="B1706" s="678"/>
    </row>
    <row r="1707" spans="2:2">
      <c r="B1707" s="678"/>
    </row>
    <row r="1708" spans="2:2">
      <c r="B1708" s="678"/>
    </row>
    <row r="1709" spans="2:2">
      <c r="B1709" s="678"/>
    </row>
    <row r="1710" spans="2:2">
      <c r="B1710" s="678"/>
    </row>
    <row r="1711" spans="2:2">
      <c r="B1711" s="678"/>
    </row>
    <row r="1712" spans="2:2">
      <c r="B1712" s="678"/>
    </row>
    <row r="1713" spans="2:2">
      <c r="B1713" s="678"/>
    </row>
    <row r="1714" spans="2:2">
      <c r="B1714" s="678"/>
    </row>
    <row r="1715" spans="2:2">
      <c r="B1715" s="678"/>
    </row>
    <row r="1716" spans="2:2">
      <c r="B1716" s="678"/>
    </row>
    <row r="1717" spans="2:2">
      <c r="B1717" s="678"/>
    </row>
    <row r="1718" spans="2:2">
      <c r="B1718" s="678"/>
    </row>
    <row r="1719" spans="2:2">
      <c r="B1719" s="678"/>
    </row>
    <row r="1720" spans="2:2">
      <c r="B1720" s="678"/>
    </row>
    <row r="1721" spans="2:2">
      <c r="B1721" s="678"/>
    </row>
    <row r="1722" spans="2:2">
      <c r="B1722" s="678"/>
    </row>
    <row r="1723" spans="2:2">
      <c r="B1723" s="678"/>
    </row>
    <row r="1724" spans="2:2">
      <c r="B1724" s="678"/>
    </row>
    <row r="1725" spans="2:2">
      <c r="B1725" s="678"/>
    </row>
    <row r="1726" spans="2:2">
      <c r="B1726" s="678"/>
    </row>
    <row r="1727" spans="2:2">
      <c r="B1727" s="678"/>
    </row>
    <row r="1728" spans="2:2">
      <c r="B1728" s="678"/>
    </row>
    <row r="1729" spans="2:2">
      <c r="B1729" s="678"/>
    </row>
    <row r="1730" spans="2:2">
      <c r="B1730" s="678"/>
    </row>
    <row r="1731" spans="2:2">
      <c r="B1731" s="678"/>
    </row>
    <row r="1732" spans="2:2">
      <c r="B1732" s="678"/>
    </row>
    <row r="1733" spans="2:2">
      <c r="B1733" s="678"/>
    </row>
    <row r="1734" spans="2:2">
      <c r="B1734" s="678"/>
    </row>
    <row r="1735" spans="2:2">
      <c r="B1735" s="678"/>
    </row>
    <row r="1736" spans="2:2">
      <c r="B1736" s="678"/>
    </row>
    <row r="1737" spans="2:2">
      <c r="B1737" s="678"/>
    </row>
    <row r="1738" spans="2:2">
      <c r="B1738" s="678"/>
    </row>
    <row r="1739" spans="2:2">
      <c r="B1739" s="678"/>
    </row>
    <row r="1740" spans="2:2">
      <c r="B1740" s="678"/>
    </row>
    <row r="1741" spans="2:2">
      <c r="B1741" s="678"/>
    </row>
    <row r="1742" spans="2:2">
      <c r="B1742" s="678"/>
    </row>
    <row r="1743" spans="2:2">
      <c r="B1743" s="678"/>
    </row>
    <row r="1744" spans="2:2">
      <c r="B1744" s="678"/>
    </row>
    <row r="1745" spans="2:2">
      <c r="B1745" s="678"/>
    </row>
    <row r="1746" spans="2:2">
      <c r="B1746" s="678"/>
    </row>
    <row r="1747" spans="2:2">
      <c r="B1747" s="678"/>
    </row>
    <row r="1748" spans="2:2">
      <c r="B1748" s="678"/>
    </row>
    <row r="1749" spans="2:2">
      <c r="B1749" s="678"/>
    </row>
    <row r="1750" spans="2:2">
      <c r="B1750" s="678"/>
    </row>
    <row r="1751" spans="2:2">
      <c r="B1751" s="678"/>
    </row>
    <row r="1752" spans="2:2">
      <c r="B1752" s="678"/>
    </row>
    <row r="1753" spans="2:2">
      <c r="B1753" s="678"/>
    </row>
    <row r="1754" spans="2:2">
      <c r="B1754" s="678"/>
    </row>
    <row r="1755" spans="2:2">
      <c r="B1755" s="678"/>
    </row>
    <row r="1756" spans="2:2">
      <c r="B1756" s="678"/>
    </row>
    <row r="1757" spans="2:2">
      <c r="B1757" s="678"/>
    </row>
    <row r="1758" spans="2:2">
      <c r="B1758" s="678"/>
    </row>
    <row r="1759" spans="2:2">
      <c r="B1759" s="678"/>
    </row>
    <row r="1760" spans="2:2">
      <c r="B1760" s="678"/>
    </row>
    <row r="1761" spans="2:2">
      <c r="B1761" s="678"/>
    </row>
    <row r="1762" spans="2:2">
      <c r="B1762" s="678"/>
    </row>
    <row r="1763" spans="2:2">
      <c r="B1763" s="678"/>
    </row>
    <row r="1764" spans="2:2">
      <c r="B1764" s="678"/>
    </row>
    <row r="1765" spans="2:2">
      <c r="B1765" s="678"/>
    </row>
    <row r="1766" spans="2:2">
      <c r="B1766" s="678"/>
    </row>
    <row r="1767" spans="2:2">
      <c r="B1767" s="678"/>
    </row>
    <row r="1768" spans="2:2">
      <c r="B1768" s="678"/>
    </row>
    <row r="1769" spans="2:2">
      <c r="B1769" s="678"/>
    </row>
    <row r="1770" spans="2:2">
      <c r="B1770" s="678"/>
    </row>
    <row r="1771" spans="2:2">
      <c r="B1771" s="678"/>
    </row>
    <row r="1772" spans="2:2">
      <c r="B1772" s="678"/>
    </row>
    <row r="1773" spans="2:2">
      <c r="B1773" s="678"/>
    </row>
    <row r="1774" spans="2:2">
      <c r="B1774" s="678"/>
    </row>
    <row r="1775" spans="2:2">
      <c r="B1775" s="678"/>
    </row>
    <row r="1776" spans="2:2">
      <c r="B1776" s="678"/>
    </row>
    <row r="1777" spans="2:2">
      <c r="B1777" s="678"/>
    </row>
    <row r="1778" spans="2:2">
      <c r="B1778" s="678"/>
    </row>
    <row r="1779" spans="2:2">
      <c r="B1779" s="678"/>
    </row>
    <row r="1780" spans="2:2">
      <c r="B1780" s="678"/>
    </row>
    <row r="1781" spans="2:2">
      <c r="B1781" s="678"/>
    </row>
    <row r="1782" spans="2:2">
      <c r="B1782" s="678"/>
    </row>
    <row r="1783" spans="2:2">
      <c r="B1783" s="678"/>
    </row>
    <row r="1784" spans="2:2">
      <c r="B1784" s="678"/>
    </row>
    <row r="1785" spans="2:2">
      <c r="B1785" s="678"/>
    </row>
    <row r="1786" spans="2:2">
      <c r="B1786" s="678"/>
    </row>
    <row r="1787" spans="2:2">
      <c r="B1787" s="678"/>
    </row>
    <row r="1788" spans="2:2">
      <c r="B1788" s="678"/>
    </row>
    <row r="1789" spans="2:2">
      <c r="B1789" s="678"/>
    </row>
    <row r="1790" spans="2:2">
      <c r="B1790" s="678"/>
    </row>
    <row r="1791" spans="2:2">
      <c r="B1791" s="678"/>
    </row>
    <row r="1792" spans="2:2">
      <c r="B1792" s="678"/>
    </row>
    <row r="1793" spans="2:2">
      <c r="B1793" s="678"/>
    </row>
    <row r="1794" spans="2:2">
      <c r="B1794" s="678"/>
    </row>
    <row r="1795" spans="2:2">
      <c r="B1795" s="678"/>
    </row>
    <row r="1796" spans="2:2">
      <c r="B1796" s="678"/>
    </row>
    <row r="1797" spans="2:2">
      <c r="B1797" s="678"/>
    </row>
    <row r="1798" spans="2:2">
      <c r="B1798" s="678"/>
    </row>
    <row r="1799" spans="2:2">
      <c r="B1799" s="678"/>
    </row>
    <row r="1800" spans="2:2">
      <c r="B1800" s="678"/>
    </row>
    <row r="1801" spans="2:2">
      <c r="B1801" s="678"/>
    </row>
    <row r="1802" spans="2:2">
      <c r="B1802" s="678"/>
    </row>
    <row r="1803" spans="2:2">
      <c r="B1803" s="678"/>
    </row>
    <row r="1804" spans="2:2">
      <c r="B1804" s="678"/>
    </row>
    <row r="1805" spans="2:2">
      <c r="B1805" s="678"/>
    </row>
    <row r="1806" spans="2:2">
      <c r="B1806" s="678"/>
    </row>
    <row r="1807" spans="2:2">
      <c r="B1807" s="678"/>
    </row>
    <row r="1808" spans="2:2">
      <c r="B1808" s="678"/>
    </row>
    <row r="1809" spans="2:2">
      <c r="B1809" s="678"/>
    </row>
    <row r="1810" spans="2:2">
      <c r="B1810" s="678"/>
    </row>
    <row r="1811" spans="2:2">
      <c r="B1811" s="678"/>
    </row>
    <row r="1812" spans="2:2">
      <c r="B1812" s="678"/>
    </row>
    <row r="1813" spans="2:2">
      <c r="B1813" s="678"/>
    </row>
    <row r="1814" spans="2:2">
      <c r="B1814" s="678"/>
    </row>
    <row r="1815" spans="2:2">
      <c r="B1815" s="678"/>
    </row>
    <row r="1816" spans="2:2">
      <c r="B1816" s="678"/>
    </row>
    <row r="1817" spans="2:2">
      <c r="B1817" s="678"/>
    </row>
    <row r="1818" spans="2:2">
      <c r="B1818" s="678"/>
    </row>
    <row r="1819" spans="2:2">
      <c r="B1819" s="678"/>
    </row>
    <row r="1820" spans="2:2">
      <c r="B1820" s="678"/>
    </row>
    <row r="1821" spans="2:2">
      <c r="B1821" s="678"/>
    </row>
    <row r="1822" spans="2:2">
      <c r="B1822" s="678"/>
    </row>
    <row r="1823" spans="2:2">
      <c r="B1823" s="678"/>
    </row>
    <row r="1824" spans="2:2">
      <c r="B1824" s="678"/>
    </row>
    <row r="1825" spans="2:2">
      <c r="B1825" s="678"/>
    </row>
    <row r="1826" spans="2:2">
      <c r="B1826" s="678"/>
    </row>
    <row r="1827" spans="2:2">
      <c r="B1827" s="678"/>
    </row>
    <row r="1828" spans="2:2">
      <c r="B1828" s="678"/>
    </row>
    <row r="1829" spans="2:2">
      <c r="B1829" s="678"/>
    </row>
    <row r="1830" spans="2:2">
      <c r="B1830" s="678"/>
    </row>
    <row r="1831" spans="2:2">
      <c r="B1831" s="678"/>
    </row>
    <row r="1832" spans="2:2">
      <c r="B1832" s="678"/>
    </row>
    <row r="1833" spans="2:2">
      <c r="B1833" s="678"/>
    </row>
    <row r="1834" spans="2:2">
      <c r="B1834" s="678"/>
    </row>
    <row r="1835" spans="2:2">
      <c r="B1835" s="678"/>
    </row>
    <row r="1836" spans="2:2">
      <c r="B1836" s="678"/>
    </row>
    <row r="1837" spans="2:2">
      <c r="B1837" s="678"/>
    </row>
    <row r="1838" spans="2:2">
      <c r="B1838" s="678"/>
    </row>
    <row r="1839" spans="2:2">
      <c r="B1839" s="678"/>
    </row>
    <row r="1840" spans="2:2">
      <c r="B1840" s="678"/>
    </row>
    <row r="1841" spans="2:2">
      <c r="B1841" s="678"/>
    </row>
    <row r="1842" spans="2:2">
      <c r="B1842" s="678"/>
    </row>
    <row r="1843" spans="2:2">
      <c r="B1843" s="678"/>
    </row>
    <row r="1844" spans="2:2">
      <c r="B1844" s="678"/>
    </row>
    <row r="1845" spans="2:2">
      <c r="B1845" s="678"/>
    </row>
    <row r="1846" spans="2:2">
      <c r="B1846" s="678"/>
    </row>
    <row r="1847" spans="2:2">
      <c r="B1847" s="678"/>
    </row>
    <row r="1848" spans="2:2">
      <c r="B1848" s="678"/>
    </row>
    <row r="1849" spans="2:2">
      <c r="B1849" s="678"/>
    </row>
    <row r="1850" spans="2:2">
      <c r="B1850" s="678"/>
    </row>
    <row r="1851" spans="2:2">
      <c r="B1851" s="678"/>
    </row>
    <row r="1852" spans="2:2">
      <c r="B1852" s="678"/>
    </row>
    <row r="1853" spans="2:2">
      <c r="B1853" s="678"/>
    </row>
    <row r="1854" spans="2:2">
      <c r="B1854" s="678"/>
    </row>
    <row r="1855" spans="2:2">
      <c r="B1855" s="678"/>
    </row>
    <row r="1856" spans="2:2">
      <c r="B1856" s="678"/>
    </row>
    <row r="1857" spans="2:2">
      <c r="B1857" s="678"/>
    </row>
    <row r="1858" spans="2:2">
      <c r="B1858" s="678"/>
    </row>
    <row r="1859" spans="2:2">
      <c r="B1859" s="678"/>
    </row>
    <row r="1860" spans="2:2">
      <c r="B1860" s="678"/>
    </row>
    <row r="1861" spans="2:2">
      <c r="B1861" s="678"/>
    </row>
    <row r="1862" spans="2:2">
      <c r="B1862" s="678"/>
    </row>
    <row r="1863" spans="2:2">
      <c r="B1863" s="678"/>
    </row>
    <row r="1864" spans="2:2">
      <c r="B1864" s="678"/>
    </row>
    <row r="1865" spans="2:2">
      <c r="B1865" s="678"/>
    </row>
    <row r="1866" spans="2:2">
      <c r="B1866" s="678"/>
    </row>
    <row r="1867" spans="2:2">
      <c r="B1867" s="678"/>
    </row>
    <row r="1868" spans="2:2">
      <c r="B1868" s="678"/>
    </row>
    <row r="1869" spans="2:2">
      <c r="B1869" s="678"/>
    </row>
    <row r="1870" spans="2:2">
      <c r="B1870" s="678"/>
    </row>
    <row r="1871" spans="2:2">
      <c r="B1871" s="678"/>
    </row>
    <row r="1872" spans="2:2">
      <c r="B1872" s="678"/>
    </row>
    <row r="1873" spans="2:2">
      <c r="B1873" s="678"/>
    </row>
    <row r="1874" spans="2:2">
      <c r="B1874" s="678"/>
    </row>
    <row r="1875" spans="2:2">
      <c r="B1875" s="678"/>
    </row>
    <row r="1876" spans="2:2">
      <c r="B1876" s="678"/>
    </row>
    <row r="1877" spans="2:2">
      <c r="B1877" s="678"/>
    </row>
    <row r="1878" spans="2:2">
      <c r="B1878" s="678"/>
    </row>
    <row r="1879" spans="2:2">
      <c r="B1879" s="678"/>
    </row>
    <row r="1880" spans="2:2">
      <c r="B1880" s="678"/>
    </row>
    <row r="1881" spans="2:2">
      <c r="B1881" s="678"/>
    </row>
    <row r="1882" spans="2:2">
      <c r="B1882" s="678"/>
    </row>
    <row r="1883" spans="2:2">
      <c r="B1883" s="678"/>
    </row>
    <row r="1884" spans="2:2">
      <c r="B1884" s="678"/>
    </row>
    <row r="1885" spans="2:2">
      <c r="B1885" s="678"/>
    </row>
    <row r="1886" spans="2:2">
      <c r="B1886" s="678"/>
    </row>
    <row r="1887" spans="2:2">
      <c r="B1887" s="678"/>
    </row>
    <row r="1888" spans="2:2">
      <c r="B1888" s="678"/>
    </row>
    <row r="1889" spans="2:2">
      <c r="B1889" s="678"/>
    </row>
    <row r="1890" spans="2:2">
      <c r="B1890" s="678"/>
    </row>
    <row r="1891" spans="2:2">
      <c r="B1891" s="678"/>
    </row>
    <row r="1892" spans="2:2">
      <c r="B1892" s="678"/>
    </row>
    <row r="1893" spans="2:2">
      <c r="B1893" s="678"/>
    </row>
    <row r="1894" spans="2:2">
      <c r="B1894" s="678"/>
    </row>
    <row r="1895" spans="2:2">
      <c r="B1895" s="678"/>
    </row>
    <row r="1896" spans="2:2">
      <c r="B1896" s="678"/>
    </row>
    <row r="1897" spans="2:2">
      <c r="B1897" s="678"/>
    </row>
    <row r="1898" spans="2:2">
      <c r="B1898" s="678"/>
    </row>
    <row r="1899" spans="2:2">
      <c r="B1899" s="678"/>
    </row>
    <row r="1900" spans="2:2">
      <c r="B1900" s="678"/>
    </row>
    <row r="1901" spans="2:2">
      <c r="B1901" s="678"/>
    </row>
    <row r="1902" spans="2:2">
      <c r="B1902" s="678"/>
    </row>
    <row r="1903" spans="2:2">
      <c r="B1903" s="678"/>
    </row>
    <row r="1904" spans="2:2">
      <c r="B1904" s="678"/>
    </row>
    <row r="1905" spans="2:2">
      <c r="B1905" s="678"/>
    </row>
    <row r="1906" spans="2:2">
      <c r="B1906" s="678"/>
    </row>
    <row r="1907" spans="2:2">
      <c r="B1907" s="678"/>
    </row>
    <row r="1908" spans="2:2">
      <c r="B1908" s="678"/>
    </row>
    <row r="1909" spans="2:2">
      <c r="B1909" s="678"/>
    </row>
    <row r="1910" spans="2:2">
      <c r="B1910" s="678"/>
    </row>
    <row r="1911" spans="2:2">
      <c r="B1911" s="678"/>
    </row>
    <row r="1912" spans="2:2">
      <c r="B1912" s="678"/>
    </row>
    <row r="1913" spans="2:2">
      <c r="B1913" s="678"/>
    </row>
    <row r="1914" spans="2:2">
      <c r="B1914" s="678"/>
    </row>
    <row r="1915" spans="2:2">
      <c r="B1915" s="678"/>
    </row>
    <row r="1916" spans="2:2">
      <c r="B1916" s="678"/>
    </row>
    <row r="1917" spans="2:2">
      <c r="B1917" s="678"/>
    </row>
    <row r="1918" spans="2:2">
      <c r="B1918" s="678"/>
    </row>
    <row r="1919" spans="2:2">
      <c r="B1919" s="678"/>
    </row>
    <row r="1920" spans="2:2">
      <c r="B1920" s="678"/>
    </row>
    <row r="1921" spans="2:2">
      <c r="B1921" s="678"/>
    </row>
    <row r="1922" spans="2:2">
      <c r="B1922" s="678"/>
    </row>
    <row r="1923" spans="2:2">
      <c r="B1923" s="678"/>
    </row>
    <row r="1924" spans="2:2">
      <c r="B1924" s="678"/>
    </row>
    <row r="1925" spans="2:2">
      <c r="B1925" s="678"/>
    </row>
    <row r="1926" spans="2:2">
      <c r="B1926" s="678"/>
    </row>
    <row r="1927" spans="2:2">
      <c r="B1927" s="678"/>
    </row>
    <row r="1928" spans="2:2">
      <c r="B1928" s="678"/>
    </row>
    <row r="1929" spans="2:2">
      <c r="B1929" s="678"/>
    </row>
    <row r="1930" spans="2:2">
      <c r="B1930" s="678"/>
    </row>
    <row r="1931" spans="2:2">
      <c r="B1931" s="678"/>
    </row>
    <row r="1932" spans="2:2">
      <c r="B1932" s="678"/>
    </row>
    <row r="1933" spans="2:2">
      <c r="B1933" s="678"/>
    </row>
    <row r="1934" spans="2:2">
      <c r="B1934" s="678"/>
    </row>
    <row r="1935" spans="2:2">
      <c r="B1935" s="678"/>
    </row>
    <row r="1936" spans="2:2">
      <c r="B1936" s="678"/>
    </row>
    <row r="1937" spans="2:2">
      <c r="B1937" s="678"/>
    </row>
    <row r="1938" spans="2:2">
      <c r="B1938" s="678"/>
    </row>
    <row r="1939" spans="2:2">
      <c r="B1939" s="678"/>
    </row>
    <row r="1940" spans="2:2">
      <c r="B1940" s="678"/>
    </row>
    <row r="1941" spans="2:2">
      <c r="B1941" s="678"/>
    </row>
    <row r="1942" spans="2:2">
      <c r="B1942" s="678"/>
    </row>
    <row r="1943" spans="2:2">
      <c r="B1943" s="678"/>
    </row>
    <row r="1944" spans="2:2">
      <c r="B1944" s="678"/>
    </row>
    <row r="1945" spans="2:2">
      <c r="B1945" s="678"/>
    </row>
    <row r="1946" spans="2:2">
      <c r="B1946" s="678"/>
    </row>
    <row r="1947" spans="2:2">
      <c r="B1947" s="678"/>
    </row>
    <row r="1948" spans="2:2">
      <c r="B1948" s="678"/>
    </row>
    <row r="1949" spans="2:2">
      <c r="B1949" s="678"/>
    </row>
    <row r="1950" spans="2:2">
      <c r="B1950" s="678"/>
    </row>
    <row r="1951" spans="2:2">
      <c r="B1951" s="678"/>
    </row>
    <row r="1952" spans="2:2">
      <c r="B1952" s="678"/>
    </row>
    <row r="1953" spans="2:2">
      <c r="B1953" s="678"/>
    </row>
    <row r="1954" spans="2:2">
      <c r="B1954" s="678"/>
    </row>
    <row r="1955" spans="2:2">
      <c r="B1955" s="678"/>
    </row>
    <row r="1956" spans="2:2">
      <c r="B1956" s="678"/>
    </row>
    <row r="1957" spans="2:2">
      <c r="B1957" s="678"/>
    </row>
    <row r="1958" spans="2:2">
      <c r="B1958" s="678"/>
    </row>
    <row r="1959" spans="2:2">
      <c r="B1959" s="678"/>
    </row>
    <row r="1960" spans="2:2">
      <c r="B1960" s="678"/>
    </row>
    <row r="1961" spans="2:2">
      <c r="B1961" s="678"/>
    </row>
    <row r="1962" spans="2:2">
      <c r="B1962" s="678"/>
    </row>
    <row r="1963" spans="2:2">
      <c r="B1963" s="678"/>
    </row>
    <row r="1964" spans="2:2">
      <c r="B1964" s="678"/>
    </row>
    <row r="1965" spans="2:2">
      <c r="B1965" s="678"/>
    </row>
    <row r="1966" spans="2:2">
      <c r="B1966" s="678"/>
    </row>
    <row r="1967" spans="2:2">
      <c r="B1967" s="678"/>
    </row>
    <row r="1968" spans="2:2">
      <c r="B1968" s="678"/>
    </row>
    <row r="1969" spans="2:2">
      <c r="B1969" s="678"/>
    </row>
    <row r="1970" spans="2:2">
      <c r="B1970" s="678"/>
    </row>
    <row r="1971" spans="2:2">
      <c r="B1971" s="678"/>
    </row>
    <row r="1972" spans="2:2">
      <c r="B1972" s="678"/>
    </row>
    <row r="1973" spans="2:2">
      <c r="B1973" s="678"/>
    </row>
    <row r="1974" spans="2:2">
      <c r="B1974" s="678"/>
    </row>
    <row r="1975" spans="2:2">
      <c r="B1975" s="678"/>
    </row>
    <row r="1976" spans="2:2">
      <c r="B1976" s="678"/>
    </row>
    <row r="1977" spans="2:2">
      <c r="B1977" s="678"/>
    </row>
    <row r="1978" spans="2:2">
      <c r="B1978" s="678"/>
    </row>
    <row r="1979" spans="2:2">
      <c r="B1979" s="678"/>
    </row>
    <row r="1980" spans="2:2">
      <c r="B1980" s="678"/>
    </row>
    <row r="1981" spans="2:2">
      <c r="B1981" s="678"/>
    </row>
    <row r="1982" spans="2:2">
      <c r="B1982" s="678"/>
    </row>
    <row r="1983" spans="2:2">
      <c r="B1983" s="678"/>
    </row>
    <row r="1984" spans="2:2">
      <c r="B1984" s="678"/>
    </row>
    <row r="1985" spans="2:2">
      <c r="B1985" s="678"/>
    </row>
    <row r="1986" spans="2:2">
      <c r="B1986" s="678"/>
    </row>
    <row r="1987" spans="2:2">
      <c r="B1987" s="678"/>
    </row>
    <row r="1988" spans="2:2">
      <c r="B1988" s="678"/>
    </row>
    <row r="1989" spans="2:2">
      <c r="B1989" s="678"/>
    </row>
    <row r="1990" spans="2:2">
      <c r="B1990" s="678"/>
    </row>
    <row r="1991" spans="2:2">
      <c r="B1991" s="678"/>
    </row>
    <row r="1992" spans="2:2">
      <c r="B1992" s="678"/>
    </row>
    <row r="1993" spans="2:2">
      <c r="B1993" s="678"/>
    </row>
    <row r="1994" spans="2:2">
      <c r="B1994" s="678"/>
    </row>
    <row r="1995" spans="2:2">
      <c r="B1995" s="678"/>
    </row>
    <row r="1996" spans="2:2">
      <c r="B1996" s="678"/>
    </row>
    <row r="1997" spans="2:2">
      <c r="B1997" s="678"/>
    </row>
    <row r="1998" spans="2:2">
      <c r="B1998" s="678"/>
    </row>
    <row r="1999" spans="2:2">
      <c r="B1999" s="678"/>
    </row>
    <row r="2000" spans="2:2">
      <c r="B2000" s="678"/>
    </row>
    <row r="2001" spans="2:2">
      <c r="B2001" s="678"/>
    </row>
    <row r="2002" spans="2:2">
      <c r="B2002" s="678"/>
    </row>
    <row r="2003" spans="2:2">
      <c r="B2003" s="678"/>
    </row>
    <row r="2004" spans="2:2">
      <c r="B2004" s="678"/>
    </row>
    <row r="2005" spans="2:2">
      <c r="B2005" s="678"/>
    </row>
    <row r="2006" spans="2:2">
      <c r="B2006" s="678"/>
    </row>
    <row r="2007" spans="2:2">
      <c r="B2007" s="678"/>
    </row>
    <row r="2008" spans="2:2">
      <c r="B2008" s="678"/>
    </row>
    <row r="2009" spans="2:2">
      <c r="B2009" s="678"/>
    </row>
    <row r="2010" spans="2:2">
      <c r="B2010" s="678"/>
    </row>
    <row r="2011" spans="2:2">
      <c r="B2011" s="678"/>
    </row>
    <row r="2012" spans="2:2">
      <c r="B2012" s="678"/>
    </row>
    <row r="2013" spans="2:2">
      <c r="B2013" s="678"/>
    </row>
    <row r="2014" spans="2:2">
      <c r="B2014" s="678"/>
    </row>
    <row r="2015" spans="2:2">
      <c r="B2015" s="678"/>
    </row>
    <row r="2016" spans="2:2">
      <c r="B2016" s="678"/>
    </row>
    <row r="2017" spans="2:2">
      <c r="B2017" s="678"/>
    </row>
    <row r="2018" spans="2:2">
      <c r="B2018" s="678"/>
    </row>
    <row r="2019" spans="2:2">
      <c r="B2019" s="678"/>
    </row>
    <row r="2020" spans="2:2">
      <c r="B2020" s="678"/>
    </row>
    <row r="2021" spans="2:2">
      <c r="B2021" s="678"/>
    </row>
    <row r="2022" spans="2:2">
      <c r="B2022" s="678"/>
    </row>
    <row r="2023" spans="2:2">
      <c r="B2023" s="678"/>
    </row>
    <row r="2024" spans="2:2">
      <c r="B2024" s="678"/>
    </row>
    <row r="2025" spans="2:2">
      <c r="B2025" s="678"/>
    </row>
    <row r="2026" spans="2:2">
      <c r="B2026" s="678"/>
    </row>
    <row r="2027" spans="2:2">
      <c r="B2027" s="678"/>
    </row>
    <row r="2028" spans="2:2">
      <c r="B2028" s="678"/>
    </row>
    <row r="2029" spans="2:2">
      <c r="B2029" s="678"/>
    </row>
    <row r="2030" spans="2:2">
      <c r="B2030" s="678"/>
    </row>
    <row r="2031" spans="2:2">
      <c r="B2031" s="678"/>
    </row>
    <row r="2032" spans="2:2">
      <c r="B2032" s="678"/>
    </row>
    <row r="2033" spans="2:2">
      <c r="B2033" s="678"/>
    </row>
    <row r="2034" spans="2:2">
      <c r="B2034" s="678"/>
    </row>
    <row r="2035" spans="2:2">
      <c r="B2035" s="678"/>
    </row>
    <row r="2036" spans="2:2">
      <c r="B2036" s="678"/>
    </row>
    <row r="2037" spans="2:2">
      <c r="B2037" s="678"/>
    </row>
    <row r="2038" spans="2:2">
      <c r="B2038" s="678"/>
    </row>
    <row r="2039" spans="2:2">
      <c r="B2039" s="678"/>
    </row>
    <row r="2040" spans="2:2">
      <c r="B2040" s="678"/>
    </row>
    <row r="2041" spans="2:2">
      <c r="B2041" s="678"/>
    </row>
    <row r="2042" spans="2:2">
      <c r="B2042" s="678"/>
    </row>
    <row r="2043" spans="2:2">
      <c r="B2043" s="678"/>
    </row>
    <row r="2044" spans="2:2">
      <c r="B2044" s="678"/>
    </row>
    <row r="2045" spans="2:2">
      <c r="B2045" s="678"/>
    </row>
    <row r="2046" spans="2:2">
      <c r="B2046" s="678"/>
    </row>
    <row r="2047" spans="2:2">
      <c r="B2047" s="678"/>
    </row>
    <row r="2048" spans="2:2">
      <c r="B2048" s="678"/>
    </row>
    <row r="2049" spans="2:2">
      <c r="B2049" s="678"/>
    </row>
    <row r="2050" spans="2:2">
      <c r="B2050" s="678"/>
    </row>
    <row r="2051" spans="2:2">
      <c r="B2051" s="678"/>
    </row>
    <row r="2052" spans="2:2">
      <c r="B2052" s="678"/>
    </row>
    <row r="2053" spans="2:2">
      <c r="B2053" s="678"/>
    </row>
    <row r="2054" spans="2:2">
      <c r="B2054" s="678"/>
    </row>
    <row r="2055" spans="2:2">
      <c r="B2055" s="678"/>
    </row>
    <row r="2056" spans="2:2">
      <c r="B2056" s="678"/>
    </row>
    <row r="2057" spans="2:2">
      <c r="B2057" s="678"/>
    </row>
    <row r="2058" spans="2:2">
      <c r="B2058" s="678"/>
    </row>
    <row r="2059" spans="2:2">
      <c r="B2059" s="678"/>
    </row>
    <row r="2060" spans="2:2">
      <c r="B2060" s="678"/>
    </row>
    <row r="2061" spans="2:2">
      <c r="B2061" s="678"/>
    </row>
    <row r="2062" spans="2:2">
      <c r="B2062" s="678"/>
    </row>
    <row r="2063" spans="2:2">
      <c r="B2063" s="678"/>
    </row>
    <row r="2064" spans="2:2">
      <c r="B2064" s="678"/>
    </row>
    <row r="2065" spans="2:2">
      <c r="B2065" s="678"/>
    </row>
    <row r="2066" spans="2:2">
      <c r="B2066" s="678"/>
    </row>
    <row r="2067" spans="2:2">
      <c r="B2067" s="678"/>
    </row>
    <row r="2068" spans="2:2">
      <c r="B2068" s="678"/>
    </row>
    <row r="2069" spans="2:2">
      <c r="B2069" s="678"/>
    </row>
    <row r="2070" spans="2:2">
      <c r="B2070" s="678"/>
    </row>
    <row r="2071" spans="2:2">
      <c r="B2071" s="678"/>
    </row>
    <row r="2072" spans="2:2">
      <c r="B2072" s="678"/>
    </row>
    <row r="2073" spans="2:2">
      <c r="B2073" s="678"/>
    </row>
    <row r="2074" spans="2:2">
      <c r="B2074" s="678"/>
    </row>
    <row r="2075" spans="2:2">
      <c r="B2075" s="678"/>
    </row>
    <row r="2076" spans="2:2">
      <c r="B2076" s="678"/>
    </row>
    <row r="2077" spans="2:2">
      <c r="B2077" s="678"/>
    </row>
    <row r="2078" spans="2:2">
      <c r="B2078" s="678"/>
    </row>
    <row r="2079" spans="2:2">
      <c r="B2079" s="678"/>
    </row>
    <row r="2080" spans="2:2">
      <c r="B2080" s="678"/>
    </row>
    <row r="2081" spans="2:2">
      <c r="B2081" s="678"/>
    </row>
    <row r="2082" spans="2:2">
      <c r="B2082" s="678"/>
    </row>
    <row r="2083" spans="2:2">
      <c r="B2083" s="678"/>
    </row>
    <row r="2084" spans="2:2">
      <c r="B2084" s="678"/>
    </row>
    <row r="2085" spans="2:2">
      <c r="B2085" s="678"/>
    </row>
    <row r="2086" spans="2:2">
      <c r="B2086" s="678"/>
    </row>
    <row r="2087" spans="2:2">
      <c r="B2087" s="678"/>
    </row>
    <row r="2088" spans="2:2">
      <c r="B2088" s="678"/>
    </row>
    <row r="2089" spans="2:2">
      <c r="B2089" s="678"/>
    </row>
    <row r="2090" spans="2:2">
      <c r="B2090" s="678"/>
    </row>
    <row r="2091" spans="2:2">
      <c r="B2091" s="678"/>
    </row>
    <row r="2092" spans="2:2">
      <c r="B2092" s="678"/>
    </row>
    <row r="2093" spans="2:2">
      <c r="B2093" s="678"/>
    </row>
    <row r="2094" spans="2:2">
      <c r="B2094" s="678"/>
    </row>
    <row r="2095" spans="2:2">
      <c r="B2095" s="678"/>
    </row>
    <row r="2096" spans="2:2">
      <c r="B2096" s="678"/>
    </row>
    <row r="2097" spans="2:2">
      <c r="B2097" s="678"/>
    </row>
    <row r="2098" spans="2:2">
      <c r="B2098" s="678"/>
    </row>
    <row r="2099" spans="2:2">
      <c r="B2099" s="678"/>
    </row>
    <row r="2100" spans="2:2">
      <c r="B2100" s="678"/>
    </row>
    <row r="2101" spans="2:2">
      <c r="B2101" s="678"/>
    </row>
    <row r="2102" spans="2:2">
      <c r="B2102" s="678"/>
    </row>
    <row r="2103" spans="2:2">
      <c r="B2103" s="678"/>
    </row>
    <row r="2104" spans="2:2">
      <c r="B2104" s="678"/>
    </row>
    <row r="2105" spans="2:2">
      <c r="B2105" s="678"/>
    </row>
    <row r="2106" spans="2:2">
      <c r="B2106" s="678"/>
    </row>
    <row r="2107" spans="2:2">
      <c r="B2107" s="678"/>
    </row>
    <row r="2108" spans="2:2">
      <c r="B2108" s="678"/>
    </row>
    <row r="2109" spans="2:2">
      <c r="B2109" s="678"/>
    </row>
    <row r="2110" spans="2:2">
      <c r="B2110" s="678"/>
    </row>
    <row r="2111" spans="2:2">
      <c r="B2111" s="678"/>
    </row>
    <row r="2112" spans="2:2">
      <c r="B2112" s="678"/>
    </row>
    <row r="2113" spans="2:2">
      <c r="B2113" s="678"/>
    </row>
    <row r="2114" spans="2:2">
      <c r="B2114" s="678"/>
    </row>
    <row r="2115" spans="2:2">
      <c r="B2115" s="678"/>
    </row>
    <row r="2116" spans="2:2">
      <c r="B2116" s="678"/>
    </row>
    <row r="2117" spans="2:2">
      <c r="B2117" s="678"/>
    </row>
    <row r="2118" spans="2:2">
      <c r="B2118" s="678"/>
    </row>
    <row r="2119" spans="2:2">
      <c r="B2119" s="678"/>
    </row>
    <row r="2120" spans="2:2">
      <c r="B2120" s="678"/>
    </row>
    <row r="2121" spans="2:2">
      <c r="B2121" s="678"/>
    </row>
    <row r="2122" spans="2:2">
      <c r="B2122" s="678"/>
    </row>
    <row r="2123" spans="2:2">
      <c r="B2123" s="678"/>
    </row>
    <row r="2124" spans="2:2">
      <c r="B2124" s="678"/>
    </row>
    <row r="2125" spans="2:2">
      <c r="B2125" s="678"/>
    </row>
    <row r="2126" spans="2:2">
      <c r="B2126" s="678"/>
    </row>
    <row r="2127" spans="2:2">
      <c r="B2127" s="678"/>
    </row>
    <row r="2128" spans="2:2">
      <c r="B2128" s="678"/>
    </row>
    <row r="2129" spans="2:2">
      <c r="B2129" s="678"/>
    </row>
    <row r="2130" spans="2:2">
      <c r="B2130" s="678"/>
    </row>
    <row r="2131" spans="2:2">
      <c r="B2131" s="678"/>
    </row>
    <row r="2132" spans="2:2">
      <c r="B2132" s="678"/>
    </row>
    <row r="2133" spans="2:2">
      <c r="B2133" s="678"/>
    </row>
    <row r="2134" spans="2:2">
      <c r="B2134" s="678"/>
    </row>
    <row r="2135" spans="2:2">
      <c r="B2135" s="678"/>
    </row>
    <row r="2136" spans="2:2">
      <c r="B2136" s="678"/>
    </row>
    <row r="2137" spans="2:2">
      <c r="B2137" s="678"/>
    </row>
    <row r="2138" spans="2:2">
      <c r="B2138" s="678"/>
    </row>
    <row r="2139" spans="2:2">
      <c r="B2139" s="678"/>
    </row>
    <row r="2140" spans="2:2">
      <c r="B2140" s="678"/>
    </row>
    <row r="2141" spans="2:2">
      <c r="B2141" s="678"/>
    </row>
    <row r="2142" spans="2:2">
      <c r="B2142" s="678"/>
    </row>
    <row r="2143" spans="2:2">
      <c r="B2143" s="678"/>
    </row>
    <row r="2144" spans="2:2">
      <c r="B2144" s="678"/>
    </row>
    <row r="2145" spans="2:2">
      <c r="B2145" s="678"/>
    </row>
    <row r="2146" spans="2:2">
      <c r="B2146" s="678"/>
    </row>
    <row r="2147" spans="2:2">
      <c r="B2147" s="678"/>
    </row>
    <row r="2148" spans="2:2">
      <c r="B2148" s="678"/>
    </row>
    <row r="2149" spans="2:2">
      <c r="B2149" s="678"/>
    </row>
    <row r="2150" spans="2:2">
      <c r="B2150" s="678"/>
    </row>
    <row r="2151" spans="2:2">
      <c r="B2151" s="678"/>
    </row>
    <row r="2152" spans="2:2">
      <c r="B2152" s="678"/>
    </row>
    <row r="2153" spans="2:2">
      <c r="B2153" s="678"/>
    </row>
    <row r="2154" spans="2:2">
      <c r="B2154" s="678"/>
    </row>
    <row r="2155" spans="2:2">
      <c r="B2155" s="678"/>
    </row>
    <row r="2156" spans="2:2">
      <c r="B2156" s="678"/>
    </row>
    <row r="2157" spans="2:2">
      <c r="B2157" s="678"/>
    </row>
    <row r="2158" spans="2:2">
      <c r="B2158" s="678"/>
    </row>
    <row r="2159" spans="2:2">
      <c r="B2159" s="678"/>
    </row>
    <row r="2160" spans="2:2">
      <c r="B2160" s="678"/>
    </row>
    <row r="2161" spans="2:2">
      <c r="B2161" s="678"/>
    </row>
    <row r="2162" spans="2:2">
      <c r="B2162" s="678"/>
    </row>
    <row r="2163" spans="2:2">
      <c r="B2163" s="678"/>
    </row>
    <row r="2164" spans="2:2">
      <c r="B2164" s="678"/>
    </row>
    <row r="2165" spans="2:2">
      <c r="B2165" s="678"/>
    </row>
    <row r="2166" spans="2:2">
      <c r="B2166" s="678"/>
    </row>
    <row r="2167" spans="2:2">
      <c r="B2167" s="678"/>
    </row>
    <row r="2168" spans="2:2">
      <c r="B2168" s="678"/>
    </row>
    <row r="2169" spans="2:2">
      <c r="B2169" s="678"/>
    </row>
    <row r="2170" spans="2:2">
      <c r="B2170" s="678"/>
    </row>
    <row r="2171" spans="2:2">
      <c r="B2171" s="678"/>
    </row>
    <row r="2172" spans="2:2">
      <c r="B2172" s="678"/>
    </row>
    <row r="2173" spans="2:2">
      <c r="B2173" s="678"/>
    </row>
    <row r="2174" spans="2:2">
      <c r="B2174" s="678"/>
    </row>
    <row r="2175" spans="2:2">
      <c r="B2175" s="678"/>
    </row>
    <row r="2176" spans="2:2">
      <c r="B2176" s="678"/>
    </row>
    <row r="2177" spans="2:2">
      <c r="B2177" s="678"/>
    </row>
    <row r="2178" spans="2:2">
      <c r="B2178" s="678"/>
    </row>
    <row r="2179" spans="2:2">
      <c r="B2179" s="678"/>
    </row>
    <row r="2180" spans="2:2">
      <c r="B2180" s="678"/>
    </row>
    <row r="2181" spans="2:2">
      <c r="B2181" s="678"/>
    </row>
    <row r="2182" spans="2:2">
      <c r="B2182" s="678"/>
    </row>
    <row r="2183" spans="2:2">
      <c r="B2183" s="678"/>
    </row>
    <row r="2184" spans="2:2">
      <c r="B2184" s="678"/>
    </row>
    <row r="2185" spans="2:2">
      <c r="B2185" s="678"/>
    </row>
    <row r="2186" spans="2:2">
      <c r="B2186" s="678"/>
    </row>
    <row r="2187" spans="2:2">
      <c r="B2187" s="678"/>
    </row>
    <row r="2188" spans="2:2">
      <c r="B2188" s="678"/>
    </row>
    <row r="2189" spans="2:2">
      <c r="B2189" s="678"/>
    </row>
    <row r="2190" spans="2:2">
      <c r="B2190" s="678"/>
    </row>
    <row r="2191" spans="2:2">
      <c r="B2191" s="678"/>
    </row>
    <row r="2192" spans="2:2">
      <c r="B2192" s="678"/>
    </row>
    <row r="2193" spans="2:2">
      <c r="B2193" s="678"/>
    </row>
    <row r="2194" spans="2:2">
      <c r="B2194" s="678"/>
    </row>
    <row r="2195" spans="2:2">
      <c r="B2195" s="678"/>
    </row>
    <row r="2196" spans="2:2">
      <c r="B2196" s="678"/>
    </row>
    <row r="2197" spans="2:2">
      <c r="B2197" s="678"/>
    </row>
    <row r="2198" spans="2:2">
      <c r="B2198" s="678"/>
    </row>
    <row r="2199" spans="2:2">
      <c r="B2199" s="678"/>
    </row>
    <row r="2200" spans="2:2">
      <c r="B2200" s="678"/>
    </row>
    <row r="2201" spans="2:2">
      <c r="B2201" s="678"/>
    </row>
    <row r="2202" spans="2:2">
      <c r="B2202" s="678"/>
    </row>
    <row r="2203" spans="2:2">
      <c r="B2203" s="678"/>
    </row>
    <row r="2204" spans="2:2">
      <c r="B2204" s="678"/>
    </row>
    <row r="2205" spans="2:2">
      <c r="B2205" s="678"/>
    </row>
    <row r="2206" spans="2:2">
      <c r="B2206" s="678"/>
    </row>
    <row r="2207" spans="2:2">
      <c r="B2207" s="678"/>
    </row>
    <row r="2208" spans="2:2">
      <c r="B2208" s="678"/>
    </row>
    <row r="2209" spans="2:2">
      <c r="B2209" s="678"/>
    </row>
    <row r="2210" spans="2:2">
      <c r="B2210" s="678"/>
    </row>
    <row r="2211" spans="2:2">
      <c r="B2211" s="678"/>
    </row>
    <row r="2212" spans="2:2">
      <c r="B2212" s="678"/>
    </row>
    <row r="2213" spans="2:2">
      <c r="B2213" s="678"/>
    </row>
    <row r="2214" spans="2:2">
      <c r="B2214" s="678"/>
    </row>
    <row r="2215" spans="2:2">
      <c r="B2215" s="678"/>
    </row>
    <row r="2216" spans="2:2">
      <c r="B2216" s="678"/>
    </row>
    <row r="2217" spans="2:2">
      <c r="B2217" s="678"/>
    </row>
    <row r="2218" spans="2:2">
      <c r="B2218" s="678"/>
    </row>
    <row r="2219" spans="2:2">
      <c r="B2219" s="678"/>
    </row>
    <row r="2220" spans="2:2">
      <c r="B2220" s="678"/>
    </row>
    <row r="2221" spans="2:2">
      <c r="B2221" s="678"/>
    </row>
    <row r="2222" spans="2:2">
      <c r="B2222" s="678"/>
    </row>
    <row r="2223" spans="2:2">
      <c r="B2223" s="678"/>
    </row>
    <row r="2224" spans="2:2">
      <c r="B2224" s="678"/>
    </row>
    <row r="2225" spans="2:2">
      <c r="B2225" s="678"/>
    </row>
    <row r="2226" spans="2:2">
      <c r="B2226" s="678"/>
    </row>
    <row r="2227" spans="2:2">
      <c r="B2227" s="678"/>
    </row>
    <row r="2228" spans="2:2">
      <c r="B2228" s="678"/>
    </row>
    <row r="2229" spans="2:2">
      <c r="B2229" s="678"/>
    </row>
    <row r="2230" spans="2:2">
      <c r="B2230" s="678"/>
    </row>
    <row r="2231" spans="2:2">
      <c r="B2231" s="678"/>
    </row>
    <row r="2232" spans="2:2">
      <c r="B2232" s="678"/>
    </row>
    <row r="2233" spans="2:2">
      <c r="B2233" s="678"/>
    </row>
    <row r="2234" spans="2:2">
      <c r="B2234" s="678"/>
    </row>
    <row r="2235" spans="2:2">
      <c r="B2235" s="678"/>
    </row>
    <row r="2236" spans="2:2">
      <c r="B2236" s="678"/>
    </row>
    <row r="2237" spans="2:2">
      <c r="B2237" s="678"/>
    </row>
    <row r="2238" spans="2:2">
      <c r="B2238" s="678"/>
    </row>
    <row r="2239" spans="2:2">
      <c r="B2239" s="678"/>
    </row>
    <row r="2240" spans="2:2">
      <c r="B2240" s="678"/>
    </row>
    <row r="2241" spans="2:2">
      <c r="B2241" s="678"/>
    </row>
    <row r="2242" spans="2:2">
      <c r="B2242" s="678"/>
    </row>
    <row r="2243" spans="2:2">
      <c r="B2243" s="678"/>
    </row>
    <row r="2244" spans="2:2">
      <c r="B2244" s="678"/>
    </row>
    <row r="2245" spans="2:2">
      <c r="B2245" s="678"/>
    </row>
    <row r="2246" spans="2:2">
      <c r="B2246" s="678"/>
    </row>
    <row r="2247" spans="2:2">
      <c r="B2247" s="678"/>
    </row>
    <row r="2248" spans="2:2">
      <c r="B2248" s="678"/>
    </row>
    <row r="2249" spans="2:2">
      <c r="B2249" s="678"/>
    </row>
    <row r="2250" spans="2:2">
      <c r="B2250" s="678"/>
    </row>
    <row r="2251" spans="2:2">
      <c r="B2251" s="678"/>
    </row>
    <row r="2252" spans="2:2">
      <c r="B2252" s="678"/>
    </row>
    <row r="2253" spans="2:2">
      <c r="B2253" s="678"/>
    </row>
    <row r="2254" spans="2:2">
      <c r="B2254" s="678"/>
    </row>
    <row r="2255" spans="2:2">
      <c r="B2255" s="678"/>
    </row>
    <row r="2256" spans="2:2">
      <c r="B2256" s="678"/>
    </row>
    <row r="2257" spans="2:2">
      <c r="B2257" s="678"/>
    </row>
    <row r="2258" spans="2:2">
      <c r="B2258" s="678"/>
    </row>
    <row r="2259" spans="2:2">
      <c r="B2259" s="678"/>
    </row>
    <row r="2260" spans="2:2">
      <c r="B2260" s="678"/>
    </row>
    <row r="2261" spans="2:2">
      <c r="B2261" s="678"/>
    </row>
    <row r="2262" spans="2:2">
      <c r="B2262" s="678"/>
    </row>
    <row r="2263" spans="2:2">
      <c r="B2263" s="678"/>
    </row>
    <row r="2264" spans="2:2">
      <c r="B2264" s="678"/>
    </row>
    <row r="2265" spans="2:2">
      <c r="B2265" s="678"/>
    </row>
    <row r="2266" spans="2:2">
      <c r="B2266" s="678"/>
    </row>
    <row r="2267" spans="2:2">
      <c r="B2267" s="678"/>
    </row>
    <row r="2268" spans="2:2">
      <c r="B2268" s="678"/>
    </row>
    <row r="2269" spans="2:2">
      <c r="B2269" s="678"/>
    </row>
    <row r="2270" spans="2:2">
      <c r="B2270" s="678"/>
    </row>
    <row r="2271" spans="2:2">
      <c r="B2271" s="678"/>
    </row>
    <row r="2272" spans="2:2">
      <c r="B2272" s="678"/>
    </row>
    <row r="2273" spans="2:2">
      <c r="B2273" s="678"/>
    </row>
    <row r="2274" spans="2:2">
      <c r="B2274" s="678"/>
    </row>
    <row r="2275" spans="2:2">
      <c r="B2275" s="678"/>
    </row>
    <row r="2276" spans="2:2">
      <c r="B2276" s="678"/>
    </row>
    <row r="2277" spans="2:2">
      <c r="B2277" s="678"/>
    </row>
    <row r="2278" spans="2:2">
      <c r="B2278" s="678"/>
    </row>
    <row r="2279" spans="2:2">
      <c r="B2279" s="678"/>
    </row>
    <row r="2280" spans="2:2">
      <c r="B2280" s="678"/>
    </row>
    <row r="2281" spans="2:2">
      <c r="B2281" s="678"/>
    </row>
    <row r="2282" spans="2:2">
      <c r="B2282" s="678"/>
    </row>
    <row r="2283" spans="2:2">
      <c r="B2283" s="678"/>
    </row>
    <row r="2284" spans="2:2">
      <c r="B2284" s="678"/>
    </row>
    <row r="2285" spans="2:2">
      <c r="B2285" s="678"/>
    </row>
    <row r="2286" spans="2:2">
      <c r="B2286" s="678"/>
    </row>
    <row r="2287" spans="2:2">
      <c r="B2287" s="678"/>
    </row>
    <row r="2288" spans="2:2">
      <c r="B2288" s="678"/>
    </row>
    <row r="2289" spans="2:2">
      <c r="B2289" s="678"/>
    </row>
    <row r="2290" spans="2:2">
      <c r="B2290" s="678"/>
    </row>
    <row r="2291" spans="2:2">
      <c r="B2291" s="678"/>
    </row>
    <row r="2292" spans="2:2">
      <c r="B2292" s="678"/>
    </row>
    <row r="2293" spans="2:2">
      <c r="B2293" s="678"/>
    </row>
    <row r="2294" spans="2:2">
      <c r="B2294" s="678"/>
    </row>
    <row r="2295" spans="2:2">
      <c r="B2295" s="678"/>
    </row>
    <row r="2296" spans="2:2">
      <c r="B2296" s="678"/>
    </row>
    <row r="2297" spans="2:2">
      <c r="B2297" s="678"/>
    </row>
    <row r="2298" spans="2:2">
      <c r="B2298" s="678"/>
    </row>
    <row r="2299" spans="2:2">
      <c r="B2299" s="678"/>
    </row>
    <row r="2300" spans="2:2">
      <c r="B2300" s="678"/>
    </row>
    <row r="2301" spans="2:2">
      <c r="B2301" s="678"/>
    </row>
    <row r="2302" spans="2:2">
      <c r="B2302" s="678"/>
    </row>
    <row r="2303" spans="2:2">
      <c r="B2303" s="678"/>
    </row>
    <row r="2304" spans="2:2">
      <c r="B2304" s="678"/>
    </row>
    <row r="2305" spans="2:2">
      <c r="B2305" s="678"/>
    </row>
    <row r="2306" spans="2:2">
      <c r="B2306" s="678"/>
    </row>
    <row r="2307" spans="2:2">
      <c r="B2307" s="678"/>
    </row>
    <row r="2308" spans="2:2">
      <c r="B2308" s="678"/>
    </row>
    <row r="2309" spans="2:2">
      <c r="B2309" s="678"/>
    </row>
    <row r="2310" spans="2:2">
      <c r="B2310" s="678"/>
    </row>
    <row r="2311" spans="2:2">
      <c r="B2311" s="678"/>
    </row>
    <row r="2312" spans="2:2">
      <c r="B2312" s="678"/>
    </row>
    <row r="2313" spans="2:2">
      <c r="B2313" s="678"/>
    </row>
    <row r="2314" spans="2:2">
      <c r="B2314" s="678"/>
    </row>
    <row r="2315" spans="2:2">
      <c r="B2315" s="678"/>
    </row>
    <row r="2316" spans="2:2">
      <c r="B2316" s="678"/>
    </row>
    <row r="2317" spans="2:2">
      <c r="B2317" s="678"/>
    </row>
    <row r="2318" spans="2:2">
      <c r="B2318" s="678"/>
    </row>
    <row r="2319" spans="2:2">
      <c r="B2319" s="678"/>
    </row>
    <row r="2320" spans="2:2">
      <c r="B2320" s="678"/>
    </row>
    <row r="2321" spans="2:2">
      <c r="B2321" s="678"/>
    </row>
    <row r="2322" spans="2:2">
      <c r="B2322" s="678"/>
    </row>
    <row r="2323" spans="2:2">
      <c r="B2323" s="678"/>
    </row>
    <row r="2324" spans="2:2">
      <c r="B2324" s="678"/>
    </row>
    <row r="2325" spans="2:2">
      <c r="B2325" s="678"/>
    </row>
    <row r="2326" spans="2:2">
      <c r="B2326" s="678"/>
    </row>
    <row r="2327" spans="2:2">
      <c r="B2327" s="678"/>
    </row>
    <row r="2328" spans="2:2">
      <c r="B2328" s="678"/>
    </row>
    <row r="2329" spans="2:2">
      <c r="B2329" s="678"/>
    </row>
    <row r="2330" spans="2:2">
      <c r="B2330" s="678"/>
    </row>
    <row r="2331" spans="2:2">
      <c r="B2331" s="678"/>
    </row>
    <row r="2332" spans="2:2">
      <c r="B2332" s="678"/>
    </row>
    <row r="2333" spans="2:2">
      <c r="B2333" s="678"/>
    </row>
    <row r="2334" spans="2:2">
      <c r="B2334" s="678"/>
    </row>
    <row r="2335" spans="2:2">
      <c r="B2335" s="678"/>
    </row>
    <row r="2336" spans="2:2">
      <c r="B2336" s="678"/>
    </row>
    <row r="2337" spans="2:2">
      <c r="B2337" s="678"/>
    </row>
    <row r="2338" spans="2:2">
      <c r="B2338" s="678"/>
    </row>
    <row r="2339" spans="2:2">
      <c r="B2339" s="678"/>
    </row>
    <row r="2340" spans="2:2">
      <c r="B2340" s="678"/>
    </row>
    <row r="2341" spans="2:2">
      <c r="B2341" s="678"/>
    </row>
    <row r="2342" spans="2:2">
      <c r="B2342" s="678"/>
    </row>
    <row r="2343" spans="2:2">
      <c r="B2343" s="678"/>
    </row>
    <row r="2344" spans="2:2">
      <c r="B2344" s="678"/>
    </row>
    <row r="2345" spans="2:2">
      <c r="B2345" s="678"/>
    </row>
    <row r="2346" spans="2:2">
      <c r="B2346" s="678"/>
    </row>
    <row r="2347" spans="2:2">
      <c r="B2347" s="678"/>
    </row>
    <row r="2348" spans="2:2">
      <c r="B2348" s="678"/>
    </row>
    <row r="2349" spans="2:2">
      <c r="B2349" s="678"/>
    </row>
    <row r="2350" spans="2:2">
      <c r="B2350" s="678"/>
    </row>
    <row r="2351" spans="2:2">
      <c r="B2351" s="678"/>
    </row>
    <row r="2352" spans="2:2">
      <c r="B2352" s="678"/>
    </row>
    <row r="2353" spans="2:2">
      <c r="B2353" s="678"/>
    </row>
    <row r="2354" spans="2:2">
      <c r="B2354" s="678"/>
    </row>
    <row r="2355" spans="2:2">
      <c r="B2355" s="678"/>
    </row>
    <row r="2356" spans="2:2">
      <c r="B2356" s="678"/>
    </row>
    <row r="2357" spans="2:2">
      <c r="B2357" s="678"/>
    </row>
    <row r="2358" spans="2:2">
      <c r="B2358" s="678"/>
    </row>
    <row r="2359" spans="2:2">
      <c r="B2359" s="678"/>
    </row>
    <row r="2360" spans="2:2">
      <c r="B2360" s="678"/>
    </row>
    <row r="2361" spans="2:2">
      <c r="B2361" s="678"/>
    </row>
    <row r="2362" spans="2:2">
      <c r="B2362" s="678"/>
    </row>
    <row r="2363" spans="2:2">
      <c r="B2363" s="678"/>
    </row>
    <row r="2364" spans="2:2">
      <c r="B2364" s="678"/>
    </row>
    <row r="2365" spans="2:2">
      <c r="B2365" s="678"/>
    </row>
    <row r="2366" spans="2:2">
      <c r="B2366" s="678"/>
    </row>
    <row r="2367" spans="2:2">
      <c r="B2367" s="678"/>
    </row>
    <row r="2368" spans="2:2">
      <c r="B2368" s="678"/>
    </row>
    <row r="2369" spans="2:2">
      <c r="B2369" s="678"/>
    </row>
    <row r="2370" spans="2:2">
      <c r="B2370" s="678"/>
    </row>
    <row r="2371" spans="2:2">
      <c r="B2371" s="678"/>
    </row>
    <row r="2372" spans="2:2">
      <c r="B2372" s="678"/>
    </row>
    <row r="2373" spans="2:2">
      <c r="B2373" s="678"/>
    </row>
    <row r="2374" spans="2:2">
      <c r="B2374" s="678"/>
    </row>
    <row r="2375" spans="2:2">
      <c r="B2375" s="678"/>
    </row>
    <row r="2376" spans="2:2">
      <c r="B2376" s="678"/>
    </row>
    <row r="2377" spans="2:2">
      <c r="B2377" s="678"/>
    </row>
    <row r="2378" spans="2:2">
      <c r="B2378" s="678"/>
    </row>
    <row r="2379" spans="2:2">
      <c r="B2379" s="678"/>
    </row>
    <row r="2380" spans="2:2">
      <c r="B2380" s="678"/>
    </row>
    <row r="2381" spans="2:2">
      <c r="B2381" s="678"/>
    </row>
    <row r="2382" spans="2:2">
      <c r="B2382" s="678"/>
    </row>
    <row r="2383" spans="2:2">
      <c r="B2383" s="678"/>
    </row>
    <row r="2384" spans="2:2">
      <c r="B2384" s="678"/>
    </row>
    <row r="2385" spans="2:2">
      <c r="B2385" s="678"/>
    </row>
    <row r="2386" spans="2:2">
      <c r="B2386" s="678"/>
    </row>
    <row r="2387" spans="2:2">
      <c r="B2387" s="678"/>
    </row>
    <row r="2388" spans="2:2">
      <c r="B2388" s="678"/>
    </row>
    <row r="2389" spans="2:2">
      <c r="B2389" s="678"/>
    </row>
    <row r="2390" spans="2:2">
      <c r="B2390" s="678"/>
    </row>
    <row r="2391" spans="2:2">
      <c r="B2391" s="678"/>
    </row>
    <row r="2392" spans="2:2">
      <c r="B2392" s="678"/>
    </row>
    <row r="2393" spans="2:2">
      <c r="B2393" s="678"/>
    </row>
    <row r="2394" spans="2:2">
      <c r="B2394" s="678"/>
    </row>
    <row r="2395" spans="2:2">
      <c r="B2395" s="678"/>
    </row>
    <row r="2396" spans="2:2">
      <c r="B2396" s="678"/>
    </row>
    <row r="2397" spans="2:2">
      <c r="B2397" s="678"/>
    </row>
    <row r="2398" spans="2:2">
      <c r="B2398" s="678"/>
    </row>
    <row r="2399" spans="2:2">
      <c r="B2399" s="678"/>
    </row>
    <row r="2400" spans="2:2">
      <c r="B2400" s="678"/>
    </row>
    <row r="2401" spans="2:2">
      <c r="B2401" s="678"/>
    </row>
    <row r="2402" spans="2:2">
      <c r="B2402" s="678"/>
    </row>
    <row r="2403" spans="2:2">
      <c r="B2403" s="678"/>
    </row>
    <row r="2404" spans="2:2">
      <c r="B2404" s="678"/>
    </row>
    <row r="2405" spans="2:2">
      <c r="B2405" s="678"/>
    </row>
    <row r="2406" spans="2:2">
      <c r="B2406" s="678"/>
    </row>
    <row r="2407" spans="2:2">
      <c r="B2407" s="678"/>
    </row>
    <row r="2408" spans="2:2">
      <c r="B2408" s="678"/>
    </row>
    <row r="2409" spans="2:2">
      <c r="B2409" s="678"/>
    </row>
    <row r="2410" spans="2:2">
      <c r="B2410" s="678"/>
    </row>
    <row r="2411" spans="2:2">
      <c r="B2411" s="678"/>
    </row>
    <row r="2412" spans="2:2">
      <c r="B2412" s="678"/>
    </row>
    <row r="2413" spans="2:2">
      <c r="B2413" s="678"/>
    </row>
    <row r="2414" spans="2:2">
      <c r="B2414" s="678"/>
    </row>
    <row r="2415" spans="2:2">
      <c r="B2415" s="678"/>
    </row>
    <row r="2416" spans="2:2">
      <c r="B2416" s="678"/>
    </row>
    <row r="2417" spans="2:2">
      <c r="B2417" s="678"/>
    </row>
    <row r="2418" spans="2:2">
      <c r="B2418" s="678"/>
    </row>
    <row r="2419" spans="2:2">
      <c r="B2419" s="678"/>
    </row>
    <row r="2420" spans="2:2">
      <c r="B2420" s="678"/>
    </row>
    <row r="2421" spans="2:2">
      <c r="B2421" s="678"/>
    </row>
    <row r="2422" spans="2:2">
      <c r="B2422" s="678"/>
    </row>
    <row r="2423" spans="2:2">
      <c r="B2423" s="678"/>
    </row>
    <row r="2424" spans="2:2">
      <c r="B2424" s="678"/>
    </row>
    <row r="2425" spans="2:2">
      <c r="B2425" s="678"/>
    </row>
    <row r="2426" spans="2:2">
      <c r="B2426" s="678"/>
    </row>
    <row r="2427" spans="2:2">
      <c r="B2427" s="678"/>
    </row>
    <row r="2428" spans="2:2">
      <c r="B2428" s="678"/>
    </row>
    <row r="2429" spans="2:2">
      <c r="B2429" s="678"/>
    </row>
    <row r="2430" spans="2:2">
      <c r="B2430" s="678"/>
    </row>
    <row r="2431" spans="2:2">
      <c r="B2431" s="678"/>
    </row>
    <row r="2432" spans="2:2">
      <c r="B2432" s="678"/>
    </row>
    <row r="2433" spans="2:2">
      <c r="B2433" s="678"/>
    </row>
    <row r="2434" spans="2:2">
      <c r="B2434" s="678"/>
    </row>
    <row r="2435" spans="2:2">
      <c r="B2435" s="678"/>
    </row>
    <row r="2436" spans="2:2">
      <c r="B2436" s="678"/>
    </row>
    <row r="2437" spans="2:2">
      <c r="B2437" s="678"/>
    </row>
    <row r="2438" spans="2:2">
      <c r="B2438" s="678"/>
    </row>
    <row r="2439" spans="2:2">
      <c r="B2439" s="678"/>
    </row>
    <row r="2440" spans="2:2">
      <c r="B2440" s="678"/>
    </row>
    <row r="2441" spans="2:2">
      <c r="B2441" s="678"/>
    </row>
    <row r="2442" spans="2:2">
      <c r="B2442" s="678"/>
    </row>
    <row r="2443" spans="2:2">
      <c r="B2443" s="678"/>
    </row>
    <row r="2444" spans="2:2">
      <c r="B2444" s="678"/>
    </row>
    <row r="2445" spans="2:2">
      <c r="B2445" s="678"/>
    </row>
    <row r="2446" spans="2:2">
      <c r="B2446" s="678"/>
    </row>
    <row r="2447" spans="2:2">
      <c r="B2447" s="678"/>
    </row>
    <row r="2448" spans="2:2">
      <c r="B2448" s="678"/>
    </row>
    <row r="2449" spans="2:2">
      <c r="B2449" s="678"/>
    </row>
    <row r="2450" spans="2:2">
      <c r="B2450" s="678"/>
    </row>
    <row r="2451" spans="2:2">
      <c r="B2451" s="678"/>
    </row>
    <row r="2452" spans="2:2">
      <c r="B2452" s="678"/>
    </row>
    <row r="2453" spans="2:2">
      <c r="B2453" s="678"/>
    </row>
    <row r="2454" spans="2:2">
      <c r="B2454" s="678"/>
    </row>
    <row r="2455" spans="2:2">
      <c r="B2455" s="678"/>
    </row>
    <row r="2456" spans="2:2">
      <c r="B2456" s="678"/>
    </row>
    <row r="2457" spans="2:2">
      <c r="B2457" s="678"/>
    </row>
    <row r="2458" spans="2:2">
      <c r="B2458" s="678"/>
    </row>
    <row r="2459" spans="2:2">
      <c r="B2459" s="678"/>
    </row>
    <row r="2460" spans="2:2">
      <c r="B2460" s="678"/>
    </row>
    <row r="2461" spans="2:2">
      <c r="B2461" s="678"/>
    </row>
    <row r="2462" spans="2:2">
      <c r="B2462" s="678"/>
    </row>
    <row r="2463" spans="2:2">
      <c r="B2463" s="678"/>
    </row>
    <row r="2464" spans="2:2">
      <c r="B2464" s="678"/>
    </row>
    <row r="2465" spans="2:2">
      <c r="B2465" s="678"/>
    </row>
    <row r="2466" spans="2:2">
      <c r="B2466" s="678"/>
    </row>
    <row r="2467" spans="2:2">
      <c r="B2467" s="678"/>
    </row>
    <row r="2468" spans="2:2">
      <c r="B2468" s="678"/>
    </row>
    <row r="2469" spans="2:2">
      <c r="B2469" s="678"/>
    </row>
    <row r="2470" spans="2:2">
      <c r="B2470" s="678"/>
    </row>
    <row r="2471" spans="2:2">
      <c r="B2471" s="678"/>
    </row>
    <row r="2472" spans="2:2">
      <c r="B2472" s="678"/>
    </row>
    <row r="2473" spans="2:2">
      <c r="B2473" s="678"/>
    </row>
    <row r="2474" spans="2:2">
      <c r="B2474" s="678"/>
    </row>
    <row r="2475" spans="2:2">
      <c r="B2475" s="678"/>
    </row>
    <row r="2476" spans="2:2">
      <c r="B2476" s="678"/>
    </row>
    <row r="2477" spans="2:2">
      <c r="B2477" s="678"/>
    </row>
    <row r="2478" spans="2:2">
      <c r="B2478" s="678"/>
    </row>
    <row r="2479" spans="2:2">
      <c r="B2479" s="678"/>
    </row>
    <row r="2480" spans="2:2">
      <c r="B2480" s="678"/>
    </row>
    <row r="2481" spans="2:2">
      <c r="B2481" s="678"/>
    </row>
    <row r="2482" spans="2:2">
      <c r="B2482" s="678"/>
    </row>
    <row r="2483" spans="2:2">
      <c r="B2483" s="678"/>
    </row>
    <row r="2484" spans="2:2">
      <c r="B2484" s="678"/>
    </row>
    <row r="2485" spans="2:2">
      <c r="B2485" s="678"/>
    </row>
    <row r="2486" spans="2:2">
      <c r="B2486" s="678"/>
    </row>
    <row r="2487" spans="2:2">
      <c r="B2487" s="678"/>
    </row>
    <row r="2488" spans="2:2">
      <c r="B2488" s="678"/>
    </row>
    <row r="2489" spans="2:2">
      <c r="B2489" s="678"/>
    </row>
    <row r="2490" spans="2:2">
      <c r="B2490" s="678"/>
    </row>
    <row r="2491" spans="2:2">
      <c r="B2491" s="678"/>
    </row>
    <row r="2492" spans="2:2">
      <c r="B2492" s="678"/>
    </row>
    <row r="2493" spans="2:2">
      <c r="B2493" s="678"/>
    </row>
    <row r="2494" spans="2:2">
      <c r="B2494" s="678"/>
    </row>
    <row r="2495" spans="2:2">
      <c r="B2495" s="678"/>
    </row>
    <row r="2496" spans="2:2">
      <c r="B2496" s="678"/>
    </row>
    <row r="2497" spans="2:2">
      <c r="B2497" s="678"/>
    </row>
    <row r="2498" spans="2:2">
      <c r="B2498" s="678"/>
    </row>
    <row r="2499" spans="2:2">
      <c r="B2499" s="678"/>
    </row>
    <row r="2500" spans="2:2">
      <c r="B2500" s="678"/>
    </row>
    <row r="2501" spans="2:2">
      <c r="B2501" s="678"/>
    </row>
    <row r="2502" spans="2:2">
      <c r="B2502" s="678"/>
    </row>
    <row r="2503" spans="2:2">
      <c r="B2503" s="678"/>
    </row>
    <row r="2504" spans="2:2">
      <c r="B2504" s="678"/>
    </row>
    <row r="2505" spans="2:2">
      <c r="B2505" s="678"/>
    </row>
    <row r="2506" spans="2:2">
      <c r="B2506" s="678"/>
    </row>
    <row r="2507" spans="2:2">
      <c r="B2507" s="678"/>
    </row>
    <row r="2508" spans="2:2">
      <c r="B2508" s="678"/>
    </row>
    <row r="2509" spans="2:2">
      <c r="B2509" s="678"/>
    </row>
    <row r="2510" spans="2:2">
      <c r="B2510" s="678"/>
    </row>
    <row r="2511" spans="2:2">
      <c r="B2511" s="678"/>
    </row>
    <row r="2512" spans="2:2">
      <c r="B2512" s="678"/>
    </row>
    <row r="2513" spans="2:2">
      <c r="B2513" s="678"/>
    </row>
    <row r="2514" spans="2:2">
      <c r="B2514" s="678"/>
    </row>
    <row r="2515" spans="2:2">
      <c r="B2515" s="678"/>
    </row>
    <row r="2516" spans="2:2">
      <c r="B2516" s="678"/>
    </row>
    <row r="2517" spans="2:2">
      <c r="B2517" s="678"/>
    </row>
    <row r="2518" spans="2:2">
      <c r="B2518" s="678"/>
    </row>
    <row r="2519" spans="2:2">
      <c r="B2519" s="678"/>
    </row>
    <row r="2520" spans="2:2">
      <c r="B2520" s="678"/>
    </row>
    <row r="2521" spans="2:2">
      <c r="B2521" s="678"/>
    </row>
    <row r="2522" spans="2:2">
      <c r="B2522" s="678"/>
    </row>
    <row r="2523" spans="2:2">
      <c r="B2523" s="678"/>
    </row>
    <row r="2524" spans="2:2">
      <c r="B2524" s="678"/>
    </row>
    <row r="2525" spans="2:2">
      <c r="B2525" s="678"/>
    </row>
    <row r="2526" spans="2:2">
      <c r="B2526" s="678"/>
    </row>
    <row r="2527" spans="2:2">
      <c r="B2527" s="678"/>
    </row>
    <row r="2528" spans="2:2">
      <c r="B2528" s="678"/>
    </row>
    <row r="2529" spans="2:2">
      <c r="B2529" s="678"/>
    </row>
    <row r="2530" spans="2:2">
      <c r="B2530" s="678"/>
    </row>
    <row r="2531" spans="2:2">
      <c r="B2531" s="678"/>
    </row>
    <row r="2532" spans="2:2">
      <c r="B2532" s="678"/>
    </row>
    <row r="2533" spans="2:2">
      <c r="B2533" s="678"/>
    </row>
    <row r="2534" spans="2:2">
      <c r="B2534" s="678"/>
    </row>
    <row r="2535" spans="2:2">
      <c r="B2535" s="678"/>
    </row>
    <row r="2536" spans="2:2">
      <c r="B2536" s="678"/>
    </row>
    <row r="2537" spans="2:2">
      <c r="B2537" s="678"/>
    </row>
    <row r="2538" spans="2:2">
      <c r="B2538" s="678"/>
    </row>
    <row r="2539" spans="2:2">
      <c r="B2539" s="678"/>
    </row>
    <row r="2540" spans="2:2">
      <c r="B2540" s="678"/>
    </row>
    <row r="2541" spans="2:2">
      <c r="B2541" s="678"/>
    </row>
    <row r="2542" spans="2:2">
      <c r="B2542" s="678"/>
    </row>
    <row r="2543" spans="2:2">
      <c r="B2543" s="678"/>
    </row>
    <row r="2544" spans="2:2">
      <c r="B2544" s="678"/>
    </row>
    <row r="2545" spans="2:2">
      <c r="B2545" s="678"/>
    </row>
    <row r="2546" spans="2:2">
      <c r="B2546" s="678"/>
    </row>
    <row r="2547" spans="2:2">
      <c r="B2547" s="678"/>
    </row>
    <row r="2548" spans="2:2">
      <c r="B2548" s="678"/>
    </row>
    <row r="2549" spans="2:2">
      <c r="B2549" s="678"/>
    </row>
    <row r="2550" spans="2:2">
      <c r="B2550" s="678"/>
    </row>
    <row r="2551" spans="2:2">
      <c r="B2551" s="678"/>
    </row>
    <row r="2552" spans="2:2">
      <c r="B2552" s="678"/>
    </row>
    <row r="2553" spans="2:2">
      <c r="B2553" s="678"/>
    </row>
    <row r="2554" spans="2:2">
      <c r="B2554" s="678"/>
    </row>
    <row r="2555" spans="2:2">
      <c r="B2555" s="678"/>
    </row>
    <row r="2556" spans="2:2">
      <c r="B2556" s="678"/>
    </row>
    <row r="2557" spans="2:2">
      <c r="B2557" s="678"/>
    </row>
    <row r="2558" spans="2:2">
      <c r="B2558" s="678"/>
    </row>
    <row r="2559" spans="2:2">
      <c r="B2559" s="678"/>
    </row>
    <row r="2560" spans="2:2">
      <c r="B2560" s="678"/>
    </row>
    <row r="2561" spans="2:2">
      <c r="B2561" s="678"/>
    </row>
    <row r="2562" spans="2:2">
      <c r="B2562" s="678"/>
    </row>
    <row r="2563" spans="2:2">
      <c r="B2563" s="678"/>
    </row>
    <row r="2564" spans="2:2">
      <c r="B2564" s="678"/>
    </row>
    <row r="2565" spans="2:2">
      <c r="B2565" s="678"/>
    </row>
    <row r="2566" spans="2:2">
      <c r="B2566" s="678"/>
    </row>
    <row r="2567" spans="2:2">
      <c r="B2567" s="678"/>
    </row>
    <row r="2568" spans="2:2">
      <c r="B2568" s="678"/>
    </row>
    <row r="2569" spans="2:2">
      <c r="B2569" s="678"/>
    </row>
    <row r="2570" spans="2:2">
      <c r="B2570" s="678"/>
    </row>
    <row r="2571" spans="2:2">
      <c r="B2571" s="678"/>
    </row>
    <row r="2572" spans="2:2">
      <c r="B2572" s="678"/>
    </row>
    <row r="2573" spans="2:2">
      <c r="B2573" s="678"/>
    </row>
    <row r="2574" spans="2:2">
      <c r="B2574" s="678"/>
    </row>
    <row r="2575" spans="2:2">
      <c r="B2575" s="678"/>
    </row>
    <row r="2576" spans="2:2">
      <c r="B2576" s="678"/>
    </row>
    <row r="2577" spans="2:2">
      <c r="B2577" s="678"/>
    </row>
    <row r="2578" spans="2:2">
      <c r="B2578" s="678"/>
    </row>
    <row r="2579" spans="2:2">
      <c r="B2579" s="678"/>
    </row>
    <row r="2580" spans="2:2">
      <c r="B2580" s="678"/>
    </row>
    <row r="2581" spans="2:2">
      <c r="B2581" s="678"/>
    </row>
    <row r="2582" spans="2:2">
      <c r="B2582" s="678"/>
    </row>
    <row r="2583" spans="2:2">
      <c r="B2583" s="678"/>
    </row>
    <row r="2584" spans="2:2">
      <c r="B2584" s="678"/>
    </row>
    <row r="2585" spans="2:2">
      <c r="B2585" s="678"/>
    </row>
    <row r="2586" spans="2:2">
      <c r="B2586" s="678"/>
    </row>
    <row r="2587" spans="2:2">
      <c r="B2587" s="678"/>
    </row>
    <row r="2588" spans="2:2">
      <c r="B2588" s="678"/>
    </row>
    <row r="2589" spans="2:2">
      <c r="B2589" s="678"/>
    </row>
    <row r="2590" spans="2:2">
      <c r="B2590" s="678"/>
    </row>
    <row r="2591" spans="2:2">
      <c r="B2591" s="678"/>
    </row>
    <row r="2592" spans="2:2">
      <c r="B2592" s="678"/>
    </row>
    <row r="2593" spans="2:2">
      <c r="B2593" s="678"/>
    </row>
    <row r="2594" spans="2:2">
      <c r="B2594" s="678"/>
    </row>
    <row r="2595" spans="2:2">
      <c r="B2595" s="678"/>
    </row>
    <row r="2596" spans="2:2">
      <c r="B2596" s="678"/>
    </row>
    <row r="2597" spans="2:2">
      <c r="B2597" s="678"/>
    </row>
    <row r="2598" spans="2:2">
      <c r="B2598" s="678"/>
    </row>
    <row r="2599" spans="2:2">
      <c r="B2599" s="678"/>
    </row>
    <row r="2600" spans="2:2">
      <c r="B2600" s="678"/>
    </row>
    <row r="2601" spans="2:2">
      <c r="B2601" s="678"/>
    </row>
    <row r="2602" spans="2:2">
      <c r="B2602" s="678"/>
    </row>
    <row r="2603" spans="2:2">
      <c r="B2603" s="678"/>
    </row>
    <row r="2604" spans="2:2">
      <c r="B2604" s="678"/>
    </row>
    <row r="2605" spans="2:2">
      <c r="B2605" s="678"/>
    </row>
    <row r="2606" spans="2:2">
      <c r="B2606" s="678"/>
    </row>
    <row r="2607" spans="2:2">
      <c r="B2607" s="678"/>
    </row>
    <row r="2608" spans="2:2">
      <c r="B2608" s="678"/>
    </row>
    <row r="2609" spans="2:2">
      <c r="B2609" s="678"/>
    </row>
    <row r="2610" spans="2:2">
      <c r="B2610" s="678"/>
    </row>
    <row r="2611" spans="2:2">
      <c r="B2611" s="678"/>
    </row>
    <row r="2612" spans="2:2">
      <c r="B2612" s="678"/>
    </row>
    <row r="2613" spans="2:2">
      <c r="B2613" s="678"/>
    </row>
    <row r="2614" spans="2:2">
      <c r="B2614" s="678"/>
    </row>
    <row r="2615" spans="2:2">
      <c r="B2615" s="678"/>
    </row>
    <row r="2616" spans="2:2">
      <c r="B2616" s="678"/>
    </row>
    <row r="2617" spans="2:2">
      <c r="B2617" s="678"/>
    </row>
    <row r="2618" spans="2:2">
      <c r="B2618" s="678"/>
    </row>
    <row r="2619" spans="2:2">
      <c r="B2619" s="678"/>
    </row>
    <row r="2620" spans="2:2">
      <c r="B2620" s="678"/>
    </row>
    <row r="2621" spans="2:2">
      <c r="B2621" s="678"/>
    </row>
    <row r="2622" spans="2:2">
      <c r="B2622" s="678"/>
    </row>
    <row r="2623" spans="2:2">
      <c r="B2623" s="678"/>
    </row>
    <row r="2624" spans="2:2">
      <c r="B2624" s="678"/>
    </row>
    <row r="2625" spans="2:2">
      <c r="B2625" s="678"/>
    </row>
    <row r="2626" spans="2:2">
      <c r="B2626" s="678"/>
    </row>
    <row r="2627" spans="2:2">
      <c r="B2627" s="678"/>
    </row>
    <row r="2628" spans="2:2">
      <c r="B2628" s="678"/>
    </row>
    <row r="2629" spans="2:2">
      <c r="B2629" s="678"/>
    </row>
    <row r="2630" spans="2:2">
      <c r="B2630" s="678"/>
    </row>
    <row r="2631" spans="2:2">
      <c r="B2631" s="678"/>
    </row>
    <row r="2632" spans="2:2">
      <c r="B2632" s="678"/>
    </row>
    <row r="2633" spans="2:2">
      <c r="B2633" s="678"/>
    </row>
    <row r="2634" spans="2:2">
      <c r="B2634" s="678"/>
    </row>
    <row r="2635" spans="2:2">
      <c r="B2635" s="678"/>
    </row>
    <row r="2636" spans="2:2">
      <c r="B2636" s="678"/>
    </row>
    <row r="2637" spans="2:2">
      <c r="B2637" s="678"/>
    </row>
    <row r="2638" spans="2:2">
      <c r="B2638" s="678"/>
    </row>
    <row r="2639" spans="2:2">
      <c r="B2639" s="678"/>
    </row>
    <row r="2640" spans="2:2">
      <c r="B2640" s="678"/>
    </row>
    <row r="2641" spans="2:2">
      <c r="B2641" s="678"/>
    </row>
    <row r="2642" spans="2:2">
      <c r="B2642" s="678"/>
    </row>
    <row r="2643" spans="2:2">
      <c r="B2643" s="678"/>
    </row>
    <row r="2644" spans="2:2">
      <c r="B2644" s="678"/>
    </row>
    <row r="2645" spans="2:2">
      <c r="B2645" s="678"/>
    </row>
    <row r="2646" spans="2:2">
      <c r="B2646" s="678"/>
    </row>
    <row r="2647" spans="2:2">
      <c r="B2647" s="678"/>
    </row>
    <row r="2648" spans="2:2">
      <c r="B2648" s="678"/>
    </row>
    <row r="2649" spans="2:2">
      <c r="B2649" s="678"/>
    </row>
    <row r="2650" spans="2:2">
      <c r="B2650" s="678"/>
    </row>
    <row r="2651" spans="2:2">
      <c r="B2651" s="678"/>
    </row>
    <row r="2652" spans="2:2">
      <c r="B2652" s="678"/>
    </row>
    <row r="2653" spans="2:2">
      <c r="B2653" s="678"/>
    </row>
    <row r="2654" spans="2:2">
      <c r="B2654" s="678"/>
    </row>
    <row r="2655" spans="2:2">
      <c r="B2655" s="678"/>
    </row>
    <row r="2656" spans="2:2">
      <c r="B2656" s="678"/>
    </row>
    <row r="2657" spans="2:2">
      <c r="B2657" s="678"/>
    </row>
    <row r="2658" spans="2:2">
      <c r="B2658" s="678"/>
    </row>
    <row r="2659" spans="2:2">
      <c r="B2659" s="678"/>
    </row>
    <row r="2660" spans="2:2">
      <c r="B2660" s="678"/>
    </row>
    <row r="2661" spans="2:2">
      <c r="B2661" s="678"/>
    </row>
    <row r="2662" spans="2:2">
      <c r="B2662" s="678"/>
    </row>
    <row r="2663" spans="2:2">
      <c r="B2663" s="678"/>
    </row>
    <row r="2664" spans="2:2">
      <c r="B2664" s="678"/>
    </row>
    <row r="2665" spans="2:2">
      <c r="B2665" s="678"/>
    </row>
    <row r="2666" spans="2:2">
      <c r="B2666" s="678"/>
    </row>
    <row r="2667" spans="2:2">
      <c r="B2667" s="678"/>
    </row>
    <row r="2668" spans="2:2">
      <c r="B2668" s="678"/>
    </row>
    <row r="2669" spans="2:2">
      <c r="B2669" s="678"/>
    </row>
    <row r="2670" spans="2:2">
      <c r="B2670" s="678"/>
    </row>
    <row r="2671" spans="2:2">
      <c r="B2671" s="678"/>
    </row>
    <row r="2672" spans="2:2">
      <c r="B2672" s="678"/>
    </row>
    <row r="2673" spans="2:2">
      <c r="B2673" s="678"/>
    </row>
    <row r="2674" spans="2:2">
      <c r="B2674" s="678"/>
    </row>
    <row r="2675" spans="2:2">
      <c r="B2675" s="678"/>
    </row>
    <row r="2676" spans="2:2">
      <c r="B2676" s="678"/>
    </row>
    <row r="2677" spans="2:2">
      <c r="B2677" s="678"/>
    </row>
    <row r="2678" spans="2:2">
      <c r="B2678" s="678"/>
    </row>
    <row r="2679" spans="2:2">
      <c r="B2679" s="678"/>
    </row>
    <row r="2680" spans="2:2">
      <c r="B2680" s="678"/>
    </row>
    <row r="2681" spans="2:2">
      <c r="B2681" s="678"/>
    </row>
    <row r="2682" spans="2:2">
      <c r="B2682" s="678"/>
    </row>
    <row r="2683" spans="2:2">
      <c r="B2683" s="678"/>
    </row>
    <row r="2684" spans="2:2">
      <c r="B2684" s="678"/>
    </row>
    <row r="2685" spans="2:2">
      <c r="B2685" s="678"/>
    </row>
    <row r="2686" spans="2:2">
      <c r="B2686" s="678"/>
    </row>
    <row r="2687" spans="2:2">
      <c r="B2687" s="678"/>
    </row>
    <row r="2688" spans="2:2">
      <c r="B2688" s="678"/>
    </row>
    <row r="2689" spans="2:2">
      <c r="B2689" s="678"/>
    </row>
    <row r="2690" spans="2:2">
      <c r="B2690" s="678"/>
    </row>
    <row r="2691" spans="2:2">
      <c r="B2691" s="678"/>
    </row>
    <row r="2692" spans="2:2">
      <c r="B2692" s="678"/>
    </row>
    <row r="2693" spans="2:2">
      <c r="B2693" s="678"/>
    </row>
    <row r="2694" spans="2:2">
      <c r="B2694" s="678"/>
    </row>
    <row r="2695" spans="2:2">
      <c r="B2695" s="678"/>
    </row>
    <row r="2696" spans="2:2">
      <c r="B2696" s="678"/>
    </row>
    <row r="2697" spans="2:2">
      <c r="B2697" s="678"/>
    </row>
    <row r="2698" spans="2:2">
      <c r="B2698" s="678"/>
    </row>
    <row r="2699" spans="2:2">
      <c r="B2699" s="678"/>
    </row>
    <row r="2700" spans="2:2">
      <c r="B2700" s="678"/>
    </row>
    <row r="2701" spans="2:2">
      <c r="B2701" s="678"/>
    </row>
    <row r="2702" spans="2:2">
      <c r="B2702" s="678"/>
    </row>
    <row r="2703" spans="2:2">
      <c r="B2703" s="678"/>
    </row>
    <row r="2704" spans="2:2">
      <c r="B2704" s="678"/>
    </row>
    <row r="2705" spans="2:2">
      <c r="B2705" s="678"/>
    </row>
    <row r="2706" spans="2:2">
      <c r="B2706" s="678"/>
    </row>
    <row r="2707" spans="2:2">
      <c r="B2707" s="678"/>
    </row>
    <row r="2708" spans="2:2">
      <c r="B2708" s="678"/>
    </row>
    <row r="2709" spans="2:2">
      <c r="B2709" s="678"/>
    </row>
    <row r="2710" spans="2:2">
      <c r="B2710" s="678"/>
    </row>
    <row r="2711" spans="2:2">
      <c r="B2711" s="678"/>
    </row>
    <row r="2712" spans="2:2">
      <c r="B2712" s="678"/>
    </row>
    <row r="2713" spans="2:2">
      <c r="B2713" s="678"/>
    </row>
    <row r="2714" spans="2:2">
      <c r="B2714" s="678"/>
    </row>
    <row r="2715" spans="2:2">
      <c r="B2715" s="678"/>
    </row>
    <row r="2716" spans="2:2">
      <c r="B2716" s="678"/>
    </row>
    <row r="2717" spans="2:2">
      <c r="B2717" s="678"/>
    </row>
    <row r="2718" spans="2:2">
      <c r="B2718" s="678"/>
    </row>
    <row r="2719" spans="2:2">
      <c r="B2719" s="678"/>
    </row>
    <row r="2720" spans="2:2">
      <c r="B2720" s="678"/>
    </row>
    <row r="2721" spans="2:2">
      <c r="B2721" s="678"/>
    </row>
    <row r="2722" spans="2:2">
      <c r="B2722" s="678"/>
    </row>
    <row r="2723" spans="2:2">
      <c r="B2723" s="678"/>
    </row>
    <row r="2724" spans="2:2">
      <c r="B2724" s="678"/>
    </row>
    <row r="2725" spans="2:2">
      <c r="B2725" s="678"/>
    </row>
    <row r="2726" spans="2:2">
      <c r="B2726" s="678"/>
    </row>
    <row r="2727" spans="2:2">
      <c r="B2727" s="678"/>
    </row>
    <row r="2728" spans="2:2">
      <c r="B2728" s="678"/>
    </row>
    <row r="2729" spans="2:2">
      <c r="B2729" s="678"/>
    </row>
    <row r="2730" spans="2:2">
      <c r="B2730" s="678"/>
    </row>
    <row r="2731" spans="2:2">
      <c r="B2731" s="678"/>
    </row>
    <row r="2732" spans="2:2">
      <c r="B2732" s="678"/>
    </row>
    <row r="2733" spans="2:2">
      <c r="B2733" s="678"/>
    </row>
    <row r="2734" spans="2:2">
      <c r="B2734" s="678"/>
    </row>
    <row r="2735" spans="2:2">
      <c r="B2735" s="678"/>
    </row>
    <row r="2736" spans="2:2">
      <c r="B2736" s="678"/>
    </row>
    <row r="2737" spans="2:2">
      <c r="B2737" s="678"/>
    </row>
    <row r="2738" spans="2:2">
      <c r="B2738" s="678"/>
    </row>
    <row r="2739" spans="2:2">
      <c r="B2739" s="678"/>
    </row>
    <row r="2740" spans="2:2">
      <c r="B2740" s="678"/>
    </row>
    <row r="2741" spans="2:2">
      <c r="B2741" s="678"/>
    </row>
    <row r="2742" spans="2:2">
      <c r="B2742" s="678"/>
    </row>
    <row r="2743" spans="2:2">
      <c r="B2743" s="678"/>
    </row>
    <row r="2744" spans="2:2">
      <c r="B2744" s="678"/>
    </row>
    <row r="2745" spans="2:2">
      <c r="B2745" s="678"/>
    </row>
    <row r="2746" spans="2:2">
      <c r="B2746" s="678"/>
    </row>
    <row r="2747" spans="2:2">
      <c r="B2747" s="678"/>
    </row>
    <row r="2748" spans="2:2">
      <c r="B2748" s="678"/>
    </row>
    <row r="2749" spans="2:2">
      <c r="B2749" s="678"/>
    </row>
    <row r="2750" spans="2:2">
      <c r="B2750" s="678"/>
    </row>
    <row r="2751" spans="2:2">
      <c r="B2751" s="678"/>
    </row>
    <row r="2752" spans="2:2">
      <c r="B2752" s="678"/>
    </row>
    <row r="2753" spans="2:2">
      <c r="B2753" s="678"/>
    </row>
    <row r="2754" spans="2:2">
      <c r="B2754" s="678"/>
    </row>
    <row r="2755" spans="2:2">
      <c r="B2755" s="678"/>
    </row>
    <row r="2756" spans="2:2">
      <c r="B2756" s="678"/>
    </row>
    <row r="2757" spans="2:2">
      <c r="B2757" s="678"/>
    </row>
    <row r="2758" spans="2:2">
      <c r="B2758" s="678"/>
    </row>
    <row r="2759" spans="2:2">
      <c r="B2759" s="678"/>
    </row>
    <row r="2760" spans="2:2">
      <c r="B2760" s="678"/>
    </row>
    <row r="2761" spans="2:2">
      <c r="B2761" s="678"/>
    </row>
    <row r="2762" spans="2:2">
      <c r="B2762" s="678"/>
    </row>
    <row r="2763" spans="2:2">
      <c r="B2763" s="678"/>
    </row>
    <row r="2764" spans="2:2">
      <c r="B2764" s="678"/>
    </row>
    <row r="2765" spans="2:2">
      <c r="B2765" s="678"/>
    </row>
    <row r="2766" spans="2:2">
      <c r="B2766" s="678"/>
    </row>
    <row r="2767" spans="2:2">
      <c r="B2767" s="678"/>
    </row>
    <row r="2768" spans="2:2">
      <c r="B2768" s="678"/>
    </row>
    <row r="2769" spans="2:2">
      <c r="B2769" s="678"/>
    </row>
    <row r="2770" spans="2:2">
      <c r="B2770" s="678"/>
    </row>
    <row r="2771" spans="2:2">
      <c r="B2771" s="678"/>
    </row>
    <row r="2772" spans="2:2">
      <c r="B2772" s="678"/>
    </row>
    <row r="2773" spans="2:2">
      <c r="B2773" s="678"/>
    </row>
    <row r="2774" spans="2:2">
      <c r="B2774" s="678"/>
    </row>
    <row r="2775" spans="2:2">
      <c r="B2775" s="678"/>
    </row>
    <row r="2776" spans="2:2">
      <c r="B2776" s="678"/>
    </row>
    <row r="2777" spans="2:2">
      <c r="B2777" s="678"/>
    </row>
    <row r="2778" spans="2:2">
      <c r="B2778" s="678"/>
    </row>
    <row r="2779" spans="2:2">
      <c r="B2779" s="678"/>
    </row>
    <row r="2780" spans="2:2">
      <c r="B2780" s="678"/>
    </row>
    <row r="2781" spans="2:2">
      <c r="B2781" s="678"/>
    </row>
    <row r="2782" spans="2:2">
      <c r="B2782" s="678"/>
    </row>
    <row r="2783" spans="2:2">
      <c r="B2783" s="678"/>
    </row>
    <row r="2784" spans="2:2">
      <c r="B2784" s="678"/>
    </row>
    <row r="2785" spans="2:2">
      <c r="B2785" s="678"/>
    </row>
    <row r="2786" spans="2:2">
      <c r="B2786" s="678"/>
    </row>
    <row r="2787" spans="2:2">
      <c r="B2787" s="678"/>
    </row>
    <row r="2788" spans="2:2">
      <c r="B2788" s="678"/>
    </row>
    <row r="2789" spans="2:2">
      <c r="B2789" s="678"/>
    </row>
    <row r="2790" spans="2:2">
      <c r="B2790" s="678"/>
    </row>
    <row r="2791" spans="2:2">
      <c r="B2791" s="678"/>
    </row>
    <row r="2792" spans="2:2">
      <c r="B2792" s="678"/>
    </row>
    <row r="2793" spans="2:2">
      <c r="B2793" s="678"/>
    </row>
    <row r="2794" spans="2:2">
      <c r="B2794" s="678"/>
    </row>
    <row r="2795" spans="2:2">
      <c r="B2795" s="678"/>
    </row>
    <row r="2796" spans="2:2">
      <c r="B2796" s="678"/>
    </row>
    <row r="2797" spans="2:2">
      <c r="B2797" s="678"/>
    </row>
    <row r="2798" spans="2:2">
      <c r="B2798" s="678"/>
    </row>
    <row r="2799" spans="2:2">
      <c r="B2799" s="678"/>
    </row>
    <row r="2800" spans="2:2">
      <c r="B2800" s="678"/>
    </row>
    <row r="2801" spans="2:2">
      <c r="B2801" s="678"/>
    </row>
    <row r="2802" spans="2:2">
      <c r="B2802" s="678"/>
    </row>
    <row r="2803" spans="2:2">
      <c r="B2803" s="678"/>
    </row>
    <row r="2804" spans="2:2">
      <c r="B2804" s="678"/>
    </row>
    <row r="2805" spans="2:2">
      <c r="B2805" s="678"/>
    </row>
    <row r="2806" spans="2:2">
      <c r="B2806" s="678"/>
    </row>
    <row r="2807" spans="2:2">
      <c r="B2807" s="678"/>
    </row>
    <row r="2808" spans="2:2">
      <c r="B2808" s="678"/>
    </row>
    <row r="2809" spans="2:2">
      <c r="B2809" s="678"/>
    </row>
    <row r="2810" spans="2:2">
      <c r="B2810" s="678"/>
    </row>
    <row r="2811" spans="2:2">
      <c r="B2811" s="678"/>
    </row>
    <row r="2812" spans="2:2">
      <c r="B2812" s="678"/>
    </row>
    <row r="2813" spans="2:2">
      <c r="B2813" s="678"/>
    </row>
    <row r="2814" spans="2:2">
      <c r="B2814" s="678"/>
    </row>
    <row r="2815" spans="2:2">
      <c r="B2815" s="678"/>
    </row>
    <row r="2816" spans="2:2">
      <c r="B2816" s="678"/>
    </row>
    <row r="2817" spans="2:2">
      <c r="B2817" s="678"/>
    </row>
    <row r="2818" spans="2:2">
      <c r="B2818" s="678"/>
    </row>
    <row r="2819" spans="2:2">
      <c r="B2819" s="678"/>
    </row>
    <row r="2820" spans="2:2">
      <c r="B2820" s="678"/>
    </row>
    <row r="2821" spans="2:2">
      <c r="B2821" s="678"/>
    </row>
    <row r="2822" spans="2:2">
      <c r="B2822" s="678"/>
    </row>
    <row r="2823" spans="2:2">
      <c r="B2823" s="678"/>
    </row>
    <row r="2824" spans="2:2">
      <c r="B2824" s="678"/>
    </row>
    <row r="2825" spans="2:2">
      <c r="B2825" s="678"/>
    </row>
    <row r="2826" spans="2:2">
      <c r="B2826" s="678"/>
    </row>
    <row r="2827" spans="2:2">
      <c r="B2827" s="678"/>
    </row>
    <row r="2828" spans="2:2">
      <c r="B2828" s="678"/>
    </row>
    <row r="2829" spans="2:2">
      <c r="B2829" s="678"/>
    </row>
    <row r="2830" spans="2:2">
      <c r="B2830" s="678"/>
    </row>
    <row r="2831" spans="2:2">
      <c r="B2831" s="678"/>
    </row>
    <row r="2832" spans="2:2">
      <c r="B2832" s="678"/>
    </row>
    <row r="2833" spans="2:2">
      <c r="B2833" s="678"/>
    </row>
    <row r="2834" spans="2:2">
      <c r="B2834" s="678"/>
    </row>
    <row r="2835" spans="2:2">
      <c r="B2835" s="678"/>
    </row>
    <row r="2836" spans="2:2">
      <c r="B2836" s="678"/>
    </row>
    <row r="2837" spans="2:2">
      <c r="B2837" s="678"/>
    </row>
    <row r="2838" spans="2:2">
      <c r="B2838" s="678"/>
    </row>
    <row r="2839" spans="2:2">
      <c r="B2839" s="678"/>
    </row>
    <row r="2840" spans="2:2">
      <c r="B2840" s="678"/>
    </row>
    <row r="2841" spans="2:2">
      <c r="B2841" s="678"/>
    </row>
    <row r="2842" spans="2:2">
      <c r="B2842" s="678"/>
    </row>
    <row r="2843" spans="2:2">
      <c r="B2843" s="678"/>
    </row>
    <row r="2844" spans="2:2">
      <c r="B2844" s="678"/>
    </row>
    <row r="2845" spans="2:2">
      <c r="B2845" s="678"/>
    </row>
    <row r="2846" spans="2:2">
      <c r="B2846" s="678"/>
    </row>
    <row r="2847" spans="2:2">
      <c r="B2847" s="678"/>
    </row>
    <row r="2848" spans="2:2">
      <c r="B2848" s="678"/>
    </row>
    <row r="2849" spans="2:2">
      <c r="B2849" s="678"/>
    </row>
    <row r="2850" spans="2:2">
      <c r="B2850" s="678"/>
    </row>
    <row r="2851" spans="2:2">
      <c r="B2851" s="678"/>
    </row>
    <row r="2852" spans="2:2">
      <c r="B2852" s="678"/>
    </row>
    <row r="2853" spans="2:2">
      <c r="B2853" s="678"/>
    </row>
    <row r="2854" spans="2:2">
      <c r="B2854" s="678"/>
    </row>
    <row r="2855" spans="2:2">
      <c r="B2855" s="678"/>
    </row>
    <row r="2856" spans="2:2">
      <c r="B2856" s="678"/>
    </row>
    <row r="2857" spans="2:2">
      <c r="B2857" s="678"/>
    </row>
    <row r="2858" spans="2:2">
      <c r="B2858" s="678"/>
    </row>
    <row r="2859" spans="2:2">
      <c r="B2859" s="678"/>
    </row>
    <row r="2860" spans="2:2">
      <c r="B2860" s="678"/>
    </row>
    <row r="2861" spans="2:2">
      <c r="B2861" s="678"/>
    </row>
    <row r="2862" spans="2:2">
      <c r="B2862" s="678"/>
    </row>
    <row r="2863" spans="2:2">
      <c r="B2863" s="678"/>
    </row>
    <row r="2864" spans="2:2">
      <c r="B2864" s="678"/>
    </row>
    <row r="2865" spans="2:2">
      <c r="B2865" s="678"/>
    </row>
    <row r="2866" spans="2:2">
      <c r="B2866" s="678"/>
    </row>
    <row r="2867" spans="2:2">
      <c r="B2867" s="678"/>
    </row>
    <row r="2868" spans="2:2">
      <c r="B2868" s="678"/>
    </row>
    <row r="2869" spans="2:2">
      <c r="B2869" s="678"/>
    </row>
    <row r="2870" spans="2:2">
      <c r="B2870" s="678"/>
    </row>
    <row r="2871" spans="2:2">
      <c r="B2871" s="678"/>
    </row>
    <row r="2872" spans="2:2">
      <c r="B2872" s="678"/>
    </row>
    <row r="2873" spans="2:2">
      <c r="B2873" s="678"/>
    </row>
    <row r="2874" spans="2:2">
      <c r="B2874" s="678"/>
    </row>
    <row r="2875" spans="2:2">
      <c r="B2875" s="678"/>
    </row>
    <row r="2876" spans="2:2">
      <c r="B2876" s="678"/>
    </row>
    <row r="2877" spans="2:2">
      <c r="B2877" s="678"/>
    </row>
    <row r="2878" spans="2:2">
      <c r="B2878" s="678"/>
    </row>
    <row r="2879" spans="2:2">
      <c r="B2879" s="678"/>
    </row>
    <row r="2880" spans="2:2">
      <c r="B2880" s="678"/>
    </row>
    <row r="2881" spans="2:2">
      <c r="B2881" s="678"/>
    </row>
    <row r="2882" spans="2:2">
      <c r="B2882" s="678"/>
    </row>
    <row r="2883" spans="2:2">
      <c r="B2883" s="678"/>
    </row>
    <row r="2884" spans="2:2">
      <c r="B2884" s="678"/>
    </row>
    <row r="2885" spans="2:2">
      <c r="B2885" s="678"/>
    </row>
    <row r="2886" spans="2:2">
      <c r="B2886" s="678"/>
    </row>
    <row r="2887" spans="2:2">
      <c r="B2887" s="678"/>
    </row>
    <row r="2888" spans="2:2">
      <c r="B2888" s="678"/>
    </row>
    <row r="2889" spans="2:2">
      <c r="B2889" s="678"/>
    </row>
    <row r="2890" spans="2:2">
      <c r="B2890" s="678"/>
    </row>
    <row r="2891" spans="2:2">
      <c r="B2891" s="678"/>
    </row>
    <row r="2892" spans="2:2">
      <c r="B2892" s="678"/>
    </row>
    <row r="2893" spans="2:2">
      <c r="B2893" s="678"/>
    </row>
    <row r="2894" spans="2:2">
      <c r="B2894" s="678"/>
    </row>
    <row r="2895" spans="2:2">
      <c r="B2895" s="678"/>
    </row>
    <row r="2896" spans="2:2">
      <c r="B2896" s="678"/>
    </row>
    <row r="2897" spans="2:2">
      <c r="B2897" s="678"/>
    </row>
    <row r="2898" spans="2:2">
      <c r="B2898" s="678"/>
    </row>
    <row r="2899" spans="2:2">
      <c r="B2899" s="678"/>
    </row>
    <row r="2900" spans="2:2">
      <c r="B2900" s="678"/>
    </row>
    <row r="2901" spans="2:2">
      <c r="B2901" s="678"/>
    </row>
    <row r="2902" spans="2:2">
      <c r="B2902" s="678"/>
    </row>
    <row r="2903" spans="2:2">
      <c r="B2903" s="678"/>
    </row>
    <row r="2904" spans="2:2">
      <c r="B2904" s="678"/>
    </row>
    <row r="2905" spans="2:2">
      <c r="B2905" s="678"/>
    </row>
    <row r="2906" spans="2:2">
      <c r="B2906" s="678"/>
    </row>
    <row r="2907" spans="2:2">
      <c r="B2907" s="678"/>
    </row>
    <row r="2908" spans="2:2">
      <c r="B2908" s="678"/>
    </row>
    <row r="2909" spans="2:2">
      <c r="B2909" s="678"/>
    </row>
    <row r="2910" spans="2:2">
      <c r="B2910" s="678"/>
    </row>
    <row r="2911" spans="2:2">
      <c r="B2911" s="678"/>
    </row>
    <row r="2912" spans="2:2">
      <c r="B2912" s="678"/>
    </row>
    <row r="2913" spans="2:2">
      <c r="B2913" s="678"/>
    </row>
    <row r="2914" spans="2:2">
      <c r="B2914" s="678"/>
    </row>
    <row r="2915" spans="2:2">
      <c r="B2915" s="678"/>
    </row>
    <row r="2916" spans="2:2">
      <c r="B2916" s="678"/>
    </row>
    <row r="2917" spans="2:2">
      <c r="B2917" s="678"/>
    </row>
    <row r="2918" spans="2:2">
      <c r="B2918" s="678"/>
    </row>
    <row r="2919" spans="2:2">
      <c r="B2919" s="678"/>
    </row>
    <row r="2920" spans="2:2">
      <c r="B2920" s="678"/>
    </row>
    <row r="2921" spans="2:2">
      <c r="B2921" s="678"/>
    </row>
    <row r="2922" spans="2:2">
      <c r="B2922" s="678"/>
    </row>
    <row r="2923" spans="2:2">
      <c r="B2923" s="678"/>
    </row>
    <row r="2924" spans="2:2">
      <c r="B2924" s="678"/>
    </row>
    <row r="2925" spans="2:2">
      <c r="B2925" s="678"/>
    </row>
    <row r="2926" spans="2:2">
      <c r="B2926" s="678"/>
    </row>
    <row r="2927" spans="2:2">
      <c r="B2927" s="678"/>
    </row>
    <row r="2928" spans="2:2">
      <c r="B2928" s="678"/>
    </row>
    <row r="2929" spans="2:2">
      <c r="B2929" s="678"/>
    </row>
    <row r="2930" spans="2:2">
      <c r="B2930" s="678"/>
    </row>
    <row r="2931" spans="2:2">
      <c r="B2931" s="678"/>
    </row>
    <row r="2932" spans="2:2">
      <c r="B2932" s="678"/>
    </row>
    <row r="2933" spans="2:2">
      <c r="B2933" s="678"/>
    </row>
    <row r="2934" spans="2:2">
      <c r="B2934" s="678"/>
    </row>
    <row r="2935" spans="2:2">
      <c r="B2935" s="678"/>
    </row>
    <row r="2936" spans="2:2">
      <c r="B2936" s="678"/>
    </row>
    <row r="2937" spans="2:2">
      <c r="B2937" s="678"/>
    </row>
    <row r="2938" spans="2:2">
      <c r="B2938" s="678"/>
    </row>
    <row r="2939" spans="2:2">
      <c r="B2939" s="678"/>
    </row>
    <row r="2940" spans="2:2">
      <c r="B2940" s="678"/>
    </row>
    <row r="2941" spans="2:2">
      <c r="B2941" s="678"/>
    </row>
    <row r="2942" spans="2:2">
      <c r="B2942" s="678"/>
    </row>
    <row r="2943" spans="2:2">
      <c r="B2943" s="678"/>
    </row>
    <row r="2944" spans="2:2">
      <c r="B2944" s="678"/>
    </row>
    <row r="2945" spans="2:2">
      <c r="B2945" s="678"/>
    </row>
    <row r="2946" spans="2:2">
      <c r="B2946" s="678"/>
    </row>
    <row r="2947" spans="2:2">
      <c r="B2947" s="678"/>
    </row>
    <row r="2948" spans="2:2">
      <c r="B2948" s="678"/>
    </row>
    <row r="2949" spans="2:2">
      <c r="B2949" s="678"/>
    </row>
    <row r="2950" spans="2:2">
      <c r="B2950" s="678"/>
    </row>
    <row r="2951" spans="2:2">
      <c r="B2951" s="678"/>
    </row>
    <row r="2952" spans="2:2">
      <c r="B2952" s="678"/>
    </row>
    <row r="2953" spans="2:2">
      <c r="B2953" s="678"/>
    </row>
    <row r="2954" spans="2:2">
      <c r="B2954" s="678"/>
    </row>
    <row r="2955" spans="2:2">
      <c r="B2955" s="678"/>
    </row>
    <row r="2956" spans="2:2">
      <c r="B2956" s="678"/>
    </row>
    <row r="2957" spans="2:2">
      <c r="B2957" s="678"/>
    </row>
    <row r="2958" spans="2:2">
      <c r="B2958" s="678"/>
    </row>
    <row r="2959" spans="2:2">
      <c r="B2959" s="678"/>
    </row>
    <row r="2960" spans="2:2">
      <c r="B2960" s="678"/>
    </row>
    <row r="2961" spans="2:2">
      <c r="B2961" s="678"/>
    </row>
    <row r="2962" spans="2:2">
      <c r="B2962" s="678"/>
    </row>
    <row r="2963" spans="2:2">
      <c r="B2963" s="678"/>
    </row>
    <row r="2964" spans="2:2">
      <c r="B2964" s="678"/>
    </row>
    <row r="2965" spans="2:2">
      <c r="B2965" s="678"/>
    </row>
    <row r="2966" spans="2:2">
      <c r="B2966" s="678"/>
    </row>
    <row r="2967" spans="2:2">
      <c r="B2967" s="678"/>
    </row>
    <row r="2968" spans="2:2">
      <c r="B2968" s="678"/>
    </row>
    <row r="2969" spans="2:2">
      <c r="B2969" s="678"/>
    </row>
    <row r="2970" spans="2:2">
      <c r="B2970" s="678"/>
    </row>
    <row r="2971" spans="2:2">
      <c r="B2971" s="678"/>
    </row>
    <row r="2972" spans="2:2">
      <c r="B2972" s="678"/>
    </row>
    <row r="2973" spans="2:2">
      <c r="B2973" s="678"/>
    </row>
    <row r="2974" spans="2:2">
      <c r="B2974" s="678"/>
    </row>
    <row r="2975" spans="2:2">
      <c r="B2975" s="678"/>
    </row>
    <row r="2976" spans="2:2">
      <c r="B2976" s="678"/>
    </row>
    <row r="2977" spans="2:2">
      <c r="B2977" s="678"/>
    </row>
    <row r="2978" spans="2:2">
      <c r="B2978" s="678"/>
    </row>
    <row r="2979" spans="2:2">
      <c r="B2979" s="678"/>
    </row>
    <row r="2980" spans="2:2">
      <c r="B2980" s="678"/>
    </row>
    <row r="2981" spans="2:2">
      <c r="B2981" s="678"/>
    </row>
    <row r="2982" spans="2:2">
      <c r="B2982" s="678"/>
    </row>
    <row r="2983" spans="2:2">
      <c r="B2983" s="678"/>
    </row>
    <row r="2984" spans="2:2">
      <c r="B2984" s="678"/>
    </row>
    <row r="2985" spans="2:2">
      <c r="B2985" s="678"/>
    </row>
    <row r="2986" spans="2:2">
      <c r="B2986" s="678"/>
    </row>
    <row r="2987" spans="2:2">
      <c r="B2987" s="678"/>
    </row>
    <row r="2988" spans="2:2">
      <c r="B2988" s="678"/>
    </row>
    <row r="2989" spans="2:2">
      <c r="B2989" s="678"/>
    </row>
    <row r="2990" spans="2:2">
      <c r="B2990" s="678"/>
    </row>
    <row r="2991" spans="2:2">
      <c r="B2991" s="678"/>
    </row>
    <row r="2992" spans="2:2">
      <c r="B2992" s="678"/>
    </row>
    <row r="2993" spans="2:2">
      <c r="B2993" s="678"/>
    </row>
    <row r="2994" spans="2:2">
      <c r="B2994" s="678"/>
    </row>
    <row r="2995" spans="2:2">
      <c r="B2995" s="678"/>
    </row>
    <row r="2996" spans="2:2">
      <c r="B2996" s="678"/>
    </row>
    <row r="2997" spans="2:2">
      <c r="B2997" s="678"/>
    </row>
    <row r="2998" spans="2:2">
      <c r="B2998" s="678"/>
    </row>
    <row r="2999" spans="2:2">
      <c r="B2999" s="678"/>
    </row>
    <row r="3000" spans="2:2">
      <c r="B3000" s="678"/>
    </row>
    <row r="3001" spans="2:2">
      <c r="B3001" s="678"/>
    </row>
    <row r="3002" spans="2:2">
      <c r="B3002" s="678"/>
    </row>
    <row r="3003" spans="2:2">
      <c r="B3003" s="678"/>
    </row>
    <row r="3004" spans="2:2">
      <c r="B3004" s="678"/>
    </row>
    <row r="3005" spans="2:2">
      <c r="B3005" s="678"/>
    </row>
    <row r="3006" spans="2:2">
      <c r="B3006" s="678"/>
    </row>
    <row r="3007" spans="2:2">
      <c r="B3007" s="678"/>
    </row>
    <row r="3008" spans="2:2">
      <c r="B3008" s="678"/>
    </row>
    <row r="3009" spans="2:2">
      <c r="B3009" s="678"/>
    </row>
    <row r="3010" spans="2:2">
      <c r="B3010" s="678"/>
    </row>
    <row r="3011" spans="2:2">
      <c r="B3011" s="678"/>
    </row>
    <row r="3012" spans="2:2">
      <c r="B3012" s="678"/>
    </row>
    <row r="3013" spans="2:2">
      <c r="B3013" s="678"/>
    </row>
    <row r="3014" spans="2:2">
      <c r="B3014" s="678"/>
    </row>
    <row r="3015" spans="2:2">
      <c r="B3015" s="678"/>
    </row>
    <row r="3016" spans="2:2">
      <c r="B3016" s="678"/>
    </row>
    <row r="3017" spans="2:2">
      <c r="B3017" s="678"/>
    </row>
    <row r="3018" spans="2:2">
      <c r="B3018" s="678"/>
    </row>
    <row r="3019" spans="2:2">
      <c r="B3019" s="678"/>
    </row>
    <row r="3020" spans="2:2">
      <c r="B3020" s="678"/>
    </row>
    <row r="3021" spans="2:2">
      <c r="B3021" s="678"/>
    </row>
    <row r="3022" spans="2:2">
      <c r="B3022" s="678"/>
    </row>
    <row r="3023" spans="2:2">
      <c r="B3023" s="678"/>
    </row>
    <row r="3024" spans="2:2">
      <c r="B3024" s="678"/>
    </row>
    <row r="3025" spans="2:2">
      <c r="B3025" s="678"/>
    </row>
    <row r="3026" spans="2:2">
      <c r="B3026" s="678"/>
    </row>
    <row r="3027" spans="2:2">
      <c r="B3027" s="678"/>
    </row>
    <row r="3028" spans="2:2">
      <c r="B3028" s="678"/>
    </row>
    <row r="3029" spans="2:2">
      <c r="B3029" s="678"/>
    </row>
    <row r="3030" spans="2:2">
      <c r="B3030" s="678"/>
    </row>
    <row r="3031" spans="2:2">
      <c r="B3031" s="678"/>
    </row>
    <row r="3032" spans="2:2">
      <c r="B3032" s="678"/>
    </row>
    <row r="3033" spans="2:2">
      <c r="B3033" s="678"/>
    </row>
    <row r="3034" spans="2:2">
      <c r="B3034" s="678"/>
    </row>
    <row r="3035" spans="2:2">
      <c r="B3035" s="678"/>
    </row>
    <row r="3036" spans="2:2">
      <c r="B3036" s="678"/>
    </row>
    <row r="3037" spans="2:2">
      <c r="B3037" s="678"/>
    </row>
    <row r="3038" spans="2:2">
      <c r="B3038" s="678"/>
    </row>
    <row r="3039" spans="2:2">
      <c r="B3039" s="678"/>
    </row>
    <row r="3040" spans="2:2">
      <c r="B3040" s="678"/>
    </row>
    <row r="3041" spans="2:2">
      <c r="B3041" s="678"/>
    </row>
    <row r="3042" spans="2:2">
      <c r="B3042" s="678"/>
    </row>
    <row r="3043" spans="2:2">
      <c r="B3043" s="678"/>
    </row>
    <row r="3044" spans="2:2">
      <c r="B3044" s="678"/>
    </row>
    <row r="3045" spans="2:2">
      <c r="B3045" s="678"/>
    </row>
    <row r="3046" spans="2:2">
      <c r="B3046" s="678"/>
    </row>
    <row r="3047" spans="2:2">
      <c r="B3047" s="678"/>
    </row>
    <row r="3048" spans="2:2">
      <c r="B3048" s="678"/>
    </row>
    <row r="3049" spans="2:2">
      <c r="B3049" s="678"/>
    </row>
    <row r="3050" spans="2:2">
      <c r="B3050" s="678"/>
    </row>
    <row r="3051" spans="2:2">
      <c r="B3051" s="678"/>
    </row>
    <row r="3052" spans="2:2">
      <c r="B3052" s="678"/>
    </row>
    <row r="3053" spans="2:2">
      <c r="B3053" s="678"/>
    </row>
    <row r="3054" spans="2:2">
      <c r="B3054" s="678"/>
    </row>
    <row r="3055" spans="2:2">
      <c r="B3055" s="678"/>
    </row>
    <row r="3056" spans="2:2">
      <c r="B3056" s="678"/>
    </row>
    <row r="3057" spans="2:2">
      <c r="B3057" s="678"/>
    </row>
    <row r="3058" spans="2:2">
      <c r="B3058" s="678"/>
    </row>
    <row r="3059" spans="2:2">
      <c r="B3059" s="678"/>
    </row>
    <row r="3060" spans="2:2">
      <c r="B3060" s="678"/>
    </row>
    <row r="3061" spans="2:2">
      <c r="B3061" s="678"/>
    </row>
    <row r="3062" spans="2:2">
      <c r="B3062" s="678"/>
    </row>
    <row r="3063" spans="2:2">
      <c r="B3063" s="678"/>
    </row>
    <row r="3064" spans="2:2">
      <c r="B3064" s="678"/>
    </row>
    <row r="3065" spans="2:2">
      <c r="B3065" s="678"/>
    </row>
    <row r="3066" spans="2:2">
      <c r="B3066" s="678"/>
    </row>
    <row r="3067" spans="2:2">
      <c r="B3067" s="678"/>
    </row>
    <row r="3068" spans="2:2">
      <c r="B3068" s="678"/>
    </row>
    <row r="3069" spans="2:2">
      <c r="B3069" s="678"/>
    </row>
    <row r="3070" spans="2:2">
      <c r="B3070" s="678"/>
    </row>
    <row r="3071" spans="2:2">
      <c r="B3071" s="678"/>
    </row>
    <row r="3072" spans="2:2">
      <c r="B3072" s="678"/>
    </row>
    <row r="3073" spans="2:2">
      <c r="B3073" s="678"/>
    </row>
    <row r="3074" spans="2:2">
      <c r="B3074" s="678"/>
    </row>
    <row r="3075" spans="2:2">
      <c r="B3075" s="678"/>
    </row>
    <row r="3076" spans="2:2">
      <c r="B3076" s="678"/>
    </row>
    <row r="3077" spans="2:2">
      <c r="B3077" s="678"/>
    </row>
    <row r="3078" spans="2:2">
      <c r="B3078" s="678"/>
    </row>
    <row r="3079" spans="2:2">
      <c r="B3079" s="678"/>
    </row>
    <row r="3080" spans="2:2">
      <c r="B3080" s="678"/>
    </row>
    <row r="3081" spans="2:2">
      <c r="B3081" s="678"/>
    </row>
    <row r="3082" spans="2:2">
      <c r="B3082" s="678"/>
    </row>
    <row r="3083" spans="2:2">
      <c r="B3083" s="678"/>
    </row>
    <row r="3084" spans="2:2">
      <c r="B3084" s="678"/>
    </row>
    <row r="3085" spans="2:2">
      <c r="B3085" s="678"/>
    </row>
    <row r="3086" spans="2:2">
      <c r="B3086" s="678"/>
    </row>
    <row r="3087" spans="2:2">
      <c r="B3087" s="678"/>
    </row>
    <row r="3088" spans="2:2">
      <c r="B3088" s="678"/>
    </row>
    <row r="3089" spans="2:2">
      <c r="B3089" s="678"/>
    </row>
    <row r="3090" spans="2:2">
      <c r="B3090" s="678"/>
    </row>
    <row r="3091" spans="2:2">
      <c r="B3091" s="678"/>
    </row>
    <row r="3092" spans="2:2">
      <c r="B3092" s="678"/>
    </row>
    <row r="3093" spans="2:2">
      <c r="B3093" s="678"/>
    </row>
    <row r="3094" spans="2:2">
      <c r="B3094" s="678"/>
    </row>
    <row r="3095" spans="2:2">
      <c r="B3095" s="678"/>
    </row>
    <row r="3096" spans="2:2">
      <c r="B3096" s="678"/>
    </row>
    <row r="3097" spans="2:2">
      <c r="B3097" s="678"/>
    </row>
    <row r="3098" spans="2:2">
      <c r="B3098" s="678"/>
    </row>
    <row r="3099" spans="2:2">
      <c r="B3099" s="678"/>
    </row>
    <row r="3100" spans="2:2">
      <c r="B3100" s="678"/>
    </row>
    <row r="3101" spans="2:2">
      <c r="B3101" s="678"/>
    </row>
    <row r="3102" spans="2:2">
      <c r="B3102" s="678"/>
    </row>
    <row r="3103" spans="2:2">
      <c r="B3103" s="678"/>
    </row>
    <row r="3104" spans="2:2">
      <c r="B3104" s="678"/>
    </row>
    <row r="3105" spans="2:2">
      <c r="B3105" s="678"/>
    </row>
    <row r="3106" spans="2:2">
      <c r="B3106" s="678"/>
    </row>
    <row r="3107" spans="2:2">
      <c r="B3107" s="678"/>
    </row>
    <row r="3108" spans="2:2">
      <c r="B3108" s="678"/>
    </row>
    <row r="3109" spans="2:2">
      <c r="B3109" s="678"/>
    </row>
    <row r="3110" spans="2:2">
      <c r="B3110" s="678"/>
    </row>
    <row r="3111" spans="2:2">
      <c r="B3111" s="678"/>
    </row>
    <row r="3112" spans="2:2">
      <c r="B3112" s="678"/>
    </row>
    <row r="3113" spans="2:2">
      <c r="B3113" s="678"/>
    </row>
    <row r="3114" spans="2:2">
      <c r="B3114" s="678"/>
    </row>
    <row r="3115" spans="2:2">
      <c r="B3115" s="678"/>
    </row>
    <row r="3116" spans="2:2">
      <c r="B3116" s="678"/>
    </row>
    <row r="3117" spans="2:2">
      <c r="B3117" s="678"/>
    </row>
    <row r="3118" spans="2:2">
      <c r="B3118" s="678"/>
    </row>
    <row r="3119" spans="2:2">
      <c r="B3119" s="678"/>
    </row>
    <row r="3120" spans="2:2">
      <c r="B3120" s="678"/>
    </row>
    <row r="3121" spans="2:2">
      <c r="B3121" s="678"/>
    </row>
    <row r="3122" spans="2:2">
      <c r="B3122" s="678"/>
    </row>
    <row r="3123" spans="2:2">
      <c r="B3123" s="678"/>
    </row>
    <row r="3124" spans="2:2">
      <c r="B3124" s="678"/>
    </row>
    <row r="3125" spans="2:2">
      <c r="B3125" s="678"/>
    </row>
    <row r="3126" spans="2:2">
      <c r="B3126" s="678"/>
    </row>
    <row r="3127" spans="2:2">
      <c r="B3127" s="678"/>
    </row>
    <row r="3128" spans="2:2">
      <c r="B3128" s="678"/>
    </row>
    <row r="3129" spans="2:2">
      <c r="B3129" s="678"/>
    </row>
    <row r="3130" spans="2:2">
      <c r="B3130" s="678"/>
    </row>
    <row r="3131" spans="2:2">
      <c r="B3131" s="678"/>
    </row>
    <row r="3132" spans="2:2">
      <c r="B3132" s="678"/>
    </row>
    <row r="3133" spans="2:2">
      <c r="B3133" s="678"/>
    </row>
    <row r="3134" spans="2:2">
      <c r="B3134" s="678"/>
    </row>
    <row r="3135" spans="2:2">
      <c r="B3135" s="678"/>
    </row>
    <row r="3136" spans="2:2">
      <c r="B3136" s="678"/>
    </row>
    <row r="3137" spans="2:2">
      <c r="B3137" s="678"/>
    </row>
    <row r="3138" spans="2:2">
      <c r="B3138" s="678"/>
    </row>
    <row r="3139" spans="2:2">
      <c r="B3139" s="678"/>
    </row>
    <row r="3140" spans="2:2">
      <c r="B3140" s="678"/>
    </row>
    <row r="3141" spans="2:2">
      <c r="B3141" s="678"/>
    </row>
    <row r="3142" spans="2:2">
      <c r="B3142" s="678"/>
    </row>
    <row r="3143" spans="2:2">
      <c r="B3143" s="678"/>
    </row>
    <row r="3144" spans="2:2">
      <c r="B3144" s="678"/>
    </row>
    <row r="3145" spans="2:2">
      <c r="B3145" s="678"/>
    </row>
    <row r="3146" spans="2:2">
      <c r="B3146" s="678"/>
    </row>
    <row r="3147" spans="2:2">
      <c r="B3147" s="678"/>
    </row>
    <row r="3148" spans="2:2">
      <c r="B3148" s="678"/>
    </row>
    <row r="3149" spans="2:2">
      <c r="B3149" s="678"/>
    </row>
    <row r="3150" spans="2:2">
      <c r="B3150" s="678"/>
    </row>
    <row r="3151" spans="2:2">
      <c r="B3151" s="678"/>
    </row>
    <row r="3152" spans="2:2">
      <c r="B3152" s="678"/>
    </row>
    <row r="3153" spans="2:2">
      <c r="B3153" s="678"/>
    </row>
    <row r="3154" spans="2:2">
      <c r="B3154" s="678"/>
    </row>
    <row r="3155" spans="2:2">
      <c r="B3155" s="678"/>
    </row>
    <row r="3156" spans="2:2">
      <c r="B3156" s="678"/>
    </row>
    <row r="3157" spans="2:2">
      <c r="B3157" s="678"/>
    </row>
    <row r="3158" spans="2:2">
      <c r="B3158" s="678"/>
    </row>
    <row r="3159" spans="2:2">
      <c r="B3159" s="678"/>
    </row>
    <row r="3160" spans="2:2">
      <c r="B3160" s="678"/>
    </row>
    <row r="3161" spans="2:2">
      <c r="B3161" s="678"/>
    </row>
    <row r="3162" spans="2:2">
      <c r="B3162" s="678"/>
    </row>
    <row r="3163" spans="2:2">
      <c r="B3163" s="678"/>
    </row>
    <row r="3164" spans="2:2">
      <c r="B3164" s="678"/>
    </row>
    <row r="3165" spans="2:2">
      <c r="B3165" s="678"/>
    </row>
    <row r="3166" spans="2:2">
      <c r="B3166" s="678"/>
    </row>
    <row r="3167" spans="2:2">
      <c r="B3167" s="678"/>
    </row>
    <row r="3168" spans="2:2">
      <c r="B3168" s="678"/>
    </row>
    <row r="3169" spans="2:2">
      <c r="B3169" s="678"/>
    </row>
    <row r="3170" spans="2:2">
      <c r="B3170" s="678"/>
    </row>
    <row r="3171" spans="2:2">
      <c r="B3171" s="678"/>
    </row>
    <row r="3172" spans="2:2">
      <c r="B3172" s="678"/>
    </row>
    <row r="3173" spans="2:2">
      <c r="B3173" s="678"/>
    </row>
    <row r="3174" spans="2:2">
      <c r="B3174" s="678"/>
    </row>
    <row r="3175" spans="2:2">
      <c r="B3175" s="678"/>
    </row>
    <row r="3176" spans="2:2">
      <c r="B3176" s="678"/>
    </row>
    <row r="3177" spans="2:2">
      <c r="B3177" s="678"/>
    </row>
    <row r="3178" spans="2:2">
      <c r="B3178" s="678"/>
    </row>
    <row r="3179" spans="2:2">
      <c r="B3179" s="678"/>
    </row>
    <row r="3180" spans="2:2">
      <c r="B3180" s="678"/>
    </row>
    <row r="3181" spans="2:2">
      <c r="B3181" s="678"/>
    </row>
    <row r="3182" spans="2:2">
      <c r="B3182" s="678"/>
    </row>
    <row r="3183" spans="2:2">
      <c r="B3183" s="678"/>
    </row>
    <row r="3184" spans="2:2">
      <c r="B3184" s="678"/>
    </row>
    <row r="3185" spans="2:2">
      <c r="B3185" s="678"/>
    </row>
    <row r="3186" spans="2:2">
      <c r="B3186" s="678"/>
    </row>
    <row r="3187" spans="2:2">
      <c r="B3187" s="678"/>
    </row>
    <row r="3188" spans="2:2">
      <c r="B3188" s="678"/>
    </row>
    <row r="3189" spans="2:2">
      <c r="B3189" s="678"/>
    </row>
    <row r="3190" spans="2:2">
      <c r="B3190" s="678"/>
    </row>
    <row r="3191" spans="2:2">
      <c r="B3191" s="678"/>
    </row>
    <row r="3192" spans="2:2">
      <c r="B3192" s="678"/>
    </row>
    <row r="3193" spans="2:2">
      <c r="B3193" s="678"/>
    </row>
    <row r="3194" spans="2:2">
      <c r="B3194" s="678"/>
    </row>
    <row r="3195" spans="2:2">
      <c r="B3195" s="678"/>
    </row>
    <row r="3196" spans="2:2">
      <c r="B3196" s="678"/>
    </row>
    <row r="3197" spans="2:2">
      <c r="B3197" s="678"/>
    </row>
    <row r="3198" spans="2:2">
      <c r="B3198" s="678"/>
    </row>
    <row r="3199" spans="2:2">
      <c r="B3199" s="678"/>
    </row>
    <row r="3200" spans="2:2">
      <c r="B3200" s="678"/>
    </row>
    <row r="3201" spans="2:2">
      <c r="B3201" s="678"/>
    </row>
    <row r="3202" spans="2:2">
      <c r="B3202" s="678"/>
    </row>
    <row r="3203" spans="2:2">
      <c r="B3203" s="678"/>
    </row>
    <row r="3204" spans="2:2">
      <c r="B3204" s="678"/>
    </row>
    <row r="3205" spans="2:2">
      <c r="B3205" s="678"/>
    </row>
    <row r="3206" spans="2:2">
      <c r="B3206" s="678"/>
    </row>
    <row r="3207" spans="2:2">
      <c r="B3207" s="678"/>
    </row>
    <row r="3208" spans="2:2">
      <c r="B3208" s="678"/>
    </row>
    <row r="3209" spans="2:2">
      <c r="B3209" s="678"/>
    </row>
    <row r="3210" spans="2:2">
      <c r="B3210" s="678"/>
    </row>
    <row r="3211" spans="2:2">
      <c r="B3211" s="678"/>
    </row>
    <row r="3212" spans="2:2">
      <c r="B3212" s="678"/>
    </row>
    <row r="3213" spans="2:2">
      <c r="B3213" s="678"/>
    </row>
    <row r="3214" spans="2:2">
      <c r="B3214" s="678"/>
    </row>
    <row r="3215" spans="2:2">
      <c r="B3215" s="678"/>
    </row>
    <row r="3216" spans="2:2">
      <c r="B3216" s="678"/>
    </row>
    <row r="3217" spans="2:2">
      <c r="B3217" s="678"/>
    </row>
    <row r="3218" spans="2:2">
      <c r="B3218" s="678"/>
    </row>
    <row r="3219" spans="2:2">
      <c r="B3219" s="678"/>
    </row>
    <row r="3220" spans="2:2">
      <c r="B3220" s="678"/>
    </row>
    <row r="3221" spans="2:2">
      <c r="B3221" s="678"/>
    </row>
    <row r="3222" spans="2:2">
      <c r="B3222" s="678"/>
    </row>
    <row r="3223" spans="2:2">
      <c r="B3223" s="678"/>
    </row>
    <row r="3224" spans="2:2">
      <c r="B3224" s="678"/>
    </row>
    <row r="3225" spans="2:2">
      <c r="B3225" s="678"/>
    </row>
    <row r="3226" spans="2:2">
      <c r="B3226" s="678"/>
    </row>
    <row r="3227" spans="2:2">
      <c r="B3227" s="678"/>
    </row>
    <row r="3228" spans="2:2">
      <c r="B3228" s="678"/>
    </row>
    <row r="3229" spans="2:2">
      <c r="B3229" s="678"/>
    </row>
    <row r="3230" spans="2:2">
      <c r="B3230" s="678"/>
    </row>
    <row r="3231" spans="2:2">
      <c r="B3231" s="678"/>
    </row>
    <row r="3232" spans="2:2">
      <c r="B3232" s="678"/>
    </row>
    <row r="3233" spans="2:2">
      <c r="B3233" s="678"/>
    </row>
    <row r="3234" spans="2:2">
      <c r="B3234" s="678"/>
    </row>
    <row r="3235" spans="2:2">
      <c r="B3235" s="678"/>
    </row>
    <row r="3236" spans="2:2">
      <c r="B3236" s="678"/>
    </row>
    <row r="3237" spans="2:2">
      <c r="B3237" s="678"/>
    </row>
    <row r="3238" spans="2:2">
      <c r="B3238" s="678"/>
    </row>
    <row r="3239" spans="2:2">
      <c r="B3239" s="678"/>
    </row>
    <row r="3240" spans="2:2">
      <c r="B3240" s="678"/>
    </row>
    <row r="3241" spans="2:2">
      <c r="B3241" s="678"/>
    </row>
    <row r="3242" spans="2:2">
      <c r="B3242" s="678"/>
    </row>
    <row r="3243" spans="2:2">
      <c r="B3243" s="678"/>
    </row>
    <row r="3244" spans="2:2">
      <c r="B3244" s="678"/>
    </row>
    <row r="3245" spans="2:2">
      <c r="B3245" s="678"/>
    </row>
    <row r="3246" spans="2:2">
      <c r="B3246" s="678"/>
    </row>
    <row r="3247" spans="2:2">
      <c r="B3247" s="678"/>
    </row>
    <row r="3248" spans="2:2">
      <c r="B3248" s="678"/>
    </row>
    <row r="3249" spans="2:2">
      <c r="B3249" s="678"/>
    </row>
    <row r="3250" spans="2:2">
      <c r="B3250" s="678"/>
    </row>
    <row r="3251" spans="2:2">
      <c r="B3251" s="678"/>
    </row>
    <row r="3252" spans="2:2">
      <c r="B3252" s="678"/>
    </row>
    <row r="3253" spans="2:2">
      <c r="B3253" s="678"/>
    </row>
    <row r="3254" spans="2:2">
      <c r="B3254" s="678"/>
    </row>
    <row r="3255" spans="2:2">
      <c r="B3255" s="678"/>
    </row>
    <row r="3256" spans="2:2">
      <c r="B3256" s="678"/>
    </row>
    <row r="3257" spans="2:2">
      <c r="B3257" s="678"/>
    </row>
    <row r="3258" spans="2:2">
      <c r="B3258" s="678"/>
    </row>
    <row r="3259" spans="2:2">
      <c r="B3259" s="678"/>
    </row>
    <row r="3260" spans="2:2">
      <c r="B3260" s="678"/>
    </row>
    <row r="3261" spans="2:2">
      <c r="B3261" s="678"/>
    </row>
    <row r="3262" spans="2:2">
      <c r="B3262" s="678"/>
    </row>
    <row r="3263" spans="2:2">
      <c r="B3263" s="678"/>
    </row>
    <row r="3264" spans="2:2">
      <c r="B3264" s="678"/>
    </row>
    <row r="3265" spans="2:2">
      <c r="B3265" s="678"/>
    </row>
    <row r="3266" spans="2:2">
      <c r="B3266" s="678"/>
    </row>
    <row r="3267" spans="2:2">
      <c r="B3267" s="678"/>
    </row>
    <row r="3268" spans="2:2">
      <c r="B3268" s="678"/>
    </row>
    <row r="3269" spans="2:2">
      <c r="B3269" s="678"/>
    </row>
    <row r="3270" spans="2:2">
      <c r="B3270" s="678"/>
    </row>
    <row r="3271" spans="2:2">
      <c r="B3271" s="678"/>
    </row>
    <row r="3272" spans="2:2">
      <c r="B3272" s="678"/>
    </row>
    <row r="3273" spans="2:2">
      <c r="B3273" s="678"/>
    </row>
    <row r="3274" spans="2:2">
      <c r="B3274" s="678"/>
    </row>
    <row r="3275" spans="2:2">
      <c r="B3275" s="678"/>
    </row>
    <row r="3276" spans="2:2">
      <c r="B3276" s="678"/>
    </row>
    <row r="3277" spans="2:2">
      <c r="B3277" s="678"/>
    </row>
    <row r="3278" spans="2:2">
      <c r="B3278" s="678"/>
    </row>
    <row r="3279" spans="2:2">
      <c r="B3279" s="678"/>
    </row>
    <row r="3280" spans="2:2">
      <c r="B3280" s="678"/>
    </row>
    <row r="3281" spans="2:2">
      <c r="B3281" s="678"/>
    </row>
    <row r="3282" spans="2:2">
      <c r="B3282" s="678"/>
    </row>
    <row r="3283" spans="2:2">
      <c r="B3283" s="678"/>
    </row>
    <row r="3284" spans="2:2">
      <c r="B3284" s="678"/>
    </row>
    <row r="3285" spans="2:2">
      <c r="B3285" s="678"/>
    </row>
    <row r="3286" spans="2:2">
      <c r="B3286" s="678"/>
    </row>
    <row r="3287" spans="2:2">
      <c r="B3287" s="678"/>
    </row>
    <row r="3288" spans="2:2">
      <c r="B3288" s="678"/>
    </row>
    <row r="3289" spans="2:2">
      <c r="B3289" s="678"/>
    </row>
    <row r="3290" spans="2:2">
      <c r="B3290" s="678"/>
    </row>
    <row r="3291" spans="2:2">
      <c r="B3291" s="678"/>
    </row>
    <row r="3292" spans="2:2">
      <c r="B3292" s="678"/>
    </row>
    <row r="3293" spans="2:2">
      <c r="B3293" s="678"/>
    </row>
    <row r="3294" spans="2:2">
      <c r="B3294" s="678"/>
    </row>
    <row r="3295" spans="2:2">
      <c r="B3295" s="678"/>
    </row>
    <row r="3296" spans="2:2">
      <c r="B3296" s="678"/>
    </row>
    <row r="3297" spans="2:2">
      <c r="B3297" s="678"/>
    </row>
    <row r="3298" spans="2:2">
      <c r="B3298" s="678"/>
    </row>
    <row r="3299" spans="2:2">
      <c r="B3299" s="678"/>
    </row>
    <row r="3300" spans="2:2">
      <c r="B3300" s="678"/>
    </row>
    <row r="3301" spans="2:2">
      <c r="B3301" s="678"/>
    </row>
    <row r="3302" spans="2:2">
      <c r="B3302" s="678"/>
    </row>
    <row r="3303" spans="2:2">
      <c r="B3303" s="678"/>
    </row>
    <row r="3304" spans="2:2">
      <c r="B3304" s="678"/>
    </row>
    <row r="3305" spans="2:2">
      <c r="B3305" s="678"/>
    </row>
    <row r="3306" spans="2:2">
      <c r="B3306" s="678"/>
    </row>
    <row r="3307" spans="2:2">
      <c r="B3307" s="678"/>
    </row>
    <row r="3308" spans="2:2">
      <c r="B3308" s="678"/>
    </row>
    <row r="3309" spans="2:2">
      <c r="B3309" s="678"/>
    </row>
    <row r="3310" spans="2:2">
      <c r="B3310" s="678"/>
    </row>
    <row r="3311" spans="2:2">
      <c r="B3311" s="678"/>
    </row>
    <row r="3312" spans="2:2">
      <c r="B3312" s="678"/>
    </row>
    <row r="3313" spans="2:2">
      <c r="B3313" s="678"/>
    </row>
    <row r="3314" spans="2:2">
      <c r="B3314" s="678"/>
    </row>
    <row r="3315" spans="2:2">
      <c r="B3315" s="678"/>
    </row>
    <row r="3316" spans="2:2">
      <c r="B3316" s="678"/>
    </row>
    <row r="3317" spans="2:2">
      <c r="B3317" s="678"/>
    </row>
    <row r="3318" spans="2:2">
      <c r="B3318" s="678"/>
    </row>
    <row r="3319" spans="2:2">
      <c r="B3319" s="678"/>
    </row>
    <row r="3320" spans="2:2">
      <c r="B3320" s="678"/>
    </row>
    <row r="3321" spans="2:2">
      <c r="B3321" s="678"/>
    </row>
    <row r="3322" spans="2:2">
      <c r="B3322" s="678"/>
    </row>
    <row r="3323" spans="2:2">
      <c r="B3323" s="678"/>
    </row>
    <row r="3324" spans="2:2">
      <c r="B3324" s="678"/>
    </row>
    <row r="3325" spans="2:2">
      <c r="B3325" s="678"/>
    </row>
    <row r="3326" spans="2:2">
      <c r="B3326" s="678"/>
    </row>
    <row r="3327" spans="2:2">
      <c r="B3327" s="678"/>
    </row>
    <row r="3328" spans="2:2">
      <c r="B3328" s="678"/>
    </row>
    <row r="3329" spans="2:2">
      <c r="B3329" s="678"/>
    </row>
    <row r="3330" spans="2:2">
      <c r="B3330" s="678"/>
    </row>
    <row r="3331" spans="2:2">
      <c r="B3331" s="678"/>
    </row>
    <row r="3332" spans="2:2">
      <c r="B3332" s="678"/>
    </row>
    <row r="3333" spans="2:2">
      <c r="B3333" s="678"/>
    </row>
    <row r="3334" spans="2:2">
      <c r="B3334" s="678"/>
    </row>
    <row r="3335" spans="2:2">
      <c r="B3335" s="678"/>
    </row>
    <row r="3336" spans="2:2">
      <c r="B3336" s="678"/>
    </row>
    <row r="3337" spans="2:2">
      <c r="B3337" s="678"/>
    </row>
    <row r="3338" spans="2:2">
      <c r="B3338" s="678"/>
    </row>
    <row r="3339" spans="2:2">
      <c r="B3339" s="678"/>
    </row>
    <row r="3340" spans="2:2">
      <c r="B3340" s="678"/>
    </row>
    <row r="3341" spans="2:2">
      <c r="B3341" s="678"/>
    </row>
    <row r="3342" spans="2:2">
      <c r="B3342" s="678"/>
    </row>
    <row r="3343" spans="2:2">
      <c r="B3343" s="678"/>
    </row>
    <row r="3344" spans="2:2">
      <c r="B3344" s="678"/>
    </row>
    <row r="3345" spans="2:2">
      <c r="B3345" s="678"/>
    </row>
    <row r="3346" spans="2:2">
      <c r="B3346" s="678"/>
    </row>
    <row r="3347" spans="2:2">
      <c r="B3347" s="678"/>
    </row>
    <row r="3348" spans="2:2">
      <c r="B3348" s="678"/>
    </row>
    <row r="3349" spans="2:2">
      <c r="B3349" s="678"/>
    </row>
    <row r="3350" spans="2:2">
      <c r="B3350" s="678"/>
    </row>
    <row r="3351" spans="2:2">
      <c r="B3351" s="678"/>
    </row>
    <row r="3352" spans="2:2">
      <c r="B3352" s="678"/>
    </row>
    <row r="3353" spans="2:2">
      <c r="B3353" s="678"/>
    </row>
    <row r="3354" spans="2:2">
      <c r="B3354" s="678"/>
    </row>
    <row r="3355" spans="2:2">
      <c r="B3355" s="678"/>
    </row>
    <row r="3356" spans="2:2">
      <c r="B3356" s="678"/>
    </row>
    <row r="3357" spans="2:2">
      <c r="B3357" s="678"/>
    </row>
    <row r="3358" spans="2:2">
      <c r="B3358" s="678"/>
    </row>
    <row r="3359" spans="2:2">
      <c r="B3359" s="678"/>
    </row>
    <row r="3360" spans="2:2">
      <c r="B3360" s="678"/>
    </row>
    <row r="3361" spans="2:2">
      <c r="B3361" s="678"/>
    </row>
    <row r="3362" spans="2:2">
      <c r="B3362" s="678"/>
    </row>
    <row r="3363" spans="2:2">
      <c r="B3363" s="678"/>
    </row>
    <row r="3364" spans="2:2">
      <c r="B3364" s="678"/>
    </row>
    <row r="3365" spans="2:2">
      <c r="B3365" s="678"/>
    </row>
    <row r="3366" spans="2:2">
      <c r="B3366" s="678"/>
    </row>
    <row r="3367" spans="2:2">
      <c r="B3367" s="678"/>
    </row>
    <row r="3368" spans="2:2">
      <c r="B3368" s="678"/>
    </row>
    <row r="3369" spans="2:2">
      <c r="B3369" s="678"/>
    </row>
    <row r="3370" spans="2:2">
      <c r="B3370" s="678"/>
    </row>
    <row r="3371" spans="2:2">
      <c r="B3371" s="678"/>
    </row>
    <row r="3372" spans="2:2">
      <c r="B3372" s="678"/>
    </row>
    <row r="3373" spans="2:2">
      <c r="B3373" s="678"/>
    </row>
    <row r="3374" spans="2:2">
      <c r="B3374" s="678"/>
    </row>
    <row r="3375" spans="2:2">
      <c r="B3375" s="678"/>
    </row>
    <row r="3376" spans="2:2">
      <c r="B3376" s="678"/>
    </row>
    <row r="3377" spans="2:2">
      <c r="B3377" s="678"/>
    </row>
    <row r="3378" spans="2:2">
      <c r="B3378" s="678"/>
    </row>
    <row r="3379" spans="2:2">
      <c r="B3379" s="678"/>
    </row>
    <row r="3380" spans="2:2">
      <c r="B3380" s="678"/>
    </row>
    <row r="3381" spans="2:2">
      <c r="B3381" s="678"/>
    </row>
    <row r="3382" spans="2:2">
      <c r="B3382" s="678"/>
    </row>
    <row r="3383" spans="2:2">
      <c r="B3383" s="678"/>
    </row>
    <row r="3384" spans="2:2">
      <c r="B3384" s="678"/>
    </row>
    <row r="3385" spans="2:2">
      <c r="B3385" s="678"/>
    </row>
    <row r="3386" spans="2:2">
      <c r="B3386" s="678"/>
    </row>
    <row r="3387" spans="2:2">
      <c r="B3387" s="678"/>
    </row>
    <row r="3388" spans="2:2">
      <c r="B3388" s="678"/>
    </row>
    <row r="3389" spans="2:2">
      <c r="B3389" s="678"/>
    </row>
    <row r="3390" spans="2:2">
      <c r="B3390" s="678"/>
    </row>
    <row r="3391" spans="2:2">
      <c r="B3391" s="678"/>
    </row>
    <row r="3392" spans="2:2">
      <c r="B3392" s="678"/>
    </row>
    <row r="3393" spans="2:2">
      <c r="B3393" s="678"/>
    </row>
    <row r="3394" spans="2:2">
      <c r="B3394" s="678"/>
    </row>
    <row r="3395" spans="2:2">
      <c r="B3395" s="678"/>
    </row>
    <row r="3396" spans="2:2">
      <c r="B3396" s="678"/>
    </row>
    <row r="3397" spans="2:2">
      <c r="B3397" s="678"/>
    </row>
    <row r="3398" spans="2:2">
      <c r="B3398" s="678"/>
    </row>
    <row r="3399" spans="2:2">
      <c r="B3399" s="678"/>
    </row>
    <row r="3400" spans="2:2">
      <c r="B3400" s="678"/>
    </row>
    <row r="3401" spans="2:2">
      <c r="B3401" s="678"/>
    </row>
    <row r="3402" spans="2:2">
      <c r="B3402" s="678"/>
    </row>
    <row r="3403" spans="2:2">
      <c r="B3403" s="678"/>
    </row>
    <row r="3404" spans="2:2">
      <c r="B3404" s="678"/>
    </row>
    <row r="3405" spans="2:2">
      <c r="B3405" s="678"/>
    </row>
    <row r="3406" spans="2:2">
      <c r="B3406" s="678"/>
    </row>
    <row r="3407" spans="2:2">
      <c r="B3407" s="678"/>
    </row>
    <row r="3408" spans="2:2">
      <c r="B3408" s="678"/>
    </row>
    <row r="3409" spans="2:2">
      <c r="B3409" s="678"/>
    </row>
    <row r="3410" spans="2:2">
      <c r="B3410" s="678"/>
    </row>
    <row r="3411" spans="2:2">
      <c r="B3411" s="678"/>
    </row>
    <row r="3412" spans="2:2">
      <c r="B3412" s="678"/>
    </row>
    <row r="3413" spans="2:2">
      <c r="B3413" s="678"/>
    </row>
    <row r="3414" spans="2:2">
      <c r="B3414" s="678"/>
    </row>
    <row r="3415" spans="2:2">
      <c r="B3415" s="678"/>
    </row>
    <row r="3416" spans="2:2">
      <c r="B3416" s="678"/>
    </row>
    <row r="3417" spans="2:2">
      <c r="B3417" s="678"/>
    </row>
    <row r="3418" spans="2:2">
      <c r="B3418" s="678"/>
    </row>
    <row r="3419" spans="2:2">
      <c r="B3419" s="678"/>
    </row>
    <row r="3420" spans="2:2">
      <c r="B3420" s="678"/>
    </row>
    <row r="3421" spans="2:2">
      <c r="B3421" s="678"/>
    </row>
    <row r="3422" spans="2:2">
      <c r="B3422" s="678"/>
    </row>
    <row r="3423" spans="2:2">
      <c r="B3423" s="678"/>
    </row>
    <row r="3424" spans="2:2">
      <c r="B3424" s="678"/>
    </row>
    <row r="3425" spans="2:2">
      <c r="B3425" s="678"/>
    </row>
    <row r="3426" spans="2:2">
      <c r="B3426" s="678"/>
    </row>
    <row r="3427" spans="2:2">
      <c r="B3427" s="678"/>
    </row>
    <row r="3428" spans="2:2">
      <c r="B3428" s="678"/>
    </row>
    <row r="3429" spans="2:2">
      <c r="B3429" s="678"/>
    </row>
    <row r="3430" spans="2:2">
      <c r="B3430" s="678"/>
    </row>
    <row r="3431" spans="2:2">
      <c r="B3431" s="678"/>
    </row>
    <row r="3432" spans="2:2">
      <c r="B3432" s="678"/>
    </row>
    <row r="3433" spans="2:2">
      <c r="B3433" s="678"/>
    </row>
    <row r="3434" spans="2:2">
      <c r="B3434" s="678"/>
    </row>
    <row r="3435" spans="2:2">
      <c r="B3435" s="678"/>
    </row>
    <row r="3436" spans="2:2">
      <c r="B3436" s="678"/>
    </row>
    <row r="3437" spans="2:2">
      <c r="B3437" s="678"/>
    </row>
    <row r="3438" spans="2:2">
      <c r="B3438" s="678"/>
    </row>
    <row r="3439" spans="2:2">
      <c r="B3439" s="678"/>
    </row>
    <row r="3440" spans="2:2">
      <c r="B3440" s="678"/>
    </row>
    <row r="3441" spans="2:2">
      <c r="B3441" s="678"/>
    </row>
    <row r="3442" spans="2:2">
      <c r="B3442" s="678"/>
    </row>
    <row r="3443" spans="2:2">
      <c r="B3443" s="678"/>
    </row>
    <row r="3444" spans="2:2">
      <c r="B3444" s="678"/>
    </row>
    <row r="3445" spans="2:2">
      <c r="B3445" s="678"/>
    </row>
    <row r="3446" spans="2:2">
      <c r="B3446" s="678"/>
    </row>
    <row r="3447" spans="2:2">
      <c r="B3447" s="678"/>
    </row>
    <row r="3448" spans="2:2">
      <c r="B3448" s="678"/>
    </row>
    <row r="3449" spans="2:2">
      <c r="B3449" s="678"/>
    </row>
    <row r="3450" spans="2:2">
      <c r="B3450" s="678"/>
    </row>
    <row r="3451" spans="2:2">
      <c r="B3451" s="678"/>
    </row>
    <row r="3452" spans="2:2">
      <c r="B3452" s="678"/>
    </row>
    <row r="3453" spans="2:2">
      <c r="B3453" s="678"/>
    </row>
    <row r="3454" spans="2:2">
      <c r="B3454" s="678"/>
    </row>
    <row r="3455" spans="2:2">
      <c r="B3455" s="678"/>
    </row>
    <row r="3456" spans="2:2">
      <c r="B3456" s="678"/>
    </row>
    <row r="3457" spans="2:2">
      <c r="B3457" s="678"/>
    </row>
    <row r="3458" spans="2:2">
      <c r="B3458" s="678"/>
    </row>
    <row r="3459" spans="2:2">
      <c r="B3459" s="678"/>
    </row>
    <row r="3460" spans="2:2">
      <c r="B3460" s="678"/>
    </row>
    <row r="3461" spans="2:2">
      <c r="B3461" s="678"/>
    </row>
    <row r="3462" spans="2:2">
      <c r="B3462" s="678"/>
    </row>
    <row r="3463" spans="2:2">
      <c r="B3463" s="678"/>
    </row>
    <row r="3464" spans="2:2">
      <c r="B3464" s="678"/>
    </row>
    <row r="3465" spans="2:2">
      <c r="B3465" s="678"/>
    </row>
    <row r="3466" spans="2:2">
      <c r="B3466" s="678"/>
    </row>
    <row r="3467" spans="2:2">
      <c r="B3467" s="678"/>
    </row>
    <row r="3468" spans="2:2">
      <c r="B3468" s="678"/>
    </row>
    <row r="3469" spans="2:2">
      <c r="B3469" s="678"/>
    </row>
    <row r="3470" spans="2:2">
      <c r="B3470" s="678"/>
    </row>
    <row r="3471" spans="2:2">
      <c r="B3471" s="678"/>
    </row>
    <row r="3472" spans="2:2">
      <c r="B3472" s="678"/>
    </row>
    <row r="3473" spans="2:2">
      <c r="B3473" s="678"/>
    </row>
    <row r="3474" spans="2:2">
      <c r="B3474" s="678"/>
    </row>
    <row r="3475" spans="2:2">
      <c r="B3475" s="678"/>
    </row>
    <row r="3476" spans="2:2">
      <c r="B3476" s="678"/>
    </row>
    <row r="3477" spans="2:2">
      <c r="B3477" s="678"/>
    </row>
    <row r="3478" spans="2:2">
      <c r="B3478" s="678"/>
    </row>
    <row r="3479" spans="2:2">
      <c r="B3479" s="678"/>
    </row>
    <row r="3480" spans="2:2">
      <c r="B3480" s="678"/>
    </row>
    <row r="3481" spans="2:2">
      <c r="B3481" s="678"/>
    </row>
    <row r="3482" spans="2:2">
      <c r="B3482" s="678"/>
    </row>
    <row r="3483" spans="2:2">
      <c r="B3483" s="678"/>
    </row>
    <row r="3484" spans="2:2">
      <c r="B3484" s="678"/>
    </row>
    <row r="3485" spans="2:2">
      <c r="B3485" s="678"/>
    </row>
    <row r="3486" spans="2:2">
      <c r="B3486" s="678"/>
    </row>
    <row r="3487" spans="2:2">
      <c r="B3487" s="678"/>
    </row>
    <row r="3488" spans="2:2">
      <c r="B3488" s="678"/>
    </row>
    <row r="3489" spans="2:2">
      <c r="B3489" s="678"/>
    </row>
    <row r="3490" spans="2:2">
      <c r="B3490" s="678"/>
    </row>
    <row r="3491" spans="2:2">
      <c r="B3491" s="678"/>
    </row>
    <row r="3492" spans="2:2">
      <c r="B3492" s="678"/>
    </row>
    <row r="3493" spans="2:2">
      <c r="B3493" s="678"/>
    </row>
    <row r="3494" spans="2:2">
      <c r="B3494" s="678"/>
    </row>
    <row r="3495" spans="2:2">
      <c r="B3495" s="678"/>
    </row>
    <row r="3496" spans="2:2">
      <c r="B3496" s="678"/>
    </row>
    <row r="3497" spans="2:2">
      <c r="B3497" s="678"/>
    </row>
    <row r="3498" spans="2:2">
      <c r="B3498" s="678"/>
    </row>
    <row r="3499" spans="2:2">
      <c r="B3499" s="678"/>
    </row>
    <row r="3500" spans="2:2">
      <c r="B3500" s="678"/>
    </row>
    <row r="3501" spans="2:2">
      <c r="B3501" s="678"/>
    </row>
    <row r="3502" spans="2:2">
      <c r="B3502" s="678"/>
    </row>
    <row r="3503" spans="2:2">
      <c r="B3503" s="678"/>
    </row>
    <row r="3504" spans="2:2">
      <c r="B3504" s="678"/>
    </row>
    <row r="3505" spans="2:2">
      <c r="B3505" s="678"/>
    </row>
    <row r="3506" spans="2:2">
      <c r="B3506" s="678"/>
    </row>
    <row r="3507" spans="2:2">
      <c r="B3507" s="678"/>
    </row>
    <row r="3508" spans="2:2">
      <c r="B3508" s="678"/>
    </row>
    <row r="3509" spans="2:2">
      <c r="B3509" s="678"/>
    </row>
    <row r="3510" spans="2:2">
      <c r="B3510" s="678"/>
    </row>
    <row r="3511" spans="2:2">
      <c r="B3511" s="678"/>
    </row>
    <row r="3512" spans="2:2">
      <c r="B3512" s="678"/>
    </row>
    <row r="3513" spans="2:2">
      <c r="B3513" s="678"/>
    </row>
    <row r="3514" spans="2:2">
      <c r="B3514" s="678"/>
    </row>
    <row r="3515" spans="2:2">
      <c r="B3515" s="678"/>
    </row>
    <row r="3516" spans="2:2">
      <c r="B3516" s="678"/>
    </row>
    <row r="3517" spans="2:2">
      <c r="B3517" s="678"/>
    </row>
    <row r="3518" spans="2:2">
      <c r="B3518" s="678"/>
    </row>
    <row r="3519" spans="2:2">
      <c r="B3519" s="678"/>
    </row>
    <row r="3520" spans="2:2">
      <c r="B3520" s="678"/>
    </row>
    <row r="3521" spans="2:2">
      <c r="B3521" s="678"/>
    </row>
    <row r="3522" spans="2:2">
      <c r="B3522" s="678"/>
    </row>
    <row r="3523" spans="2:2">
      <c r="B3523" s="678"/>
    </row>
    <row r="3524" spans="2:2">
      <c r="B3524" s="678"/>
    </row>
    <row r="3525" spans="2:2">
      <c r="B3525" s="678"/>
    </row>
    <row r="3526" spans="2:2">
      <c r="B3526" s="678"/>
    </row>
    <row r="3527" spans="2:2">
      <c r="B3527" s="678"/>
    </row>
    <row r="3528" spans="2:2">
      <c r="B3528" s="678"/>
    </row>
    <row r="3529" spans="2:2">
      <c r="B3529" s="678"/>
    </row>
    <row r="3530" spans="2:2">
      <c r="B3530" s="678"/>
    </row>
    <row r="3531" spans="2:2">
      <c r="B3531" s="678"/>
    </row>
    <row r="3532" spans="2:2">
      <c r="B3532" s="678"/>
    </row>
    <row r="3533" spans="2:2">
      <c r="B3533" s="678"/>
    </row>
    <row r="3534" spans="2:2">
      <c r="B3534" s="678"/>
    </row>
    <row r="3535" spans="2:2">
      <c r="B3535" s="678"/>
    </row>
    <row r="3536" spans="2:2">
      <c r="B3536" s="678"/>
    </row>
    <row r="3537" spans="2:2">
      <c r="B3537" s="678"/>
    </row>
    <row r="3538" spans="2:2">
      <c r="B3538" s="678"/>
    </row>
    <row r="3539" spans="2:2">
      <c r="B3539" s="678"/>
    </row>
    <row r="3540" spans="2:2">
      <c r="B3540" s="678"/>
    </row>
    <row r="3541" spans="2:2">
      <c r="B3541" s="678"/>
    </row>
    <row r="3542" spans="2:2">
      <c r="B3542" s="678"/>
    </row>
    <row r="3543" spans="2:2">
      <c r="B3543" s="678"/>
    </row>
    <row r="3544" spans="2:2">
      <c r="B3544" s="678"/>
    </row>
    <row r="3545" spans="2:2">
      <c r="B3545" s="678"/>
    </row>
    <row r="3546" spans="2:2">
      <c r="B3546" s="678"/>
    </row>
    <row r="3547" spans="2:2">
      <c r="B3547" s="678"/>
    </row>
    <row r="3548" spans="2:2">
      <c r="B3548" s="678"/>
    </row>
    <row r="3549" spans="2:2">
      <c r="B3549" s="678"/>
    </row>
    <row r="3550" spans="2:2">
      <c r="B3550" s="678"/>
    </row>
    <row r="3551" spans="2:2">
      <c r="B3551" s="678"/>
    </row>
    <row r="3552" spans="2:2">
      <c r="B3552" s="678"/>
    </row>
    <row r="3553" spans="2:2">
      <c r="B3553" s="678"/>
    </row>
    <row r="3554" spans="2:2">
      <c r="B3554" s="678"/>
    </row>
    <row r="3555" spans="2:2">
      <c r="B3555" s="678"/>
    </row>
    <row r="3556" spans="2:2">
      <c r="B3556" s="678"/>
    </row>
    <row r="3557" spans="2:2">
      <c r="B3557" s="678"/>
    </row>
    <row r="3558" spans="2:2">
      <c r="B3558" s="678"/>
    </row>
    <row r="3559" spans="2:2">
      <c r="B3559" s="678"/>
    </row>
    <row r="3560" spans="2:2">
      <c r="B3560" s="678"/>
    </row>
    <row r="3561" spans="2:2">
      <c r="B3561" s="678"/>
    </row>
    <row r="3562" spans="2:2">
      <c r="B3562" s="678"/>
    </row>
    <row r="3563" spans="2:2">
      <c r="B3563" s="678"/>
    </row>
    <row r="3564" spans="2:2">
      <c r="B3564" s="678"/>
    </row>
    <row r="3565" spans="2:2">
      <c r="B3565" s="678"/>
    </row>
    <row r="3566" spans="2:2">
      <c r="B3566" s="678"/>
    </row>
    <row r="3567" spans="2:2">
      <c r="B3567" s="678"/>
    </row>
    <row r="3568" spans="2:2">
      <c r="B3568" s="678"/>
    </row>
    <row r="3569" spans="2:2">
      <c r="B3569" s="678"/>
    </row>
    <row r="3570" spans="2:2">
      <c r="B3570" s="678"/>
    </row>
    <row r="3571" spans="2:2">
      <c r="B3571" s="678"/>
    </row>
    <row r="3572" spans="2:2">
      <c r="B3572" s="678"/>
    </row>
    <row r="3573" spans="2:2">
      <c r="B3573" s="678"/>
    </row>
    <row r="3574" spans="2:2">
      <c r="B3574" s="678"/>
    </row>
    <row r="3575" spans="2:2">
      <c r="B3575" s="678"/>
    </row>
    <row r="3576" spans="2:2">
      <c r="B3576" s="678"/>
    </row>
    <row r="3577" spans="2:2">
      <c r="B3577" s="678"/>
    </row>
    <row r="3578" spans="2:2">
      <c r="B3578" s="678"/>
    </row>
    <row r="3579" spans="2:2">
      <c r="B3579" s="678"/>
    </row>
    <row r="3580" spans="2:2">
      <c r="B3580" s="678"/>
    </row>
    <row r="3581" spans="2:2">
      <c r="B3581" s="678"/>
    </row>
    <row r="3582" spans="2:2">
      <c r="B3582" s="678"/>
    </row>
    <row r="3583" spans="2:2">
      <c r="B3583" s="678"/>
    </row>
    <row r="3584" spans="2:2">
      <c r="B3584" s="678"/>
    </row>
    <row r="3585" spans="2:2">
      <c r="B3585" s="678"/>
    </row>
    <row r="3586" spans="2:2">
      <c r="B3586" s="678"/>
    </row>
    <row r="3587" spans="2:2">
      <c r="B3587" s="678"/>
    </row>
    <row r="3588" spans="2:2">
      <c r="B3588" s="678"/>
    </row>
    <row r="3589" spans="2:2">
      <c r="B3589" s="678"/>
    </row>
    <row r="3590" spans="2:2">
      <c r="B3590" s="678"/>
    </row>
    <row r="3591" spans="2:2">
      <c r="B3591" s="678"/>
    </row>
    <row r="3592" spans="2:2">
      <c r="B3592" s="678"/>
    </row>
    <row r="3593" spans="2:2">
      <c r="B3593" s="678"/>
    </row>
    <row r="3594" spans="2:2">
      <c r="B3594" s="678"/>
    </row>
    <row r="3595" spans="2:2">
      <c r="B3595" s="678"/>
    </row>
    <row r="3596" spans="2:2">
      <c r="B3596" s="678"/>
    </row>
    <row r="3597" spans="2:2">
      <c r="B3597" s="678"/>
    </row>
    <row r="3598" spans="2:2">
      <c r="B3598" s="678"/>
    </row>
    <row r="3599" spans="2:2">
      <c r="B3599" s="678"/>
    </row>
    <row r="3600" spans="2:2">
      <c r="B3600" s="678"/>
    </row>
    <row r="3601" spans="2:2">
      <c r="B3601" s="678"/>
    </row>
    <row r="3602" spans="2:2">
      <c r="B3602" s="678"/>
    </row>
    <row r="3603" spans="2:2">
      <c r="B3603" s="678"/>
    </row>
    <row r="3604" spans="2:2">
      <c r="B3604" s="678"/>
    </row>
    <row r="3605" spans="2:2">
      <c r="B3605" s="678"/>
    </row>
    <row r="3606" spans="2:2">
      <c r="B3606" s="678"/>
    </row>
    <row r="3607" spans="2:2">
      <c r="B3607" s="678"/>
    </row>
    <row r="3608" spans="2:2">
      <c r="B3608" s="678"/>
    </row>
    <row r="3609" spans="2:2">
      <c r="B3609" s="678"/>
    </row>
    <row r="3610" spans="2:2">
      <c r="B3610" s="678"/>
    </row>
    <row r="3611" spans="2:2">
      <c r="B3611" s="678"/>
    </row>
    <row r="3612" spans="2:2">
      <c r="B3612" s="678"/>
    </row>
    <row r="3613" spans="2:2">
      <c r="B3613" s="678"/>
    </row>
    <row r="3614" spans="2:2">
      <c r="B3614" s="678"/>
    </row>
    <row r="3615" spans="2:2">
      <c r="B3615" s="678"/>
    </row>
    <row r="3616" spans="2:2">
      <c r="B3616" s="678"/>
    </row>
    <row r="3617" spans="2:2">
      <c r="B3617" s="678"/>
    </row>
    <row r="3618" spans="2:2">
      <c r="B3618" s="678"/>
    </row>
    <row r="3619" spans="2:2">
      <c r="B3619" s="678"/>
    </row>
    <row r="3620" spans="2:2">
      <c r="B3620" s="678"/>
    </row>
    <row r="3621" spans="2:2">
      <c r="B3621" s="678"/>
    </row>
    <row r="3622" spans="2:2">
      <c r="B3622" s="678"/>
    </row>
    <row r="3623" spans="2:2">
      <c r="B3623" s="678"/>
    </row>
    <row r="3624" spans="2:2">
      <c r="B3624" s="678"/>
    </row>
    <row r="3625" spans="2:2">
      <c r="B3625" s="678"/>
    </row>
    <row r="3626" spans="2:2">
      <c r="B3626" s="678"/>
    </row>
    <row r="3627" spans="2:2">
      <c r="B3627" s="678"/>
    </row>
    <row r="3628" spans="2:2">
      <c r="B3628" s="678"/>
    </row>
    <row r="3629" spans="2:2">
      <c r="B3629" s="678"/>
    </row>
    <row r="3630" spans="2:2">
      <c r="B3630" s="678"/>
    </row>
    <row r="3631" spans="2:2">
      <c r="B3631" s="678"/>
    </row>
    <row r="3632" spans="2:2">
      <c r="B3632" s="678"/>
    </row>
    <row r="3633" spans="2:2">
      <c r="B3633" s="678"/>
    </row>
    <row r="3634" spans="2:2">
      <c r="B3634" s="678"/>
    </row>
    <row r="3635" spans="2:2">
      <c r="B3635" s="678"/>
    </row>
    <row r="3636" spans="2:2">
      <c r="B3636" s="678"/>
    </row>
    <row r="3637" spans="2:2">
      <c r="B3637" s="678"/>
    </row>
    <row r="3638" spans="2:2">
      <c r="B3638" s="678"/>
    </row>
    <row r="3639" spans="2:2">
      <c r="B3639" s="678"/>
    </row>
    <row r="3640" spans="2:2">
      <c r="B3640" s="678"/>
    </row>
    <row r="3641" spans="2:2">
      <c r="B3641" s="678"/>
    </row>
    <row r="3642" spans="2:2">
      <c r="B3642" s="678"/>
    </row>
    <row r="3643" spans="2:2">
      <c r="B3643" s="678"/>
    </row>
    <row r="3644" spans="2:2">
      <c r="B3644" s="678"/>
    </row>
    <row r="3645" spans="2:2">
      <c r="B3645" s="678"/>
    </row>
    <row r="3646" spans="2:2">
      <c r="B3646" s="678"/>
    </row>
    <row r="3647" spans="2:2">
      <c r="B3647" s="678"/>
    </row>
    <row r="3648" spans="2:2">
      <c r="B3648" s="678"/>
    </row>
    <row r="3649" spans="2:2">
      <c r="B3649" s="678"/>
    </row>
    <row r="3650" spans="2:2">
      <c r="B3650" s="678"/>
    </row>
    <row r="3651" spans="2:2">
      <c r="B3651" s="678"/>
    </row>
    <row r="3652" spans="2:2">
      <c r="B3652" s="678"/>
    </row>
    <row r="3653" spans="2:2">
      <c r="B3653" s="678"/>
    </row>
    <row r="3654" spans="2:2">
      <c r="B3654" s="678"/>
    </row>
    <row r="3655" spans="2:2">
      <c r="B3655" s="678"/>
    </row>
    <row r="3656" spans="2:2">
      <c r="B3656" s="678"/>
    </row>
    <row r="3657" spans="2:2">
      <c r="B3657" s="678"/>
    </row>
    <row r="3658" spans="2:2">
      <c r="B3658" s="678"/>
    </row>
    <row r="3659" spans="2:2">
      <c r="B3659" s="678"/>
    </row>
    <row r="3660" spans="2:2">
      <c r="B3660" s="678"/>
    </row>
    <row r="3661" spans="2:2">
      <c r="B3661" s="678"/>
    </row>
    <row r="3662" spans="2:2">
      <c r="B3662" s="678"/>
    </row>
    <row r="3663" spans="2:2">
      <c r="B3663" s="678"/>
    </row>
    <row r="3664" spans="2:2">
      <c r="B3664" s="678"/>
    </row>
    <row r="3665" spans="2:2">
      <c r="B3665" s="678"/>
    </row>
    <row r="3666" spans="2:2">
      <c r="B3666" s="678"/>
    </row>
    <row r="3667" spans="2:2">
      <c r="B3667" s="678"/>
    </row>
    <row r="3668" spans="2:2">
      <c r="B3668" s="678"/>
    </row>
    <row r="3669" spans="2:2">
      <c r="B3669" s="678"/>
    </row>
    <row r="3670" spans="2:2">
      <c r="B3670" s="678"/>
    </row>
    <row r="3671" spans="2:2">
      <c r="B3671" s="678"/>
    </row>
    <row r="3672" spans="2:2">
      <c r="B3672" s="678"/>
    </row>
    <row r="3673" spans="2:2">
      <c r="B3673" s="678"/>
    </row>
    <row r="3674" spans="2:2">
      <c r="B3674" s="678"/>
    </row>
    <row r="3675" spans="2:2">
      <c r="B3675" s="678"/>
    </row>
    <row r="3676" spans="2:2">
      <c r="B3676" s="678"/>
    </row>
    <row r="3677" spans="2:2">
      <c r="B3677" s="678"/>
    </row>
    <row r="3678" spans="2:2">
      <c r="B3678" s="678"/>
    </row>
    <row r="3679" spans="2:2">
      <c r="B3679" s="678"/>
    </row>
    <row r="3680" spans="2:2">
      <c r="B3680" s="678"/>
    </row>
    <row r="3681" spans="2:2">
      <c r="B3681" s="678"/>
    </row>
    <row r="3682" spans="2:2">
      <c r="B3682" s="678"/>
    </row>
    <row r="3683" spans="2:2">
      <c r="B3683" s="678"/>
    </row>
    <row r="3684" spans="2:2">
      <c r="B3684" s="678"/>
    </row>
    <row r="3685" spans="2:2">
      <c r="B3685" s="678"/>
    </row>
    <row r="3686" spans="2:2">
      <c r="B3686" s="678"/>
    </row>
    <row r="3687" spans="2:2">
      <c r="B3687" s="678"/>
    </row>
    <row r="3688" spans="2:2">
      <c r="B3688" s="678"/>
    </row>
    <row r="3689" spans="2:2">
      <c r="B3689" s="678"/>
    </row>
    <row r="3690" spans="2:2">
      <c r="B3690" s="678"/>
    </row>
    <row r="3691" spans="2:2">
      <c r="B3691" s="678"/>
    </row>
    <row r="3692" spans="2:2">
      <c r="B3692" s="678"/>
    </row>
    <row r="3693" spans="2:2">
      <c r="B3693" s="678"/>
    </row>
    <row r="3694" spans="2:2">
      <c r="B3694" s="678"/>
    </row>
    <row r="3695" spans="2:2">
      <c r="B3695" s="678"/>
    </row>
    <row r="3696" spans="2:2">
      <c r="B3696" s="678"/>
    </row>
    <row r="3697" spans="2:2">
      <c r="B3697" s="678"/>
    </row>
    <row r="3698" spans="2:2">
      <c r="B3698" s="678"/>
    </row>
    <row r="3699" spans="2:2">
      <c r="B3699" s="678"/>
    </row>
    <row r="3700" spans="2:2">
      <c r="B3700" s="678"/>
    </row>
    <row r="3701" spans="2:2">
      <c r="B3701" s="678"/>
    </row>
    <row r="3702" spans="2:2">
      <c r="B3702" s="678"/>
    </row>
    <row r="3703" spans="2:2">
      <c r="B3703" s="678"/>
    </row>
    <row r="3704" spans="2:2">
      <c r="B3704" s="678"/>
    </row>
    <row r="3705" spans="2:2">
      <c r="B3705" s="678"/>
    </row>
    <row r="3706" spans="2:2">
      <c r="B3706" s="678"/>
    </row>
    <row r="3707" spans="2:2">
      <c r="B3707" s="678"/>
    </row>
    <row r="3708" spans="2:2">
      <c r="B3708" s="678"/>
    </row>
    <row r="3709" spans="2:2">
      <c r="B3709" s="678"/>
    </row>
    <row r="3710" spans="2:2">
      <c r="B3710" s="678"/>
    </row>
    <row r="3711" spans="2:2">
      <c r="B3711" s="678"/>
    </row>
    <row r="3712" spans="2:2">
      <c r="B3712" s="678"/>
    </row>
    <row r="3713" spans="2:2">
      <c r="B3713" s="678"/>
    </row>
    <row r="3714" spans="2:2">
      <c r="B3714" s="678"/>
    </row>
    <row r="3715" spans="2:2">
      <c r="B3715" s="678"/>
    </row>
    <row r="3716" spans="2:2">
      <c r="B3716" s="678"/>
    </row>
    <row r="3717" spans="2:2">
      <c r="B3717" s="678"/>
    </row>
    <row r="3718" spans="2:2">
      <c r="B3718" s="678"/>
    </row>
    <row r="3719" spans="2:2">
      <c r="B3719" s="678"/>
    </row>
    <row r="3720" spans="2:2">
      <c r="B3720" s="678"/>
    </row>
    <row r="3721" spans="2:2">
      <c r="B3721" s="678"/>
    </row>
    <row r="3722" spans="2:2">
      <c r="B3722" s="678"/>
    </row>
    <row r="3723" spans="2:2">
      <c r="B3723" s="678"/>
    </row>
    <row r="3724" spans="2:2">
      <c r="B3724" s="678"/>
    </row>
    <row r="3725" spans="2:2">
      <c r="B3725" s="678"/>
    </row>
    <row r="3726" spans="2:2">
      <c r="B3726" s="678"/>
    </row>
    <row r="3727" spans="2:2">
      <c r="B3727" s="678"/>
    </row>
    <row r="3728" spans="2:2">
      <c r="B3728" s="678"/>
    </row>
    <row r="3729" spans="2:2">
      <c r="B3729" s="678"/>
    </row>
    <row r="3730" spans="2:2">
      <c r="B3730" s="678"/>
    </row>
    <row r="3731" spans="2:2">
      <c r="B3731" s="678"/>
    </row>
    <row r="3732" spans="2:2">
      <c r="B3732" s="678"/>
    </row>
    <row r="3733" spans="2:2">
      <c r="B3733" s="678"/>
    </row>
    <row r="3734" spans="2:2">
      <c r="B3734" s="678"/>
    </row>
    <row r="3735" spans="2:2">
      <c r="B3735" s="678"/>
    </row>
    <row r="3736" spans="2:2">
      <c r="B3736" s="678"/>
    </row>
    <row r="3737" spans="2:2">
      <c r="B3737" s="678"/>
    </row>
    <row r="3738" spans="2:2">
      <c r="B3738" s="678"/>
    </row>
    <row r="3739" spans="2:2">
      <c r="B3739" s="678"/>
    </row>
    <row r="3740" spans="2:2">
      <c r="B3740" s="678"/>
    </row>
    <row r="3741" spans="2:2">
      <c r="B3741" s="678"/>
    </row>
    <row r="3742" spans="2:2">
      <c r="B3742" s="678"/>
    </row>
    <row r="3743" spans="2:2">
      <c r="B3743" s="678"/>
    </row>
    <row r="3744" spans="2:2">
      <c r="B3744" s="678"/>
    </row>
    <row r="3745" spans="2:2">
      <c r="B3745" s="678"/>
    </row>
    <row r="3746" spans="2:2">
      <c r="B3746" s="678"/>
    </row>
    <row r="3747" spans="2:2">
      <c r="B3747" s="678"/>
    </row>
    <row r="3748" spans="2:2">
      <c r="B3748" s="678"/>
    </row>
    <row r="3749" spans="2:2">
      <c r="B3749" s="678"/>
    </row>
    <row r="3750" spans="2:2">
      <c r="B3750" s="678"/>
    </row>
    <row r="3751" spans="2:2">
      <c r="B3751" s="678"/>
    </row>
    <row r="3752" spans="2:2">
      <c r="B3752" s="678"/>
    </row>
    <row r="3753" spans="2:2">
      <c r="B3753" s="678"/>
    </row>
    <row r="3754" spans="2:2">
      <c r="B3754" s="678"/>
    </row>
    <row r="3755" spans="2:2">
      <c r="B3755" s="678"/>
    </row>
    <row r="3756" spans="2:2">
      <c r="B3756" s="678"/>
    </row>
    <row r="3757" spans="2:2">
      <c r="B3757" s="678"/>
    </row>
    <row r="3758" spans="2:2">
      <c r="B3758" s="678"/>
    </row>
    <row r="3759" spans="2:2">
      <c r="B3759" s="678"/>
    </row>
    <row r="3760" spans="2:2">
      <c r="B3760" s="678"/>
    </row>
    <row r="3761" spans="2:2">
      <c r="B3761" s="678"/>
    </row>
    <row r="3762" spans="2:2">
      <c r="B3762" s="678"/>
    </row>
    <row r="3763" spans="2:2">
      <c r="B3763" s="678"/>
    </row>
    <row r="3764" spans="2:2">
      <c r="B3764" s="678"/>
    </row>
    <row r="3765" spans="2:2">
      <c r="B3765" s="678"/>
    </row>
    <row r="3766" spans="2:2">
      <c r="B3766" s="678"/>
    </row>
    <row r="3767" spans="2:2">
      <c r="B3767" s="678"/>
    </row>
    <row r="3768" spans="2:2">
      <c r="B3768" s="678"/>
    </row>
    <row r="3769" spans="2:2">
      <c r="B3769" s="678"/>
    </row>
    <row r="3770" spans="2:2">
      <c r="B3770" s="678"/>
    </row>
    <row r="3771" spans="2:2">
      <c r="B3771" s="678"/>
    </row>
    <row r="3772" spans="2:2">
      <c r="B3772" s="678"/>
    </row>
    <row r="3773" spans="2:2">
      <c r="B3773" s="678"/>
    </row>
    <row r="3774" spans="2:2">
      <c r="B3774" s="678"/>
    </row>
    <row r="3775" spans="2:2">
      <c r="B3775" s="678"/>
    </row>
    <row r="3776" spans="2:2">
      <c r="B3776" s="678"/>
    </row>
    <row r="3777" spans="2:2">
      <c r="B3777" s="678"/>
    </row>
    <row r="3778" spans="2:2">
      <c r="B3778" s="678"/>
    </row>
    <row r="3779" spans="2:2">
      <c r="B3779" s="678"/>
    </row>
    <row r="3780" spans="2:2">
      <c r="B3780" s="678"/>
    </row>
    <row r="3781" spans="2:2">
      <c r="B3781" s="678"/>
    </row>
    <row r="3782" spans="2:2">
      <c r="B3782" s="678"/>
    </row>
    <row r="3783" spans="2:2">
      <c r="B3783" s="678"/>
    </row>
    <row r="3784" spans="2:2">
      <c r="B3784" s="678"/>
    </row>
    <row r="3785" spans="2:2">
      <c r="B3785" s="678"/>
    </row>
    <row r="3786" spans="2:2">
      <c r="B3786" s="678"/>
    </row>
    <row r="3787" spans="2:2">
      <c r="B3787" s="678"/>
    </row>
    <row r="3788" spans="2:2">
      <c r="B3788" s="678"/>
    </row>
    <row r="3789" spans="2:2">
      <c r="B3789" s="678"/>
    </row>
    <row r="3790" spans="2:2">
      <c r="B3790" s="678"/>
    </row>
    <row r="3791" spans="2:2">
      <c r="B3791" s="678"/>
    </row>
    <row r="3792" spans="2:2">
      <c r="B3792" s="678"/>
    </row>
    <row r="3793" spans="2:2">
      <c r="B3793" s="678"/>
    </row>
    <row r="3794" spans="2:2">
      <c r="B3794" s="678"/>
    </row>
    <row r="3795" spans="2:2">
      <c r="B3795" s="678"/>
    </row>
    <row r="3796" spans="2:2">
      <c r="B3796" s="678"/>
    </row>
    <row r="3797" spans="2:2">
      <c r="B3797" s="678"/>
    </row>
    <row r="3798" spans="2:2">
      <c r="B3798" s="678"/>
    </row>
    <row r="3799" spans="2:2">
      <c r="B3799" s="678"/>
    </row>
    <row r="3800" spans="2:2">
      <c r="B3800" s="678"/>
    </row>
    <row r="3801" spans="2:2">
      <c r="B3801" s="678"/>
    </row>
    <row r="3802" spans="2:2">
      <c r="B3802" s="678"/>
    </row>
    <row r="3803" spans="2:2">
      <c r="B3803" s="678"/>
    </row>
    <row r="3804" spans="2:2">
      <c r="B3804" s="678"/>
    </row>
    <row r="3805" spans="2:2">
      <c r="B3805" s="678"/>
    </row>
    <row r="3806" spans="2:2">
      <c r="B3806" s="678"/>
    </row>
    <row r="3807" spans="2:2">
      <c r="B3807" s="678"/>
    </row>
    <row r="3808" spans="2:2">
      <c r="B3808" s="678"/>
    </row>
    <row r="3809" spans="2:2">
      <c r="B3809" s="678"/>
    </row>
    <row r="3810" spans="2:2">
      <c r="B3810" s="678"/>
    </row>
    <row r="3811" spans="2:2">
      <c r="B3811" s="678"/>
    </row>
    <row r="3812" spans="2:2">
      <c r="B3812" s="678"/>
    </row>
    <row r="3813" spans="2:2">
      <c r="B3813" s="678"/>
    </row>
    <row r="3814" spans="2:2">
      <c r="B3814" s="678"/>
    </row>
    <row r="3815" spans="2:2">
      <c r="B3815" s="678"/>
    </row>
    <row r="3816" spans="2:2">
      <c r="B3816" s="678"/>
    </row>
    <row r="3817" spans="2:2">
      <c r="B3817" s="678"/>
    </row>
    <row r="3818" spans="2:2">
      <c r="B3818" s="678"/>
    </row>
    <row r="3819" spans="2:2">
      <c r="B3819" s="678"/>
    </row>
    <row r="3820" spans="2:2">
      <c r="B3820" s="678"/>
    </row>
    <row r="3821" spans="2:2">
      <c r="B3821" s="678"/>
    </row>
    <row r="3822" spans="2:2">
      <c r="B3822" s="678"/>
    </row>
    <row r="3823" spans="2:2">
      <c r="B3823" s="678"/>
    </row>
    <row r="3824" spans="2:2">
      <c r="B3824" s="678"/>
    </row>
    <row r="3825" spans="2:2">
      <c r="B3825" s="678"/>
    </row>
    <row r="3826" spans="2:2">
      <c r="B3826" s="678"/>
    </row>
    <row r="3827" spans="2:2">
      <c r="B3827" s="678"/>
    </row>
    <row r="3828" spans="2:2">
      <c r="B3828" s="678"/>
    </row>
    <row r="3829" spans="2:2">
      <c r="B3829" s="678"/>
    </row>
    <row r="3830" spans="2:2">
      <c r="B3830" s="678"/>
    </row>
    <row r="3831" spans="2:2">
      <c r="B3831" s="678"/>
    </row>
    <row r="3832" spans="2:2">
      <c r="B3832" s="678"/>
    </row>
    <row r="3833" spans="2:2">
      <c r="B3833" s="678"/>
    </row>
    <row r="3834" spans="2:2">
      <c r="B3834" s="678"/>
    </row>
    <row r="3835" spans="2:2">
      <c r="B3835" s="678"/>
    </row>
    <row r="3836" spans="2:2">
      <c r="B3836" s="678"/>
    </row>
    <row r="3837" spans="2:2">
      <c r="B3837" s="678"/>
    </row>
    <row r="3838" spans="2:2">
      <c r="B3838" s="678"/>
    </row>
    <row r="3839" spans="2:2">
      <c r="B3839" s="678"/>
    </row>
    <row r="3840" spans="2:2">
      <c r="B3840" s="678"/>
    </row>
    <row r="3841" spans="2:2">
      <c r="B3841" s="678"/>
    </row>
    <row r="3842" spans="2:2">
      <c r="B3842" s="678"/>
    </row>
    <row r="3843" spans="2:2">
      <c r="B3843" s="678"/>
    </row>
    <row r="3844" spans="2:2">
      <c r="B3844" s="678"/>
    </row>
    <row r="3845" spans="2:2">
      <c r="B3845" s="678"/>
    </row>
    <row r="3846" spans="2:2">
      <c r="B3846" s="678"/>
    </row>
    <row r="3847" spans="2:2">
      <c r="B3847" s="678"/>
    </row>
    <row r="3848" spans="2:2">
      <c r="B3848" s="678"/>
    </row>
    <row r="3849" spans="2:2">
      <c r="B3849" s="678"/>
    </row>
    <row r="3850" spans="2:2">
      <c r="B3850" s="678"/>
    </row>
    <row r="3851" spans="2:2">
      <c r="B3851" s="678"/>
    </row>
    <row r="3852" spans="2:2">
      <c r="B3852" s="678"/>
    </row>
    <row r="3853" spans="2:2">
      <c r="B3853" s="678"/>
    </row>
    <row r="3854" spans="2:2">
      <c r="B3854" s="678"/>
    </row>
    <row r="3855" spans="2:2">
      <c r="B3855" s="678"/>
    </row>
    <row r="3856" spans="2:2">
      <c r="B3856" s="678"/>
    </row>
    <row r="3857" spans="2:2">
      <c r="B3857" s="678"/>
    </row>
    <row r="3858" spans="2:2">
      <c r="B3858" s="678"/>
    </row>
    <row r="3859" spans="2:2">
      <c r="B3859" s="678"/>
    </row>
    <row r="3860" spans="2:2">
      <c r="B3860" s="678"/>
    </row>
    <row r="3861" spans="2:2">
      <c r="B3861" s="678"/>
    </row>
    <row r="3862" spans="2:2">
      <c r="B3862" s="678"/>
    </row>
    <row r="3863" spans="2:2">
      <c r="B3863" s="678"/>
    </row>
    <row r="3864" spans="2:2">
      <c r="B3864" s="678"/>
    </row>
    <row r="3865" spans="2:2">
      <c r="B3865" s="678"/>
    </row>
    <row r="3866" spans="2:2">
      <c r="B3866" s="678"/>
    </row>
    <row r="3867" spans="2:2">
      <c r="B3867" s="678"/>
    </row>
    <row r="3868" spans="2:2">
      <c r="B3868" s="678"/>
    </row>
    <row r="3869" spans="2:2">
      <c r="B3869" s="678"/>
    </row>
    <row r="3870" spans="2:2">
      <c r="B3870" s="678"/>
    </row>
    <row r="3871" spans="2:2">
      <c r="B3871" s="678"/>
    </row>
    <row r="3872" spans="2:2">
      <c r="B3872" s="678"/>
    </row>
    <row r="3873" spans="2:2">
      <c r="B3873" s="678"/>
    </row>
    <row r="3874" spans="2:2">
      <c r="B3874" s="678"/>
    </row>
    <row r="3875" spans="2:2">
      <c r="B3875" s="678"/>
    </row>
    <row r="3876" spans="2:2">
      <c r="B3876" s="678"/>
    </row>
    <row r="3877" spans="2:2">
      <c r="B3877" s="678"/>
    </row>
    <row r="3878" spans="2:2">
      <c r="B3878" s="678"/>
    </row>
    <row r="3879" spans="2:2">
      <c r="B3879" s="678"/>
    </row>
    <row r="3880" spans="2:2">
      <c r="B3880" s="678"/>
    </row>
    <row r="3881" spans="2:2">
      <c r="B3881" s="678"/>
    </row>
    <row r="3882" spans="2:2">
      <c r="B3882" s="678"/>
    </row>
    <row r="3883" spans="2:2">
      <c r="B3883" s="678"/>
    </row>
    <row r="3884" spans="2:2">
      <c r="B3884" s="678"/>
    </row>
    <row r="3885" spans="2:2">
      <c r="B3885" s="678"/>
    </row>
    <row r="3886" spans="2:2">
      <c r="B3886" s="678"/>
    </row>
    <row r="3887" spans="2:2">
      <c r="B3887" s="678"/>
    </row>
    <row r="3888" spans="2:2">
      <c r="B3888" s="678"/>
    </row>
    <row r="3889" spans="2:2">
      <c r="B3889" s="678"/>
    </row>
    <row r="3890" spans="2:2">
      <c r="B3890" s="678"/>
    </row>
    <row r="3891" spans="2:2">
      <c r="B3891" s="678"/>
    </row>
    <row r="3892" spans="2:2">
      <c r="B3892" s="678"/>
    </row>
    <row r="3893" spans="2:2">
      <c r="B3893" s="678"/>
    </row>
    <row r="3894" spans="2:2">
      <c r="B3894" s="678"/>
    </row>
    <row r="3895" spans="2:2">
      <c r="B3895" s="678"/>
    </row>
    <row r="3896" spans="2:2">
      <c r="B3896" s="678"/>
    </row>
    <row r="3897" spans="2:2">
      <c r="B3897" s="678"/>
    </row>
    <row r="3898" spans="2:2">
      <c r="B3898" s="678"/>
    </row>
    <row r="3899" spans="2:2">
      <c r="B3899" s="678"/>
    </row>
    <row r="3900" spans="2:2">
      <c r="B3900" s="678"/>
    </row>
    <row r="3901" spans="2:2">
      <c r="B3901" s="678"/>
    </row>
    <row r="3902" spans="2:2">
      <c r="B3902" s="678"/>
    </row>
    <row r="3903" spans="2:2">
      <c r="B3903" s="678"/>
    </row>
    <row r="3904" spans="2:2">
      <c r="B3904" s="678"/>
    </row>
    <row r="3905" spans="2:2">
      <c r="B3905" s="678"/>
    </row>
    <row r="3906" spans="2:2">
      <c r="B3906" s="678"/>
    </row>
    <row r="3907" spans="2:2">
      <c r="B3907" s="678"/>
    </row>
    <row r="3908" spans="2:2">
      <c r="B3908" s="678"/>
    </row>
    <row r="3909" spans="2:2">
      <c r="B3909" s="678"/>
    </row>
    <row r="3910" spans="2:2">
      <c r="B3910" s="678"/>
    </row>
    <row r="3911" spans="2:2">
      <c r="B3911" s="678"/>
    </row>
    <row r="3912" spans="2:2">
      <c r="B3912" s="678"/>
    </row>
    <row r="3913" spans="2:2">
      <c r="B3913" s="678"/>
    </row>
    <row r="3914" spans="2:2">
      <c r="B3914" s="678"/>
    </row>
    <row r="3915" spans="2:2">
      <c r="B3915" s="678"/>
    </row>
    <row r="3916" spans="2:2">
      <c r="B3916" s="678"/>
    </row>
    <row r="3917" spans="2:2">
      <c r="B3917" s="678"/>
    </row>
    <row r="3918" spans="2:2">
      <c r="B3918" s="678"/>
    </row>
    <row r="3919" spans="2:2">
      <c r="B3919" s="678"/>
    </row>
    <row r="3920" spans="2:2">
      <c r="B3920" s="678"/>
    </row>
    <row r="3921" spans="2:2">
      <c r="B3921" s="678"/>
    </row>
    <row r="3922" spans="2:2">
      <c r="B3922" s="678"/>
    </row>
    <row r="3923" spans="2:2">
      <c r="B3923" s="678"/>
    </row>
    <row r="3924" spans="2:2">
      <c r="B3924" s="678"/>
    </row>
    <row r="3925" spans="2:2">
      <c r="B3925" s="678"/>
    </row>
    <row r="3926" spans="2:2">
      <c r="B3926" s="678"/>
    </row>
    <row r="3927" spans="2:2">
      <c r="B3927" s="678"/>
    </row>
    <row r="3928" spans="2:2">
      <c r="B3928" s="678"/>
    </row>
    <row r="3929" spans="2:2">
      <c r="B3929" s="678"/>
    </row>
    <row r="3930" spans="2:2">
      <c r="B3930" s="678"/>
    </row>
    <row r="3931" spans="2:2">
      <c r="B3931" s="678"/>
    </row>
    <row r="3932" spans="2:2">
      <c r="B3932" s="678"/>
    </row>
    <row r="3933" spans="2:2">
      <c r="B3933" s="678"/>
    </row>
    <row r="3934" spans="2:2">
      <c r="B3934" s="678"/>
    </row>
    <row r="3935" spans="2:2">
      <c r="B3935" s="678"/>
    </row>
    <row r="3936" spans="2:2">
      <c r="B3936" s="678"/>
    </row>
    <row r="3937" spans="2:2">
      <c r="B3937" s="678"/>
    </row>
    <row r="3938" spans="2:2">
      <c r="B3938" s="678"/>
    </row>
    <row r="3939" spans="2:2">
      <c r="B3939" s="678"/>
    </row>
    <row r="3940" spans="2:2">
      <c r="B3940" s="678"/>
    </row>
    <row r="3941" spans="2:2">
      <c r="B3941" s="678"/>
    </row>
    <row r="3942" spans="2:2">
      <c r="B3942" s="678"/>
    </row>
    <row r="3943" spans="2:2">
      <c r="B3943" s="678"/>
    </row>
    <row r="3944" spans="2:2">
      <c r="B3944" s="678"/>
    </row>
    <row r="3945" spans="2:2">
      <c r="B3945" s="678"/>
    </row>
    <row r="3946" spans="2:2">
      <c r="B3946" s="678"/>
    </row>
    <row r="3947" spans="2:2">
      <c r="B3947" s="678"/>
    </row>
    <row r="3948" spans="2:2">
      <c r="B3948" s="678"/>
    </row>
    <row r="3949" spans="2:2">
      <c r="B3949" s="678"/>
    </row>
    <row r="3950" spans="2:2">
      <c r="B3950" s="678"/>
    </row>
    <row r="3951" spans="2:2">
      <c r="B3951" s="678"/>
    </row>
    <row r="3952" spans="2:2">
      <c r="B3952" s="678"/>
    </row>
    <row r="3953" spans="2:2">
      <c r="B3953" s="678"/>
    </row>
    <row r="3954" spans="2:2">
      <c r="B3954" s="678"/>
    </row>
    <row r="3955" spans="2:2">
      <c r="B3955" s="678"/>
    </row>
    <row r="3956" spans="2:2">
      <c r="B3956" s="678"/>
    </row>
    <row r="3957" spans="2:2">
      <c r="B3957" s="678"/>
    </row>
    <row r="3958" spans="2:2">
      <c r="B3958" s="678"/>
    </row>
    <row r="3959" spans="2:2">
      <c r="B3959" s="678"/>
    </row>
    <row r="3960" spans="2:2">
      <c r="B3960" s="678"/>
    </row>
    <row r="3961" spans="2:2">
      <c r="B3961" s="678"/>
    </row>
    <row r="3962" spans="2:2">
      <c r="B3962" s="678"/>
    </row>
    <row r="3963" spans="2:2">
      <c r="B3963" s="678"/>
    </row>
    <row r="3964" spans="2:2">
      <c r="B3964" s="678"/>
    </row>
    <row r="3965" spans="2:2">
      <c r="B3965" s="678"/>
    </row>
    <row r="3966" spans="2:2">
      <c r="B3966" s="678"/>
    </row>
    <row r="3967" spans="2:2">
      <c r="B3967" s="678"/>
    </row>
    <row r="3968" spans="2:2">
      <c r="B3968" s="678"/>
    </row>
    <row r="3969" spans="2:2">
      <c r="B3969" s="678"/>
    </row>
    <row r="3970" spans="2:2">
      <c r="B3970" s="678"/>
    </row>
    <row r="3971" spans="2:2">
      <c r="B3971" s="678"/>
    </row>
    <row r="3972" spans="2:2">
      <c r="B3972" s="678"/>
    </row>
    <row r="3973" spans="2:2">
      <c r="B3973" s="678"/>
    </row>
    <row r="3974" spans="2:2">
      <c r="B3974" s="678"/>
    </row>
    <row r="3975" spans="2:2">
      <c r="B3975" s="678"/>
    </row>
    <row r="3976" spans="2:2">
      <c r="B3976" s="678"/>
    </row>
    <row r="3977" spans="2:2">
      <c r="B3977" s="678"/>
    </row>
    <row r="3978" spans="2:2">
      <c r="B3978" s="678"/>
    </row>
    <row r="3979" spans="2:2">
      <c r="B3979" s="678"/>
    </row>
    <row r="3980" spans="2:2">
      <c r="B3980" s="678"/>
    </row>
    <row r="3981" spans="2:2">
      <c r="B3981" s="678"/>
    </row>
    <row r="3982" spans="2:2">
      <c r="B3982" s="678"/>
    </row>
    <row r="3983" spans="2:2">
      <c r="B3983" s="678"/>
    </row>
    <row r="3984" spans="2:2">
      <c r="B3984" s="678"/>
    </row>
    <row r="3985" spans="2:2">
      <c r="B3985" s="678"/>
    </row>
    <row r="3986" spans="2:2">
      <c r="B3986" s="678"/>
    </row>
    <row r="3987" spans="2:2">
      <c r="B3987" s="678"/>
    </row>
    <row r="3988" spans="2:2">
      <c r="B3988" s="678"/>
    </row>
    <row r="3989" spans="2:2">
      <c r="B3989" s="678"/>
    </row>
    <row r="3990" spans="2:2">
      <c r="B3990" s="678"/>
    </row>
    <row r="3991" spans="2:2">
      <c r="B3991" s="678"/>
    </row>
    <row r="3992" spans="2:2">
      <c r="B3992" s="678"/>
    </row>
    <row r="3993" spans="2:2">
      <c r="B3993" s="678"/>
    </row>
    <row r="3994" spans="2:2">
      <c r="B3994" s="678"/>
    </row>
    <row r="3995" spans="2:2">
      <c r="B3995" s="678"/>
    </row>
    <row r="3996" spans="2:2">
      <c r="B3996" s="678"/>
    </row>
    <row r="3997" spans="2:2">
      <c r="B3997" s="678"/>
    </row>
    <row r="3998" spans="2:2">
      <c r="B3998" s="678"/>
    </row>
    <row r="3999" spans="2:2">
      <c r="B3999" s="678"/>
    </row>
    <row r="4000" spans="2:2">
      <c r="B4000" s="678"/>
    </row>
    <row r="4001" spans="2:2">
      <c r="B4001" s="678"/>
    </row>
    <row r="4002" spans="2:2">
      <c r="B4002" s="678"/>
    </row>
    <row r="4003" spans="2:2">
      <c r="B4003" s="678"/>
    </row>
    <row r="4004" spans="2:2">
      <c r="B4004" s="678"/>
    </row>
    <row r="4005" spans="2:2">
      <c r="B4005" s="678"/>
    </row>
    <row r="4006" spans="2:2">
      <c r="B4006" s="678"/>
    </row>
    <row r="4007" spans="2:2">
      <c r="B4007" s="678"/>
    </row>
    <row r="4008" spans="2:2">
      <c r="B4008" s="678"/>
    </row>
    <row r="4009" spans="2:2">
      <c r="B4009" s="678"/>
    </row>
    <row r="4010" spans="2:2">
      <c r="B4010" s="678"/>
    </row>
    <row r="4011" spans="2:2">
      <c r="B4011" s="678"/>
    </row>
    <row r="4012" spans="2:2">
      <c r="B4012" s="678"/>
    </row>
    <row r="4013" spans="2:2">
      <c r="B4013" s="678"/>
    </row>
    <row r="4014" spans="2:2">
      <c r="B4014" s="678"/>
    </row>
    <row r="4015" spans="2:2">
      <c r="B4015" s="678"/>
    </row>
    <row r="4016" spans="2:2">
      <c r="B4016" s="678"/>
    </row>
    <row r="4017" spans="2:2">
      <c r="B4017" s="678"/>
    </row>
    <row r="4018" spans="2:2">
      <c r="B4018" s="678"/>
    </row>
    <row r="4019" spans="2:2">
      <c r="B4019" s="678"/>
    </row>
    <row r="4020" spans="2:2">
      <c r="B4020" s="678"/>
    </row>
    <row r="4021" spans="2:2">
      <c r="B4021" s="678"/>
    </row>
    <row r="4022" spans="2:2">
      <c r="B4022" s="678"/>
    </row>
    <row r="4023" spans="2:2">
      <c r="B4023" s="678"/>
    </row>
    <row r="4024" spans="2:2">
      <c r="B4024" s="678"/>
    </row>
    <row r="4025" spans="2:2">
      <c r="B4025" s="678"/>
    </row>
    <row r="4026" spans="2:2">
      <c r="B4026" s="678"/>
    </row>
    <row r="4027" spans="2:2">
      <c r="B4027" s="678"/>
    </row>
    <row r="4028" spans="2:2">
      <c r="B4028" s="678"/>
    </row>
    <row r="4029" spans="2:2">
      <c r="B4029" s="678"/>
    </row>
    <row r="4030" spans="2:2">
      <c r="B4030" s="678"/>
    </row>
    <row r="4031" spans="2:2">
      <c r="B4031" s="678"/>
    </row>
    <row r="4032" spans="2:2">
      <c r="B4032" s="678"/>
    </row>
    <row r="4033" spans="2:2">
      <c r="B4033" s="678"/>
    </row>
    <row r="4034" spans="2:2">
      <c r="B4034" s="678"/>
    </row>
    <row r="4035" spans="2:2">
      <c r="B4035" s="678"/>
    </row>
    <row r="4036" spans="2:2">
      <c r="B4036" s="678"/>
    </row>
    <row r="4037" spans="2:2">
      <c r="B4037" s="678"/>
    </row>
    <row r="4038" spans="2:2">
      <c r="B4038" s="678"/>
    </row>
    <row r="4039" spans="2:2">
      <c r="B4039" s="678"/>
    </row>
    <row r="4040" spans="2:2">
      <c r="B4040" s="678"/>
    </row>
    <row r="4041" spans="2:2">
      <c r="B4041" s="678"/>
    </row>
    <row r="4042" spans="2:2">
      <c r="B4042" s="678"/>
    </row>
    <row r="4043" spans="2:2">
      <c r="B4043" s="678"/>
    </row>
    <row r="4044" spans="2:2">
      <c r="B4044" s="678"/>
    </row>
    <row r="4045" spans="2:2">
      <c r="B4045" s="678"/>
    </row>
    <row r="4046" spans="2:2">
      <c r="B4046" s="678"/>
    </row>
    <row r="4047" spans="2:2">
      <c r="B4047" s="678"/>
    </row>
    <row r="4048" spans="2:2">
      <c r="B4048" s="678"/>
    </row>
    <row r="4049" spans="2:2">
      <c r="B4049" s="678"/>
    </row>
    <row r="4050" spans="2:2">
      <c r="B4050" s="678"/>
    </row>
    <row r="4051" spans="2:2">
      <c r="B4051" s="678"/>
    </row>
    <row r="4052" spans="2:2">
      <c r="B4052" s="678"/>
    </row>
    <row r="4053" spans="2:2">
      <c r="B4053" s="678"/>
    </row>
    <row r="4054" spans="2:2">
      <c r="B4054" s="678"/>
    </row>
    <row r="4055" spans="2:2">
      <c r="B4055" s="678"/>
    </row>
    <row r="4056" spans="2:2">
      <c r="B4056" s="678"/>
    </row>
    <row r="4057" spans="2:2">
      <c r="B4057" s="678"/>
    </row>
    <row r="4058" spans="2:2">
      <c r="B4058" s="678"/>
    </row>
    <row r="4059" spans="2:2">
      <c r="B4059" s="678"/>
    </row>
    <row r="4060" spans="2:2">
      <c r="B4060" s="678"/>
    </row>
    <row r="4061" spans="2:2">
      <c r="B4061" s="678"/>
    </row>
    <row r="4062" spans="2:2">
      <c r="B4062" s="678"/>
    </row>
    <row r="4063" spans="2:2">
      <c r="B4063" s="678"/>
    </row>
    <row r="4064" spans="2:2">
      <c r="B4064" s="678"/>
    </row>
    <row r="4065" spans="2:2">
      <c r="B4065" s="678"/>
    </row>
    <row r="4066" spans="2:2">
      <c r="B4066" s="678"/>
    </row>
    <row r="4067" spans="2:2">
      <c r="B4067" s="678"/>
    </row>
    <row r="4068" spans="2:2">
      <c r="B4068" s="678"/>
    </row>
    <row r="4069" spans="2:2">
      <c r="B4069" s="678"/>
    </row>
    <row r="4070" spans="2:2">
      <c r="B4070" s="678"/>
    </row>
    <row r="4071" spans="2:2">
      <c r="B4071" s="678"/>
    </row>
    <row r="4072" spans="2:2">
      <c r="B4072" s="678"/>
    </row>
    <row r="4073" spans="2:2">
      <c r="B4073" s="678"/>
    </row>
    <row r="4074" spans="2:2">
      <c r="B4074" s="678"/>
    </row>
    <row r="4075" spans="2:2">
      <c r="B4075" s="678"/>
    </row>
    <row r="4076" spans="2:2">
      <c r="B4076" s="678"/>
    </row>
    <row r="4077" spans="2:2">
      <c r="B4077" s="678"/>
    </row>
    <row r="4078" spans="2:2">
      <c r="B4078" s="678"/>
    </row>
    <row r="4079" spans="2:2">
      <c r="B4079" s="678"/>
    </row>
    <row r="4080" spans="2:2">
      <c r="B4080" s="678"/>
    </row>
    <row r="4081" spans="2:2">
      <c r="B4081" s="678"/>
    </row>
    <row r="4082" spans="2:2">
      <c r="B4082" s="678"/>
    </row>
    <row r="4083" spans="2:2">
      <c r="B4083" s="678"/>
    </row>
    <row r="4084" spans="2:2">
      <c r="B4084" s="678"/>
    </row>
    <row r="4085" spans="2:2">
      <c r="B4085" s="678"/>
    </row>
    <row r="4086" spans="2:2">
      <c r="B4086" s="678"/>
    </row>
    <row r="4087" spans="2:2">
      <c r="B4087" s="678"/>
    </row>
    <row r="4088" spans="2:2">
      <c r="B4088" s="678"/>
    </row>
    <row r="4089" spans="2:2">
      <c r="B4089" s="678"/>
    </row>
    <row r="4090" spans="2:2">
      <c r="B4090" s="678"/>
    </row>
    <row r="4091" spans="2:2">
      <c r="B4091" s="678"/>
    </row>
    <row r="4092" spans="2:2">
      <c r="B4092" s="678"/>
    </row>
    <row r="4093" spans="2:2">
      <c r="B4093" s="678"/>
    </row>
    <row r="4094" spans="2:2">
      <c r="B4094" s="678"/>
    </row>
    <row r="4095" spans="2:2">
      <c r="B4095" s="678"/>
    </row>
    <row r="4096" spans="2:2">
      <c r="B4096" s="678"/>
    </row>
    <row r="4097" spans="2:2">
      <c r="B4097" s="678"/>
    </row>
    <row r="4098" spans="2:2">
      <c r="B4098" s="678"/>
    </row>
    <row r="4099" spans="2:2">
      <c r="B4099" s="678"/>
    </row>
    <row r="4100" spans="2:2">
      <c r="B4100" s="678"/>
    </row>
    <row r="4101" spans="2:2">
      <c r="B4101" s="678"/>
    </row>
    <row r="4102" spans="2:2">
      <c r="B4102" s="678"/>
    </row>
    <row r="4103" spans="2:2">
      <c r="B4103" s="678"/>
    </row>
    <row r="4104" spans="2:2">
      <c r="B4104" s="678"/>
    </row>
    <row r="4105" spans="2:2">
      <c r="B4105" s="678"/>
    </row>
    <row r="4106" spans="2:2">
      <c r="B4106" s="678"/>
    </row>
    <row r="4107" spans="2:2">
      <c r="B4107" s="678"/>
    </row>
    <row r="4108" spans="2:2">
      <c r="B4108" s="678"/>
    </row>
    <row r="4109" spans="2:2">
      <c r="B4109" s="678"/>
    </row>
    <row r="4110" spans="2:2">
      <c r="B4110" s="678"/>
    </row>
    <row r="4111" spans="2:2">
      <c r="B4111" s="678"/>
    </row>
    <row r="4112" spans="2:2">
      <c r="B4112" s="678"/>
    </row>
    <row r="4113" spans="2:2">
      <c r="B4113" s="678"/>
    </row>
    <row r="4114" spans="2:2">
      <c r="B4114" s="678"/>
    </row>
    <row r="4115" spans="2:2">
      <c r="B4115" s="678"/>
    </row>
    <row r="4116" spans="2:2">
      <c r="B4116" s="678"/>
    </row>
    <row r="4117" spans="2:2">
      <c r="B4117" s="678"/>
    </row>
    <row r="4118" spans="2:2">
      <c r="B4118" s="678"/>
    </row>
    <row r="4119" spans="2:2">
      <c r="B4119" s="678"/>
    </row>
    <row r="4120" spans="2:2">
      <c r="B4120" s="678"/>
    </row>
    <row r="4121" spans="2:2">
      <c r="B4121" s="678"/>
    </row>
    <row r="4122" spans="2:2">
      <c r="B4122" s="678"/>
    </row>
    <row r="4123" spans="2:2">
      <c r="B4123" s="678"/>
    </row>
    <row r="4124" spans="2:2">
      <c r="B4124" s="678"/>
    </row>
    <row r="4125" spans="2:2">
      <c r="B4125" s="678"/>
    </row>
    <row r="4126" spans="2:2">
      <c r="B4126" s="678"/>
    </row>
    <row r="4127" spans="2:2">
      <c r="B4127" s="678"/>
    </row>
    <row r="4128" spans="2:2">
      <c r="B4128" s="678"/>
    </row>
    <row r="4129" spans="2:2">
      <c r="B4129" s="678"/>
    </row>
    <row r="4130" spans="2:2">
      <c r="B4130" s="678"/>
    </row>
    <row r="4131" spans="2:2">
      <c r="B4131" s="678"/>
    </row>
    <row r="4132" spans="2:2">
      <c r="B4132" s="678"/>
    </row>
    <row r="4133" spans="2:2">
      <c r="B4133" s="678"/>
    </row>
    <row r="4134" spans="2:2">
      <c r="B4134" s="678"/>
    </row>
    <row r="4135" spans="2:2">
      <c r="B4135" s="678"/>
    </row>
    <row r="4136" spans="2:2">
      <c r="B4136" s="678"/>
    </row>
    <row r="4137" spans="2:2">
      <c r="B4137" s="678"/>
    </row>
    <row r="4138" spans="2:2">
      <c r="B4138" s="678"/>
    </row>
    <row r="4139" spans="2:2">
      <c r="B4139" s="678"/>
    </row>
    <row r="4140" spans="2:2">
      <c r="B4140" s="678"/>
    </row>
    <row r="4141" spans="2:2">
      <c r="B4141" s="678"/>
    </row>
    <row r="4142" spans="2:2">
      <c r="B4142" s="678"/>
    </row>
    <row r="4143" spans="2:2">
      <c r="B4143" s="678"/>
    </row>
    <row r="4144" spans="2:2">
      <c r="B4144" s="678"/>
    </row>
    <row r="4145" spans="2:2">
      <c r="B4145" s="678"/>
    </row>
    <row r="4146" spans="2:2">
      <c r="B4146" s="678"/>
    </row>
    <row r="4147" spans="2:2">
      <c r="B4147" s="678"/>
    </row>
    <row r="4148" spans="2:2">
      <c r="B4148" s="678"/>
    </row>
    <row r="4149" spans="2:2">
      <c r="B4149" s="678"/>
    </row>
    <row r="4150" spans="2:2">
      <c r="B4150" s="678"/>
    </row>
    <row r="4151" spans="2:2">
      <c r="B4151" s="678"/>
    </row>
    <row r="4152" spans="2:2">
      <c r="B4152" s="678"/>
    </row>
    <row r="4153" spans="2:2">
      <c r="B4153" s="678"/>
    </row>
    <row r="4154" spans="2:2">
      <c r="B4154" s="678"/>
    </row>
    <row r="4155" spans="2:2">
      <c r="B4155" s="678"/>
    </row>
    <row r="4156" spans="2:2">
      <c r="B4156" s="678"/>
    </row>
    <row r="4157" spans="2:2">
      <c r="B4157" s="678"/>
    </row>
    <row r="4158" spans="2:2">
      <c r="B4158" s="678"/>
    </row>
    <row r="4159" spans="2:2">
      <c r="B4159" s="678"/>
    </row>
    <row r="4160" spans="2:2">
      <c r="B4160" s="678"/>
    </row>
    <row r="4161" spans="2:2">
      <c r="B4161" s="678"/>
    </row>
    <row r="4162" spans="2:2">
      <c r="B4162" s="678"/>
    </row>
    <row r="4163" spans="2:2">
      <c r="B4163" s="678"/>
    </row>
    <row r="4164" spans="2:2">
      <c r="B4164" s="678"/>
    </row>
    <row r="4165" spans="2:2">
      <c r="B4165" s="678"/>
    </row>
    <row r="4166" spans="2:2">
      <c r="B4166" s="678"/>
    </row>
    <row r="4167" spans="2:2">
      <c r="B4167" s="678"/>
    </row>
    <row r="4168" spans="2:2">
      <c r="B4168" s="678"/>
    </row>
    <row r="4169" spans="2:2">
      <c r="B4169" s="678"/>
    </row>
    <row r="4170" spans="2:2">
      <c r="B4170" s="678"/>
    </row>
    <row r="4171" spans="2:2">
      <c r="B4171" s="678"/>
    </row>
    <row r="4172" spans="2:2">
      <c r="B4172" s="678"/>
    </row>
    <row r="4173" spans="2:2">
      <c r="B4173" s="678"/>
    </row>
    <row r="4174" spans="2:2">
      <c r="B4174" s="678"/>
    </row>
    <row r="4175" spans="2:2">
      <c r="B4175" s="678"/>
    </row>
    <row r="4176" spans="2:2">
      <c r="B4176" s="678"/>
    </row>
    <row r="4177" spans="2:2">
      <c r="B4177" s="678"/>
    </row>
    <row r="4178" spans="2:2">
      <c r="B4178" s="678"/>
    </row>
    <row r="4179" spans="2:2">
      <c r="B4179" s="678"/>
    </row>
    <row r="4180" spans="2:2">
      <c r="B4180" s="678"/>
    </row>
    <row r="4181" spans="2:2">
      <c r="B4181" s="678"/>
    </row>
    <row r="4182" spans="2:2">
      <c r="B4182" s="678"/>
    </row>
    <row r="4183" spans="2:2">
      <c r="B4183" s="678"/>
    </row>
    <row r="4184" spans="2:2">
      <c r="B4184" s="678"/>
    </row>
    <row r="4185" spans="2:2">
      <c r="B4185" s="678"/>
    </row>
    <row r="4186" spans="2:2">
      <c r="B4186" s="678"/>
    </row>
    <row r="4187" spans="2:2">
      <c r="B4187" s="678"/>
    </row>
    <row r="4188" spans="2:2">
      <c r="B4188" s="678"/>
    </row>
    <row r="4189" spans="2:2">
      <c r="B4189" s="678"/>
    </row>
    <row r="4190" spans="2:2">
      <c r="B4190" s="678"/>
    </row>
    <row r="4191" spans="2:2">
      <c r="B4191" s="678"/>
    </row>
    <row r="4192" spans="2:2">
      <c r="B4192" s="678"/>
    </row>
    <row r="4193" spans="2:2">
      <c r="B4193" s="678"/>
    </row>
    <row r="4194" spans="2:2">
      <c r="B4194" s="678"/>
    </row>
    <row r="4195" spans="2:2">
      <c r="B4195" s="678"/>
    </row>
    <row r="4196" spans="2:2">
      <c r="B4196" s="678"/>
    </row>
    <row r="4197" spans="2:2">
      <c r="B4197" s="678"/>
    </row>
    <row r="4198" spans="2:2">
      <c r="B4198" s="678"/>
    </row>
    <row r="4199" spans="2:2">
      <c r="B4199" s="678"/>
    </row>
    <row r="4200" spans="2:2">
      <c r="B4200" s="678"/>
    </row>
    <row r="4201" spans="2:2">
      <c r="B4201" s="678"/>
    </row>
    <row r="4202" spans="2:2">
      <c r="B4202" s="678"/>
    </row>
    <row r="4203" spans="2:2">
      <c r="B4203" s="678"/>
    </row>
    <row r="4204" spans="2:2">
      <c r="B4204" s="678"/>
    </row>
    <row r="4205" spans="2:2">
      <c r="B4205" s="678"/>
    </row>
    <row r="4206" spans="2:2">
      <c r="B4206" s="678"/>
    </row>
    <row r="4207" spans="2:2">
      <c r="B4207" s="678"/>
    </row>
    <row r="4208" spans="2:2">
      <c r="B4208" s="678"/>
    </row>
    <row r="4209" spans="2:2">
      <c r="B4209" s="678"/>
    </row>
    <row r="4210" spans="2:2">
      <c r="B4210" s="678"/>
    </row>
    <row r="4211" spans="2:2">
      <c r="B4211" s="678"/>
    </row>
    <row r="4212" spans="2:2">
      <c r="B4212" s="678"/>
    </row>
    <row r="4213" spans="2:2">
      <c r="B4213" s="678"/>
    </row>
    <row r="4214" spans="2:2">
      <c r="B4214" s="678"/>
    </row>
    <row r="4215" spans="2:2">
      <c r="B4215" s="678"/>
    </row>
    <row r="4216" spans="2:2">
      <c r="B4216" s="678"/>
    </row>
    <row r="4217" spans="2:2">
      <c r="B4217" s="678"/>
    </row>
    <row r="4218" spans="2:2">
      <c r="B4218" s="678"/>
    </row>
    <row r="4219" spans="2:2">
      <c r="B4219" s="678"/>
    </row>
    <row r="4220" spans="2:2">
      <c r="B4220" s="678"/>
    </row>
    <row r="4221" spans="2:2">
      <c r="B4221" s="678"/>
    </row>
    <row r="4222" spans="2:2">
      <c r="B4222" s="678"/>
    </row>
    <row r="4223" spans="2:2">
      <c r="B4223" s="678"/>
    </row>
    <row r="4224" spans="2:2">
      <c r="B4224" s="678"/>
    </row>
    <row r="4225" spans="2:2">
      <c r="B4225" s="678"/>
    </row>
    <row r="4226" spans="2:2">
      <c r="B4226" s="678"/>
    </row>
    <row r="4227" spans="2:2">
      <c r="B4227" s="678"/>
    </row>
    <row r="4228" spans="2:2">
      <c r="B4228" s="678"/>
    </row>
    <row r="4229" spans="2:2">
      <c r="B4229" s="678"/>
    </row>
    <row r="4230" spans="2:2">
      <c r="B4230" s="678"/>
    </row>
    <row r="4231" spans="2:2">
      <c r="B4231" s="678"/>
    </row>
    <row r="4232" spans="2:2">
      <c r="B4232" s="678"/>
    </row>
    <row r="4233" spans="2:2">
      <c r="B4233" s="678"/>
    </row>
    <row r="4234" spans="2:2">
      <c r="B4234" s="678"/>
    </row>
    <row r="4235" spans="2:2">
      <c r="B4235" s="678"/>
    </row>
    <row r="4236" spans="2:2">
      <c r="B4236" s="678"/>
    </row>
    <row r="4237" spans="2:2">
      <c r="B4237" s="678"/>
    </row>
    <row r="4238" spans="2:2">
      <c r="B4238" s="678"/>
    </row>
    <row r="4239" spans="2:2">
      <c r="B4239" s="678"/>
    </row>
    <row r="4240" spans="2:2">
      <c r="B4240" s="678"/>
    </row>
    <row r="4241" spans="2:2">
      <c r="B4241" s="678"/>
    </row>
    <row r="4242" spans="2:2">
      <c r="B4242" s="678"/>
    </row>
    <row r="4243" spans="2:2">
      <c r="B4243" s="678"/>
    </row>
    <row r="4244" spans="2:2">
      <c r="B4244" s="678"/>
    </row>
    <row r="4245" spans="2:2">
      <c r="B4245" s="678"/>
    </row>
    <row r="4246" spans="2:2">
      <c r="B4246" s="678"/>
    </row>
    <row r="4247" spans="2:2">
      <c r="B4247" s="678"/>
    </row>
    <row r="4248" spans="2:2">
      <c r="B4248" s="678"/>
    </row>
    <row r="4249" spans="2:2">
      <c r="B4249" s="678"/>
    </row>
    <row r="4250" spans="2:2">
      <c r="B4250" s="678"/>
    </row>
    <row r="4251" spans="2:2">
      <c r="B4251" s="678"/>
    </row>
    <row r="4252" spans="2:2">
      <c r="B4252" s="678"/>
    </row>
    <row r="4253" spans="2:2">
      <c r="B4253" s="678"/>
    </row>
    <row r="4254" spans="2:2">
      <c r="B4254" s="678"/>
    </row>
    <row r="4255" spans="2:2">
      <c r="B4255" s="678"/>
    </row>
    <row r="4256" spans="2:2">
      <c r="B4256" s="678"/>
    </row>
    <row r="4257" spans="2:2">
      <c r="B4257" s="678"/>
    </row>
    <row r="4258" spans="2:2">
      <c r="B4258" s="678"/>
    </row>
    <row r="4259" spans="2:2">
      <c r="B4259" s="678"/>
    </row>
    <row r="4260" spans="2:2">
      <c r="B4260" s="678"/>
    </row>
    <row r="4261" spans="2:2">
      <c r="B4261" s="678"/>
    </row>
    <row r="4262" spans="2:2">
      <c r="B4262" s="678"/>
    </row>
    <row r="4263" spans="2:2">
      <c r="B4263" s="678"/>
    </row>
    <row r="4264" spans="2:2">
      <c r="B4264" s="678"/>
    </row>
    <row r="4265" spans="2:2">
      <c r="B4265" s="678"/>
    </row>
    <row r="4266" spans="2:2">
      <c r="B4266" s="678"/>
    </row>
    <row r="4267" spans="2:2">
      <c r="B4267" s="678"/>
    </row>
    <row r="4268" spans="2:2">
      <c r="B4268" s="678"/>
    </row>
    <row r="4269" spans="2:2">
      <c r="B4269" s="678"/>
    </row>
    <row r="4270" spans="2:2">
      <c r="B4270" s="678"/>
    </row>
    <row r="4271" spans="2:2">
      <c r="B4271" s="678"/>
    </row>
    <row r="4272" spans="2:2">
      <c r="B4272" s="678"/>
    </row>
    <row r="4273" spans="2:2">
      <c r="B4273" s="678"/>
    </row>
    <row r="4274" spans="2:2">
      <c r="B4274" s="678"/>
    </row>
    <row r="4275" spans="2:2">
      <c r="B4275" s="678"/>
    </row>
    <row r="4276" spans="2:2">
      <c r="B4276" s="678"/>
    </row>
    <row r="4277" spans="2:2">
      <c r="B4277" s="678"/>
    </row>
    <row r="4278" spans="2:2">
      <c r="B4278" s="678"/>
    </row>
    <row r="4279" spans="2:2">
      <c r="B4279" s="678"/>
    </row>
    <row r="4280" spans="2:2">
      <c r="B4280" s="678"/>
    </row>
    <row r="4281" spans="2:2">
      <c r="B4281" s="678"/>
    </row>
    <row r="4282" spans="2:2">
      <c r="B4282" s="678"/>
    </row>
    <row r="4283" spans="2:2">
      <c r="B4283" s="678"/>
    </row>
    <row r="4284" spans="2:2">
      <c r="B4284" s="678"/>
    </row>
    <row r="4285" spans="2:2">
      <c r="B4285" s="678"/>
    </row>
    <row r="4286" spans="2:2">
      <c r="B4286" s="678"/>
    </row>
    <row r="4287" spans="2:2">
      <c r="B4287" s="678"/>
    </row>
    <row r="4288" spans="2:2">
      <c r="B4288" s="678"/>
    </row>
    <row r="4289" spans="2:2">
      <c r="B4289" s="678"/>
    </row>
    <row r="4290" spans="2:2">
      <c r="B4290" s="678"/>
    </row>
    <row r="4291" spans="2:2">
      <c r="B4291" s="678"/>
    </row>
    <row r="4292" spans="2:2">
      <c r="B4292" s="678"/>
    </row>
    <row r="4293" spans="2:2">
      <c r="B4293" s="678"/>
    </row>
    <row r="4294" spans="2:2">
      <c r="B4294" s="678"/>
    </row>
    <row r="4295" spans="2:2">
      <c r="B4295" s="678"/>
    </row>
    <row r="4296" spans="2:2">
      <c r="B4296" s="678"/>
    </row>
    <row r="4297" spans="2:2">
      <c r="B4297" s="678"/>
    </row>
    <row r="4298" spans="2:2">
      <c r="B4298" s="678"/>
    </row>
    <row r="4299" spans="2:2">
      <c r="B4299" s="678"/>
    </row>
    <row r="4300" spans="2:2">
      <c r="B4300" s="678"/>
    </row>
    <row r="4301" spans="2:2">
      <c r="B4301" s="678"/>
    </row>
    <row r="4302" spans="2:2">
      <c r="B4302" s="678"/>
    </row>
    <row r="4303" spans="2:2">
      <c r="B4303" s="678"/>
    </row>
    <row r="4304" spans="2:2">
      <c r="B4304" s="678"/>
    </row>
    <row r="4305" spans="2:2">
      <c r="B4305" s="678"/>
    </row>
    <row r="4306" spans="2:2">
      <c r="B4306" s="678"/>
    </row>
    <row r="4307" spans="2:2">
      <c r="B4307" s="678"/>
    </row>
    <row r="4308" spans="2:2">
      <c r="B4308" s="678"/>
    </row>
    <row r="4309" spans="2:2">
      <c r="B4309" s="678"/>
    </row>
    <row r="4310" spans="2:2">
      <c r="B4310" s="678"/>
    </row>
    <row r="4311" spans="2:2">
      <c r="B4311" s="678"/>
    </row>
    <row r="4312" spans="2:2">
      <c r="B4312" s="678"/>
    </row>
    <row r="4313" spans="2:2">
      <c r="B4313" s="678"/>
    </row>
    <row r="4314" spans="2:2">
      <c r="B4314" s="678"/>
    </row>
    <row r="4315" spans="2:2">
      <c r="B4315" s="678"/>
    </row>
    <row r="4316" spans="2:2">
      <c r="B4316" s="678"/>
    </row>
    <row r="4317" spans="2:2">
      <c r="B4317" s="678"/>
    </row>
    <row r="4318" spans="2:2">
      <c r="B4318" s="678"/>
    </row>
    <row r="4319" spans="2:2">
      <c r="B4319" s="678"/>
    </row>
    <row r="4320" spans="2:2">
      <c r="B4320" s="678"/>
    </row>
    <row r="4321" spans="2:2">
      <c r="B4321" s="678"/>
    </row>
    <row r="4322" spans="2:2">
      <c r="B4322" s="678"/>
    </row>
    <row r="4323" spans="2:2">
      <c r="B4323" s="678"/>
    </row>
    <row r="4324" spans="2:2">
      <c r="B4324" s="678"/>
    </row>
    <row r="4325" spans="2:2">
      <c r="B4325" s="678"/>
    </row>
    <row r="4326" spans="2:2">
      <c r="B4326" s="678"/>
    </row>
    <row r="4327" spans="2:2">
      <c r="B4327" s="678"/>
    </row>
    <row r="4328" spans="2:2">
      <c r="B4328" s="678"/>
    </row>
    <row r="4329" spans="2:2">
      <c r="B4329" s="678"/>
    </row>
    <row r="4330" spans="2:2">
      <c r="B4330" s="678"/>
    </row>
    <row r="4331" spans="2:2">
      <c r="B4331" s="678"/>
    </row>
    <row r="4332" spans="2:2">
      <c r="B4332" s="678"/>
    </row>
    <row r="4333" spans="2:2">
      <c r="B4333" s="678"/>
    </row>
    <row r="4334" spans="2:2">
      <c r="B4334" s="678"/>
    </row>
    <row r="4335" spans="2:2">
      <c r="B4335" s="678"/>
    </row>
    <row r="4336" spans="2:2">
      <c r="B4336" s="678"/>
    </row>
    <row r="4337" spans="2:2">
      <c r="B4337" s="678"/>
    </row>
    <row r="4338" spans="2:2">
      <c r="B4338" s="678"/>
    </row>
    <row r="4339" spans="2:2">
      <c r="B4339" s="678"/>
    </row>
    <row r="4340" spans="2:2">
      <c r="B4340" s="678"/>
    </row>
    <row r="4341" spans="2:2">
      <c r="B4341" s="678"/>
    </row>
    <row r="4342" spans="2:2">
      <c r="B4342" s="678"/>
    </row>
    <row r="4343" spans="2:2">
      <c r="B4343" s="678"/>
    </row>
    <row r="4344" spans="2:2">
      <c r="B4344" s="678"/>
    </row>
    <row r="4345" spans="2:2">
      <c r="B4345" s="678"/>
    </row>
    <row r="4346" spans="2:2">
      <c r="B4346" s="678"/>
    </row>
    <row r="4347" spans="2:2">
      <c r="B4347" s="678"/>
    </row>
    <row r="4348" spans="2:2">
      <c r="B4348" s="678"/>
    </row>
    <row r="4349" spans="2:2">
      <c r="B4349" s="678"/>
    </row>
    <row r="4350" spans="2:2">
      <c r="B4350" s="678"/>
    </row>
    <row r="4351" spans="2:2">
      <c r="B4351" s="678"/>
    </row>
    <row r="4352" spans="2:2">
      <c r="B4352" s="678"/>
    </row>
    <row r="4353" spans="2:2">
      <c r="B4353" s="678"/>
    </row>
    <row r="4354" spans="2:2">
      <c r="B4354" s="678"/>
    </row>
    <row r="4355" spans="2:2">
      <c r="B4355" s="678"/>
    </row>
    <row r="4356" spans="2:2">
      <c r="B4356" s="678"/>
    </row>
    <row r="4357" spans="2:2">
      <c r="B4357" s="678"/>
    </row>
    <row r="4358" spans="2:2">
      <c r="B4358" s="678"/>
    </row>
    <row r="4359" spans="2:2">
      <c r="B4359" s="678"/>
    </row>
    <row r="4360" spans="2:2">
      <c r="B4360" s="678"/>
    </row>
    <row r="4361" spans="2:2">
      <c r="B4361" s="678"/>
    </row>
    <row r="4362" spans="2:2">
      <c r="B4362" s="678"/>
    </row>
    <row r="4363" spans="2:2">
      <c r="B4363" s="678"/>
    </row>
    <row r="4364" spans="2:2">
      <c r="B4364" s="678"/>
    </row>
    <row r="4365" spans="2:2">
      <c r="B4365" s="678"/>
    </row>
    <row r="4366" spans="2:2">
      <c r="B4366" s="678"/>
    </row>
    <row r="4367" spans="2:2">
      <c r="B4367" s="678"/>
    </row>
    <row r="4368" spans="2:2">
      <c r="B4368" s="678"/>
    </row>
    <row r="4369" spans="2:2">
      <c r="B4369" s="678"/>
    </row>
    <row r="4370" spans="2:2">
      <c r="B4370" s="678"/>
    </row>
    <row r="4371" spans="2:2">
      <c r="B4371" s="678"/>
    </row>
    <row r="4372" spans="2:2">
      <c r="B4372" s="678"/>
    </row>
    <row r="4373" spans="2:2">
      <c r="B4373" s="678"/>
    </row>
    <row r="4374" spans="2:2">
      <c r="B4374" s="678"/>
    </row>
    <row r="4375" spans="2:2">
      <c r="B4375" s="678"/>
    </row>
    <row r="4376" spans="2:2">
      <c r="B4376" s="678"/>
    </row>
    <row r="4377" spans="2:2">
      <c r="B4377" s="678"/>
    </row>
    <row r="4378" spans="2:2">
      <c r="B4378" s="678"/>
    </row>
    <row r="4379" spans="2:2">
      <c r="B4379" s="678"/>
    </row>
    <row r="4380" spans="2:2">
      <c r="B4380" s="678"/>
    </row>
    <row r="4381" spans="2:2">
      <c r="B4381" s="678"/>
    </row>
    <row r="4382" spans="2:2">
      <c r="B4382" s="678"/>
    </row>
    <row r="4383" spans="2:2">
      <c r="B4383" s="678"/>
    </row>
    <row r="4384" spans="2:2">
      <c r="B4384" s="678"/>
    </row>
    <row r="4385" spans="2:2">
      <c r="B4385" s="678"/>
    </row>
    <row r="4386" spans="2:2">
      <c r="B4386" s="678"/>
    </row>
    <row r="4387" spans="2:2">
      <c r="B4387" s="678"/>
    </row>
    <row r="4388" spans="2:2">
      <c r="B4388" s="678"/>
    </row>
    <row r="4389" spans="2:2">
      <c r="B4389" s="678"/>
    </row>
    <row r="4390" spans="2:2">
      <c r="B4390" s="678"/>
    </row>
    <row r="4391" spans="2:2">
      <c r="B4391" s="678"/>
    </row>
    <row r="4392" spans="2:2">
      <c r="B4392" s="678"/>
    </row>
    <row r="4393" spans="2:2">
      <c r="B4393" s="678"/>
    </row>
    <row r="4394" spans="2:2">
      <c r="B4394" s="678"/>
    </row>
    <row r="4395" spans="2:2">
      <c r="B4395" s="678"/>
    </row>
    <row r="4396" spans="2:2">
      <c r="B4396" s="678"/>
    </row>
    <row r="4397" spans="2:2">
      <c r="B4397" s="678"/>
    </row>
    <row r="4398" spans="2:2">
      <c r="B4398" s="678"/>
    </row>
    <row r="4399" spans="2:2">
      <c r="B4399" s="678"/>
    </row>
    <row r="4400" spans="2:2">
      <c r="B4400" s="678"/>
    </row>
    <row r="4401" spans="2:2">
      <c r="B4401" s="678"/>
    </row>
    <row r="4402" spans="2:2">
      <c r="B4402" s="678"/>
    </row>
    <row r="4403" spans="2:2">
      <c r="B4403" s="678"/>
    </row>
    <row r="4404" spans="2:2">
      <c r="B4404" s="678"/>
    </row>
    <row r="4405" spans="2:2">
      <c r="B4405" s="678"/>
    </row>
    <row r="4406" spans="2:2">
      <c r="B4406" s="678"/>
    </row>
    <row r="4407" spans="2:2">
      <c r="B4407" s="678"/>
    </row>
    <row r="4408" spans="2:2">
      <c r="B4408" s="678"/>
    </row>
    <row r="4409" spans="2:2">
      <c r="B4409" s="678"/>
    </row>
    <row r="4410" spans="2:2">
      <c r="B4410" s="678"/>
    </row>
    <row r="4411" spans="2:2">
      <c r="B4411" s="678"/>
    </row>
    <row r="4412" spans="2:2">
      <c r="B4412" s="678"/>
    </row>
    <row r="4413" spans="2:2">
      <c r="B4413" s="678"/>
    </row>
    <row r="4414" spans="2:2">
      <c r="B4414" s="678"/>
    </row>
    <row r="4415" spans="2:2">
      <c r="B4415" s="678"/>
    </row>
    <row r="4416" spans="2:2">
      <c r="B4416" s="678"/>
    </row>
    <row r="4417" spans="2:2">
      <c r="B4417" s="678"/>
    </row>
    <row r="4418" spans="2:2">
      <c r="B4418" s="678"/>
    </row>
    <row r="4419" spans="2:2">
      <c r="B4419" s="678"/>
    </row>
    <row r="4420" spans="2:2">
      <c r="B4420" s="678"/>
    </row>
    <row r="4421" spans="2:2">
      <c r="B4421" s="678"/>
    </row>
    <row r="4422" spans="2:2">
      <c r="B4422" s="678"/>
    </row>
    <row r="4423" spans="2:2">
      <c r="B4423" s="678"/>
    </row>
    <row r="4424" spans="2:2">
      <c r="B4424" s="678"/>
    </row>
    <row r="4425" spans="2:2">
      <c r="B4425" s="678"/>
    </row>
    <row r="4426" spans="2:2">
      <c r="B4426" s="678"/>
    </row>
    <row r="4427" spans="2:2">
      <c r="B4427" s="678"/>
    </row>
    <row r="4428" spans="2:2">
      <c r="B4428" s="678"/>
    </row>
    <row r="4429" spans="2:2">
      <c r="B4429" s="678"/>
    </row>
    <row r="4430" spans="2:2">
      <c r="B4430" s="678"/>
    </row>
    <row r="4431" spans="2:2">
      <c r="B4431" s="678"/>
    </row>
    <row r="4432" spans="2:2">
      <c r="B4432" s="678"/>
    </row>
    <row r="4433" spans="2:2">
      <c r="B4433" s="678"/>
    </row>
    <row r="4434" spans="2:2">
      <c r="B4434" s="678"/>
    </row>
    <row r="4435" spans="2:2">
      <c r="B4435" s="678"/>
    </row>
    <row r="4436" spans="2:2">
      <c r="B4436" s="678"/>
    </row>
    <row r="4437" spans="2:2">
      <c r="B4437" s="678"/>
    </row>
    <row r="4438" spans="2:2">
      <c r="B4438" s="678"/>
    </row>
    <row r="4439" spans="2:2">
      <c r="B4439" s="678"/>
    </row>
    <row r="4440" spans="2:2">
      <c r="B4440" s="678"/>
    </row>
    <row r="4441" spans="2:2">
      <c r="B4441" s="678"/>
    </row>
    <row r="4442" spans="2:2">
      <c r="B4442" s="678"/>
    </row>
    <row r="4443" spans="2:2">
      <c r="B4443" s="678"/>
    </row>
    <row r="4444" spans="2:2">
      <c r="B4444" s="678"/>
    </row>
    <row r="4445" spans="2:2">
      <c r="B4445" s="678"/>
    </row>
    <row r="4446" spans="2:2">
      <c r="B4446" s="678"/>
    </row>
    <row r="4447" spans="2:2">
      <c r="B4447" s="678"/>
    </row>
    <row r="4448" spans="2:2">
      <c r="B4448" s="678"/>
    </row>
    <row r="4449" spans="2:2">
      <c r="B4449" s="678"/>
    </row>
    <row r="4450" spans="2:2">
      <c r="B4450" s="678"/>
    </row>
    <row r="4451" spans="2:2">
      <c r="B4451" s="678"/>
    </row>
    <row r="4452" spans="2:2">
      <c r="B4452" s="678"/>
    </row>
    <row r="4453" spans="2:2">
      <c r="B4453" s="678"/>
    </row>
    <row r="4454" spans="2:2">
      <c r="B4454" s="678"/>
    </row>
    <row r="4455" spans="2:2">
      <c r="B4455" s="678"/>
    </row>
    <row r="4456" spans="2:2">
      <c r="B4456" s="678"/>
    </row>
    <row r="4457" spans="2:2">
      <c r="B4457" s="678"/>
    </row>
    <row r="4458" spans="2:2">
      <c r="B4458" s="678"/>
    </row>
    <row r="4459" spans="2:2">
      <c r="B4459" s="678"/>
    </row>
    <row r="4460" spans="2:2">
      <c r="B4460" s="678"/>
    </row>
    <row r="4461" spans="2:2">
      <c r="B4461" s="678"/>
    </row>
    <row r="4462" spans="2:2">
      <c r="B4462" s="678"/>
    </row>
    <row r="4463" spans="2:2">
      <c r="B4463" s="678"/>
    </row>
    <row r="4464" spans="2:2">
      <c r="B4464" s="678"/>
    </row>
    <row r="4465" spans="2:2">
      <c r="B4465" s="678"/>
    </row>
    <row r="4466" spans="2:2">
      <c r="B4466" s="678"/>
    </row>
    <row r="4467" spans="2:2">
      <c r="B4467" s="678"/>
    </row>
    <row r="4468" spans="2:2">
      <c r="B4468" s="678"/>
    </row>
    <row r="4469" spans="2:2">
      <c r="B4469" s="678"/>
    </row>
    <row r="4470" spans="2:2">
      <c r="B4470" s="678"/>
    </row>
    <row r="4471" spans="2:2">
      <c r="B4471" s="678"/>
    </row>
    <row r="4472" spans="2:2">
      <c r="B4472" s="678"/>
    </row>
    <row r="4473" spans="2:2">
      <c r="B4473" s="678"/>
    </row>
    <row r="4474" spans="2:2">
      <c r="B4474" s="678"/>
    </row>
    <row r="4475" spans="2:2">
      <c r="B4475" s="678"/>
    </row>
    <row r="4476" spans="2:2">
      <c r="B4476" s="678"/>
    </row>
    <row r="4477" spans="2:2">
      <c r="B4477" s="678"/>
    </row>
    <row r="4478" spans="2:2">
      <c r="B4478" s="678"/>
    </row>
    <row r="4479" spans="2:2">
      <c r="B4479" s="678"/>
    </row>
    <row r="4480" spans="2:2">
      <c r="B4480" s="678"/>
    </row>
    <row r="4481" spans="2:2">
      <c r="B4481" s="678"/>
    </row>
    <row r="4482" spans="2:2">
      <c r="B4482" s="678"/>
    </row>
    <row r="4483" spans="2:2">
      <c r="B4483" s="678"/>
    </row>
    <row r="4484" spans="2:2">
      <c r="B4484" s="678"/>
    </row>
    <row r="4485" spans="2:2">
      <c r="B4485" s="678"/>
    </row>
    <row r="4486" spans="2:2">
      <c r="B4486" s="678"/>
    </row>
    <row r="4487" spans="2:2">
      <c r="B4487" s="678"/>
    </row>
    <row r="4488" spans="2:2">
      <c r="B4488" s="678"/>
    </row>
    <row r="4489" spans="2:2">
      <c r="B4489" s="678"/>
    </row>
    <row r="4490" spans="2:2">
      <c r="B4490" s="678"/>
    </row>
    <row r="4491" spans="2:2">
      <c r="B4491" s="678"/>
    </row>
    <row r="4492" spans="2:2">
      <c r="B4492" s="678"/>
    </row>
    <row r="4493" spans="2:2">
      <c r="B4493" s="678"/>
    </row>
    <row r="4494" spans="2:2">
      <c r="B4494" s="678"/>
    </row>
    <row r="4495" spans="2:2">
      <c r="B4495" s="678"/>
    </row>
    <row r="4496" spans="2:2">
      <c r="B4496" s="678"/>
    </row>
    <row r="4497" spans="2:2">
      <c r="B4497" s="678"/>
    </row>
    <row r="4498" spans="2:2">
      <c r="B4498" s="678"/>
    </row>
    <row r="4499" spans="2:2">
      <c r="B4499" s="678"/>
    </row>
    <row r="4500" spans="2:2">
      <c r="B4500" s="678"/>
    </row>
    <row r="4501" spans="2:2">
      <c r="B4501" s="678"/>
    </row>
    <row r="4502" spans="2:2">
      <c r="B4502" s="678"/>
    </row>
    <row r="4503" spans="2:2">
      <c r="B4503" s="678"/>
    </row>
    <row r="4504" spans="2:2">
      <c r="B4504" s="678"/>
    </row>
    <row r="4505" spans="2:2">
      <c r="B4505" s="678"/>
    </row>
    <row r="4506" spans="2:2">
      <c r="B4506" s="678"/>
    </row>
    <row r="4507" spans="2:2">
      <c r="B4507" s="678"/>
    </row>
    <row r="4508" spans="2:2">
      <c r="B4508" s="678"/>
    </row>
    <row r="4509" spans="2:2">
      <c r="B4509" s="678"/>
    </row>
    <row r="4510" spans="2:2">
      <c r="B4510" s="678"/>
    </row>
    <row r="4511" spans="2:2">
      <c r="B4511" s="678"/>
    </row>
    <row r="4512" spans="2:2">
      <c r="B4512" s="678"/>
    </row>
    <row r="4513" spans="2:2">
      <c r="B4513" s="678"/>
    </row>
    <row r="4514" spans="2:2">
      <c r="B4514" s="678"/>
    </row>
    <row r="4515" spans="2:2">
      <c r="B4515" s="678"/>
    </row>
    <row r="4516" spans="2:2">
      <c r="B4516" s="678"/>
    </row>
    <row r="4517" spans="2:2">
      <c r="B4517" s="678"/>
    </row>
    <row r="4518" spans="2:2">
      <c r="B4518" s="678"/>
    </row>
    <row r="4519" spans="2:2">
      <c r="B4519" s="678"/>
    </row>
    <row r="4520" spans="2:2">
      <c r="B4520" s="678"/>
    </row>
    <row r="4521" spans="2:2">
      <c r="B4521" s="678"/>
    </row>
    <row r="4522" spans="2:2">
      <c r="B4522" s="678"/>
    </row>
    <row r="4523" spans="2:2">
      <c r="B4523" s="678"/>
    </row>
    <row r="4524" spans="2:2">
      <c r="B4524" s="678"/>
    </row>
    <row r="4525" spans="2:2">
      <c r="B4525" s="678"/>
    </row>
    <row r="4526" spans="2:2">
      <c r="B4526" s="678"/>
    </row>
    <row r="4527" spans="2:2">
      <c r="B4527" s="678"/>
    </row>
    <row r="4528" spans="2:2">
      <c r="B4528" s="678"/>
    </row>
    <row r="4529" spans="2:2">
      <c r="B4529" s="678"/>
    </row>
    <row r="4530" spans="2:2">
      <c r="B4530" s="678"/>
    </row>
    <row r="4531" spans="2:2">
      <c r="B4531" s="678"/>
    </row>
    <row r="4532" spans="2:2">
      <c r="B4532" s="678"/>
    </row>
    <row r="4533" spans="2:2">
      <c r="B4533" s="678"/>
    </row>
    <row r="4534" spans="2:2">
      <c r="B4534" s="678"/>
    </row>
    <row r="4535" spans="2:2">
      <c r="B4535" s="678"/>
    </row>
    <row r="4536" spans="2:2">
      <c r="B4536" s="678"/>
    </row>
    <row r="4537" spans="2:2">
      <c r="B4537" s="678"/>
    </row>
    <row r="4538" spans="2:2">
      <c r="B4538" s="678"/>
    </row>
    <row r="4539" spans="2:2">
      <c r="B4539" s="678"/>
    </row>
    <row r="4540" spans="2:2">
      <c r="B4540" s="678"/>
    </row>
    <row r="4541" spans="2:2">
      <c r="B4541" s="678"/>
    </row>
    <row r="4542" spans="2:2">
      <c r="B4542" s="678"/>
    </row>
    <row r="4543" spans="2:2">
      <c r="B4543" s="678"/>
    </row>
    <row r="4544" spans="2:2">
      <c r="B4544" s="678"/>
    </row>
    <row r="4545" spans="2:2">
      <c r="B4545" s="678"/>
    </row>
    <row r="4546" spans="2:2">
      <c r="B4546" s="678"/>
    </row>
    <row r="4547" spans="2:2">
      <c r="B4547" s="678"/>
    </row>
    <row r="4548" spans="2:2">
      <c r="B4548" s="678"/>
    </row>
    <row r="4549" spans="2:2">
      <c r="B4549" s="678"/>
    </row>
    <row r="4550" spans="2:2">
      <c r="B4550" s="678"/>
    </row>
    <row r="4551" spans="2:2">
      <c r="B4551" s="678"/>
    </row>
    <row r="4552" spans="2:2">
      <c r="B4552" s="678"/>
    </row>
    <row r="4553" spans="2:2">
      <c r="B4553" s="678"/>
    </row>
    <row r="4554" spans="2:2">
      <c r="B4554" s="678"/>
    </row>
    <row r="4555" spans="2:2">
      <c r="B4555" s="678"/>
    </row>
    <row r="4556" spans="2:2">
      <c r="B4556" s="678"/>
    </row>
    <row r="4557" spans="2:2">
      <c r="B4557" s="678"/>
    </row>
    <row r="4558" spans="2:2">
      <c r="B4558" s="678"/>
    </row>
    <row r="4559" spans="2:2">
      <c r="B4559" s="678"/>
    </row>
    <row r="4560" spans="2:2">
      <c r="B4560" s="678"/>
    </row>
    <row r="4561" spans="2:2">
      <c r="B4561" s="678"/>
    </row>
    <row r="4562" spans="2:2">
      <c r="B4562" s="678"/>
    </row>
    <row r="4563" spans="2:2">
      <c r="B4563" s="678"/>
    </row>
    <row r="4564" spans="2:2">
      <c r="B4564" s="678"/>
    </row>
    <row r="4565" spans="2:2">
      <c r="B4565" s="678"/>
    </row>
    <row r="4566" spans="2:2">
      <c r="B4566" s="678"/>
    </row>
    <row r="4567" spans="2:2">
      <c r="B4567" s="678"/>
    </row>
    <row r="4568" spans="2:2">
      <c r="B4568" s="678"/>
    </row>
    <row r="4569" spans="2:2">
      <c r="B4569" s="678"/>
    </row>
    <row r="4570" spans="2:2">
      <c r="B4570" s="678"/>
    </row>
    <row r="4571" spans="2:2">
      <c r="B4571" s="678"/>
    </row>
    <row r="4572" spans="2:2">
      <c r="B4572" s="678"/>
    </row>
    <row r="4573" spans="2:2">
      <c r="B4573" s="678"/>
    </row>
    <row r="4574" spans="2:2">
      <c r="B4574" s="678"/>
    </row>
    <row r="4575" spans="2:2">
      <c r="B4575" s="678"/>
    </row>
    <row r="4576" spans="2:2">
      <c r="B4576" s="678"/>
    </row>
    <row r="4577" spans="2:2">
      <c r="B4577" s="678"/>
    </row>
    <row r="4578" spans="2:2">
      <c r="B4578" s="678"/>
    </row>
    <row r="4579" spans="2:2">
      <c r="B4579" s="678"/>
    </row>
    <row r="4580" spans="2:2">
      <c r="B4580" s="678"/>
    </row>
    <row r="4581" spans="2:2">
      <c r="B4581" s="678"/>
    </row>
    <row r="4582" spans="2:2">
      <c r="B4582" s="678"/>
    </row>
    <row r="4583" spans="2:2">
      <c r="B4583" s="678"/>
    </row>
    <row r="4584" spans="2:2">
      <c r="B4584" s="678"/>
    </row>
    <row r="4585" spans="2:2">
      <c r="B4585" s="678"/>
    </row>
    <row r="4586" spans="2:2">
      <c r="B4586" s="678"/>
    </row>
    <row r="4587" spans="2:2">
      <c r="B4587" s="678"/>
    </row>
    <row r="4588" spans="2:2">
      <c r="B4588" s="678"/>
    </row>
    <row r="4589" spans="2:2">
      <c r="B4589" s="678"/>
    </row>
    <row r="4590" spans="2:2">
      <c r="B4590" s="678"/>
    </row>
    <row r="4591" spans="2:2">
      <c r="B4591" s="678"/>
    </row>
    <row r="4592" spans="2:2">
      <c r="B4592" s="678"/>
    </row>
    <row r="4593" spans="2:2">
      <c r="B4593" s="678"/>
    </row>
    <row r="4594" spans="2:2">
      <c r="B4594" s="678"/>
    </row>
    <row r="4595" spans="2:2">
      <c r="B4595" s="678"/>
    </row>
    <row r="4596" spans="2:2">
      <c r="B4596" s="678"/>
    </row>
    <row r="4597" spans="2:2">
      <c r="B4597" s="678"/>
    </row>
    <row r="4598" spans="2:2">
      <c r="B4598" s="678"/>
    </row>
    <row r="4599" spans="2:2">
      <c r="B4599" s="678"/>
    </row>
    <row r="4600" spans="2:2">
      <c r="B4600" s="678"/>
    </row>
    <row r="4601" spans="2:2">
      <c r="B4601" s="678"/>
    </row>
    <row r="4602" spans="2:2">
      <c r="B4602" s="678"/>
    </row>
    <row r="4603" spans="2:2">
      <c r="B4603" s="678"/>
    </row>
    <row r="4604" spans="2:2">
      <c r="B4604" s="678"/>
    </row>
    <row r="4605" spans="2:2">
      <c r="B4605" s="678"/>
    </row>
    <row r="4606" spans="2:2">
      <c r="B4606" s="678"/>
    </row>
    <row r="4607" spans="2:2">
      <c r="B4607" s="678"/>
    </row>
    <row r="4608" spans="2:2">
      <c r="B4608" s="678"/>
    </row>
    <row r="4609" spans="2:2">
      <c r="B4609" s="678"/>
    </row>
    <row r="4610" spans="2:2">
      <c r="B4610" s="678"/>
    </row>
    <row r="4611" spans="2:2">
      <c r="B4611" s="678"/>
    </row>
    <row r="4612" spans="2:2">
      <c r="B4612" s="678"/>
    </row>
    <row r="4613" spans="2:2">
      <c r="B4613" s="678"/>
    </row>
    <row r="4614" spans="2:2">
      <c r="B4614" s="678"/>
    </row>
    <row r="4615" spans="2:2">
      <c r="B4615" s="678"/>
    </row>
    <row r="4616" spans="2:2">
      <c r="B4616" s="678"/>
    </row>
    <row r="4617" spans="2:2">
      <c r="B4617" s="678"/>
    </row>
    <row r="4618" spans="2:2">
      <c r="B4618" s="678"/>
    </row>
    <row r="4619" spans="2:2">
      <c r="B4619" s="678"/>
    </row>
    <row r="4620" spans="2:2">
      <c r="B4620" s="678"/>
    </row>
    <row r="4621" spans="2:2">
      <c r="B4621" s="678"/>
    </row>
    <row r="4622" spans="2:2">
      <c r="B4622" s="678"/>
    </row>
    <row r="4623" spans="2:2">
      <c r="B4623" s="678"/>
    </row>
    <row r="4624" spans="2:2">
      <c r="B4624" s="678"/>
    </row>
    <row r="4625" spans="2:2">
      <c r="B4625" s="678"/>
    </row>
    <row r="4626" spans="2:2">
      <c r="B4626" s="678"/>
    </row>
    <row r="4627" spans="2:2">
      <c r="B4627" s="678"/>
    </row>
    <row r="4628" spans="2:2">
      <c r="B4628" s="678"/>
    </row>
    <row r="4629" spans="2:2">
      <c r="B4629" s="678"/>
    </row>
    <row r="4630" spans="2:2">
      <c r="B4630" s="678"/>
    </row>
    <row r="4631" spans="2:2">
      <c r="B4631" s="678"/>
    </row>
    <row r="4632" spans="2:2">
      <c r="B4632" s="678"/>
    </row>
    <row r="4633" spans="2:2">
      <c r="B4633" s="678"/>
    </row>
    <row r="4634" spans="2:2">
      <c r="B4634" s="678"/>
    </row>
    <row r="4635" spans="2:2">
      <c r="B4635" s="678"/>
    </row>
    <row r="4636" spans="2:2">
      <c r="B4636" s="678"/>
    </row>
    <row r="4637" spans="2:2">
      <c r="B4637" s="678"/>
    </row>
    <row r="4638" spans="2:2">
      <c r="B4638" s="678"/>
    </row>
    <row r="4639" spans="2:2">
      <c r="B4639" s="678"/>
    </row>
    <row r="4640" spans="2:2">
      <c r="B4640" s="678"/>
    </row>
    <row r="4641" spans="2:2">
      <c r="B4641" s="678"/>
    </row>
    <row r="4642" spans="2:2">
      <c r="B4642" s="678"/>
    </row>
    <row r="4643" spans="2:2">
      <c r="B4643" s="678"/>
    </row>
    <row r="4644" spans="2:2">
      <c r="B4644" s="678"/>
    </row>
    <row r="4645" spans="2:2">
      <c r="B4645" s="678"/>
    </row>
    <row r="4646" spans="2:2">
      <c r="B4646" s="678"/>
    </row>
    <row r="4647" spans="2:2">
      <c r="B4647" s="678"/>
    </row>
    <row r="4648" spans="2:2">
      <c r="B4648" s="678"/>
    </row>
    <row r="4649" spans="2:2">
      <c r="B4649" s="678"/>
    </row>
    <row r="4650" spans="2:2">
      <c r="B4650" s="678"/>
    </row>
    <row r="4651" spans="2:2">
      <c r="B4651" s="678"/>
    </row>
    <row r="4652" spans="2:2">
      <c r="B4652" s="678"/>
    </row>
    <row r="4653" spans="2:2">
      <c r="B4653" s="678"/>
    </row>
    <row r="4654" spans="2:2">
      <c r="B4654" s="678"/>
    </row>
    <row r="4655" spans="2:2">
      <c r="B4655" s="678"/>
    </row>
    <row r="4656" spans="2:2">
      <c r="B4656" s="678"/>
    </row>
    <row r="4657" spans="2:2">
      <c r="B4657" s="678"/>
    </row>
    <row r="4658" spans="2:2">
      <c r="B4658" s="678"/>
    </row>
    <row r="4659" spans="2:2">
      <c r="B4659" s="678"/>
    </row>
    <row r="4660" spans="2:2">
      <c r="B4660" s="678"/>
    </row>
    <row r="4661" spans="2:2">
      <c r="B4661" s="678"/>
    </row>
    <row r="4662" spans="2:2">
      <c r="B4662" s="678"/>
    </row>
    <row r="4663" spans="2:2">
      <c r="B4663" s="678"/>
    </row>
    <row r="4664" spans="2:2">
      <c r="B4664" s="678"/>
    </row>
    <row r="4665" spans="2:2">
      <c r="B4665" s="678"/>
    </row>
    <row r="4666" spans="2:2">
      <c r="B4666" s="678"/>
    </row>
    <row r="4667" spans="2:2">
      <c r="B4667" s="678"/>
    </row>
    <row r="4668" spans="2:2">
      <c r="B4668" s="678"/>
    </row>
    <row r="4669" spans="2:2">
      <c r="B4669" s="678"/>
    </row>
    <row r="4670" spans="2:2">
      <c r="B4670" s="678"/>
    </row>
    <row r="4671" spans="2:2">
      <c r="B4671" s="678"/>
    </row>
    <row r="4672" spans="2:2">
      <c r="B4672" s="678"/>
    </row>
    <row r="4673" spans="2:2">
      <c r="B4673" s="678"/>
    </row>
    <row r="4674" spans="2:2">
      <c r="B4674" s="678"/>
    </row>
    <row r="4675" spans="2:2">
      <c r="B4675" s="678"/>
    </row>
    <row r="4676" spans="2:2">
      <c r="B4676" s="678"/>
    </row>
    <row r="4677" spans="2:2">
      <c r="B4677" s="678"/>
    </row>
    <row r="4678" spans="2:2">
      <c r="B4678" s="678"/>
    </row>
    <row r="4679" spans="2:2">
      <c r="B4679" s="678"/>
    </row>
    <row r="4680" spans="2:2">
      <c r="B4680" s="678"/>
    </row>
    <row r="4681" spans="2:2">
      <c r="B4681" s="678"/>
    </row>
    <row r="4682" spans="2:2">
      <c r="B4682" s="678"/>
    </row>
    <row r="4683" spans="2:2">
      <c r="B4683" s="678"/>
    </row>
    <row r="4684" spans="2:2">
      <c r="B4684" s="678"/>
    </row>
    <row r="4685" spans="2:2">
      <c r="B4685" s="678"/>
    </row>
    <row r="4686" spans="2:2">
      <c r="B4686" s="678"/>
    </row>
    <row r="4687" spans="2:2">
      <c r="B4687" s="678"/>
    </row>
    <row r="4688" spans="2:2">
      <c r="B4688" s="678"/>
    </row>
    <row r="4689" spans="2:2">
      <c r="B4689" s="678"/>
    </row>
    <row r="4690" spans="2:2">
      <c r="B4690" s="678"/>
    </row>
    <row r="4691" spans="2:2">
      <c r="B4691" s="678"/>
    </row>
    <row r="4692" spans="2:2">
      <c r="B4692" s="678"/>
    </row>
    <row r="4693" spans="2:2">
      <c r="B4693" s="678"/>
    </row>
    <row r="4694" spans="2:2">
      <c r="B4694" s="678"/>
    </row>
    <row r="4695" spans="2:2">
      <c r="B4695" s="678"/>
    </row>
    <row r="4696" spans="2:2">
      <c r="B4696" s="678"/>
    </row>
    <row r="4697" spans="2:2">
      <c r="B4697" s="678"/>
    </row>
    <row r="4698" spans="2:2">
      <c r="B4698" s="678"/>
    </row>
    <row r="4699" spans="2:2">
      <c r="B4699" s="678"/>
    </row>
    <row r="4700" spans="2:2">
      <c r="B4700" s="678"/>
    </row>
    <row r="4701" spans="2:2">
      <c r="B4701" s="678"/>
    </row>
    <row r="4702" spans="2:2">
      <c r="B4702" s="678"/>
    </row>
    <row r="4703" spans="2:2">
      <c r="B4703" s="678"/>
    </row>
    <row r="4704" spans="2:2">
      <c r="B4704" s="678"/>
    </row>
    <row r="4705" spans="2:2">
      <c r="B4705" s="678"/>
    </row>
    <row r="4706" spans="2:2">
      <c r="B4706" s="678"/>
    </row>
    <row r="4707" spans="2:2">
      <c r="B4707" s="678"/>
    </row>
    <row r="4708" spans="2:2">
      <c r="B4708" s="678"/>
    </row>
    <row r="4709" spans="2:2">
      <c r="B4709" s="678"/>
    </row>
    <row r="4710" spans="2:2">
      <c r="B4710" s="678"/>
    </row>
    <row r="4711" spans="2:2">
      <c r="B4711" s="678"/>
    </row>
    <row r="4712" spans="2:2">
      <c r="B4712" s="678"/>
    </row>
    <row r="4713" spans="2:2">
      <c r="B4713" s="678"/>
    </row>
    <row r="4714" spans="2:2">
      <c r="B4714" s="678"/>
    </row>
    <row r="4715" spans="2:2">
      <c r="B4715" s="678"/>
    </row>
    <row r="4716" spans="2:2">
      <c r="B4716" s="678"/>
    </row>
    <row r="4717" spans="2:2">
      <c r="B4717" s="678"/>
    </row>
    <row r="4718" spans="2:2">
      <c r="B4718" s="678"/>
    </row>
    <row r="4719" spans="2:2">
      <c r="B4719" s="678"/>
    </row>
    <row r="4720" spans="2:2">
      <c r="B4720" s="678"/>
    </row>
    <row r="4721" spans="2:2">
      <c r="B4721" s="678"/>
    </row>
    <row r="4722" spans="2:2">
      <c r="B4722" s="678"/>
    </row>
    <row r="4723" spans="2:2">
      <c r="B4723" s="678"/>
    </row>
    <row r="4724" spans="2:2">
      <c r="B4724" s="678"/>
    </row>
    <row r="4725" spans="2:2">
      <c r="B4725" s="678"/>
    </row>
    <row r="4726" spans="2:2">
      <c r="B4726" s="678"/>
    </row>
    <row r="4727" spans="2:2">
      <c r="B4727" s="678"/>
    </row>
    <row r="4728" spans="2:2">
      <c r="B4728" s="678"/>
    </row>
    <row r="4729" spans="2:2">
      <c r="B4729" s="678"/>
    </row>
    <row r="4730" spans="2:2">
      <c r="B4730" s="678"/>
    </row>
    <row r="4731" spans="2:2">
      <c r="B4731" s="678"/>
    </row>
    <row r="4732" spans="2:2">
      <c r="B4732" s="678"/>
    </row>
    <row r="4733" spans="2:2">
      <c r="B4733" s="678"/>
    </row>
    <row r="4734" spans="2:2">
      <c r="B4734" s="678"/>
    </row>
    <row r="4735" spans="2:2">
      <c r="B4735" s="678"/>
    </row>
    <row r="4736" spans="2:2">
      <c r="B4736" s="678"/>
    </row>
    <row r="4737" spans="2:2">
      <c r="B4737" s="678"/>
    </row>
    <row r="4738" spans="2:2">
      <c r="B4738" s="678"/>
    </row>
    <row r="4739" spans="2:2">
      <c r="B4739" s="678"/>
    </row>
    <row r="4740" spans="2:2">
      <c r="B4740" s="678"/>
    </row>
    <row r="4741" spans="2:2">
      <c r="B4741" s="678"/>
    </row>
    <row r="4742" spans="2:2">
      <c r="B4742" s="678"/>
    </row>
    <row r="4743" spans="2:2">
      <c r="B4743" s="678"/>
    </row>
    <row r="4744" spans="2:2">
      <c r="B4744" s="678"/>
    </row>
    <row r="4745" spans="2:2">
      <c r="B4745" s="678"/>
    </row>
    <row r="4746" spans="2:2">
      <c r="B4746" s="678"/>
    </row>
    <row r="4747" spans="2:2">
      <c r="B4747" s="678"/>
    </row>
    <row r="4748" spans="2:2">
      <c r="B4748" s="678"/>
    </row>
    <row r="4749" spans="2:2">
      <c r="B4749" s="678"/>
    </row>
    <row r="4750" spans="2:2">
      <c r="B4750" s="678"/>
    </row>
    <row r="4751" spans="2:2">
      <c r="B4751" s="678"/>
    </row>
    <row r="4752" spans="2:2">
      <c r="B4752" s="678"/>
    </row>
    <row r="4753" spans="2:2">
      <c r="B4753" s="678"/>
    </row>
    <row r="4754" spans="2:2">
      <c r="B4754" s="678"/>
    </row>
    <row r="4755" spans="2:2">
      <c r="B4755" s="678"/>
    </row>
    <row r="4756" spans="2:2">
      <c r="B4756" s="678"/>
    </row>
    <row r="4757" spans="2:2">
      <c r="B4757" s="678"/>
    </row>
    <row r="4758" spans="2:2">
      <c r="B4758" s="678"/>
    </row>
    <row r="4759" spans="2:2">
      <c r="B4759" s="678"/>
    </row>
    <row r="4760" spans="2:2">
      <c r="B4760" s="678"/>
    </row>
    <row r="4761" spans="2:2">
      <c r="B4761" s="678"/>
    </row>
    <row r="4762" spans="2:2">
      <c r="B4762" s="678"/>
    </row>
    <row r="4763" spans="2:2">
      <c r="B4763" s="678"/>
    </row>
    <row r="4764" spans="2:2">
      <c r="B4764" s="678"/>
    </row>
    <row r="4765" spans="2:2">
      <c r="B4765" s="678"/>
    </row>
    <row r="4766" spans="2:2">
      <c r="B4766" s="678"/>
    </row>
    <row r="4767" spans="2:2">
      <c r="B4767" s="678"/>
    </row>
    <row r="4768" spans="2:2">
      <c r="B4768" s="678"/>
    </row>
    <row r="4769" spans="2:2">
      <c r="B4769" s="678"/>
    </row>
    <row r="4770" spans="2:2">
      <c r="B4770" s="678"/>
    </row>
    <row r="4771" spans="2:2">
      <c r="B4771" s="678"/>
    </row>
    <row r="4772" spans="2:2">
      <c r="B4772" s="678"/>
    </row>
    <row r="4773" spans="2:2">
      <c r="B4773" s="678"/>
    </row>
    <row r="4774" spans="2:2">
      <c r="B4774" s="678"/>
    </row>
    <row r="4775" spans="2:2">
      <c r="B4775" s="678"/>
    </row>
    <row r="4776" spans="2:2">
      <c r="B4776" s="678"/>
    </row>
    <row r="4777" spans="2:2">
      <c r="B4777" s="678"/>
    </row>
    <row r="4778" spans="2:2">
      <c r="B4778" s="678"/>
    </row>
    <row r="4779" spans="2:2">
      <c r="B4779" s="678"/>
    </row>
    <row r="4780" spans="2:2">
      <c r="B4780" s="678"/>
    </row>
    <row r="4781" spans="2:2">
      <c r="B4781" s="678"/>
    </row>
    <row r="4782" spans="2:2">
      <c r="B4782" s="678"/>
    </row>
    <row r="4783" spans="2:2">
      <c r="B4783" s="678"/>
    </row>
    <row r="4784" spans="2:2">
      <c r="B4784" s="678"/>
    </row>
    <row r="4785" spans="2:2">
      <c r="B4785" s="678"/>
    </row>
    <row r="4786" spans="2:2">
      <c r="B4786" s="678"/>
    </row>
    <row r="4787" spans="2:2">
      <c r="B4787" s="678"/>
    </row>
    <row r="4788" spans="2:2">
      <c r="B4788" s="678"/>
    </row>
    <row r="4789" spans="2:2">
      <c r="B4789" s="678"/>
    </row>
    <row r="4790" spans="2:2">
      <c r="B4790" s="678"/>
    </row>
    <row r="4791" spans="2:2">
      <c r="B4791" s="678"/>
    </row>
    <row r="4792" spans="2:2">
      <c r="B4792" s="678"/>
    </row>
    <row r="4793" spans="2:2">
      <c r="B4793" s="678"/>
    </row>
    <row r="4794" spans="2:2">
      <c r="B4794" s="678"/>
    </row>
    <row r="4795" spans="2:2">
      <c r="B4795" s="678"/>
    </row>
    <row r="4796" spans="2:2">
      <c r="B4796" s="678"/>
    </row>
    <row r="4797" spans="2:2">
      <c r="B4797" s="678"/>
    </row>
    <row r="4798" spans="2:2">
      <c r="B4798" s="678"/>
    </row>
    <row r="4799" spans="2:2">
      <c r="B4799" s="678"/>
    </row>
    <row r="4800" spans="2:2">
      <c r="B4800" s="678"/>
    </row>
    <row r="4801" spans="2:2">
      <c r="B4801" s="678"/>
    </row>
    <row r="4802" spans="2:2">
      <c r="B4802" s="678"/>
    </row>
    <row r="4803" spans="2:2">
      <c r="B4803" s="678"/>
    </row>
    <row r="4804" spans="2:2">
      <c r="B4804" s="678"/>
    </row>
    <row r="4805" spans="2:2">
      <c r="B4805" s="678"/>
    </row>
    <row r="4806" spans="2:2">
      <c r="B4806" s="678"/>
    </row>
    <row r="4807" spans="2:2">
      <c r="B4807" s="678"/>
    </row>
    <row r="4808" spans="2:2">
      <c r="B4808" s="678"/>
    </row>
    <row r="4809" spans="2:2">
      <c r="B4809" s="678"/>
    </row>
    <row r="4810" spans="2:2">
      <c r="B4810" s="678"/>
    </row>
    <row r="4811" spans="2:2">
      <c r="B4811" s="678"/>
    </row>
    <row r="4812" spans="2:2">
      <c r="B4812" s="678"/>
    </row>
    <row r="4813" spans="2:2">
      <c r="B4813" s="678"/>
    </row>
    <row r="4814" spans="2:2">
      <c r="B4814" s="678"/>
    </row>
    <row r="4815" spans="2:2">
      <c r="B4815" s="678"/>
    </row>
    <row r="4816" spans="2:2">
      <c r="B4816" s="678"/>
    </row>
    <row r="4817" spans="2:2">
      <c r="B4817" s="678"/>
    </row>
    <row r="4818" spans="2:2">
      <c r="B4818" s="678"/>
    </row>
    <row r="4819" spans="2:2">
      <c r="B4819" s="678"/>
    </row>
    <row r="4820" spans="2:2">
      <c r="B4820" s="678"/>
    </row>
    <row r="4821" spans="2:2">
      <c r="B4821" s="678"/>
    </row>
    <row r="4822" spans="2:2">
      <c r="B4822" s="678"/>
    </row>
    <row r="4823" spans="2:2">
      <c r="B4823" s="678"/>
    </row>
    <row r="4824" spans="2:2">
      <c r="B4824" s="678"/>
    </row>
    <row r="4825" spans="2:2">
      <c r="B4825" s="678"/>
    </row>
    <row r="4826" spans="2:2">
      <c r="B4826" s="678"/>
    </row>
    <row r="4827" spans="2:2">
      <c r="B4827" s="678"/>
    </row>
    <row r="4828" spans="2:2">
      <c r="B4828" s="678"/>
    </row>
    <row r="4829" spans="2:2">
      <c r="B4829" s="678"/>
    </row>
    <row r="4830" spans="2:2">
      <c r="B4830" s="678"/>
    </row>
    <row r="4831" spans="2:2">
      <c r="B4831" s="678"/>
    </row>
    <row r="4832" spans="2:2">
      <c r="B4832" s="678"/>
    </row>
    <row r="4833" spans="2:2">
      <c r="B4833" s="678"/>
    </row>
    <row r="4834" spans="2:2">
      <c r="B4834" s="678"/>
    </row>
    <row r="4835" spans="2:2">
      <c r="B4835" s="678"/>
    </row>
    <row r="4836" spans="2:2">
      <c r="B4836" s="678"/>
    </row>
    <row r="4837" spans="2:2">
      <c r="B4837" s="678"/>
    </row>
    <row r="4838" spans="2:2">
      <c r="B4838" s="678"/>
    </row>
    <row r="4839" spans="2:2">
      <c r="B4839" s="678"/>
    </row>
    <row r="4840" spans="2:2">
      <c r="B4840" s="678"/>
    </row>
    <row r="4841" spans="2:2">
      <c r="B4841" s="678"/>
    </row>
    <row r="4842" spans="2:2">
      <c r="B4842" s="678"/>
    </row>
    <row r="4843" spans="2:2">
      <c r="B4843" s="678"/>
    </row>
    <row r="4844" spans="2:2">
      <c r="B4844" s="678"/>
    </row>
    <row r="4845" spans="2:2">
      <c r="B4845" s="678"/>
    </row>
    <row r="4846" spans="2:2">
      <c r="B4846" s="678"/>
    </row>
    <row r="4847" spans="2:2">
      <c r="B4847" s="678"/>
    </row>
    <row r="4848" spans="2:2">
      <c r="B4848" s="678"/>
    </row>
    <row r="4849" spans="2:2">
      <c r="B4849" s="678"/>
    </row>
    <row r="4850" spans="2:2">
      <c r="B4850" s="678"/>
    </row>
    <row r="4851" spans="2:2">
      <c r="B4851" s="678"/>
    </row>
    <row r="4852" spans="2:2">
      <c r="B4852" s="678"/>
    </row>
    <row r="4853" spans="2:2">
      <c r="B4853" s="678"/>
    </row>
    <row r="4854" spans="2:2">
      <c r="B4854" s="678"/>
    </row>
    <row r="4855" spans="2:2">
      <c r="B4855" s="678"/>
    </row>
    <row r="4856" spans="2:2">
      <c r="B4856" s="678"/>
    </row>
    <row r="4857" spans="2:2">
      <c r="B4857" s="678"/>
    </row>
    <row r="4858" spans="2:2">
      <c r="B4858" s="678"/>
    </row>
    <row r="4859" spans="2:2">
      <c r="B4859" s="678"/>
    </row>
    <row r="4860" spans="2:2">
      <c r="B4860" s="678"/>
    </row>
    <row r="4861" spans="2:2">
      <c r="B4861" s="678"/>
    </row>
    <row r="4862" spans="2:2">
      <c r="B4862" s="678"/>
    </row>
    <row r="4863" spans="2:2">
      <c r="B4863" s="678"/>
    </row>
    <row r="4864" spans="2:2">
      <c r="B4864" s="678"/>
    </row>
    <row r="4865" spans="2:2">
      <c r="B4865" s="678"/>
    </row>
    <row r="4866" spans="2:2">
      <c r="B4866" s="678"/>
    </row>
    <row r="4867" spans="2:2">
      <c r="B4867" s="678"/>
    </row>
    <row r="4868" spans="2:2">
      <c r="B4868" s="678"/>
    </row>
    <row r="4869" spans="2:2">
      <c r="B4869" s="678"/>
    </row>
    <row r="4870" spans="2:2">
      <c r="B4870" s="678"/>
    </row>
    <row r="4871" spans="2:2">
      <c r="B4871" s="678"/>
    </row>
    <row r="4872" spans="2:2">
      <c r="B4872" s="678"/>
    </row>
    <row r="4873" spans="2:2">
      <c r="B4873" s="678"/>
    </row>
    <row r="4874" spans="2:2">
      <c r="B4874" s="678"/>
    </row>
    <row r="4875" spans="2:2">
      <c r="B4875" s="678"/>
    </row>
    <row r="4876" spans="2:2">
      <c r="B4876" s="678"/>
    </row>
    <row r="4877" spans="2:2">
      <c r="B4877" s="678"/>
    </row>
    <row r="4878" spans="2:2">
      <c r="B4878" s="678"/>
    </row>
    <row r="4879" spans="2:2">
      <c r="B4879" s="678"/>
    </row>
    <row r="4880" spans="2:2">
      <c r="B4880" s="678"/>
    </row>
    <row r="4881" spans="2:2">
      <c r="B4881" s="678"/>
    </row>
    <row r="4882" spans="2:2">
      <c r="B4882" s="678"/>
    </row>
    <row r="4883" spans="2:2">
      <c r="B4883" s="678"/>
    </row>
    <row r="4884" spans="2:2">
      <c r="B4884" s="678"/>
    </row>
    <row r="4885" spans="2:2">
      <c r="B4885" s="678"/>
    </row>
    <row r="4886" spans="2:2">
      <c r="B4886" s="678"/>
    </row>
    <row r="4887" spans="2:2">
      <c r="B4887" s="678"/>
    </row>
    <row r="4888" spans="2:2">
      <c r="B4888" s="678"/>
    </row>
    <row r="4889" spans="2:2">
      <c r="B4889" s="678"/>
    </row>
    <row r="4890" spans="2:2">
      <c r="B4890" s="678"/>
    </row>
    <row r="4891" spans="2:2">
      <c r="B4891" s="678"/>
    </row>
    <row r="4892" spans="2:2">
      <c r="B4892" s="678"/>
    </row>
    <row r="4893" spans="2:2">
      <c r="B4893" s="678"/>
    </row>
    <row r="4894" spans="2:2">
      <c r="B4894" s="678"/>
    </row>
    <row r="4895" spans="2:2">
      <c r="B4895" s="678"/>
    </row>
    <row r="4896" spans="2:2">
      <c r="B4896" s="678"/>
    </row>
    <row r="4897" spans="2:2">
      <c r="B4897" s="678"/>
    </row>
    <row r="4898" spans="2:2">
      <c r="B4898" s="678"/>
    </row>
    <row r="4899" spans="2:2">
      <c r="B4899" s="678"/>
    </row>
    <row r="4900" spans="2:2">
      <c r="B4900" s="678"/>
    </row>
    <row r="4901" spans="2:2">
      <c r="B4901" s="678"/>
    </row>
    <row r="4902" spans="2:2">
      <c r="B4902" s="678"/>
    </row>
    <row r="4903" spans="2:2">
      <c r="B4903" s="678"/>
    </row>
    <row r="4904" spans="2:2">
      <c r="B4904" s="678"/>
    </row>
    <row r="4905" spans="2:2">
      <c r="B4905" s="678"/>
    </row>
    <row r="4906" spans="2:2">
      <c r="B4906" s="678"/>
    </row>
    <row r="4907" spans="2:2">
      <c r="B4907" s="678"/>
    </row>
    <row r="4908" spans="2:2">
      <c r="B4908" s="678"/>
    </row>
    <row r="4909" spans="2:2">
      <c r="B4909" s="678"/>
    </row>
    <row r="4910" spans="2:2">
      <c r="B4910" s="678"/>
    </row>
    <row r="4911" spans="2:2">
      <c r="B4911" s="678"/>
    </row>
    <row r="4912" spans="2:2">
      <c r="B4912" s="678"/>
    </row>
    <row r="4913" spans="2:2">
      <c r="B4913" s="678"/>
    </row>
    <row r="4914" spans="2:2">
      <c r="B4914" s="678"/>
    </row>
    <row r="4915" spans="2:2">
      <c r="B4915" s="678"/>
    </row>
    <row r="4916" spans="2:2">
      <c r="B4916" s="678"/>
    </row>
    <row r="4917" spans="2:2">
      <c r="B4917" s="678"/>
    </row>
    <row r="4918" spans="2:2">
      <c r="B4918" s="678"/>
    </row>
    <row r="4919" spans="2:2">
      <c r="B4919" s="678"/>
    </row>
    <row r="4920" spans="2:2">
      <c r="B4920" s="678"/>
    </row>
    <row r="4921" spans="2:2">
      <c r="B4921" s="678"/>
    </row>
    <row r="4922" spans="2:2">
      <c r="B4922" s="678"/>
    </row>
    <row r="4923" spans="2:2">
      <c r="B4923" s="678"/>
    </row>
    <row r="4924" spans="2:2">
      <c r="B4924" s="678"/>
    </row>
    <row r="4925" spans="2:2">
      <c r="B4925" s="678"/>
    </row>
    <row r="4926" spans="2:2">
      <c r="B4926" s="678"/>
    </row>
    <row r="4927" spans="2:2">
      <c r="B4927" s="678"/>
    </row>
    <row r="4928" spans="2:2">
      <c r="B4928" s="678"/>
    </row>
    <row r="4929" spans="2:2">
      <c r="B4929" s="678"/>
    </row>
    <row r="4930" spans="2:2">
      <c r="B4930" s="678"/>
    </row>
    <row r="4931" spans="2:2">
      <c r="B4931" s="678"/>
    </row>
    <row r="4932" spans="2:2">
      <c r="B4932" s="678"/>
    </row>
    <row r="4933" spans="2:2">
      <c r="B4933" s="678"/>
    </row>
    <row r="4934" spans="2:2">
      <c r="B4934" s="678"/>
    </row>
    <row r="4935" spans="2:2">
      <c r="B4935" s="678"/>
    </row>
    <row r="4936" spans="2:2">
      <c r="B4936" s="678"/>
    </row>
    <row r="4937" spans="2:2">
      <c r="B4937" s="678"/>
    </row>
    <row r="4938" spans="2:2">
      <c r="B4938" s="678"/>
    </row>
    <row r="4939" spans="2:2">
      <c r="B4939" s="678"/>
    </row>
    <row r="4940" spans="2:2">
      <c r="B4940" s="678"/>
    </row>
    <row r="4941" spans="2:2">
      <c r="B4941" s="678"/>
    </row>
    <row r="4942" spans="2:2">
      <c r="B4942" s="678"/>
    </row>
    <row r="4943" spans="2:2">
      <c r="B4943" s="678"/>
    </row>
    <row r="4944" spans="2:2">
      <c r="B4944" s="678"/>
    </row>
    <row r="4945" spans="2:2">
      <c r="B4945" s="678"/>
    </row>
    <row r="4946" spans="2:2">
      <c r="B4946" s="678"/>
    </row>
    <row r="4947" spans="2:2">
      <c r="B4947" s="678"/>
    </row>
    <row r="4948" spans="2:2">
      <c r="B4948" s="678"/>
    </row>
    <row r="4949" spans="2:2">
      <c r="B4949" s="678"/>
    </row>
    <row r="4950" spans="2:2">
      <c r="B4950" s="678"/>
    </row>
    <row r="4951" spans="2:2">
      <c r="B4951" s="678"/>
    </row>
    <row r="4952" spans="2:2">
      <c r="B4952" s="678"/>
    </row>
    <row r="4953" spans="2:2">
      <c r="B4953" s="678"/>
    </row>
    <row r="4954" spans="2:2">
      <c r="B4954" s="678"/>
    </row>
    <row r="4955" spans="2:2">
      <c r="B4955" s="678"/>
    </row>
    <row r="4956" spans="2:2">
      <c r="B4956" s="678"/>
    </row>
    <row r="4957" spans="2:2">
      <c r="B4957" s="678"/>
    </row>
    <row r="4958" spans="2:2">
      <c r="B4958" s="678"/>
    </row>
    <row r="4959" spans="2:2">
      <c r="B4959" s="678"/>
    </row>
    <row r="4960" spans="2:2">
      <c r="B4960" s="678"/>
    </row>
    <row r="4961" spans="2:2">
      <c r="B4961" s="678"/>
    </row>
    <row r="4962" spans="2:2">
      <c r="B4962" s="678"/>
    </row>
    <row r="4963" spans="2:2">
      <c r="B4963" s="678"/>
    </row>
    <row r="4964" spans="2:2">
      <c r="B4964" s="678"/>
    </row>
    <row r="4965" spans="2:2">
      <c r="B4965" s="678"/>
    </row>
    <row r="4966" spans="2:2">
      <c r="B4966" s="678"/>
    </row>
    <row r="4967" spans="2:2">
      <c r="B4967" s="678"/>
    </row>
    <row r="4968" spans="2:2">
      <c r="B4968" s="678"/>
    </row>
    <row r="4969" spans="2:2">
      <c r="B4969" s="678"/>
    </row>
    <row r="4970" spans="2:2">
      <c r="B4970" s="678"/>
    </row>
    <row r="4971" spans="2:2">
      <c r="B4971" s="678"/>
    </row>
    <row r="4972" spans="2:2">
      <c r="B4972" s="678"/>
    </row>
    <row r="4973" spans="2:2">
      <c r="B4973" s="678"/>
    </row>
    <row r="4974" spans="2:2">
      <c r="B4974" s="678"/>
    </row>
    <row r="4975" spans="2:2">
      <c r="B4975" s="678"/>
    </row>
    <row r="4976" spans="2:2">
      <c r="B4976" s="678"/>
    </row>
    <row r="4977" spans="2:2">
      <c r="B4977" s="678"/>
    </row>
    <row r="4978" spans="2:2">
      <c r="B4978" s="678"/>
    </row>
    <row r="4979" spans="2:2">
      <c r="B4979" s="678"/>
    </row>
    <row r="4980" spans="2:2">
      <c r="B4980" s="678"/>
    </row>
    <row r="4981" spans="2:2">
      <c r="B4981" s="678"/>
    </row>
    <row r="4982" spans="2:2">
      <c r="B4982" s="678"/>
    </row>
    <row r="4983" spans="2:2">
      <c r="B4983" s="678"/>
    </row>
    <row r="4984" spans="2:2">
      <c r="B4984" s="678"/>
    </row>
    <row r="4985" spans="2:2">
      <c r="B4985" s="678"/>
    </row>
    <row r="4986" spans="2:2">
      <c r="B4986" s="678"/>
    </row>
    <row r="4987" spans="2:2">
      <c r="B4987" s="678"/>
    </row>
    <row r="4988" spans="2:2">
      <c r="B4988" s="678"/>
    </row>
    <row r="4989" spans="2:2">
      <c r="B4989" s="678"/>
    </row>
    <row r="4990" spans="2:2">
      <c r="B4990" s="678"/>
    </row>
    <row r="4991" spans="2:2">
      <c r="B4991" s="678"/>
    </row>
    <row r="4992" spans="2:2">
      <c r="B4992" s="678"/>
    </row>
    <row r="4993" spans="2:2">
      <c r="B4993" s="678"/>
    </row>
    <row r="4994" spans="2:2">
      <c r="B4994" s="678"/>
    </row>
    <row r="4995" spans="2:2">
      <c r="B4995" s="678"/>
    </row>
    <row r="4996" spans="2:2">
      <c r="B4996" s="678"/>
    </row>
    <row r="4997" spans="2:2">
      <c r="B4997" s="678"/>
    </row>
    <row r="4998" spans="2:2">
      <c r="B4998" s="678"/>
    </row>
    <row r="4999" spans="2:2">
      <c r="B4999" s="678"/>
    </row>
    <row r="5000" spans="2:2">
      <c r="B5000" s="678"/>
    </row>
    <row r="5001" spans="2:2">
      <c r="B5001" s="678"/>
    </row>
    <row r="5002" spans="2:2">
      <c r="B5002" s="678"/>
    </row>
    <row r="5003" spans="2:2">
      <c r="B5003" s="678"/>
    </row>
    <row r="5004" spans="2:2">
      <c r="B5004" s="678"/>
    </row>
    <row r="5005" spans="2:2">
      <c r="B5005" s="678"/>
    </row>
    <row r="5006" spans="2:2">
      <c r="B5006" s="678"/>
    </row>
    <row r="5007" spans="2:2">
      <c r="B5007" s="678"/>
    </row>
    <row r="5008" spans="2:2">
      <c r="B5008" s="678"/>
    </row>
    <row r="5009" spans="2:2">
      <c r="B5009" s="678"/>
    </row>
    <row r="5010" spans="2:2">
      <c r="B5010" s="678"/>
    </row>
    <row r="5011" spans="2:2">
      <c r="B5011" s="678"/>
    </row>
    <row r="5012" spans="2:2">
      <c r="B5012" s="678"/>
    </row>
    <row r="5013" spans="2:2">
      <c r="B5013" s="678"/>
    </row>
    <row r="5014" spans="2:2">
      <c r="B5014" s="678"/>
    </row>
    <row r="5015" spans="2:2">
      <c r="B5015" s="678"/>
    </row>
    <row r="5016" spans="2:2">
      <c r="B5016" s="678"/>
    </row>
    <row r="5017" spans="2:2">
      <c r="B5017" s="678"/>
    </row>
    <row r="5018" spans="2:2">
      <c r="B5018" s="678"/>
    </row>
    <row r="5019" spans="2:2">
      <c r="B5019" s="678"/>
    </row>
    <row r="5020" spans="2:2">
      <c r="B5020" s="678"/>
    </row>
    <row r="5021" spans="2:2">
      <c r="B5021" s="678"/>
    </row>
    <row r="5022" spans="2:2">
      <c r="B5022" s="678"/>
    </row>
    <row r="5023" spans="2:2">
      <c r="B5023" s="678"/>
    </row>
    <row r="5024" spans="2:2">
      <c r="B5024" s="678"/>
    </row>
    <row r="5025" spans="2:2">
      <c r="B5025" s="678"/>
    </row>
    <row r="5026" spans="2:2">
      <c r="B5026" s="678"/>
    </row>
    <row r="5027" spans="2:2">
      <c r="B5027" s="678"/>
    </row>
    <row r="5028" spans="2:2">
      <c r="B5028" s="678"/>
    </row>
    <row r="5029" spans="2:2">
      <c r="B5029" s="678"/>
    </row>
    <row r="5030" spans="2:2">
      <c r="B5030" s="678"/>
    </row>
    <row r="5031" spans="2:2">
      <c r="B5031" s="678"/>
    </row>
    <row r="5032" spans="2:2">
      <c r="B5032" s="678"/>
    </row>
    <row r="5033" spans="2:2">
      <c r="B5033" s="678"/>
    </row>
    <row r="5034" spans="2:2">
      <c r="B5034" s="678"/>
    </row>
    <row r="5035" spans="2:2">
      <c r="B5035" s="678"/>
    </row>
    <row r="5036" spans="2:2">
      <c r="B5036" s="678"/>
    </row>
    <row r="5037" spans="2:2">
      <c r="B5037" s="678"/>
    </row>
    <row r="5038" spans="2:2">
      <c r="B5038" s="678"/>
    </row>
    <row r="5039" spans="2:2">
      <c r="B5039" s="678"/>
    </row>
    <row r="5040" spans="2:2">
      <c r="B5040" s="678"/>
    </row>
    <row r="5041" spans="2:2">
      <c r="B5041" s="678"/>
    </row>
    <row r="5042" spans="2:2">
      <c r="B5042" s="678"/>
    </row>
    <row r="5043" spans="2:2">
      <c r="B5043" s="678"/>
    </row>
    <row r="5044" spans="2:2">
      <c r="B5044" s="678"/>
    </row>
    <row r="5045" spans="2:2">
      <c r="B5045" s="678"/>
    </row>
    <row r="5046" spans="2:2">
      <c r="B5046" s="678"/>
    </row>
    <row r="5047" spans="2:2">
      <c r="B5047" s="678"/>
    </row>
    <row r="5048" spans="2:2">
      <c r="B5048" s="678"/>
    </row>
    <row r="5049" spans="2:2">
      <c r="B5049" s="678"/>
    </row>
    <row r="5050" spans="2:2">
      <c r="B5050" s="678"/>
    </row>
    <row r="5051" spans="2:2">
      <c r="B5051" s="678"/>
    </row>
    <row r="5052" spans="2:2">
      <c r="B5052" s="678"/>
    </row>
    <row r="5053" spans="2:2">
      <c r="B5053" s="678"/>
    </row>
    <row r="5054" spans="2:2">
      <c r="B5054" s="678"/>
    </row>
    <row r="5055" spans="2:2">
      <c r="B5055" s="678"/>
    </row>
    <row r="5056" spans="2:2">
      <c r="B5056" s="678"/>
    </row>
    <row r="5057" spans="2:2">
      <c r="B5057" s="678"/>
    </row>
    <row r="5058" spans="2:2">
      <c r="B5058" s="678"/>
    </row>
    <row r="5059" spans="2:2">
      <c r="B5059" s="678"/>
    </row>
    <row r="5060" spans="2:2">
      <c r="B5060" s="678"/>
    </row>
    <row r="5061" spans="2:2">
      <c r="B5061" s="678"/>
    </row>
    <row r="5062" spans="2:2">
      <c r="B5062" s="678"/>
    </row>
    <row r="5063" spans="2:2">
      <c r="B5063" s="678"/>
    </row>
    <row r="5064" spans="2:2">
      <c r="B5064" s="678"/>
    </row>
    <row r="5065" spans="2:2">
      <c r="B5065" s="678"/>
    </row>
    <row r="5066" spans="2:2">
      <c r="B5066" s="678"/>
    </row>
    <row r="5067" spans="2:2">
      <c r="B5067" s="678"/>
    </row>
    <row r="5068" spans="2:2">
      <c r="B5068" s="678"/>
    </row>
    <row r="5069" spans="2:2">
      <c r="B5069" s="678"/>
    </row>
    <row r="5070" spans="2:2">
      <c r="B5070" s="678"/>
    </row>
    <row r="5071" spans="2:2">
      <c r="B5071" s="678"/>
    </row>
    <row r="5072" spans="2:2">
      <c r="B5072" s="678"/>
    </row>
    <row r="5073" spans="2:2">
      <c r="B5073" s="678"/>
    </row>
    <row r="5074" spans="2:2">
      <c r="B5074" s="678"/>
    </row>
    <row r="5075" spans="2:2">
      <c r="B5075" s="678"/>
    </row>
    <row r="5076" spans="2:2">
      <c r="B5076" s="678"/>
    </row>
    <row r="5077" spans="2:2">
      <c r="B5077" s="678"/>
    </row>
    <row r="5078" spans="2:2">
      <c r="B5078" s="678"/>
    </row>
    <row r="5079" spans="2:2">
      <c r="B5079" s="678"/>
    </row>
    <row r="5080" spans="2:2">
      <c r="B5080" s="678"/>
    </row>
    <row r="5081" spans="2:2">
      <c r="B5081" s="678"/>
    </row>
    <row r="5082" spans="2:2">
      <c r="B5082" s="678"/>
    </row>
    <row r="5083" spans="2:2">
      <c r="B5083" s="678"/>
    </row>
    <row r="5084" spans="2:2">
      <c r="B5084" s="678"/>
    </row>
    <row r="5085" spans="2:2">
      <c r="B5085" s="678"/>
    </row>
    <row r="5086" spans="2:2">
      <c r="B5086" s="678"/>
    </row>
    <row r="5087" spans="2:2">
      <c r="B5087" s="678"/>
    </row>
    <row r="5088" spans="2:2">
      <c r="B5088" s="678"/>
    </row>
    <row r="5089" spans="2:2">
      <c r="B5089" s="678"/>
    </row>
    <row r="5090" spans="2:2">
      <c r="B5090" s="678"/>
    </row>
    <row r="5091" spans="2:2">
      <c r="B5091" s="678"/>
    </row>
    <row r="5092" spans="2:2">
      <c r="B5092" s="678"/>
    </row>
    <row r="5093" spans="2:2">
      <c r="B5093" s="678"/>
    </row>
    <row r="5094" spans="2:2">
      <c r="B5094" s="678"/>
    </row>
    <row r="5095" spans="2:2">
      <c r="B5095" s="678"/>
    </row>
    <row r="5096" spans="2:2">
      <c r="B5096" s="678"/>
    </row>
    <row r="5097" spans="2:2">
      <c r="B5097" s="678"/>
    </row>
    <row r="5098" spans="2:2">
      <c r="B5098" s="678"/>
    </row>
    <row r="5099" spans="2:2">
      <c r="B5099" s="678"/>
    </row>
    <row r="5100" spans="2:2">
      <c r="B5100" s="678"/>
    </row>
    <row r="5101" spans="2:2">
      <c r="B5101" s="678"/>
    </row>
    <row r="5102" spans="2:2">
      <c r="B5102" s="678"/>
    </row>
    <row r="5103" spans="2:2">
      <c r="B5103" s="678"/>
    </row>
    <row r="5104" spans="2:2">
      <c r="B5104" s="678"/>
    </row>
    <row r="5105" spans="2:2">
      <c r="B5105" s="678"/>
    </row>
    <row r="5106" spans="2:2">
      <c r="B5106" s="678"/>
    </row>
    <row r="5107" spans="2:2">
      <c r="B5107" s="678"/>
    </row>
    <row r="5108" spans="2:2">
      <c r="B5108" s="678"/>
    </row>
    <row r="5109" spans="2:2">
      <c r="B5109" s="678"/>
    </row>
    <row r="5110" spans="2:2">
      <c r="B5110" s="678"/>
    </row>
    <row r="5111" spans="2:2">
      <c r="B5111" s="678"/>
    </row>
    <row r="5112" spans="2:2">
      <c r="B5112" s="678"/>
    </row>
    <row r="5113" spans="2:2">
      <c r="B5113" s="678"/>
    </row>
    <row r="5114" spans="2:2">
      <c r="B5114" s="678"/>
    </row>
    <row r="5115" spans="2:2">
      <c r="B5115" s="678"/>
    </row>
    <row r="5116" spans="2:2">
      <c r="B5116" s="678"/>
    </row>
    <row r="5117" spans="2:2">
      <c r="B5117" s="678"/>
    </row>
    <row r="5118" spans="2:2">
      <c r="B5118" s="678"/>
    </row>
    <row r="5119" spans="2:2">
      <c r="B5119" s="678"/>
    </row>
    <row r="5120" spans="2:2">
      <c r="B5120" s="678"/>
    </row>
    <row r="5121" spans="2:2">
      <c r="B5121" s="678"/>
    </row>
    <row r="5122" spans="2:2">
      <c r="B5122" s="678"/>
    </row>
    <row r="5123" spans="2:2">
      <c r="B5123" s="678"/>
    </row>
    <row r="5124" spans="2:2">
      <c r="B5124" s="678"/>
    </row>
    <row r="5125" spans="2:2">
      <c r="B5125" s="678"/>
    </row>
    <row r="5126" spans="2:2">
      <c r="B5126" s="678"/>
    </row>
    <row r="5127" spans="2:2">
      <c r="B5127" s="678"/>
    </row>
    <row r="5128" spans="2:2">
      <c r="B5128" s="678"/>
    </row>
    <row r="5129" spans="2:2">
      <c r="B5129" s="678"/>
    </row>
    <row r="5130" spans="2:2">
      <c r="B5130" s="678"/>
    </row>
    <row r="5131" spans="2:2">
      <c r="B5131" s="678"/>
    </row>
    <row r="5132" spans="2:2">
      <c r="B5132" s="678"/>
    </row>
    <row r="5133" spans="2:2">
      <c r="B5133" s="678"/>
    </row>
    <row r="5134" spans="2:2">
      <c r="B5134" s="678"/>
    </row>
    <row r="5135" spans="2:2">
      <c r="B5135" s="678"/>
    </row>
    <row r="5136" spans="2:2">
      <c r="B5136" s="678"/>
    </row>
    <row r="5137" spans="2:2">
      <c r="B5137" s="678"/>
    </row>
    <row r="5138" spans="2:2">
      <c r="B5138" s="678"/>
    </row>
    <row r="5139" spans="2:2">
      <c r="B5139" s="678"/>
    </row>
    <row r="5140" spans="2:2">
      <c r="B5140" s="678"/>
    </row>
    <row r="5141" spans="2:2">
      <c r="B5141" s="678"/>
    </row>
    <row r="5142" spans="2:2">
      <c r="B5142" s="678"/>
    </row>
    <row r="5143" spans="2:2">
      <c r="B5143" s="678"/>
    </row>
    <row r="5144" spans="2:2">
      <c r="B5144" s="678"/>
    </row>
    <row r="5145" spans="2:2">
      <c r="B5145" s="678"/>
    </row>
    <row r="5146" spans="2:2">
      <c r="B5146" s="678"/>
    </row>
    <row r="5147" spans="2:2">
      <c r="B5147" s="678"/>
    </row>
    <row r="5148" spans="2:2">
      <c r="B5148" s="678"/>
    </row>
    <row r="5149" spans="2:2">
      <c r="B5149" s="678"/>
    </row>
    <row r="5150" spans="2:2">
      <c r="B5150" s="678"/>
    </row>
    <row r="5151" spans="2:2">
      <c r="B5151" s="678"/>
    </row>
    <row r="5152" spans="2:2">
      <c r="B5152" s="678"/>
    </row>
    <row r="5153" spans="2:2">
      <c r="B5153" s="678"/>
    </row>
    <row r="5154" spans="2:2">
      <c r="B5154" s="678"/>
    </row>
    <row r="5155" spans="2:2">
      <c r="B5155" s="678"/>
    </row>
    <row r="5156" spans="2:2">
      <c r="B5156" s="678"/>
    </row>
    <row r="5157" spans="2:2">
      <c r="B5157" s="678"/>
    </row>
    <row r="5158" spans="2:2">
      <c r="B5158" s="678"/>
    </row>
    <row r="5159" spans="2:2">
      <c r="B5159" s="678"/>
    </row>
    <row r="5160" spans="2:2">
      <c r="B5160" s="678"/>
    </row>
    <row r="5161" spans="2:2">
      <c r="B5161" s="678"/>
    </row>
    <row r="5162" spans="2:2">
      <c r="B5162" s="678"/>
    </row>
    <row r="5163" spans="2:2">
      <c r="B5163" s="678"/>
    </row>
    <row r="5164" spans="2:2">
      <c r="B5164" s="678"/>
    </row>
    <row r="5165" spans="2:2">
      <c r="B5165" s="678"/>
    </row>
    <row r="5166" spans="2:2">
      <c r="B5166" s="678"/>
    </row>
    <row r="5167" spans="2:2">
      <c r="B5167" s="678"/>
    </row>
    <row r="5168" spans="2:2">
      <c r="B5168" s="678"/>
    </row>
    <row r="5169" spans="2:2">
      <c r="B5169" s="678"/>
    </row>
    <row r="5170" spans="2:2">
      <c r="B5170" s="678"/>
    </row>
    <row r="5171" spans="2:2">
      <c r="B5171" s="678"/>
    </row>
    <row r="5172" spans="2:2">
      <c r="B5172" s="678"/>
    </row>
    <row r="5173" spans="2:2">
      <c r="B5173" s="678"/>
    </row>
    <row r="5174" spans="2:2">
      <c r="B5174" s="678"/>
    </row>
    <row r="5175" spans="2:2">
      <c r="B5175" s="678"/>
    </row>
    <row r="5176" spans="2:2">
      <c r="B5176" s="678"/>
    </row>
    <row r="5177" spans="2:2">
      <c r="B5177" s="678"/>
    </row>
    <row r="5178" spans="2:2">
      <c r="B5178" s="678"/>
    </row>
    <row r="5179" spans="2:2">
      <c r="B5179" s="678"/>
    </row>
    <row r="5180" spans="2:2">
      <c r="B5180" s="678"/>
    </row>
    <row r="5181" spans="2:2">
      <c r="B5181" s="678"/>
    </row>
    <row r="5182" spans="2:2">
      <c r="B5182" s="678"/>
    </row>
    <row r="5183" spans="2:2">
      <c r="B5183" s="678"/>
    </row>
    <row r="5184" spans="2:2">
      <c r="B5184" s="678"/>
    </row>
    <row r="5185" spans="2:2">
      <c r="B5185" s="678"/>
    </row>
    <row r="5186" spans="2:2">
      <c r="B5186" s="678"/>
    </row>
    <row r="5187" spans="2:2">
      <c r="B5187" s="678"/>
    </row>
    <row r="5188" spans="2:2">
      <c r="B5188" s="678"/>
    </row>
    <row r="5189" spans="2:2">
      <c r="B5189" s="678"/>
    </row>
    <row r="5190" spans="2:2">
      <c r="B5190" s="678"/>
    </row>
    <row r="5191" spans="2:2">
      <c r="B5191" s="678"/>
    </row>
    <row r="5192" spans="2:2">
      <c r="B5192" s="678"/>
    </row>
    <row r="5193" spans="2:2">
      <c r="B5193" s="678"/>
    </row>
    <row r="5194" spans="2:2">
      <c r="B5194" s="678"/>
    </row>
    <row r="5195" spans="2:2">
      <c r="B5195" s="678"/>
    </row>
    <row r="5196" spans="2:2">
      <c r="B5196" s="678"/>
    </row>
    <row r="5197" spans="2:2">
      <c r="B5197" s="678"/>
    </row>
    <row r="5198" spans="2:2">
      <c r="B5198" s="678"/>
    </row>
    <row r="5199" spans="2:2">
      <c r="B5199" s="678"/>
    </row>
    <row r="5200" spans="2:2">
      <c r="B5200" s="678"/>
    </row>
    <row r="5201" spans="2:2">
      <c r="B5201" s="678"/>
    </row>
    <row r="5202" spans="2:2">
      <c r="B5202" s="678"/>
    </row>
    <row r="5203" spans="2:2">
      <c r="B5203" s="678"/>
    </row>
    <row r="5204" spans="2:2">
      <c r="B5204" s="678"/>
    </row>
    <row r="5205" spans="2:2">
      <c r="B5205" s="678"/>
    </row>
    <row r="5206" spans="2:2">
      <c r="B5206" s="678"/>
    </row>
    <row r="5207" spans="2:2">
      <c r="B5207" s="678"/>
    </row>
    <row r="5208" spans="2:2">
      <c r="B5208" s="678"/>
    </row>
    <row r="5209" spans="2:2">
      <c r="B5209" s="678"/>
    </row>
    <row r="5210" spans="2:2">
      <c r="B5210" s="678"/>
    </row>
    <row r="5211" spans="2:2">
      <c r="B5211" s="678"/>
    </row>
    <row r="5212" spans="2:2">
      <c r="B5212" s="678"/>
    </row>
    <row r="5213" spans="2:2">
      <c r="B5213" s="678"/>
    </row>
    <row r="5214" spans="2:2">
      <c r="B5214" s="678"/>
    </row>
    <row r="5215" spans="2:2">
      <c r="B5215" s="678"/>
    </row>
    <row r="5216" spans="2:2">
      <c r="B5216" s="678"/>
    </row>
    <row r="5217" spans="2:2">
      <c r="B5217" s="678"/>
    </row>
    <row r="5218" spans="2:2">
      <c r="B5218" s="678"/>
    </row>
    <row r="5219" spans="2:2">
      <c r="B5219" s="678"/>
    </row>
    <row r="5220" spans="2:2">
      <c r="B5220" s="678"/>
    </row>
    <row r="5221" spans="2:2">
      <c r="B5221" s="678"/>
    </row>
    <row r="5222" spans="2:2">
      <c r="B5222" s="678"/>
    </row>
    <row r="5223" spans="2:2">
      <c r="B5223" s="678"/>
    </row>
    <row r="5224" spans="2:2">
      <c r="B5224" s="678"/>
    </row>
    <row r="5225" spans="2:2">
      <c r="B5225" s="678"/>
    </row>
    <row r="5226" spans="2:2">
      <c r="B5226" s="678"/>
    </row>
    <row r="5227" spans="2:2">
      <c r="B5227" s="678"/>
    </row>
    <row r="5228" spans="2:2">
      <c r="B5228" s="678"/>
    </row>
    <row r="5229" spans="2:2">
      <c r="B5229" s="678"/>
    </row>
    <row r="5230" spans="2:2">
      <c r="B5230" s="678"/>
    </row>
    <row r="5231" spans="2:2">
      <c r="B5231" s="678"/>
    </row>
    <row r="5232" spans="2:2">
      <c r="B5232" s="678"/>
    </row>
    <row r="5233" spans="2:2">
      <c r="B5233" s="678"/>
    </row>
    <row r="5234" spans="2:2">
      <c r="B5234" s="678"/>
    </row>
    <row r="5235" spans="2:2">
      <c r="B5235" s="678"/>
    </row>
    <row r="5236" spans="2:2">
      <c r="B5236" s="678"/>
    </row>
    <row r="5237" spans="2:2">
      <c r="B5237" s="678"/>
    </row>
    <row r="5238" spans="2:2">
      <c r="B5238" s="678"/>
    </row>
    <row r="5239" spans="2:2">
      <c r="B5239" s="678"/>
    </row>
    <row r="5240" spans="2:2">
      <c r="B5240" s="678"/>
    </row>
    <row r="5241" spans="2:2">
      <c r="B5241" s="678"/>
    </row>
    <row r="5242" spans="2:2">
      <c r="B5242" s="678"/>
    </row>
    <row r="5243" spans="2:2">
      <c r="B5243" s="678"/>
    </row>
    <row r="5244" spans="2:2">
      <c r="B5244" s="678"/>
    </row>
    <row r="5245" spans="2:2">
      <c r="B5245" s="678"/>
    </row>
    <row r="5246" spans="2:2">
      <c r="B5246" s="678"/>
    </row>
    <row r="5247" spans="2:2">
      <c r="B5247" s="678"/>
    </row>
    <row r="5248" spans="2:2">
      <c r="B5248" s="678"/>
    </row>
    <row r="5249" spans="2:2">
      <c r="B5249" s="678"/>
    </row>
    <row r="5250" spans="2:2">
      <c r="B5250" s="678"/>
    </row>
    <row r="5251" spans="2:2">
      <c r="B5251" s="678"/>
    </row>
    <row r="5252" spans="2:2">
      <c r="B5252" s="678"/>
    </row>
    <row r="5253" spans="2:2">
      <c r="B5253" s="678"/>
    </row>
    <row r="5254" spans="2:2">
      <c r="B5254" s="678"/>
    </row>
    <row r="5255" spans="2:2">
      <c r="B5255" s="678"/>
    </row>
    <row r="5256" spans="2:2">
      <c r="B5256" s="678"/>
    </row>
    <row r="5257" spans="2:2">
      <c r="B5257" s="678"/>
    </row>
    <row r="5258" spans="2:2">
      <c r="B5258" s="678"/>
    </row>
    <row r="5259" spans="2:2">
      <c r="B5259" s="678"/>
    </row>
    <row r="5260" spans="2:2">
      <c r="B5260" s="678"/>
    </row>
    <row r="5261" spans="2:2">
      <c r="B5261" s="678"/>
    </row>
    <row r="5262" spans="2:2">
      <c r="B5262" s="678"/>
    </row>
    <row r="5263" spans="2:2">
      <c r="B5263" s="678"/>
    </row>
    <row r="5264" spans="2:2">
      <c r="B5264" s="678"/>
    </row>
    <row r="5265" spans="2:2">
      <c r="B5265" s="678"/>
    </row>
    <row r="5266" spans="2:2">
      <c r="B5266" s="678"/>
    </row>
    <row r="5267" spans="2:2">
      <c r="B5267" s="678"/>
    </row>
    <row r="5268" spans="2:2">
      <c r="B5268" s="678"/>
    </row>
    <row r="5269" spans="2:2">
      <c r="B5269" s="678"/>
    </row>
    <row r="5270" spans="2:2">
      <c r="B5270" s="678"/>
    </row>
    <row r="5271" spans="2:2">
      <c r="B5271" s="678"/>
    </row>
    <row r="5272" spans="2:2">
      <c r="B5272" s="678"/>
    </row>
    <row r="5273" spans="2:2">
      <c r="B5273" s="678"/>
    </row>
    <row r="5274" spans="2:2">
      <c r="B5274" s="678"/>
    </row>
    <row r="5275" spans="2:2">
      <c r="B5275" s="678"/>
    </row>
    <row r="5276" spans="2:2">
      <c r="B5276" s="678"/>
    </row>
    <row r="5277" spans="2:2">
      <c r="B5277" s="678"/>
    </row>
    <row r="5278" spans="2:2">
      <c r="B5278" s="678"/>
    </row>
    <row r="5279" spans="2:2">
      <c r="B5279" s="678"/>
    </row>
    <row r="5280" spans="2:2">
      <c r="B5280" s="678"/>
    </row>
    <row r="5281" spans="2:2">
      <c r="B5281" s="678"/>
    </row>
    <row r="5282" spans="2:2">
      <c r="B5282" s="678"/>
    </row>
    <row r="5283" spans="2:2">
      <c r="B5283" s="678"/>
    </row>
    <row r="5284" spans="2:2">
      <c r="B5284" s="678"/>
    </row>
    <row r="5285" spans="2:2">
      <c r="B5285" s="678"/>
    </row>
    <row r="5286" spans="2:2">
      <c r="B5286" s="678"/>
    </row>
    <row r="5287" spans="2:2">
      <c r="B5287" s="678"/>
    </row>
    <row r="5288" spans="2:2">
      <c r="B5288" s="678"/>
    </row>
    <row r="5289" spans="2:2">
      <c r="B5289" s="678"/>
    </row>
    <row r="5290" spans="2:2">
      <c r="B5290" s="678"/>
    </row>
    <row r="5291" spans="2:2">
      <c r="B5291" s="678"/>
    </row>
    <row r="5292" spans="2:2">
      <c r="B5292" s="678"/>
    </row>
    <row r="5293" spans="2:2">
      <c r="B5293" s="678"/>
    </row>
    <row r="5294" spans="2:2">
      <c r="B5294" s="678"/>
    </row>
    <row r="5295" spans="2:2">
      <c r="B5295" s="678"/>
    </row>
    <row r="5296" spans="2:2">
      <c r="B5296" s="678"/>
    </row>
    <row r="5297" spans="2:2">
      <c r="B5297" s="678"/>
    </row>
    <row r="5298" spans="2:2">
      <c r="B5298" s="678"/>
    </row>
    <row r="5299" spans="2:2">
      <c r="B5299" s="678"/>
    </row>
    <row r="5300" spans="2:2">
      <c r="B5300" s="678"/>
    </row>
    <row r="5301" spans="2:2">
      <c r="B5301" s="678"/>
    </row>
    <row r="5302" spans="2:2">
      <c r="B5302" s="678"/>
    </row>
    <row r="5303" spans="2:2">
      <c r="B5303" s="678"/>
    </row>
    <row r="5304" spans="2:2">
      <c r="B5304" s="678"/>
    </row>
    <row r="5305" spans="2:2">
      <c r="B5305" s="678"/>
    </row>
    <row r="5306" spans="2:2">
      <c r="B5306" s="678"/>
    </row>
    <row r="5307" spans="2:2">
      <c r="B5307" s="678"/>
    </row>
    <row r="5308" spans="2:2">
      <c r="B5308" s="678"/>
    </row>
    <row r="5309" spans="2:2">
      <c r="B5309" s="678"/>
    </row>
    <row r="5310" spans="2:2">
      <c r="B5310" s="678"/>
    </row>
    <row r="5311" spans="2:2">
      <c r="B5311" s="678"/>
    </row>
    <row r="5312" spans="2:2">
      <c r="B5312" s="678"/>
    </row>
    <row r="5313" spans="2:2">
      <c r="B5313" s="678"/>
    </row>
    <row r="5314" spans="2:2">
      <c r="B5314" s="678"/>
    </row>
    <row r="5315" spans="2:2">
      <c r="B5315" s="678"/>
    </row>
    <row r="5316" spans="2:2">
      <c r="B5316" s="678"/>
    </row>
    <row r="5317" spans="2:2">
      <c r="B5317" s="678"/>
    </row>
    <row r="5318" spans="2:2">
      <c r="B5318" s="678"/>
    </row>
    <row r="5319" spans="2:2">
      <c r="B5319" s="678"/>
    </row>
    <row r="5320" spans="2:2">
      <c r="B5320" s="678"/>
    </row>
    <row r="5321" spans="2:2">
      <c r="B5321" s="678"/>
    </row>
    <row r="5322" spans="2:2">
      <c r="B5322" s="678"/>
    </row>
    <row r="5323" spans="2:2">
      <c r="B5323" s="678"/>
    </row>
    <row r="5324" spans="2:2">
      <c r="B5324" s="678"/>
    </row>
    <row r="5325" spans="2:2">
      <c r="B5325" s="678"/>
    </row>
    <row r="5326" spans="2:2">
      <c r="B5326" s="678"/>
    </row>
    <row r="5327" spans="2:2">
      <c r="B5327" s="678"/>
    </row>
    <row r="5328" spans="2:2">
      <c r="B5328" s="678"/>
    </row>
    <row r="5329" spans="2:2">
      <c r="B5329" s="678"/>
    </row>
    <row r="5330" spans="2:2">
      <c r="B5330" s="678"/>
    </row>
    <row r="5331" spans="2:2">
      <c r="B5331" s="678"/>
    </row>
    <row r="5332" spans="2:2">
      <c r="B5332" s="678"/>
    </row>
    <row r="5333" spans="2:2">
      <c r="B5333" s="678"/>
    </row>
    <row r="5334" spans="2:2">
      <c r="B5334" s="678"/>
    </row>
    <row r="5335" spans="2:2">
      <c r="B5335" s="678"/>
    </row>
    <row r="5336" spans="2:2">
      <c r="B5336" s="678"/>
    </row>
    <row r="5337" spans="2:2">
      <c r="B5337" s="678"/>
    </row>
    <row r="5338" spans="2:2">
      <c r="B5338" s="678"/>
    </row>
    <row r="5339" spans="2:2">
      <c r="B5339" s="678"/>
    </row>
    <row r="5340" spans="2:2">
      <c r="B5340" s="678"/>
    </row>
    <row r="5341" spans="2:2">
      <c r="B5341" s="678"/>
    </row>
    <row r="5342" spans="2:2">
      <c r="B5342" s="678"/>
    </row>
    <row r="5343" spans="2:2">
      <c r="B5343" s="678"/>
    </row>
    <row r="5344" spans="2:2">
      <c r="B5344" s="678"/>
    </row>
    <row r="5345" spans="2:2">
      <c r="B5345" s="678"/>
    </row>
    <row r="5346" spans="2:2">
      <c r="B5346" s="678"/>
    </row>
    <row r="5347" spans="2:2">
      <c r="B5347" s="678"/>
    </row>
    <row r="5348" spans="2:2">
      <c r="B5348" s="678"/>
    </row>
    <row r="5349" spans="2:2">
      <c r="B5349" s="678"/>
    </row>
    <row r="5350" spans="2:2">
      <c r="B5350" s="678"/>
    </row>
    <row r="5351" spans="2:2">
      <c r="B5351" s="678"/>
    </row>
    <row r="5352" spans="2:2">
      <c r="B5352" s="678"/>
    </row>
    <row r="5353" spans="2:2">
      <c r="B5353" s="678"/>
    </row>
    <row r="5354" spans="2:2">
      <c r="B5354" s="678"/>
    </row>
    <row r="5355" spans="2:2">
      <c r="B5355" s="678"/>
    </row>
    <row r="5356" spans="2:2">
      <c r="B5356" s="678"/>
    </row>
    <row r="5357" spans="2:2">
      <c r="B5357" s="678"/>
    </row>
    <row r="5358" spans="2:2">
      <c r="B5358" s="678"/>
    </row>
    <row r="5359" spans="2:2">
      <c r="B5359" s="678"/>
    </row>
    <row r="5360" spans="2:2">
      <c r="B5360" s="678"/>
    </row>
    <row r="5361" spans="2:2">
      <c r="B5361" s="678"/>
    </row>
    <row r="5362" spans="2:2">
      <c r="B5362" s="678"/>
    </row>
    <row r="5363" spans="2:2">
      <c r="B5363" s="678"/>
    </row>
    <row r="5364" spans="2:2">
      <c r="B5364" s="678"/>
    </row>
    <row r="5365" spans="2:2">
      <c r="B5365" s="678"/>
    </row>
    <row r="5366" spans="2:2">
      <c r="B5366" s="678"/>
    </row>
    <row r="5367" spans="2:2">
      <c r="B5367" s="678"/>
    </row>
    <row r="5368" spans="2:2">
      <c r="B5368" s="678"/>
    </row>
    <row r="5369" spans="2:2">
      <c r="B5369" s="678"/>
    </row>
    <row r="5370" spans="2:2">
      <c r="B5370" s="678"/>
    </row>
    <row r="5371" spans="2:2">
      <c r="B5371" s="678"/>
    </row>
    <row r="5372" spans="2:2">
      <c r="B5372" s="678"/>
    </row>
    <row r="5373" spans="2:2">
      <c r="B5373" s="678"/>
    </row>
    <row r="5374" spans="2:2">
      <c r="B5374" s="678"/>
    </row>
    <row r="5375" spans="2:2">
      <c r="B5375" s="678"/>
    </row>
    <row r="5376" spans="2:2">
      <c r="B5376" s="678"/>
    </row>
    <row r="5377" spans="2:2">
      <c r="B5377" s="678"/>
    </row>
    <row r="5378" spans="2:2">
      <c r="B5378" s="678"/>
    </row>
    <row r="5379" spans="2:2">
      <c r="B5379" s="678"/>
    </row>
    <row r="5380" spans="2:2">
      <c r="B5380" s="678"/>
    </row>
    <row r="5381" spans="2:2">
      <c r="B5381" s="678"/>
    </row>
    <row r="5382" spans="2:2">
      <c r="B5382" s="678"/>
    </row>
    <row r="5383" spans="2:2">
      <c r="B5383" s="678"/>
    </row>
    <row r="5384" spans="2:2">
      <c r="B5384" s="678"/>
    </row>
    <row r="5385" spans="2:2">
      <c r="B5385" s="678"/>
    </row>
    <row r="5386" spans="2:2">
      <c r="B5386" s="678"/>
    </row>
    <row r="5387" spans="2:2">
      <c r="B5387" s="678"/>
    </row>
    <row r="5388" spans="2:2">
      <c r="B5388" s="678"/>
    </row>
    <row r="5389" spans="2:2">
      <c r="B5389" s="678"/>
    </row>
    <row r="5390" spans="2:2">
      <c r="B5390" s="678"/>
    </row>
    <row r="5391" spans="2:2">
      <c r="B5391" s="678"/>
    </row>
    <row r="5392" spans="2:2">
      <c r="B5392" s="678"/>
    </row>
    <row r="5393" spans="2:2">
      <c r="B5393" s="678"/>
    </row>
    <row r="5394" spans="2:2">
      <c r="B5394" s="678"/>
    </row>
    <row r="5395" spans="2:2">
      <c r="B5395" s="678"/>
    </row>
    <row r="5396" spans="2:2">
      <c r="B5396" s="678"/>
    </row>
    <row r="5397" spans="2:2">
      <c r="B5397" s="678"/>
    </row>
    <row r="5398" spans="2:2">
      <c r="B5398" s="678"/>
    </row>
    <row r="5399" spans="2:2">
      <c r="B5399" s="678"/>
    </row>
    <row r="5400" spans="2:2">
      <c r="B5400" s="678"/>
    </row>
    <row r="5401" spans="2:2">
      <c r="B5401" s="678"/>
    </row>
    <row r="5402" spans="2:2">
      <c r="B5402" s="678"/>
    </row>
    <row r="5403" spans="2:2">
      <c r="B5403" s="678"/>
    </row>
    <row r="5404" spans="2:2">
      <c r="B5404" s="678"/>
    </row>
    <row r="5405" spans="2:2">
      <c r="B5405" s="678"/>
    </row>
    <row r="5406" spans="2:2">
      <c r="B5406" s="678"/>
    </row>
    <row r="5407" spans="2:2">
      <c r="B5407" s="678"/>
    </row>
    <row r="5408" spans="2:2">
      <c r="B5408" s="678"/>
    </row>
    <row r="5409" spans="2:2">
      <c r="B5409" s="678"/>
    </row>
    <row r="5410" spans="2:2">
      <c r="B5410" s="678"/>
    </row>
    <row r="5411" spans="2:2">
      <c r="B5411" s="678"/>
    </row>
    <row r="5412" spans="2:2">
      <c r="B5412" s="678"/>
    </row>
    <row r="5413" spans="2:2">
      <c r="B5413" s="678"/>
    </row>
    <row r="5414" spans="2:2">
      <c r="B5414" s="678"/>
    </row>
    <row r="5415" spans="2:2">
      <c r="B5415" s="678"/>
    </row>
    <row r="5416" spans="2:2">
      <c r="B5416" s="678"/>
    </row>
    <row r="5417" spans="2:2">
      <c r="B5417" s="678"/>
    </row>
    <row r="5418" spans="2:2">
      <c r="B5418" s="678"/>
    </row>
    <row r="5419" spans="2:2">
      <c r="B5419" s="678"/>
    </row>
    <row r="5420" spans="2:2">
      <c r="B5420" s="678"/>
    </row>
    <row r="5421" spans="2:2">
      <c r="B5421" s="678"/>
    </row>
    <row r="5422" spans="2:2">
      <c r="B5422" s="678"/>
    </row>
    <row r="5423" spans="2:2">
      <c r="B5423" s="678"/>
    </row>
    <row r="5424" spans="2:2">
      <c r="B5424" s="678"/>
    </row>
    <row r="5425" spans="2:2">
      <c r="B5425" s="678"/>
    </row>
    <row r="5426" spans="2:2">
      <c r="B5426" s="678"/>
    </row>
    <row r="5427" spans="2:2">
      <c r="B5427" s="678"/>
    </row>
    <row r="5428" spans="2:2">
      <c r="B5428" s="678"/>
    </row>
    <row r="5429" spans="2:2">
      <c r="B5429" s="678"/>
    </row>
    <row r="5430" spans="2:2">
      <c r="B5430" s="678"/>
    </row>
    <row r="5431" spans="2:2">
      <c r="B5431" s="678"/>
    </row>
    <row r="5432" spans="2:2">
      <c r="B5432" s="678"/>
    </row>
    <row r="5433" spans="2:2">
      <c r="B5433" s="678"/>
    </row>
    <row r="5434" spans="2:2">
      <c r="B5434" s="678"/>
    </row>
    <row r="5435" spans="2:2">
      <c r="B5435" s="678"/>
    </row>
    <row r="5436" spans="2:2">
      <c r="B5436" s="678"/>
    </row>
    <row r="5437" spans="2:2">
      <c r="B5437" s="678"/>
    </row>
    <row r="5438" spans="2:2">
      <c r="B5438" s="678"/>
    </row>
    <row r="5439" spans="2:2">
      <c r="B5439" s="678"/>
    </row>
    <row r="5440" spans="2:2">
      <c r="B5440" s="678"/>
    </row>
    <row r="5441" spans="2:2">
      <c r="B5441" s="678"/>
    </row>
    <row r="5442" spans="2:2">
      <c r="B5442" s="678"/>
    </row>
    <row r="5443" spans="2:2">
      <c r="B5443" s="678"/>
    </row>
    <row r="5444" spans="2:2">
      <c r="B5444" s="678"/>
    </row>
    <row r="5445" spans="2:2">
      <c r="B5445" s="678"/>
    </row>
    <row r="5446" spans="2:2">
      <c r="B5446" s="678"/>
    </row>
    <row r="5447" spans="2:2">
      <c r="B5447" s="678"/>
    </row>
    <row r="5448" spans="2:2">
      <c r="B5448" s="678"/>
    </row>
    <row r="5449" spans="2:2">
      <c r="B5449" s="678"/>
    </row>
    <row r="5450" spans="2:2">
      <c r="B5450" s="678"/>
    </row>
    <row r="5451" spans="2:2">
      <c r="B5451" s="678"/>
    </row>
    <row r="5452" spans="2:2">
      <c r="B5452" s="678"/>
    </row>
    <row r="5453" spans="2:2">
      <c r="B5453" s="678"/>
    </row>
    <row r="5454" spans="2:2">
      <c r="B5454" s="678"/>
    </row>
    <row r="5455" spans="2:2">
      <c r="B5455" s="678"/>
    </row>
    <row r="5456" spans="2:2">
      <c r="B5456" s="678"/>
    </row>
    <row r="5457" spans="2:2">
      <c r="B5457" s="678"/>
    </row>
    <row r="5458" spans="2:2">
      <c r="B5458" s="678"/>
    </row>
    <row r="5459" spans="2:2">
      <c r="B5459" s="678"/>
    </row>
    <row r="5460" spans="2:2">
      <c r="B5460" s="678"/>
    </row>
    <row r="5461" spans="2:2">
      <c r="B5461" s="678"/>
    </row>
    <row r="5462" spans="2:2">
      <c r="B5462" s="678"/>
    </row>
    <row r="5463" spans="2:2">
      <c r="B5463" s="678"/>
    </row>
    <row r="5464" spans="2:2">
      <c r="B5464" s="678"/>
    </row>
    <row r="5465" spans="2:2">
      <c r="B5465" s="678"/>
    </row>
    <row r="5466" spans="2:2">
      <c r="B5466" s="678"/>
    </row>
    <row r="5467" spans="2:2">
      <c r="B5467" s="678"/>
    </row>
    <row r="5468" spans="2:2">
      <c r="B5468" s="678"/>
    </row>
    <row r="5469" spans="2:2">
      <c r="B5469" s="678"/>
    </row>
    <row r="5470" spans="2:2">
      <c r="B5470" s="678"/>
    </row>
    <row r="5471" spans="2:2">
      <c r="B5471" s="678"/>
    </row>
    <row r="5472" spans="2:2">
      <c r="B5472" s="678"/>
    </row>
    <row r="5473" spans="2:2">
      <c r="B5473" s="678"/>
    </row>
    <row r="5474" spans="2:2">
      <c r="B5474" s="678"/>
    </row>
    <row r="5475" spans="2:2">
      <c r="B5475" s="678"/>
    </row>
    <row r="5476" spans="2:2">
      <c r="B5476" s="678"/>
    </row>
    <row r="5477" spans="2:2">
      <c r="B5477" s="678"/>
    </row>
    <row r="5478" spans="2:2">
      <c r="B5478" s="678"/>
    </row>
    <row r="5479" spans="2:2">
      <c r="B5479" s="678"/>
    </row>
    <row r="5480" spans="2:2">
      <c r="B5480" s="678"/>
    </row>
    <row r="5481" spans="2:2">
      <c r="B5481" s="678"/>
    </row>
    <row r="5482" spans="2:2">
      <c r="B5482" s="678"/>
    </row>
    <row r="5483" spans="2:2">
      <c r="B5483" s="678"/>
    </row>
    <row r="5484" spans="2:2">
      <c r="B5484" s="678"/>
    </row>
    <row r="5485" spans="2:2">
      <c r="B5485" s="678"/>
    </row>
    <row r="5486" spans="2:2">
      <c r="B5486" s="678"/>
    </row>
    <row r="5487" spans="2:2">
      <c r="B5487" s="678"/>
    </row>
    <row r="5488" spans="2:2">
      <c r="B5488" s="678"/>
    </row>
    <row r="5489" spans="2:2">
      <c r="B5489" s="678"/>
    </row>
    <row r="5490" spans="2:2">
      <c r="B5490" s="678"/>
    </row>
    <row r="5491" spans="2:2">
      <c r="B5491" s="678"/>
    </row>
    <row r="5492" spans="2:2">
      <c r="B5492" s="678"/>
    </row>
    <row r="5493" spans="2:2">
      <c r="B5493" s="678"/>
    </row>
    <row r="5494" spans="2:2">
      <c r="B5494" s="678"/>
    </row>
    <row r="5495" spans="2:2">
      <c r="B5495" s="678"/>
    </row>
    <row r="5496" spans="2:2">
      <c r="B5496" s="678"/>
    </row>
    <row r="5497" spans="2:2">
      <c r="B5497" s="678"/>
    </row>
    <row r="5498" spans="2:2">
      <c r="B5498" s="678"/>
    </row>
    <row r="5499" spans="2:2">
      <c r="B5499" s="678"/>
    </row>
    <row r="5500" spans="2:2">
      <c r="B5500" s="678"/>
    </row>
    <row r="5501" spans="2:2">
      <c r="B5501" s="678"/>
    </row>
    <row r="5502" spans="2:2">
      <c r="B5502" s="678"/>
    </row>
    <row r="5503" spans="2:2">
      <c r="B5503" s="678"/>
    </row>
    <row r="5504" spans="2:2">
      <c r="B5504" s="678"/>
    </row>
    <row r="5505" spans="2:2">
      <c r="B5505" s="678"/>
    </row>
    <row r="5506" spans="2:2">
      <c r="B5506" s="678"/>
    </row>
    <row r="5507" spans="2:2">
      <c r="B5507" s="678"/>
    </row>
    <row r="5508" spans="2:2">
      <c r="B5508" s="678"/>
    </row>
    <row r="5509" spans="2:2">
      <c r="B5509" s="678"/>
    </row>
    <row r="5510" spans="2:2">
      <c r="B5510" s="678"/>
    </row>
    <row r="5511" spans="2:2">
      <c r="B5511" s="678"/>
    </row>
    <row r="5512" spans="2:2">
      <c r="B5512" s="678"/>
    </row>
    <row r="5513" spans="2:2">
      <c r="B5513" s="678"/>
    </row>
    <row r="5514" spans="2:2">
      <c r="B5514" s="678"/>
    </row>
    <row r="5515" spans="2:2">
      <c r="B5515" s="678"/>
    </row>
    <row r="5516" spans="2:2">
      <c r="B5516" s="678"/>
    </row>
    <row r="5517" spans="2:2">
      <c r="B5517" s="678"/>
    </row>
    <row r="5518" spans="2:2">
      <c r="B5518" s="678"/>
    </row>
    <row r="5519" spans="2:2">
      <c r="B5519" s="678"/>
    </row>
    <row r="5520" spans="2:2">
      <c r="B5520" s="678"/>
    </row>
    <row r="5521" spans="2:2">
      <c r="B5521" s="678"/>
    </row>
    <row r="5522" spans="2:2">
      <c r="B5522" s="678"/>
    </row>
    <row r="5523" spans="2:2">
      <c r="B5523" s="678"/>
    </row>
    <row r="5524" spans="2:2">
      <c r="B5524" s="678"/>
    </row>
    <row r="5525" spans="2:2">
      <c r="B5525" s="678"/>
    </row>
    <row r="5526" spans="2:2">
      <c r="B5526" s="678"/>
    </row>
    <row r="5527" spans="2:2">
      <c r="B5527" s="678"/>
    </row>
    <row r="5528" spans="2:2">
      <c r="B5528" s="678"/>
    </row>
    <row r="5529" spans="2:2">
      <c r="B5529" s="678"/>
    </row>
    <row r="5530" spans="2:2">
      <c r="B5530" s="678"/>
    </row>
    <row r="5531" spans="2:2">
      <c r="B5531" s="678"/>
    </row>
    <row r="5532" spans="2:2">
      <c r="B5532" s="678"/>
    </row>
    <row r="5533" spans="2:2">
      <c r="B5533" s="678"/>
    </row>
    <row r="5534" spans="2:2">
      <c r="B5534" s="678"/>
    </row>
    <row r="5535" spans="2:2">
      <c r="B5535" s="678"/>
    </row>
    <row r="5536" spans="2:2">
      <c r="B5536" s="678"/>
    </row>
    <row r="5537" spans="2:2">
      <c r="B5537" s="678"/>
    </row>
    <row r="5538" spans="2:2">
      <c r="B5538" s="678"/>
    </row>
    <row r="5539" spans="2:2">
      <c r="B5539" s="678"/>
    </row>
    <row r="5540" spans="2:2">
      <c r="B5540" s="678"/>
    </row>
    <row r="5541" spans="2:2">
      <c r="B5541" s="678"/>
    </row>
    <row r="5542" spans="2:2">
      <c r="B5542" s="678"/>
    </row>
    <row r="5543" spans="2:2">
      <c r="B5543" s="678"/>
    </row>
    <row r="5544" spans="2:2">
      <c r="B5544" s="678"/>
    </row>
    <row r="5545" spans="2:2">
      <c r="B5545" s="678"/>
    </row>
    <row r="5546" spans="2:2">
      <c r="B5546" s="678"/>
    </row>
    <row r="5547" spans="2:2">
      <c r="B5547" s="678"/>
    </row>
    <row r="5548" spans="2:2">
      <c r="B5548" s="678"/>
    </row>
    <row r="5549" spans="2:2">
      <c r="B5549" s="678"/>
    </row>
    <row r="5550" spans="2:2">
      <c r="B5550" s="678"/>
    </row>
    <row r="5551" spans="2:2">
      <c r="B5551" s="678"/>
    </row>
    <row r="5552" spans="2:2">
      <c r="B5552" s="678"/>
    </row>
    <row r="5553" spans="2:2">
      <c r="B5553" s="678"/>
    </row>
    <row r="5554" spans="2:2">
      <c r="B5554" s="678"/>
    </row>
    <row r="5555" spans="2:2">
      <c r="B5555" s="678"/>
    </row>
    <row r="5556" spans="2:2">
      <c r="B5556" s="678"/>
    </row>
    <row r="5557" spans="2:2">
      <c r="B5557" s="678"/>
    </row>
    <row r="5558" spans="2:2">
      <c r="B5558" s="678"/>
    </row>
    <row r="5559" spans="2:2">
      <c r="B5559" s="678"/>
    </row>
    <row r="5560" spans="2:2">
      <c r="B5560" s="678"/>
    </row>
    <row r="5561" spans="2:2">
      <c r="B5561" s="678"/>
    </row>
    <row r="5562" spans="2:2">
      <c r="B5562" s="678"/>
    </row>
    <row r="5563" spans="2:2">
      <c r="B5563" s="678"/>
    </row>
    <row r="5564" spans="2:2">
      <c r="B5564" s="678"/>
    </row>
    <row r="5565" spans="2:2">
      <c r="B5565" s="678"/>
    </row>
    <row r="5566" spans="2:2">
      <c r="B5566" s="678"/>
    </row>
    <row r="5567" spans="2:2">
      <c r="B5567" s="678"/>
    </row>
    <row r="5568" spans="2:2">
      <c r="B5568" s="678"/>
    </row>
    <row r="5569" spans="2:2">
      <c r="B5569" s="678"/>
    </row>
    <row r="5570" spans="2:2">
      <c r="B5570" s="678"/>
    </row>
    <row r="5571" spans="2:2">
      <c r="B5571" s="678"/>
    </row>
    <row r="5572" spans="2:2">
      <c r="B5572" s="678"/>
    </row>
    <row r="5573" spans="2:2">
      <c r="B5573" s="678"/>
    </row>
    <row r="5574" spans="2:2">
      <c r="B5574" s="678"/>
    </row>
    <row r="5575" spans="2:2">
      <c r="B5575" s="678"/>
    </row>
    <row r="5576" spans="2:2">
      <c r="B5576" s="678"/>
    </row>
    <row r="5577" spans="2:2">
      <c r="B5577" s="678"/>
    </row>
    <row r="5578" spans="2:2">
      <c r="B5578" s="678"/>
    </row>
    <row r="5579" spans="2:2">
      <c r="B5579" s="678"/>
    </row>
    <row r="5580" spans="2:2">
      <c r="B5580" s="678"/>
    </row>
    <row r="5581" spans="2:2">
      <c r="B5581" s="678"/>
    </row>
    <row r="5582" spans="2:2">
      <c r="B5582" s="678"/>
    </row>
    <row r="5583" spans="2:2">
      <c r="B5583" s="678"/>
    </row>
    <row r="5584" spans="2:2">
      <c r="B5584" s="678"/>
    </row>
    <row r="5585" spans="2:2">
      <c r="B5585" s="678"/>
    </row>
    <row r="5586" spans="2:2">
      <c r="B5586" s="678"/>
    </row>
    <row r="5587" spans="2:2">
      <c r="B5587" s="678"/>
    </row>
    <row r="5588" spans="2:2">
      <c r="B5588" s="678"/>
    </row>
    <row r="5589" spans="2:2">
      <c r="B5589" s="678"/>
    </row>
    <row r="5590" spans="2:2">
      <c r="B5590" s="678"/>
    </row>
    <row r="5591" spans="2:2">
      <c r="B5591" s="678"/>
    </row>
    <row r="5592" spans="2:2">
      <c r="B5592" s="678"/>
    </row>
    <row r="5593" spans="2:2">
      <c r="B5593" s="678"/>
    </row>
    <row r="5594" spans="2:2">
      <c r="B5594" s="678"/>
    </row>
    <row r="5595" spans="2:2">
      <c r="B5595" s="678"/>
    </row>
    <row r="5596" spans="2:2">
      <c r="B5596" s="678"/>
    </row>
    <row r="5597" spans="2:2">
      <c r="B5597" s="678"/>
    </row>
    <row r="5598" spans="2:2">
      <c r="B5598" s="678"/>
    </row>
    <row r="5599" spans="2:2">
      <c r="B5599" s="678"/>
    </row>
    <row r="5600" spans="2:2">
      <c r="B5600" s="678"/>
    </row>
    <row r="5601" spans="2:2">
      <c r="B5601" s="678"/>
    </row>
    <row r="5602" spans="2:2">
      <c r="B5602" s="678"/>
    </row>
    <row r="5603" spans="2:2">
      <c r="B5603" s="678"/>
    </row>
    <row r="5604" spans="2:2">
      <c r="B5604" s="678"/>
    </row>
    <row r="5605" spans="2:2">
      <c r="B5605" s="678"/>
    </row>
    <row r="5606" spans="2:2">
      <c r="B5606" s="678"/>
    </row>
    <row r="5607" spans="2:2">
      <c r="B5607" s="678"/>
    </row>
    <row r="5608" spans="2:2">
      <c r="B5608" s="678"/>
    </row>
    <row r="5609" spans="2:2">
      <c r="B5609" s="678"/>
    </row>
    <row r="5610" spans="2:2">
      <c r="B5610" s="678"/>
    </row>
    <row r="5611" spans="2:2">
      <c r="B5611" s="678"/>
    </row>
    <row r="5612" spans="2:2">
      <c r="B5612" s="678"/>
    </row>
    <row r="5613" spans="2:2">
      <c r="B5613" s="678"/>
    </row>
    <row r="5614" spans="2:2">
      <c r="B5614" s="678"/>
    </row>
    <row r="5615" spans="2:2">
      <c r="B5615" s="678"/>
    </row>
    <row r="5616" spans="2:2">
      <c r="B5616" s="678"/>
    </row>
    <row r="5617" spans="2:2">
      <c r="B5617" s="678"/>
    </row>
    <row r="5618" spans="2:2">
      <c r="B5618" s="678"/>
    </row>
    <row r="5619" spans="2:2">
      <c r="B5619" s="678"/>
    </row>
    <row r="5620" spans="2:2">
      <c r="B5620" s="678"/>
    </row>
    <row r="5621" spans="2:2">
      <c r="B5621" s="678"/>
    </row>
    <row r="5622" spans="2:2">
      <c r="B5622" s="678"/>
    </row>
    <row r="5623" spans="2:2">
      <c r="B5623" s="678"/>
    </row>
    <row r="5624" spans="2:2">
      <c r="B5624" s="678"/>
    </row>
    <row r="5625" spans="2:2">
      <c r="B5625" s="678"/>
    </row>
    <row r="5626" spans="2:2">
      <c r="B5626" s="678"/>
    </row>
    <row r="5627" spans="2:2">
      <c r="B5627" s="678"/>
    </row>
    <row r="5628" spans="2:2">
      <c r="B5628" s="678"/>
    </row>
    <row r="5629" spans="2:2">
      <c r="B5629" s="678"/>
    </row>
    <row r="5630" spans="2:2">
      <c r="B5630" s="678"/>
    </row>
    <row r="5631" spans="2:2">
      <c r="B5631" s="678"/>
    </row>
    <row r="5632" spans="2:2">
      <c r="B5632" s="678"/>
    </row>
    <row r="5633" spans="2:2">
      <c r="B5633" s="678"/>
    </row>
    <row r="5634" spans="2:2">
      <c r="B5634" s="678"/>
    </row>
    <row r="5635" spans="2:2">
      <c r="B5635" s="678"/>
    </row>
    <row r="5636" spans="2:2">
      <c r="B5636" s="678"/>
    </row>
    <row r="5637" spans="2:2">
      <c r="B5637" s="678"/>
    </row>
    <row r="5638" spans="2:2">
      <c r="B5638" s="678"/>
    </row>
    <row r="5639" spans="2:2">
      <c r="B5639" s="678"/>
    </row>
    <row r="5640" spans="2:2">
      <c r="B5640" s="678"/>
    </row>
    <row r="5641" spans="2:2">
      <c r="B5641" s="678"/>
    </row>
    <row r="5642" spans="2:2">
      <c r="B5642" s="678"/>
    </row>
    <row r="5643" spans="2:2">
      <c r="B5643" s="678"/>
    </row>
    <row r="5644" spans="2:2">
      <c r="B5644" s="678"/>
    </row>
    <row r="5645" spans="2:2">
      <c r="B5645" s="678"/>
    </row>
    <row r="5646" spans="2:2">
      <c r="B5646" s="678"/>
    </row>
    <row r="5647" spans="2:2">
      <c r="B5647" s="678"/>
    </row>
    <row r="5648" spans="2:2">
      <c r="B5648" s="678"/>
    </row>
    <row r="5649" spans="2:2">
      <c r="B5649" s="678"/>
    </row>
    <row r="5650" spans="2:2">
      <c r="B5650" s="678"/>
    </row>
    <row r="5651" spans="2:2">
      <c r="B5651" s="678"/>
    </row>
    <row r="5652" spans="2:2">
      <c r="B5652" s="678"/>
    </row>
    <row r="5653" spans="2:2">
      <c r="B5653" s="678"/>
    </row>
    <row r="5654" spans="2:2">
      <c r="B5654" s="678"/>
    </row>
    <row r="5655" spans="2:2">
      <c r="B5655" s="678"/>
    </row>
    <row r="5656" spans="2:2">
      <c r="B5656" s="678"/>
    </row>
    <row r="5657" spans="2:2">
      <c r="B5657" s="678"/>
    </row>
    <row r="5658" spans="2:2">
      <c r="B5658" s="678"/>
    </row>
    <row r="5659" spans="2:2">
      <c r="B5659" s="678"/>
    </row>
    <row r="5660" spans="2:2">
      <c r="B5660" s="678"/>
    </row>
    <row r="5661" spans="2:2">
      <c r="B5661" s="678"/>
    </row>
    <row r="5662" spans="2:2">
      <c r="B5662" s="678"/>
    </row>
    <row r="5663" spans="2:2">
      <c r="B5663" s="678"/>
    </row>
    <row r="5664" spans="2:2">
      <c r="B5664" s="678"/>
    </row>
    <row r="5665" spans="2:2">
      <c r="B5665" s="678"/>
    </row>
    <row r="5666" spans="2:2">
      <c r="B5666" s="678"/>
    </row>
    <row r="5667" spans="2:2">
      <c r="B5667" s="678"/>
    </row>
    <row r="5668" spans="2:2">
      <c r="B5668" s="678"/>
    </row>
    <row r="5669" spans="2:2">
      <c r="B5669" s="678"/>
    </row>
    <row r="5670" spans="2:2">
      <c r="B5670" s="678"/>
    </row>
    <row r="5671" spans="2:2">
      <c r="B5671" s="678"/>
    </row>
    <row r="5672" spans="2:2">
      <c r="B5672" s="678"/>
    </row>
    <row r="5673" spans="2:2">
      <c r="B5673" s="678"/>
    </row>
    <row r="5674" spans="2:2">
      <c r="B5674" s="678"/>
    </row>
    <row r="5675" spans="2:2">
      <c r="B5675" s="678"/>
    </row>
    <row r="5676" spans="2:2">
      <c r="B5676" s="678"/>
    </row>
    <row r="5677" spans="2:2">
      <c r="B5677" s="678"/>
    </row>
    <row r="5678" spans="2:2">
      <c r="B5678" s="678"/>
    </row>
    <row r="5679" spans="2:2">
      <c r="B5679" s="678"/>
    </row>
    <row r="5680" spans="2:2">
      <c r="B5680" s="678"/>
    </row>
    <row r="5681" spans="2:2">
      <c r="B5681" s="678"/>
    </row>
    <row r="5682" spans="2:2">
      <c r="B5682" s="678"/>
    </row>
    <row r="5683" spans="2:2">
      <c r="B5683" s="678"/>
    </row>
    <row r="5684" spans="2:2">
      <c r="B5684" s="678"/>
    </row>
    <row r="5685" spans="2:2">
      <c r="B5685" s="678"/>
    </row>
    <row r="5686" spans="2:2">
      <c r="B5686" s="678"/>
    </row>
    <row r="5687" spans="2:2">
      <c r="B5687" s="678"/>
    </row>
    <row r="5688" spans="2:2">
      <c r="B5688" s="678"/>
    </row>
    <row r="5689" spans="2:2">
      <c r="B5689" s="678"/>
    </row>
    <row r="5690" spans="2:2">
      <c r="B5690" s="678"/>
    </row>
    <row r="5691" spans="2:2">
      <c r="B5691" s="678"/>
    </row>
    <row r="5692" spans="2:2">
      <c r="B5692" s="678"/>
    </row>
    <row r="5693" spans="2:2">
      <c r="B5693" s="678"/>
    </row>
    <row r="5694" spans="2:2">
      <c r="B5694" s="678"/>
    </row>
    <row r="5695" spans="2:2">
      <c r="B5695" s="678"/>
    </row>
    <row r="5696" spans="2:2">
      <c r="B5696" s="678"/>
    </row>
    <row r="5697" spans="2:2">
      <c r="B5697" s="678"/>
    </row>
    <row r="5698" spans="2:2">
      <c r="B5698" s="678"/>
    </row>
    <row r="5699" spans="2:2">
      <c r="B5699" s="678"/>
    </row>
    <row r="5700" spans="2:2">
      <c r="B5700" s="678"/>
    </row>
    <row r="5701" spans="2:2">
      <c r="B5701" s="678"/>
    </row>
    <row r="5702" spans="2:2">
      <c r="B5702" s="678"/>
    </row>
    <row r="5703" spans="2:2">
      <c r="B5703" s="678"/>
    </row>
    <row r="5704" spans="2:2">
      <c r="B5704" s="678"/>
    </row>
    <row r="5705" spans="2:2">
      <c r="B5705" s="678"/>
    </row>
    <row r="5706" spans="2:2">
      <c r="B5706" s="678"/>
    </row>
    <row r="5707" spans="2:2">
      <c r="B5707" s="678"/>
    </row>
    <row r="5708" spans="2:2">
      <c r="B5708" s="678"/>
    </row>
    <row r="5709" spans="2:2">
      <c r="B5709" s="678"/>
    </row>
    <row r="5710" spans="2:2">
      <c r="B5710" s="678"/>
    </row>
    <row r="5711" spans="2:2">
      <c r="B5711" s="678"/>
    </row>
    <row r="5712" spans="2:2">
      <c r="B5712" s="678"/>
    </row>
    <row r="5713" spans="2:2">
      <c r="B5713" s="678"/>
    </row>
    <row r="5714" spans="2:2">
      <c r="B5714" s="678"/>
    </row>
    <row r="5715" spans="2:2">
      <c r="B5715" s="678"/>
    </row>
    <row r="5716" spans="2:2">
      <c r="B5716" s="678"/>
    </row>
    <row r="5717" spans="2:2">
      <c r="B5717" s="678"/>
    </row>
    <row r="5718" spans="2:2">
      <c r="B5718" s="678"/>
    </row>
    <row r="5719" spans="2:2">
      <c r="B5719" s="678"/>
    </row>
    <row r="5720" spans="2:2">
      <c r="B5720" s="678"/>
    </row>
    <row r="5721" spans="2:2">
      <c r="B5721" s="678"/>
    </row>
    <row r="5722" spans="2:2">
      <c r="B5722" s="678"/>
    </row>
    <row r="5723" spans="2:2">
      <c r="B5723" s="678"/>
    </row>
    <row r="5724" spans="2:2">
      <c r="B5724" s="678"/>
    </row>
    <row r="5725" spans="2:2">
      <c r="B5725" s="678"/>
    </row>
    <row r="5726" spans="2:2">
      <c r="B5726" s="678"/>
    </row>
    <row r="5727" spans="2:2">
      <c r="B5727" s="678"/>
    </row>
    <row r="5728" spans="2:2">
      <c r="B5728" s="678"/>
    </row>
    <row r="5729" spans="2:2">
      <c r="B5729" s="678"/>
    </row>
    <row r="5730" spans="2:2">
      <c r="B5730" s="678"/>
    </row>
    <row r="5731" spans="2:2">
      <c r="B5731" s="678"/>
    </row>
    <row r="5732" spans="2:2">
      <c r="B5732" s="678"/>
    </row>
    <row r="5733" spans="2:2">
      <c r="B5733" s="678"/>
    </row>
    <row r="5734" spans="2:2">
      <c r="B5734" s="678"/>
    </row>
    <row r="5735" spans="2:2">
      <c r="B5735" s="678"/>
    </row>
    <row r="5736" spans="2:2">
      <c r="B5736" s="678"/>
    </row>
    <row r="5737" spans="2:2">
      <c r="B5737" s="678"/>
    </row>
    <row r="5738" spans="2:2">
      <c r="B5738" s="678"/>
    </row>
    <row r="5739" spans="2:2">
      <c r="B5739" s="678"/>
    </row>
    <row r="5740" spans="2:2">
      <c r="B5740" s="678"/>
    </row>
    <row r="5741" spans="2:2">
      <c r="B5741" s="678"/>
    </row>
    <row r="5742" spans="2:2">
      <c r="B5742" s="678"/>
    </row>
    <row r="5743" spans="2:2">
      <c r="B5743" s="678"/>
    </row>
    <row r="5744" spans="2:2">
      <c r="B5744" s="678"/>
    </row>
    <row r="5745" spans="2:2">
      <c r="B5745" s="678"/>
    </row>
    <row r="5746" spans="2:2">
      <c r="B5746" s="678"/>
    </row>
    <row r="5747" spans="2:2">
      <c r="B5747" s="678"/>
    </row>
    <row r="5748" spans="2:2">
      <c r="B5748" s="678"/>
    </row>
    <row r="5749" spans="2:2">
      <c r="B5749" s="678"/>
    </row>
    <row r="5750" spans="2:2">
      <c r="B5750" s="678"/>
    </row>
    <row r="5751" spans="2:2">
      <c r="B5751" s="678"/>
    </row>
    <row r="5752" spans="2:2">
      <c r="B5752" s="678"/>
    </row>
    <row r="5753" spans="2:2">
      <c r="B5753" s="678"/>
    </row>
    <row r="5754" spans="2:2">
      <c r="B5754" s="678"/>
    </row>
    <row r="5755" spans="2:2">
      <c r="B5755" s="678"/>
    </row>
    <row r="5756" spans="2:2">
      <c r="B5756" s="678"/>
    </row>
    <row r="5757" spans="2:2">
      <c r="B5757" s="678"/>
    </row>
    <row r="5758" spans="2:2">
      <c r="B5758" s="678"/>
    </row>
    <row r="5759" spans="2:2">
      <c r="B5759" s="678"/>
    </row>
    <row r="5760" spans="2:2">
      <c r="B5760" s="678"/>
    </row>
    <row r="5761" spans="2:2">
      <c r="B5761" s="678"/>
    </row>
    <row r="5762" spans="2:2">
      <c r="B5762" s="678"/>
    </row>
    <row r="5763" spans="2:2">
      <c r="B5763" s="678"/>
    </row>
    <row r="5764" spans="2:2">
      <c r="B5764" s="678"/>
    </row>
    <row r="5765" spans="2:2">
      <c r="B5765" s="678"/>
    </row>
    <row r="5766" spans="2:2">
      <c r="B5766" s="678"/>
    </row>
    <row r="5767" spans="2:2">
      <c r="B5767" s="678"/>
    </row>
    <row r="5768" spans="2:2">
      <c r="B5768" s="678"/>
    </row>
    <row r="5769" spans="2:2">
      <c r="B5769" s="678"/>
    </row>
    <row r="5770" spans="2:2">
      <c r="B5770" s="678"/>
    </row>
    <row r="5771" spans="2:2">
      <c r="B5771" s="678"/>
    </row>
    <row r="5772" spans="2:2">
      <c r="B5772" s="678"/>
    </row>
    <row r="5773" spans="2:2">
      <c r="B5773" s="678"/>
    </row>
    <row r="5774" spans="2:2">
      <c r="B5774" s="678"/>
    </row>
    <row r="5775" spans="2:2">
      <c r="B5775" s="678"/>
    </row>
    <row r="5776" spans="2:2">
      <c r="B5776" s="678"/>
    </row>
    <row r="5777" spans="2:2">
      <c r="B5777" s="678"/>
    </row>
    <row r="5778" spans="2:2">
      <c r="B5778" s="678"/>
    </row>
    <row r="5779" spans="2:2">
      <c r="B5779" s="678"/>
    </row>
    <row r="5780" spans="2:2">
      <c r="B5780" s="678"/>
    </row>
    <row r="5781" spans="2:2">
      <c r="B5781" s="678"/>
    </row>
    <row r="5782" spans="2:2">
      <c r="B5782" s="678"/>
    </row>
    <row r="5783" spans="2:2">
      <c r="B5783" s="678"/>
    </row>
    <row r="5784" spans="2:2">
      <c r="B5784" s="678"/>
    </row>
    <row r="5785" spans="2:2">
      <c r="B5785" s="678"/>
    </row>
    <row r="5786" spans="2:2">
      <c r="B5786" s="678"/>
    </row>
    <row r="5787" spans="2:2">
      <c r="B5787" s="678"/>
    </row>
    <row r="5788" spans="2:2">
      <c r="B5788" s="678"/>
    </row>
    <row r="5789" spans="2:2">
      <c r="B5789" s="678"/>
    </row>
    <row r="5790" spans="2:2">
      <c r="B5790" s="678"/>
    </row>
    <row r="5791" spans="2:2">
      <c r="B5791" s="678"/>
    </row>
    <row r="5792" spans="2:2">
      <c r="B5792" s="678"/>
    </row>
    <row r="5793" spans="2:2">
      <c r="B5793" s="678"/>
    </row>
    <row r="5794" spans="2:2">
      <c r="B5794" s="678"/>
    </row>
    <row r="5795" spans="2:2">
      <c r="B5795" s="678"/>
    </row>
    <row r="5796" spans="2:2">
      <c r="B5796" s="678"/>
    </row>
    <row r="5797" spans="2:2">
      <c r="B5797" s="678"/>
    </row>
    <row r="5798" spans="2:2">
      <c r="B5798" s="678"/>
    </row>
    <row r="5799" spans="2:2">
      <c r="B5799" s="678"/>
    </row>
    <row r="5800" spans="2:2">
      <c r="B5800" s="678"/>
    </row>
    <row r="5801" spans="2:2">
      <c r="B5801" s="678"/>
    </row>
    <row r="5802" spans="2:2">
      <c r="B5802" s="678"/>
    </row>
    <row r="5803" spans="2:2">
      <c r="B5803" s="678"/>
    </row>
    <row r="5804" spans="2:2">
      <c r="B5804" s="678"/>
    </row>
    <row r="5805" spans="2:2">
      <c r="B5805" s="678"/>
    </row>
    <row r="5806" spans="2:2">
      <c r="B5806" s="678"/>
    </row>
    <row r="5807" spans="2:2">
      <c r="B5807" s="678"/>
    </row>
    <row r="5808" spans="2:2">
      <c r="B5808" s="678"/>
    </row>
    <row r="5809" spans="2:2">
      <c r="B5809" s="678"/>
    </row>
    <row r="5810" spans="2:2">
      <c r="B5810" s="678"/>
    </row>
    <row r="5811" spans="2:2">
      <c r="B5811" s="678"/>
    </row>
    <row r="5812" spans="2:2">
      <c r="B5812" s="678"/>
    </row>
    <row r="5813" spans="2:2">
      <c r="B5813" s="678"/>
    </row>
    <row r="5814" spans="2:2">
      <c r="B5814" s="678"/>
    </row>
    <row r="5815" spans="2:2">
      <c r="B5815" s="678"/>
    </row>
    <row r="5816" spans="2:2">
      <c r="B5816" s="678"/>
    </row>
    <row r="5817" spans="2:2">
      <c r="B5817" s="678"/>
    </row>
    <row r="5818" spans="2:2">
      <c r="B5818" s="678"/>
    </row>
    <row r="5819" spans="2:2">
      <c r="B5819" s="678"/>
    </row>
    <row r="5820" spans="2:2">
      <c r="B5820" s="678"/>
    </row>
    <row r="5821" spans="2:2">
      <c r="B5821" s="678"/>
    </row>
    <row r="5822" spans="2:2">
      <c r="B5822" s="678"/>
    </row>
    <row r="5823" spans="2:2">
      <c r="B5823" s="678"/>
    </row>
    <row r="5824" spans="2:2">
      <c r="B5824" s="678"/>
    </row>
    <row r="5825" spans="2:2">
      <c r="B5825" s="678"/>
    </row>
    <row r="5826" spans="2:2">
      <c r="B5826" s="678"/>
    </row>
    <row r="5827" spans="2:2">
      <c r="B5827" s="678"/>
    </row>
    <row r="5828" spans="2:2">
      <c r="B5828" s="678"/>
    </row>
    <row r="5829" spans="2:2">
      <c r="B5829" s="678"/>
    </row>
    <row r="5830" spans="2:2">
      <c r="B5830" s="678"/>
    </row>
    <row r="5831" spans="2:2">
      <c r="B5831" s="678"/>
    </row>
    <row r="5832" spans="2:2">
      <c r="B5832" s="678"/>
    </row>
    <row r="5833" spans="2:2">
      <c r="B5833" s="678"/>
    </row>
    <row r="5834" spans="2:2">
      <c r="B5834" s="678"/>
    </row>
    <row r="5835" spans="2:2">
      <c r="B5835" s="678"/>
    </row>
    <row r="5836" spans="2:2">
      <c r="B5836" s="678"/>
    </row>
    <row r="5837" spans="2:2">
      <c r="B5837" s="678"/>
    </row>
    <row r="5838" spans="2:2">
      <c r="B5838" s="678"/>
    </row>
    <row r="5839" spans="2:2">
      <c r="B5839" s="678"/>
    </row>
    <row r="5840" spans="2:2">
      <c r="B5840" s="678"/>
    </row>
    <row r="5841" spans="2:2">
      <c r="B5841" s="678"/>
    </row>
    <row r="5842" spans="2:2">
      <c r="B5842" s="678"/>
    </row>
    <row r="5843" spans="2:2">
      <c r="B5843" s="678"/>
    </row>
    <row r="5844" spans="2:2">
      <c r="B5844" s="678"/>
    </row>
    <row r="5845" spans="2:2">
      <c r="B5845" s="678"/>
    </row>
    <row r="5846" spans="2:2">
      <c r="B5846" s="678"/>
    </row>
    <row r="5847" spans="2:2">
      <c r="B5847" s="678"/>
    </row>
    <row r="5848" spans="2:2">
      <c r="B5848" s="678"/>
    </row>
    <row r="5849" spans="2:2">
      <c r="B5849" s="678"/>
    </row>
    <row r="5850" spans="2:2">
      <c r="B5850" s="678"/>
    </row>
    <row r="5851" spans="2:2">
      <c r="B5851" s="678"/>
    </row>
    <row r="5852" spans="2:2">
      <c r="B5852" s="678"/>
    </row>
    <row r="5853" spans="2:2">
      <c r="B5853" s="678"/>
    </row>
    <row r="5854" spans="2:2">
      <c r="B5854" s="678"/>
    </row>
    <row r="5855" spans="2:2">
      <c r="B5855" s="678"/>
    </row>
    <row r="5856" spans="2:2">
      <c r="B5856" s="678"/>
    </row>
    <row r="5857" spans="2:2">
      <c r="B5857" s="678"/>
    </row>
    <row r="5858" spans="2:2">
      <c r="B5858" s="678"/>
    </row>
    <row r="5859" spans="2:2">
      <c r="B5859" s="678"/>
    </row>
    <row r="5860" spans="2:2">
      <c r="B5860" s="678"/>
    </row>
    <row r="5861" spans="2:2">
      <c r="B5861" s="678"/>
    </row>
    <row r="5862" spans="2:2">
      <c r="B5862" s="678"/>
    </row>
    <row r="5863" spans="2:2">
      <c r="B5863" s="678"/>
    </row>
    <row r="5864" spans="2:2">
      <c r="B5864" s="678"/>
    </row>
    <row r="5865" spans="2:2">
      <c r="B5865" s="678"/>
    </row>
    <row r="5866" spans="2:2">
      <c r="B5866" s="678"/>
    </row>
    <row r="5867" spans="2:2">
      <c r="B5867" s="678"/>
    </row>
    <row r="5868" spans="2:2">
      <c r="B5868" s="678"/>
    </row>
    <row r="5869" spans="2:2">
      <c r="B5869" s="678"/>
    </row>
    <row r="5870" spans="2:2">
      <c r="B5870" s="678"/>
    </row>
    <row r="5871" spans="2:2">
      <c r="B5871" s="678"/>
    </row>
    <row r="5872" spans="2:2">
      <c r="B5872" s="678"/>
    </row>
    <row r="5873" spans="2:2">
      <c r="B5873" s="678"/>
    </row>
    <row r="5874" spans="2:2">
      <c r="B5874" s="678"/>
    </row>
    <row r="5875" spans="2:2">
      <c r="B5875" s="678"/>
    </row>
    <row r="5876" spans="2:2">
      <c r="B5876" s="678"/>
    </row>
    <row r="5877" spans="2:2">
      <c r="B5877" s="678"/>
    </row>
    <row r="5878" spans="2:2">
      <c r="B5878" s="678"/>
    </row>
    <row r="5879" spans="2:2">
      <c r="B5879" s="678"/>
    </row>
    <row r="5880" spans="2:2">
      <c r="B5880" s="678"/>
    </row>
    <row r="5881" spans="2:2">
      <c r="B5881" s="678"/>
    </row>
    <row r="5882" spans="2:2">
      <c r="B5882" s="678"/>
    </row>
    <row r="5883" spans="2:2">
      <c r="B5883" s="678"/>
    </row>
    <row r="5884" spans="2:2">
      <c r="B5884" s="678"/>
    </row>
    <row r="5885" spans="2:2">
      <c r="B5885" s="678"/>
    </row>
    <row r="5886" spans="2:2">
      <c r="B5886" s="678"/>
    </row>
    <row r="5887" spans="2:2">
      <c r="B5887" s="678"/>
    </row>
    <row r="5888" spans="2:2">
      <c r="B5888" s="678"/>
    </row>
    <row r="5889" spans="2:2">
      <c r="B5889" s="678"/>
    </row>
    <row r="5890" spans="2:2">
      <c r="B5890" s="678"/>
    </row>
    <row r="5891" spans="2:2">
      <c r="B5891" s="678"/>
    </row>
    <row r="5892" spans="2:2">
      <c r="B5892" s="678"/>
    </row>
    <row r="5893" spans="2:2">
      <c r="B5893" s="678"/>
    </row>
    <row r="5894" spans="2:2">
      <c r="B5894" s="678"/>
    </row>
    <row r="5895" spans="2:2">
      <c r="B5895" s="678"/>
    </row>
    <row r="5896" spans="2:2">
      <c r="B5896" s="678"/>
    </row>
    <row r="5897" spans="2:2">
      <c r="B5897" s="678"/>
    </row>
    <row r="5898" spans="2:2">
      <c r="B5898" s="678"/>
    </row>
    <row r="5899" spans="2:2">
      <c r="B5899" s="678"/>
    </row>
    <row r="5900" spans="2:2">
      <c r="B5900" s="678"/>
    </row>
    <row r="5901" spans="2:2">
      <c r="B5901" s="678"/>
    </row>
    <row r="5902" spans="2:2">
      <c r="B5902" s="678"/>
    </row>
    <row r="5903" spans="2:2">
      <c r="B5903" s="678"/>
    </row>
    <row r="5904" spans="2:2">
      <c r="B5904" s="678"/>
    </row>
    <row r="5905" spans="2:2">
      <c r="B5905" s="678"/>
    </row>
    <row r="5906" spans="2:2">
      <c r="B5906" s="678"/>
    </row>
    <row r="5907" spans="2:2">
      <c r="B5907" s="678"/>
    </row>
    <row r="5908" spans="2:2">
      <c r="B5908" s="678"/>
    </row>
    <row r="5909" spans="2:2">
      <c r="B5909" s="678"/>
    </row>
    <row r="5910" spans="2:2">
      <c r="B5910" s="678"/>
    </row>
    <row r="5911" spans="2:2">
      <c r="B5911" s="678"/>
    </row>
    <row r="5912" spans="2:2">
      <c r="B5912" s="678"/>
    </row>
    <row r="5913" spans="2:2">
      <c r="B5913" s="678"/>
    </row>
    <row r="5914" spans="2:2">
      <c r="B5914" s="678"/>
    </row>
    <row r="5915" spans="2:2">
      <c r="B5915" s="678"/>
    </row>
    <row r="5916" spans="2:2">
      <c r="B5916" s="678"/>
    </row>
    <row r="5917" spans="2:2">
      <c r="B5917" s="678"/>
    </row>
    <row r="5918" spans="2:2">
      <c r="B5918" s="678"/>
    </row>
    <row r="5919" spans="2:2">
      <c r="B5919" s="678"/>
    </row>
    <row r="5920" spans="2:2">
      <c r="B5920" s="678"/>
    </row>
    <row r="5921" spans="2:2">
      <c r="B5921" s="678"/>
    </row>
    <row r="5922" spans="2:2">
      <c r="B5922" s="678"/>
    </row>
    <row r="5923" spans="2:2">
      <c r="B5923" s="678"/>
    </row>
    <row r="5924" spans="2:2">
      <c r="B5924" s="678"/>
    </row>
    <row r="5925" spans="2:2">
      <c r="B5925" s="678"/>
    </row>
    <row r="5926" spans="2:2">
      <c r="B5926" s="678"/>
    </row>
    <row r="5927" spans="2:2">
      <c r="B5927" s="678"/>
    </row>
    <row r="5928" spans="2:2">
      <c r="B5928" s="678"/>
    </row>
    <row r="5929" spans="2:2">
      <c r="B5929" s="678"/>
    </row>
    <row r="5930" spans="2:2">
      <c r="B5930" s="678"/>
    </row>
    <row r="5931" spans="2:2">
      <c r="B5931" s="678"/>
    </row>
    <row r="5932" spans="2:2">
      <c r="B5932" s="678"/>
    </row>
    <row r="5933" spans="2:2">
      <c r="B5933" s="678"/>
    </row>
    <row r="5934" spans="2:2">
      <c r="B5934" s="678"/>
    </row>
    <row r="5935" spans="2:2">
      <c r="B5935" s="678"/>
    </row>
    <row r="5936" spans="2:2">
      <c r="B5936" s="678"/>
    </row>
    <row r="5937" spans="2:2">
      <c r="B5937" s="678"/>
    </row>
    <row r="5938" spans="2:2">
      <c r="B5938" s="678"/>
    </row>
    <row r="5939" spans="2:2">
      <c r="B5939" s="678"/>
    </row>
    <row r="5940" spans="2:2">
      <c r="B5940" s="678"/>
    </row>
    <row r="5941" spans="2:2">
      <c r="B5941" s="678"/>
    </row>
    <row r="5942" spans="2:2">
      <c r="B5942" s="678"/>
    </row>
    <row r="5943" spans="2:2">
      <c r="B5943" s="678"/>
    </row>
    <row r="5944" spans="2:2">
      <c r="B5944" s="678"/>
    </row>
    <row r="5945" spans="2:2">
      <c r="B5945" s="678"/>
    </row>
    <row r="5946" spans="2:2">
      <c r="B5946" s="678"/>
    </row>
    <row r="5947" spans="2:2">
      <c r="B5947" s="678"/>
    </row>
    <row r="5948" spans="2:2">
      <c r="B5948" s="678"/>
    </row>
    <row r="5949" spans="2:2">
      <c r="B5949" s="678"/>
    </row>
    <row r="5950" spans="2:2">
      <c r="B5950" s="678"/>
    </row>
    <row r="5951" spans="2:2">
      <c r="B5951" s="678"/>
    </row>
    <row r="5952" spans="2:2">
      <c r="B5952" s="678"/>
    </row>
    <row r="5953" spans="2:2">
      <c r="B5953" s="678"/>
    </row>
    <row r="5954" spans="2:2">
      <c r="B5954" s="678"/>
    </row>
    <row r="5955" spans="2:2">
      <c r="B5955" s="678"/>
    </row>
    <row r="5956" spans="2:2">
      <c r="B5956" s="678"/>
    </row>
    <row r="5957" spans="2:2">
      <c r="B5957" s="678"/>
    </row>
    <row r="5958" spans="2:2">
      <c r="B5958" s="678"/>
    </row>
    <row r="5959" spans="2:2">
      <c r="B5959" s="678"/>
    </row>
    <row r="5960" spans="2:2">
      <c r="B5960" s="678"/>
    </row>
    <row r="5961" spans="2:2">
      <c r="B5961" s="678"/>
    </row>
    <row r="5962" spans="2:2">
      <c r="B5962" s="678"/>
    </row>
    <row r="5963" spans="2:2">
      <c r="B5963" s="678"/>
    </row>
    <row r="5964" spans="2:2">
      <c r="B5964" s="678"/>
    </row>
    <row r="5965" spans="2:2">
      <c r="B5965" s="678"/>
    </row>
    <row r="5966" spans="2:2">
      <c r="B5966" s="678"/>
    </row>
    <row r="5967" spans="2:2">
      <c r="B5967" s="678"/>
    </row>
    <row r="5968" spans="2:2">
      <c r="B5968" s="678"/>
    </row>
    <row r="5969" spans="2:2">
      <c r="B5969" s="678"/>
    </row>
    <row r="5970" spans="2:2">
      <c r="B5970" s="678"/>
    </row>
    <row r="5971" spans="2:2">
      <c r="B5971" s="678"/>
    </row>
    <row r="5972" spans="2:2">
      <c r="B5972" s="678"/>
    </row>
    <row r="5973" spans="2:2">
      <c r="B5973" s="678"/>
    </row>
    <row r="5974" spans="2:2">
      <c r="B5974" s="678"/>
    </row>
    <row r="5975" spans="2:2">
      <c r="B5975" s="678"/>
    </row>
    <row r="5976" spans="2:2">
      <c r="B5976" s="678"/>
    </row>
    <row r="5977" spans="2:2">
      <c r="B5977" s="678"/>
    </row>
    <row r="5978" spans="2:2">
      <c r="B5978" s="678"/>
    </row>
    <row r="5979" spans="2:2">
      <c r="B5979" s="678"/>
    </row>
    <row r="5980" spans="2:2">
      <c r="B5980" s="678"/>
    </row>
    <row r="5981" spans="2:2">
      <c r="B5981" s="678"/>
    </row>
    <row r="5982" spans="2:2">
      <c r="B5982" s="678"/>
    </row>
    <row r="5983" spans="2:2">
      <c r="B5983" s="678"/>
    </row>
    <row r="5984" spans="2:2">
      <c r="B5984" s="678"/>
    </row>
    <row r="5985" spans="2:2">
      <c r="B5985" s="678"/>
    </row>
    <row r="5986" spans="2:2">
      <c r="B5986" s="678"/>
    </row>
    <row r="5987" spans="2:2">
      <c r="B5987" s="678"/>
    </row>
    <row r="5988" spans="2:2">
      <c r="B5988" s="678"/>
    </row>
    <row r="5989" spans="2:2">
      <c r="B5989" s="678"/>
    </row>
    <row r="5990" spans="2:2">
      <c r="B5990" s="678"/>
    </row>
    <row r="5991" spans="2:2">
      <c r="B5991" s="678"/>
    </row>
    <row r="5992" spans="2:2">
      <c r="B5992" s="678"/>
    </row>
    <row r="5993" spans="2:2">
      <c r="B5993" s="678"/>
    </row>
    <row r="5994" spans="2:2">
      <c r="B5994" s="678"/>
    </row>
    <row r="5995" spans="2:2">
      <c r="B5995" s="678"/>
    </row>
    <row r="5996" spans="2:2">
      <c r="B5996" s="678"/>
    </row>
    <row r="5997" spans="2:2">
      <c r="B5997" s="678"/>
    </row>
    <row r="5998" spans="2:2">
      <c r="B5998" s="678"/>
    </row>
    <row r="5999" spans="2:2">
      <c r="B5999" s="678"/>
    </row>
    <row r="6000" spans="2:2">
      <c r="B6000" s="678"/>
    </row>
    <row r="6001" spans="2:2">
      <c r="B6001" s="678"/>
    </row>
    <row r="6002" spans="2:2">
      <c r="B6002" s="678"/>
    </row>
    <row r="6003" spans="2:2">
      <c r="B6003" s="678"/>
    </row>
    <row r="6004" spans="2:2">
      <c r="B6004" s="678"/>
    </row>
    <row r="6005" spans="2:2">
      <c r="B6005" s="678"/>
    </row>
    <row r="6006" spans="2:2">
      <c r="B6006" s="678"/>
    </row>
    <row r="6007" spans="2:2">
      <c r="B6007" s="678"/>
    </row>
    <row r="6008" spans="2:2">
      <c r="B6008" s="678"/>
    </row>
    <row r="6009" spans="2:2">
      <c r="B6009" s="678"/>
    </row>
    <row r="6010" spans="2:2">
      <c r="B6010" s="678"/>
    </row>
    <row r="6011" spans="2:2">
      <c r="B6011" s="678"/>
    </row>
    <row r="6012" spans="2:2">
      <c r="B6012" s="678"/>
    </row>
    <row r="6013" spans="2:2">
      <c r="B6013" s="678"/>
    </row>
    <row r="6014" spans="2:2">
      <c r="B6014" s="678"/>
    </row>
    <row r="6015" spans="2:2">
      <c r="B6015" s="678"/>
    </row>
    <row r="6016" spans="2:2">
      <c r="B6016" s="678"/>
    </row>
    <row r="6017" spans="2:2">
      <c r="B6017" s="678"/>
    </row>
    <row r="6018" spans="2:2">
      <c r="B6018" s="678"/>
    </row>
    <row r="6019" spans="2:2">
      <c r="B6019" s="678"/>
    </row>
    <row r="6020" spans="2:2">
      <c r="B6020" s="678"/>
    </row>
    <row r="6021" spans="2:2">
      <c r="B6021" s="678"/>
    </row>
    <row r="6022" spans="2:2">
      <c r="B6022" s="678"/>
    </row>
    <row r="6023" spans="2:2">
      <c r="B6023" s="678"/>
    </row>
    <row r="6024" spans="2:2">
      <c r="B6024" s="678"/>
    </row>
    <row r="6025" spans="2:2">
      <c r="B6025" s="678"/>
    </row>
    <row r="6026" spans="2:2">
      <c r="B6026" s="678"/>
    </row>
    <row r="6027" spans="2:2">
      <c r="B6027" s="678"/>
    </row>
    <row r="6028" spans="2:2">
      <c r="B6028" s="678"/>
    </row>
    <row r="6029" spans="2:2">
      <c r="B6029" s="678"/>
    </row>
    <row r="6030" spans="2:2">
      <c r="B6030" s="678"/>
    </row>
    <row r="6031" spans="2:2">
      <c r="B6031" s="678"/>
    </row>
    <row r="6032" spans="2:2">
      <c r="B6032" s="678"/>
    </row>
    <row r="6033" spans="2:2">
      <c r="B6033" s="678"/>
    </row>
    <row r="6034" spans="2:2">
      <c r="B6034" s="678"/>
    </row>
    <row r="6035" spans="2:2">
      <c r="B6035" s="678"/>
    </row>
    <row r="6036" spans="2:2">
      <c r="B6036" s="678"/>
    </row>
    <row r="6037" spans="2:2">
      <c r="B6037" s="678"/>
    </row>
    <row r="6038" spans="2:2">
      <c r="B6038" s="678"/>
    </row>
    <row r="6039" spans="2:2">
      <c r="B6039" s="678"/>
    </row>
    <row r="6040" spans="2:2">
      <c r="B6040" s="678"/>
    </row>
    <row r="6041" spans="2:2">
      <c r="B6041" s="678"/>
    </row>
    <row r="6042" spans="2:2">
      <c r="B6042" s="678"/>
    </row>
    <row r="6043" spans="2:2">
      <c r="B6043" s="678"/>
    </row>
    <row r="6044" spans="2:2">
      <c r="B6044" s="678"/>
    </row>
    <row r="6045" spans="2:2">
      <c r="B6045" s="678"/>
    </row>
    <row r="6046" spans="2:2">
      <c r="B6046" s="678"/>
    </row>
    <row r="6047" spans="2:2">
      <c r="B6047" s="678"/>
    </row>
    <row r="6048" spans="2:2">
      <c r="B6048" s="678"/>
    </row>
    <row r="6049" spans="2:2">
      <c r="B6049" s="678"/>
    </row>
    <row r="6050" spans="2:2">
      <c r="B6050" s="678"/>
    </row>
    <row r="6051" spans="2:2">
      <c r="B6051" s="678"/>
    </row>
    <row r="6052" spans="2:2">
      <c r="B6052" s="678"/>
    </row>
    <row r="6053" spans="2:2">
      <c r="B6053" s="678"/>
    </row>
    <row r="6054" spans="2:2">
      <c r="B6054" s="678"/>
    </row>
    <row r="6055" spans="2:2">
      <c r="B6055" s="678"/>
    </row>
    <row r="6056" spans="2:2">
      <c r="B6056" s="678"/>
    </row>
    <row r="6057" spans="2:2">
      <c r="B6057" s="678"/>
    </row>
    <row r="6058" spans="2:2">
      <c r="B6058" s="678"/>
    </row>
    <row r="6059" spans="2:2">
      <c r="B6059" s="678"/>
    </row>
    <row r="6060" spans="2:2">
      <c r="B6060" s="678"/>
    </row>
    <row r="6061" spans="2:2">
      <c r="B6061" s="678"/>
    </row>
    <row r="6062" spans="2:2">
      <c r="B6062" s="678"/>
    </row>
    <row r="6063" spans="2:2">
      <c r="B6063" s="678"/>
    </row>
    <row r="6064" spans="2:2">
      <c r="B6064" s="678"/>
    </row>
    <row r="6065" spans="2:2">
      <c r="B6065" s="678"/>
    </row>
    <row r="6066" spans="2:2">
      <c r="B6066" s="678"/>
    </row>
    <row r="6067" spans="2:2">
      <c r="B6067" s="678"/>
    </row>
    <row r="6068" spans="2:2">
      <c r="B6068" s="678"/>
    </row>
    <row r="6069" spans="2:2">
      <c r="B6069" s="678"/>
    </row>
    <row r="6070" spans="2:2">
      <c r="B6070" s="678"/>
    </row>
    <row r="6071" spans="2:2">
      <c r="B6071" s="678"/>
    </row>
    <row r="6072" spans="2:2">
      <c r="B6072" s="678"/>
    </row>
    <row r="6073" spans="2:2">
      <c r="B6073" s="678"/>
    </row>
    <row r="6074" spans="2:2">
      <c r="B6074" s="678"/>
    </row>
    <row r="6075" spans="2:2">
      <c r="B6075" s="678"/>
    </row>
    <row r="6076" spans="2:2">
      <c r="B6076" s="678"/>
    </row>
    <row r="6077" spans="2:2">
      <c r="B6077" s="678"/>
    </row>
    <row r="6078" spans="2:2">
      <c r="B6078" s="678"/>
    </row>
    <row r="6079" spans="2:2">
      <c r="B6079" s="678"/>
    </row>
    <row r="6080" spans="2:2">
      <c r="B6080" s="678"/>
    </row>
    <row r="6081" spans="2:2">
      <c r="B6081" s="678"/>
    </row>
    <row r="6082" spans="2:2">
      <c r="B6082" s="678"/>
    </row>
    <row r="6083" spans="2:2">
      <c r="B6083" s="678"/>
    </row>
    <row r="6084" spans="2:2">
      <c r="B6084" s="678"/>
    </row>
    <row r="6085" spans="2:2">
      <c r="B6085" s="678"/>
    </row>
    <row r="6086" spans="2:2">
      <c r="B6086" s="678"/>
    </row>
    <row r="6087" spans="2:2">
      <c r="B6087" s="678"/>
    </row>
    <row r="6088" spans="2:2">
      <c r="B6088" s="678"/>
    </row>
    <row r="6089" spans="2:2">
      <c r="B6089" s="678"/>
    </row>
    <row r="6090" spans="2:2">
      <c r="B6090" s="678"/>
    </row>
    <row r="6091" spans="2:2">
      <c r="B6091" s="678"/>
    </row>
    <row r="6092" spans="2:2">
      <c r="B6092" s="678"/>
    </row>
    <row r="6093" spans="2:2">
      <c r="B6093" s="678"/>
    </row>
    <row r="6094" spans="2:2">
      <c r="B6094" s="678"/>
    </row>
    <row r="6095" spans="2:2">
      <c r="B6095" s="678"/>
    </row>
    <row r="6096" spans="2:2">
      <c r="B6096" s="678"/>
    </row>
    <row r="6097" spans="2:2">
      <c r="B6097" s="678"/>
    </row>
    <row r="6098" spans="2:2">
      <c r="B6098" s="678"/>
    </row>
    <row r="6099" spans="2:2">
      <c r="B6099" s="678"/>
    </row>
    <row r="6100" spans="2:2">
      <c r="B6100" s="678"/>
    </row>
    <row r="6101" spans="2:2">
      <c r="B6101" s="678"/>
    </row>
    <row r="6102" spans="2:2">
      <c r="B6102" s="678"/>
    </row>
    <row r="6103" spans="2:2">
      <c r="B6103" s="678"/>
    </row>
    <row r="6104" spans="2:2">
      <c r="B6104" s="678"/>
    </row>
    <row r="6105" spans="2:2">
      <c r="B6105" s="678"/>
    </row>
    <row r="6106" spans="2:2">
      <c r="B6106" s="678"/>
    </row>
    <row r="6107" spans="2:2">
      <c r="B6107" s="678"/>
    </row>
    <row r="6108" spans="2:2">
      <c r="B6108" s="678"/>
    </row>
    <row r="6109" spans="2:2">
      <c r="B6109" s="678"/>
    </row>
    <row r="6110" spans="2:2">
      <c r="B6110" s="678"/>
    </row>
    <row r="6111" spans="2:2">
      <c r="B6111" s="678"/>
    </row>
    <row r="6112" spans="2:2">
      <c r="B6112" s="678"/>
    </row>
    <row r="6113" spans="2:2">
      <c r="B6113" s="678"/>
    </row>
    <row r="6114" spans="2:2">
      <c r="B6114" s="678"/>
    </row>
    <row r="6115" spans="2:2">
      <c r="B6115" s="678"/>
    </row>
    <row r="6116" spans="2:2">
      <c r="B6116" s="678"/>
    </row>
    <row r="6117" spans="2:2">
      <c r="B6117" s="678"/>
    </row>
    <row r="6118" spans="2:2">
      <c r="B6118" s="678"/>
    </row>
    <row r="6119" spans="2:2">
      <c r="B6119" s="678"/>
    </row>
    <row r="6120" spans="2:2">
      <c r="B6120" s="678"/>
    </row>
    <row r="6121" spans="2:2">
      <c r="B6121" s="678"/>
    </row>
    <row r="6122" spans="2:2">
      <c r="B6122" s="678"/>
    </row>
    <row r="6123" spans="2:2">
      <c r="B6123" s="678"/>
    </row>
    <row r="6124" spans="2:2">
      <c r="B6124" s="678"/>
    </row>
    <row r="6125" spans="2:2">
      <c r="B6125" s="678"/>
    </row>
    <row r="6126" spans="2:2">
      <c r="B6126" s="678"/>
    </row>
    <row r="6127" spans="2:2">
      <c r="B6127" s="678"/>
    </row>
    <row r="6128" spans="2:2">
      <c r="B6128" s="678"/>
    </row>
    <row r="6129" spans="2:2">
      <c r="B6129" s="678"/>
    </row>
    <row r="6130" spans="2:2">
      <c r="B6130" s="678"/>
    </row>
    <row r="6131" spans="2:2">
      <c r="B6131" s="678"/>
    </row>
    <row r="6132" spans="2:2">
      <c r="B6132" s="678"/>
    </row>
    <row r="6133" spans="2:2">
      <c r="B6133" s="678"/>
    </row>
    <row r="6134" spans="2:2">
      <c r="B6134" s="678"/>
    </row>
    <row r="6135" spans="2:2">
      <c r="B6135" s="678"/>
    </row>
    <row r="6136" spans="2:2">
      <c r="B6136" s="678"/>
    </row>
    <row r="6137" spans="2:2">
      <c r="B6137" s="678"/>
    </row>
    <row r="6138" spans="2:2">
      <c r="B6138" s="678"/>
    </row>
    <row r="6139" spans="2:2">
      <c r="B6139" s="678"/>
    </row>
    <row r="6140" spans="2:2">
      <c r="B6140" s="678"/>
    </row>
    <row r="6141" spans="2:2">
      <c r="B6141" s="678"/>
    </row>
    <row r="6142" spans="2:2">
      <c r="B6142" s="678"/>
    </row>
    <row r="6143" spans="2:2">
      <c r="B6143" s="678"/>
    </row>
    <row r="6144" spans="2:2">
      <c r="B6144" s="678"/>
    </row>
    <row r="6145" spans="2:2">
      <c r="B6145" s="678"/>
    </row>
    <row r="6146" spans="2:2">
      <c r="B6146" s="678"/>
    </row>
    <row r="6147" spans="2:2">
      <c r="B6147" s="678"/>
    </row>
    <row r="6148" spans="2:2">
      <c r="B6148" s="678"/>
    </row>
    <row r="6149" spans="2:2">
      <c r="B6149" s="678"/>
    </row>
    <row r="6150" spans="2:2">
      <c r="B6150" s="678"/>
    </row>
    <row r="6151" spans="2:2">
      <c r="B6151" s="678"/>
    </row>
    <row r="6152" spans="2:2">
      <c r="B6152" s="678"/>
    </row>
    <row r="6153" spans="2:2">
      <c r="B6153" s="678"/>
    </row>
    <row r="6154" spans="2:2">
      <c r="B6154" s="678"/>
    </row>
    <row r="6155" spans="2:2">
      <c r="B6155" s="678"/>
    </row>
    <row r="6156" spans="2:2">
      <c r="B6156" s="678"/>
    </row>
    <row r="6157" spans="2:2">
      <c r="B6157" s="678"/>
    </row>
    <row r="6158" spans="2:2">
      <c r="B6158" s="678"/>
    </row>
    <row r="6159" spans="2:2">
      <c r="B6159" s="678"/>
    </row>
    <row r="6160" spans="2:2">
      <c r="B6160" s="678"/>
    </row>
    <row r="6161" spans="2:2">
      <c r="B6161" s="678"/>
    </row>
    <row r="6162" spans="2:2">
      <c r="B6162" s="678"/>
    </row>
    <row r="6163" spans="2:2">
      <c r="B6163" s="678"/>
    </row>
    <row r="6164" spans="2:2">
      <c r="B6164" s="678"/>
    </row>
    <row r="6165" spans="2:2">
      <c r="B6165" s="678"/>
    </row>
    <row r="6166" spans="2:2">
      <c r="B6166" s="678"/>
    </row>
    <row r="6167" spans="2:2">
      <c r="B6167" s="678"/>
    </row>
    <row r="6168" spans="2:2">
      <c r="B6168" s="678"/>
    </row>
    <row r="6169" spans="2:2">
      <c r="B6169" s="678"/>
    </row>
    <row r="6170" spans="2:2">
      <c r="B6170" s="678"/>
    </row>
    <row r="6171" spans="2:2">
      <c r="B6171" s="678"/>
    </row>
    <row r="6172" spans="2:2">
      <c r="B6172" s="678"/>
    </row>
    <row r="6173" spans="2:2">
      <c r="B6173" s="678"/>
    </row>
    <row r="6174" spans="2:2">
      <c r="B6174" s="678"/>
    </row>
    <row r="6175" spans="2:2">
      <c r="B6175" s="678"/>
    </row>
    <row r="6176" spans="2:2">
      <c r="B6176" s="678"/>
    </row>
    <row r="6177" spans="2:2">
      <c r="B6177" s="678"/>
    </row>
    <row r="6178" spans="2:2">
      <c r="B6178" s="678"/>
    </row>
    <row r="6179" spans="2:2">
      <c r="B6179" s="678"/>
    </row>
    <row r="6180" spans="2:2">
      <c r="B6180" s="678"/>
    </row>
    <row r="6181" spans="2:2">
      <c r="B6181" s="678"/>
    </row>
    <row r="6182" spans="2:2">
      <c r="B6182" s="678"/>
    </row>
    <row r="6183" spans="2:2">
      <c r="B6183" s="678"/>
    </row>
    <row r="6184" spans="2:2">
      <c r="B6184" s="678"/>
    </row>
    <row r="6185" spans="2:2">
      <c r="B6185" s="678"/>
    </row>
    <row r="6186" spans="2:2">
      <c r="B6186" s="678"/>
    </row>
    <row r="6187" spans="2:2">
      <c r="B6187" s="678"/>
    </row>
    <row r="6188" spans="2:2">
      <c r="B6188" s="678"/>
    </row>
    <row r="6189" spans="2:2">
      <c r="B6189" s="678"/>
    </row>
    <row r="6190" spans="2:2">
      <c r="B6190" s="678"/>
    </row>
    <row r="6191" spans="2:2">
      <c r="B6191" s="678"/>
    </row>
    <row r="6192" spans="2:2">
      <c r="B6192" s="678"/>
    </row>
    <row r="6193" spans="2:2">
      <c r="B6193" s="678"/>
    </row>
    <row r="6194" spans="2:2">
      <c r="B6194" s="678"/>
    </row>
    <row r="6195" spans="2:2">
      <c r="B6195" s="678"/>
    </row>
    <row r="6196" spans="2:2">
      <c r="B6196" s="678"/>
    </row>
    <row r="6197" spans="2:2">
      <c r="B6197" s="678"/>
    </row>
    <row r="6198" spans="2:2">
      <c r="B6198" s="678"/>
    </row>
    <row r="6199" spans="2:2">
      <c r="B6199" s="678"/>
    </row>
    <row r="6200" spans="2:2">
      <c r="B6200" s="678"/>
    </row>
    <row r="6201" spans="2:2">
      <c r="B6201" s="678"/>
    </row>
    <row r="6202" spans="2:2">
      <c r="B6202" s="678"/>
    </row>
    <row r="6203" spans="2:2">
      <c r="B6203" s="678"/>
    </row>
    <row r="6204" spans="2:2">
      <c r="B6204" s="678"/>
    </row>
    <row r="6205" spans="2:2">
      <c r="B6205" s="678"/>
    </row>
    <row r="6206" spans="2:2">
      <c r="B6206" s="678"/>
    </row>
    <row r="6207" spans="2:2">
      <c r="B6207" s="678"/>
    </row>
    <row r="6208" spans="2:2">
      <c r="B6208" s="678"/>
    </row>
    <row r="6209" spans="2:2">
      <c r="B6209" s="678"/>
    </row>
    <row r="6210" spans="2:2">
      <c r="B6210" s="678"/>
    </row>
    <row r="6211" spans="2:2">
      <c r="B6211" s="678"/>
    </row>
    <row r="6212" spans="2:2">
      <c r="B6212" s="678"/>
    </row>
    <row r="6213" spans="2:2">
      <c r="B6213" s="678"/>
    </row>
    <row r="6214" spans="2:2">
      <c r="B6214" s="678"/>
    </row>
    <row r="6215" spans="2:2">
      <c r="B6215" s="678"/>
    </row>
    <row r="6216" spans="2:2">
      <c r="B6216" s="678"/>
    </row>
    <row r="6217" spans="2:2">
      <c r="B6217" s="678"/>
    </row>
    <row r="6218" spans="2:2">
      <c r="B6218" s="678"/>
    </row>
    <row r="6219" spans="2:2">
      <c r="B6219" s="678"/>
    </row>
    <row r="6220" spans="2:2">
      <c r="B6220" s="678"/>
    </row>
    <row r="6221" spans="2:2">
      <c r="B6221" s="678"/>
    </row>
    <row r="6222" spans="2:2">
      <c r="B6222" s="678"/>
    </row>
    <row r="6223" spans="2:2">
      <c r="B6223" s="678"/>
    </row>
    <row r="6224" spans="2:2">
      <c r="B6224" s="678"/>
    </row>
    <row r="6225" spans="2:2">
      <c r="B6225" s="678"/>
    </row>
    <row r="6226" spans="2:2">
      <c r="B6226" s="678"/>
    </row>
    <row r="6227" spans="2:2">
      <c r="B6227" s="678"/>
    </row>
    <row r="6228" spans="2:2">
      <c r="B6228" s="678"/>
    </row>
    <row r="6229" spans="2:2">
      <c r="B6229" s="678"/>
    </row>
    <row r="6230" spans="2:2">
      <c r="B6230" s="678"/>
    </row>
    <row r="6231" spans="2:2">
      <c r="B6231" s="678"/>
    </row>
    <row r="6232" spans="2:2">
      <c r="B6232" s="678"/>
    </row>
    <row r="6233" spans="2:2">
      <c r="B6233" s="678"/>
    </row>
    <row r="6234" spans="2:2">
      <c r="B6234" s="678"/>
    </row>
    <row r="6235" spans="2:2">
      <c r="B6235" s="678"/>
    </row>
    <row r="6236" spans="2:2">
      <c r="B6236" s="678"/>
    </row>
    <row r="6237" spans="2:2">
      <c r="B6237" s="678"/>
    </row>
    <row r="6238" spans="2:2">
      <c r="B6238" s="678"/>
    </row>
    <row r="6239" spans="2:2">
      <c r="B6239" s="678"/>
    </row>
    <row r="6240" spans="2:2">
      <c r="B6240" s="678"/>
    </row>
    <row r="6241" spans="2:2">
      <c r="B6241" s="678"/>
    </row>
    <row r="6242" spans="2:2">
      <c r="B6242" s="678"/>
    </row>
    <row r="6243" spans="2:2">
      <c r="B6243" s="678"/>
    </row>
    <row r="6244" spans="2:2">
      <c r="B6244" s="678"/>
    </row>
    <row r="6245" spans="2:2">
      <c r="B6245" s="678"/>
    </row>
    <row r="6246" spans="2:2">
      <c r="B6246" s="678"/>
    </row>
    <row r="6247" spans="2:2">
      <c r="B6247" s="678"/>
    </row>
    <row r="6248" spans="2:2">
      <c r="B6248" s="678"/>
    </row>
    <row r="6249" spans="2:2">
      <c r="B6249" s="678"/>
    </row>
    <row r="6250" spans="2:2">
      <c r="B6250" s="678"/>
    </row>
    <row r="6251" spans="2:2">
      <c r="B6251" s="678"/>
    </row>
    <row r="6252" spans="2:2">
      <c r="B6252" s="678"/>
    </row>
    <row r="6253" spans="2:2">
      <c r="B6253" s="678"/>
    </row>
    <row r="6254" spans="2:2">
      <c r="B6254" s="678"/>
    </row>
    <row r="6255" spans="2:2">
      <c r="B6255" s="678"/>
    </row>
    <row r="6256" spans="2:2">
      <c r="B6256" s="678"/>
    </row>
    <row r="6257" spans="2:2">
      <c r="B6257" s="678"/>
    </row>
    <row r="6258" spans="2:2">
      <c r="B6258" s="678"/>
    </row>
    <row r="6259" spans="2:2">
      <c r="B6259" s="678"/>
    </row>
    <row r="6260" spans="2:2">
      <c r="B6260" s="678"/>
    </row>
    <row r="6261" spans="2:2">
      <c r="B6261" s="678"/>
    </row>
    <row r="6262" spans="2:2">
      <c r="B6262" s="678"/>
    </row>
    <row r="6263" spans="2:2">
      <c r="B6263" s="678"/>
    </row>
    <row r="6264" spans="2:2">
      <c r="B6264" s="678"/>
    </row>
    <row r="6265" spans="2:2">
      <c r="B6265" s="678"/>
    </row>
    <row r="6266" spans="2:2">
      <c r="B6266" s="678"/>
    </row>
    <row r="6267" spans="2:2">
      <c r="B6267" s="678"/>
    </row>
    <row r="6268" spans="2:2">
      <c r="B6268" s="678"/>
    </row>
    <row r="6269" spans="2:2">
      <c r="B6269" s="678"/>
    </row>
    <row r="6270" spans="2:2">
      <c r="B6270" s="678"/>
    </row>
    <row r="6271" spans="2:2">
      <c r="B6271" s="678"/>
    </row>
    <row r="6272" spans="2:2">
      <c r="B6272" s="678"/>
    </row>
    <row r="6273" spans="2:2">
      <c r="B6273" s="678"/>
    </row>
    <row r="6274" spans="2:2">
      <c r="B6274" s="678"/>
    </row>
    <row r="6275" spans="2:2">
      <c r="B6275" s="678"/>
    </row>
    <row r="6276" spans="2:2">
      <c r="B6276" s="678"/>
    </row>
    <row r="6277" spans="2:2">
      <c r="B6277" s="678"/>
    </row>
    <row r="6278" spans="2:2">
      <c r="B6278" s="678"/>
    </row>
    <row r="6279" spans="2:2">
      <c r="B6279" s="678"/>
    </row>
    <row r="6280" spans="2:2">
      <c r="B6280" s="678"/>
    </row>
    <row r="6281" spans="2:2">
      <c r="B6281" s="678"/>
    </row>
    <row r="6282" spans="2:2">
      <c r="B6282" s="678"/>
    </row>
    <row r="6283" spans="2:2">
      <c r="B6283" s="678"/>
    </row>
    <row r="6284" spans="2:2">
      <c r="B6284" s="678"/>
    </row>
    <row r="6285" spans="2:2">
      <c r="B6285" s="678"/>
    </row>
    <row r="6286" spans="2:2">
      <c r="B6286" s="678"/>
    </row>
    <row r="6287" spans="2:2">
      <c r="B6287" s="678"/>
    </row>
    <row r="6288" spans="2:2">
      <c r="B6288" s="678"/>
    </row>
    <row r="6289" spans="2:2">
      <c r="B6289" s="678"/>
    </row>
    <row r="6290" spans="2:2">
      <c r="B6290" s="678"/>
    </row>
    <row r="6291" spans="2:2">
      <c r="B6291" s="678"/>
    </row>
    <row r="6292" spans="2:2">
      <c r="B6292" s="678"/>
    </row>
    <row r="6293" spans="2:2">
      <c r="B6293" s="678"/>
    </row>
    <row r="6294" spans="2:2">
      <c r="B6294" s="678"/>
    </row>
    <row r="6295" spans="2:2">
      <c r="B6295" s="678"/>
    </row>
    <row r="6296" spans="2:2">
      <c r="B6296" s="678"/>
    </row>
    <row r="6297" spans="2:2">
      <c r="B6297" s="678"/>
    </row>
    <row r="6298" spans="2:2">
      <c r="B6298" s="678"/>
    </row>
    <row r="6299" spans="2:2">
      <c r="B6299" s="678"/>
    </row>
    <row r="6300" spans="2:2">
      <c r="B6300" s="678"/>
    </row>
    <row r="6301" spans="2:2">
      <c r="B6301" s="678"/>
    </row>
    <row r="6302" spans="2:2">
      <c r="B6302" s="678"/>
    </row>
    <row r="6303" spans="2:2">
      <c r="B6303" s="678"/>
    </row>
    <row r="6304" spans="2:2">
      <c r="B6304" s="678"/>
    </row>
    <row r="6305" spans="2:2">
      <c r="B6305" s="678"/>
    </row>
    <row r="6306" spans="2:2">
      <c r="B6306" s="678"/>
    </row>
    <row r="6307" spans="2:2">
      <c r="B6307" s="678"/>
    </row>
    <row r="6308" spans="2:2">
      <c r="B6308" s="678"/>
    </row>
    <row r="6309" spans="2:2">
      <c r="B6309" s="678"/>
    </row>
    <row r="6310" spans="2:2">
      <c r="B6310" s="678"/>
    </row>
    <row r="6311" spans="2:2">
      <c r="B6311" s="678"/>
    </row>
    <row r="6312" spans="2:2">
      <c r="B6312" s="678"/>
    </row>
    <row r="6313" spans="2:2">
      <c r="B6313" s="678"/>
    </row>
    <row r="6314" spans="2:2">
      <c r="B6314" s="678"/>
    </row>
    <row r="6315" spans="2:2">
      <c r="B6315" s="678"/>
    </row>
    <row r="6316" spans="2:2">
      <c r="B6316" s="678"/>
    </row>
    <row r="6317" spans="2:2">
      <c r="B6317" s="678"/>
    </row>
    <row r="6318" spans="2:2">
      <c r="B6318" s="678"/>
    </row>
    <row r="6319" spans="2:2">
      <c r="B6319" s="678"/>
    </row>
    <row r="6320" spans="2:2">
      <c r="B6320" s="678"/>
    </row>
    <row r="6321" spans="2:2">
      <c r="B6321" s="678"/>
    </row>
    <row r="6322" spans="2:2">
      <c r="B6322" s="678"/>
    </row>
    <row r="6323" spans="2:2">
      <c r="B6323" s="678"/>
    </row>
    <row r="6324" spans="2:2">
      <c r="B6324" s="678"/>
    </row>
    <row r="6325" spans="2:2">
      <c r="B6325" s="678"/>
    </row>
    <row r="6326" spans="2:2">
      <c r="B6326" s="678"/>
    </row>
    <row r="6327" spans="2:2">
      <c r="B6327" s="678"/>
    </row>
    <row r="6328" spans="2:2">
      <c r="B6328" s="678"/>
    </row>
    <row r="6329" spans="2:2">
      <c r="B6329" s="678"/>
    </row>
    <row r="6330" spans="2:2">
      <c r="B6330" s="678"/>
    </row>
    <row r="6331" spans="2:2">
      <c r="B6331" s="678"/>
    </row>
    <row r="6332" spans="2:2">
      <c r="B6332" s="678"/>
    </row>
    <row r="6333" spans="2:2">
      <c r="B6333" s="678"/>
    </row>
    <row r="6334" spans="2:2">
      <c r="B6334" s="678"/>
    </row>
    <row r="6335" spans="2:2">
      <c r="B6335" s="678"/>
    </row>
    <row r="6336" spans="2:2">
      <c r="B6336" s="678"/>
    </row>
    <row r="6337" spans="2:2">
      <c r="B6337" s="678"/>
    </row>
    <row r="6338" spans="2:2">
      <c r="B6338" s="678"/>
    </row>
    <row r="6339" spans="2:2">
      <c r="B6339" s="678"/>
    </row>
    <row r="6340" spans="2:2">
      <c r="B6340" s="678"/>
    </row>
    <row r="6341" spans="2:2">
      <c r="B6341" s="678"/>
    </row>
    <row r="6342" spans="2:2">
      <c r="B6342" s="678"/>
    </row>
    <row r="6343" spans="2:2">
      <c r="B6343" s="678"/>
    </row>
    <row r="6344" spans="2:2">
      <c r="B6344" s="678"/>
    </row>
    <row r="6345" spans="2:2">
      <c r="B6345" s="678"/>
    </row>
    <row r="6346" spans="2:2">
      <c r="B6346" s="678"/>
    </row>
    <row r="6347" spans="2:2">
      <c r="B6347" s="678"/>
    </row>
    <row r="6348" spans="2:2">
      <c r="B6348" s="678"/>
    </row>
    <row r="6349" spans="2:2">
      <c r="B6349" s="678"/>
    </row>
    <row r="6350" spans="2:2">
      <c r="B6350" s="678"/>
    </row>
    <row r="6351" spans="2:2">
      <c r="B6351" s="678"/>
    </row>
    <row r="6352" spans="2:2">
      <c r="B6352" s="678"/>
    </row>
    <row r="6353" spans="2:2">
      <c r="B6353" s="678"/>
    </row>
    <row r="6354" spans="2:2">
      <c r="B6354" s="678"/>
    </row>
    <row r="6355" spans="2:2">
      <c r="B6355" s="678"/>
    </row>
    <row r="6356" spans="2:2">
      <c r="B6356" s="678"/>
    </row>
    <row r="6357" spans="2:2">
      <c r="B6357" s="678"/>
    </row>
    <row r="6358" spans="2:2">
      <c r="B6358" s="678"/>
    </row>
    <row r="6359" spans="2:2">
      <c r="B6359" s="678"/>
    </row>
    <row r="6360" spans="2:2">
      <c r="B6360" s="678"/>
    </row>
    <row r="6361" spans="2:2">
      <c r="B6361" s="678"/>
    </row>
    <row r="6362" spans="2:2">
      <c r="B6362" s="678"/>
    </row>
    <row r="6363" spans="2:2">
      <c r="B6363" s="678"/>
    </row>
    <row r="6364" spans="2:2">
      <c r="B6364" s="678"/>
    </row>
    <row r="6365" spans="2:2">
      <c r="B6365" s="678"/>
    </row>
    <row r="6366" spans="2:2">
      <c r="B6366" s="678"/>
    </row>
    <row r="6367" spans="2:2">
      <c r="B6367" s="678"/>
    </row>
    <row r="6368" spans="2:2">
      <c r="B6368" s="678"/>
    </row>
    <row r="6369" spans="2:2">
      <c r="B6369" s="678"/>
    </row>
    <row r="6370" spans="2:2">
      <c r="B6370" s="678"/>
    </row>
    <row r="6371" spans="2:2">
      <c r="B6371" s="678"/>
    </row>
    <row r="6372" spans="2:2">
      <c r="B6372" s="678"/>
    </row>
    <row r="6373" spans="2:2">
      <c r="B6373" s="678"/>
    </row>
    <row r="6374" spans="2:2">
      <c r="B6374" s="678"/>
    </row>
    <row r="6375" spans="2:2">
      <c r="B6375" s="678"/>
    </row>
    <row r="6376" spans="2:2">
      <c r="B6376" s="678"/>
    </row>
    <row r="6377" spans="2:2">
      <c r="B6377" s="678"/>
    </row>
    <row r="6378" spans="2:2">
      <c r="B6378" s="678"/>
    </row>
    <row r="6379" spans="2:2">
      <c r="B6379" s="678"/>
    </row>
    <row r="6380" spans="2:2">
      <c r="B6380" s="678"/>
    </row>
    <row r="6381" spans="2:2">
      <c r="B6381" s="678"/>
    </row>
    <row r="6382" spans="2:2">
      <c r="B6382" s="678"/>
    </row>
    <row r="6383" spans="2:2">
      <c r="B6383" s="678"/>
    </row>
    <row r="6384" spans="2:2">
      <c r="B6384" s="678"/>
    </row>
    <row r="6385" spans="2:2">
      <c r="B6385" s="678"/>
    </row>
    <row r="6386" spans="2:2">
      <c r="B6386" s="678"/>
    </row>
    <row r="6387" spans="2:2">
      <c r="B6387" s="678"/>
    </row>
    <row r="6388" spans="2:2">
      <c r="B6388" s="678"/>
    </row>
    <row r="6389" spans="2:2">
      <c r="B6389" s="678"/>
    </row>
    <row r="6390" spans="2:2">
      <c r="B6390" s="678"/>
    </row>
    <row r="6391" spans="2:2">
      <c r="B6391" s="678"/>
    </row>
    <row r="6392" spans="2:2">
      <c r="B6392" s="678"/>
    </row>
    <row r="6393" spans="2:2">
      <c r="B6393" s="678"/>
    </row>
    <row r="6394" spans="2:2">
      <c r="B6394" s="678"/>
    </row>
    <row r="6395" spans="2:2">
      <c r="B6395" s="678"/>
    </row>
    <row r="6396" spans="2:2">
      <c r="B6396" s="678"/>
    </row>
    <row r="6397" spans="2:2">
      <c r="B6397" s="678"/>
    </row>
    <row r="6398" spans="2:2">
      <c r="B6398" s="678"/>
    </row>
    <row r="6399" spans="2:2">
      <c r="B6399" s="678"/>
    </row>
    <row r="6400" spans="2:2">
      <c r="B6400" s="678"/>
    </row>
    <row r="6401" spans="2:2">
      <c r="B6401" s="678"/>
    </row>
    <row r="6402" spans="2:2">
      <c r="B6402" s="678"/>
    </row>
    <row r="6403" spans="2:2">
      <c r="B6403" s="678"/>
    </row>
    <row r="6404" spans="2:2">
      <c r="B6404" s="678"/>
    </row>
    <row r="6405" spans="2:2">
      <c r="B6405" s="678"/>
    </row>
    <row r="6406" spans="2:2">
      <c r="B6406" s="678"/>
    </row>
    <row r="6407" spans="2:2">
      <c r="B6407" s="678"/>
    </row>
    <row r="6408" spans="2:2">
      <c r="B6408" s="678"/>
    </row>
    <row r="6409" spans="2:2">
      <c r="B6409" s="678"/>
    </row>
    <row r="6410" spans="2:2">
      <c r="B6410" s="678"/>
    </row>
    <row r="6411" spans="2:2">
      <c r="B6411" s="678"/>
    </row>
    <row r="6412" spans="2:2">
      <c r="B6412" s="678"/>
    </row>
    <row r="6413" spans="2:2">
      <c r="B6413" s="678"/>
    </row>
    <row r="6414" spans="2:2">
      <c r="B6414" s="678"/>
    </row>
    <row r="6415" spans="2:2">
      <c r="B6415" s="678"/>
    </row>
    <row r="6416" spans="2:2">
      <c r="B6416" s="678"/>
    </row>
    <row r="6417" spans="2:2">
      <c r="B6417" s="678"/>
    </row>
    <row r="6418" spans="2:2">
      <c r="B6418" s="678"/>
    </row>
    <row r="6419" spans="2:2">
      <c r="B6419" s="678"/>
    </row>
    <row r="6420" spans="2:2">
      <c r="B6420" s="678"/>
    </row>
    <row r="6421" spans="2:2">
      <c r="B6421" s="678"/>
    </row>
    <row r="6422" spans="2:2">
      <c r="B6422" s="678"/>
    </row>
    <row r="6423" spans="2:2">
      <c r="B6423" s="678"/>
    </row>
    <row r="6424" spans="2:2">
      <c r="B6424" s="678"/>
    </row>
    <row r="6425" spans="2:2">
      <c r="B6425" s="678"/>
    </row>
    <row r="6426" spans="2:2">
      <c r="B6426" s="678"/>
    </row>
    <row r="6427" spans="2:2">
      <c r="B6427" s="678"/>
    </row>
    <row r="6428" spans="2:2">
      <c r="B6428" s="678"/>
    </row>
    <row r="6429" spans="2:2">
      <c r="B6429" s="678"/>
    </row>
    <row r="6430" spans="2:2">
      <c r="B6430" s="678"/>
    </row>
    <row r="6431" spans="2:2">
      <c r="B6431" s="678"/>
    </row>
    <row r="6432" spans="2:2">
      <c r="B6432" s="678"/>
    </row>
    <row r="6433" spans="2:2">
      <c r="B6433" s="678"/>
    </row>
    <row r="6434" spans="2:2">
      <c r="B6434" s="678"/>
    </row>
    <row r="6435" spans="2:2">
      <c r="B6435" s="678"/>
    </row>
    <row r="6436" spans="2:2">
      <c r="B6436" s="678"/>
    </row>
    <row r="6437" spans="2:2">
      <c r="B6437" s="678"/>
    </row>
    <row r="6438" spans="2:2">
      <c r="B6438" s="678"/>
    </row>
    <row r="6439" spans="2:2">
      <c r="B6439" s="678"/>
    </row>
    <row r="6440" spans="2:2">
      <c r="B6440" s="678"/>
    </row>
    <row r="6441" spans="2:2">
      <c r="B6441" s="678"/>
    </row>
    <row r="6442" spans="2:2">
      <c r="B6442" s="678"/>
    </row>
    <row r="6443" spans="2:2">
      <c r="B6443" s="678"/>
    </row>
    <row r="6444" spans="2:2">
      <c r="B6444" s="678"/>
    </row>
    <row r="6445" spans="2:2">
      <c r="B6445" s="678"/>
    </row>
    <row r="6446" spans="2:2">
      <c r="B6446" s="678"/>
    </row>
    <row r="6447" spans="2:2">
      <c r="B6447" s="678"/>
    </row>
    <row r="6448" spans="2:2">
      <c r="B6448" s="678"/>
    </row>
    <row r="6449" spans="2:2">
      <c r="B6449" s="678"/>
    </row>
    <row r="6450" spans="2:2">
      <c r="B6450" s="678"/>
    </row>
    <row r="6451" spans="2:2">
      <c r="B6451" s="678"/>
    </row>
    <row r="6452" spans="2:2">
      <c r="B6452" s="678"/>
    </row>
    <row r="6453" spans="2:2">
      <c r="B6453" s="678"/>
    </row>
    <row r="6454" spans="2:2">
      <c r="B6454" s="678"/>
    </row>
    <row r="6455" spans="2:2">
      <c r="B6455" s="678"/>
    </row>
    <row r="6456" spans="2:2">
      <c r="B6456" s="678"/>
    </row>
    <row r="6457" spans="2:2">
      <c r="B6457" s="678"/>
    </row>
    <row r="6458" spans="2:2">
      <c r="B6458" s="678"/>
    </row>
    <row r="6459" spans="2:2">
      <c r="B6459" s="678"/>
    </row>
    <row r="6460" spans="2:2">
      <c r="B6460" s="678"/>
    </row>
    <row r="6461" spans="2:2">
      <c r="B6461" s="678"/>
    </row>
    <row r="6462" spans="2:2">
      <c r="B6462" s="678"/>
    </row>
    <row r="6463" spans="2:2">
      <c r="B6463" s="678"/>
    </row>
    <row r="6464" spans="2:2">
      <c r="B6464" s="678"/>
    </row>
    <row r="6465" spans="2:2">
      <c r="B6465" s="678"/>
    </row>
    <row r="6466" spans="2:2">
      <c r="B6466" s="678"/>
    </row>
    <row r="6467" spans="2:2">
      <c r="B6467" s="678"/>
    </row>
    <row r="6468" spans="2:2">
      <c r="B6468" s="678"/>
    </row>
    <row r="6469" spans="2:2">
      <c r="B6469" s="678"/>
    </row>
    <row r="6470" spans="2:2">
      <c r="B6470" s="678"/>
    </row>
    <row r="6471" spans="2:2">
      <c r="B6471" s="678"/>
    </row>
    <row r="6472" spans="2:2">
      <c r="B6472" s="678"/>
    </row>
    <row r="6473" spans="2:2">
      <c r="B6473" s="678"/>
    </row>
    <row r="6474" spans="2:2">
      <c r="B6474" s="678"/>
    </row>
    <row r="6475" spans="2:2">
      <c r="B6475" s="678"/>
    </row>
    <row r="6476" spans="2:2">
      <c r="B6476" s="678"/>
    </row>
    <row r="6477" spans="2:2">
      <c r="B6477" s="678"/>
    </row>
    <row r="6478" spans="2:2">
      <c r="B6478" s="678"/>
    </row>
    <row r="6479" spans="2:2">
      <c r="B6479" s="678"/>
    </row>
    <row r="6480" spans="2:2">
      <c r="B6480" s="678"/>
    </row>
    <row r="6481" spans="2:2">
      <c r="B6481" s="678"/>
    </row>
    <row r="6482" spans="2:2">
      <c r="B6482" s="678"/>
    </row>
    <row r="6483" spans="2:2">
      <c r="B6483" s="678"/>
    </row>
    <row r="6484" spans="2:2">
      <c r="B6484" s="678"/>
    </row>
    <row r="6485" spans="2:2">
      <c r="B6485" s="678"/>
    </row>
    <row r="6486" spans="2:2">
      <c r="B6486" s="678"/>
    </row>
    <row r="6487" spans="2:2">
      <c r="B6487" s="678"/>
    </row>
    <row r="6488" spans="2:2">
      <c r="B6488" s="678"/>
    </row>
    <row r="6489" spans="2:2">
      <c r="B6489" s="678"/>
    </row>
    <row r="6490" spans="2:2">
      <c r="B6490" s="678"/>
    </row>
    <row r="6491" spans="2:2">
      <c r="B6491" s="678"/>
    </row>
    <row r="6492" spans="2:2">
      <c r="B6492" s="678"/>
    </row>
    <row r="6493" spans="2:2">
      <c r="B6493" s="678"/>
    </row>
    <row r="6494" spans="2:2">
      <c r="B6494" s="678"/>
    </row>
    <row r="6495" spans="2:2">
      <c r="B6495" s="678"/>
    </row>
    <row r="6496" spans="2:2">
      <c r="B6496" s="678"/>
    </row>
    <row r="6497" spans="2:2">
      <c r="B6497" s="678"/>
    </row>
    <row r="6498" spans="2:2">
      <c r="B6498" s="678"/>
    </row>
    <row r="6499" spans="2:2">
      <c r="B6499" s="678"/>
    </row>
    <row r="6500" spans="2:2">
      <c r="B6500" s="678"/>
    </row>
    <row r="6501" spans="2:2">
      <c r="B6501" s="678"/>
    </row>
    <row r="6502" spans="2:2">
      <c r="B6502" s="678"/>
    </row>
    <row r="6503" spans="2:2">
      <c r="B6503" s="678"/>
    </row>
    <row r="6504" spans="2:2">
      <c r="B6504" s="678"/>
    </row>
    <row r="6505" spans="2:2">
      <c r="B6505" s="678"/>
    </row>
    <row r="6506" spans="2:2">
      <c r="B6506" s="678"/>
    </row>
    <row r="6507" spans="2:2">
      <c r="B6507" s="678"/>
    </row>
    <row r="6508" spans="2:2">
      <c r="B6508" s="678"/>
    </row>
    <row r="6509" spans="2:2">
      <c r="B6509" s="678"/>
    </row>
    <row r="6510" spans="2:2">
      <c r="B6510" s="678"/>
    </row>
    <row r="6511" spans="2:2">
      <c r="B6511" s="678"/>
    </row>
    <row r="6512" spans="2:2">
      <c r="B6512" s="678"/>
    </row>
    <row r="6513" spans="2:2">
      <c r="B6513" s="678"/>
    </row>
    <row r="6514" spans="2:2">
      <c r="B6514" s="678"/>
    </row>
    <row r="6515" spans="2:2">
      <c r="B6515" s="678"/>
    </row>
    <row r="6516" spans="2:2">
      <c r="B6516" s="678"/>
    </row>
    <row r="6517" spans="2:2">
      <c r="B6517" s="678"/>
    </row>
    <row r="6518" spans="2:2">
      <c r="B6518" s="678"/>
    </row>
    <row r="6519" spans="2:2">
      <c r="B6519" s="678"/>
    </row>
    <row r="6520" spans="2:2">
      <c r="B6520" s="678"/>
    </row>
    <row r="6521" spans="2:2">
      <c r="B6521" s="678"/>
    </row>
    <row r="6522" spans="2:2">
      <c r="B6522" s="678"/>
    </row>
    <row r="6523" spans="2:2">
      <c r="B6523" s="678"/>
    </row>
    <row r="6524" spans="2:2">
      <c r="B6524" s="678"/>
    </row>
    <row r="6525" spans="2:2">
      <c r="B6525" s="678"/>
    </row>
    <row r="6526" spans="2:2">
      <c r="B6526" s="678"/>
    </row>
    <row r="6527" spans="2:2">
      <c r="B6527" s="678"/>
    </row>
    <row r="6528" spans="2:2">
      <c r="B6528" s="678"/>
    </row>
    <row r="6529" spans="2:2">
      <c r="B6529" s="678"/>
    </row>
    <row r="6530" spans="2:2">
      <c r="B6530" s="678"/>
    </row>
    <row r="6531" spans="2:2">
      <c r="B6531" s="678"/>
    </row>
    <row r="6532" spans="2:2">
      <c r="B6532" s="678"/>
    </row>
    <row r="6533" spans="2:2">
      <c r="B6533" s="678"/>
    </row>
    <row r="6534" spans="2:2">
      <c r="B6534" s="678"/>
    </row>
    <row r="6535" spans="2:2">
      <c r="B6535" s="678"/>
    </row>
    <row r="6536" spans="2:2">
      <c r="B6536" s="678"/>
    </row>
    <row r="6537" spans="2:2">
      <c r="B6537" s="678"/>
    </row>
    <row r="6538" spans="2:2">
      <c r="B6538" s="678"/>
    </row>
    <row r="6539" spans="2:2">
      <c r="B6539" s="678"/>
    </row>
    <row r="6540" spans="2:2">
      <c r="B6540" s="678"/>
    </row>
    <row r="6541" spans="2:2">
      <c r="B6541" s="678"/>
    </row>
    <row r="6542" spans="2:2">
      <c r="B6542" s="678"/>
    </row>
    <row r="6543" spans="2:2">
      <c r="B6543" s="678"/>
    </row>
    <row r="6544" spans="2:2">
      <c r="B6544" s="678"/>
    </row>
    <row r="6545" spans="2:2">
      <c r="B6545" s="678"/>
    </row>
    <row r="6546" spans="2:2">
      <c r="B6546" s="678"/>
    </row>
    <row r="6547" spans="2:2">
      <c r="B6547" s="678"/>
    </row>
    <row r="6548" spans="2:2">
      <c r="B6548" s="678"/>
    </row>
    <row r="6549" spans="2:2">
      <c r="B6549" s="678"/>
    </row>
    <row r="6550" spans="2:2">
      <c r="B6550" s="678"/>
    </row>
    <row r="6551" spans="2:2">
      <c r="B6551" s="678"/>
    </row>
    <row r="6552" spans="2:2">
      <c r="B6552" s="678"/>
    </row>
    <row r="6553" spans="2:2">
      <c r="B6553" s="678"/>
    </row>
    <row r="6554" spans="2:2">
      <c r="B6554" s="678"/>
    </row>
    <row r="6555" spans="2:2">
      <c r="B6555" s="678"/>
    </row>
    <row r="6556" spans="2:2">
      <c r="B6556" s="678"/>
    </row>
    <row r="6557" spans="2:2">
      <c r="B6557" s="678"/>
    </row>
    <row r="6558" spans="2:2">
      <c r="B6558" s="678"/>
    </row>
    <row r="6559" spans="2:2">
      <c r="B6559" s="678"/>
    </row>
    <row r="6560" spans="2:2">
      <c r="B6560" s="678"/>
    </row>
    <row r="6561" spans="2:2">
      <c r="B6561" s="678"/>
    </row>
    <row r="6562" spans="2:2">
      <c r="B6562" s="678"/>
    </row>
    <row r="6563" spans="2:2">
      <c r="B6563" s="678"/>
    </row>
    <row r="6564" spans="2:2">
      <c r="B6564" s="678"/>
    </row>
    <row r="6565" spans="2:2">
      <c r="B6565" s="678"/>
    </row>
    <row r="6566" spans="2:2">
      <c r="B6566" s="678"/>
    </row>
    <row r="6567" spans="2:2">
      <c r="B6567" s="678"/>
    </row>
    <row r="6568" spans="2:2">
      <c r="B6568" s="678"/>
    </row>
    <row r="6569" spans="2:2">
      <c r="B6569" s="678"/>
    </row>
    <row r="6570" spans="2:2">
      <c r="B6570" s="678"/>
    </row>
    <row r="6571" spans="2:2">
      <c r="B6571" s="678"/>
    </row>
    <row r="6572" spans="2:2">
      <c r="B6572" s="678"/>
    </row>
    <row r="6573" spans="2:2">
      <c r="B6573" s="678"/>
    </row>
    <row r="6574" spans="2:2">
      <c r="B6574" s="678"/>
    </row>
    <row r="6575" spans="2:2">
      <c r="B6575" s="678"/>
    </row>
    <row r="6576" spans="2:2">
      <c r="B6576" s="678"/>
    </row>
    <row r="6577" spans="2:2">
      <c r="B6577" s="678"/>
    </row>
    <row r="6578" spans="2:2">
      <c r="B6578" s="678"/>
    </row>
    <row r="6579" spans="2:2">
      <c r="B6579" s="678"/>
    </row>
    <row r="6580" spans="2:2">
      <c r="B6580" s="678"/>
    </row>
    <row r="6581" spans="2:2">
      <c r="B6581" s="678"/>
    </row>
    <row r="6582" spans="2:2">
      <c r="B6582" s="678"/>
    </row>
    <row r="6583" spans="2:2">
      <c r="B6583" s="678"/>
    </row>
    <row r="6584" spans="2:2">
      <c r="B6584" s="678"/>
    </row>
    <row r="6585" spans="2:2">
      <c r="B6585" s="678"/>
    </row>
    <row r="6586" spans="2:2">
      <c r="B6586" s="678"/>
    </row>
    <row r="6587" spans="2:2">
      <c r="B6587" s="678"/>
    </row>
    <row r="6588" spans="2:2">
      <c r="B6588" s="678"/>
    </row>
    <row r="6589" spans="2:2">
      <c r="B6589" s="678"/>
    </row>
    <row r="6590" spans="2:2">
      <c r="B6590" s="678"/>
    </row>
    <row r="6591" spans="2:2">
      <c r="B6591" s="678"/>
    </row>
    <row r="6592" spans="2:2">
      <c r="B6592" s="678"/>
    </row>
    <row r="6593" spans="2:2">
      <c r="B6593" s="678"/>
    </row>
    <row r="6594" spans="2:2">
      <c r="B6594" s="678"/>
    </row>
    <row r="6595" spans="2:2">
      <c r="B6595" s="678"/>
    </row>
    <row r="6596" spans="2:2">
      <c r="B6596" s="678"/>
    </row>
    <row r="6597" spans="2:2">
      <c r="B6597" s="678"/>
    </row>
    <row r="6598" spans="2:2">
      <c r="B6598" s="678"/>
    </row>
    <row r="6599" spans="2:2">
      <c r="B6599" s="678"/>
    </row>
    <row r="6600" spans="2:2">
      <c r="B6600" s="678"/>
    </row>
    <row r="6601" spans="2:2">
      <c r="B6601" s="678"/>
    </row>
    <row r="6602" spans="2:2">
      <c r="B6602" s="678"/>
    </row>
    <row r="6603" spans="2:2">
      <c r="B6603" s="678"/>
    </row>
    <row r="6604" spans="2:2">
      <c r="B6604" s="678"/>
    </row>
    <row r="6605" spans="2:2">
      <c r="B6605" s="678"/>
    </row>
    <row r="6606" spans="2:2">
      <c r="B6606" s="678"/>
    </row>
    <row r="6607" spans="2:2">
      <c r="B6607" s="678"/>
    </row>
    <row r="6608" spans="2:2">
      <c r="B6608" s="678"/>
    </row>
    <row r="6609" spans="2:2">
      <c r="B6609" s="678"/>
    </row>
    <row r="6610" spans="2:2">
      <c r="B6610" s="678"/>
    </row>
    <row r="6611" spans="2:2">
      <c r="B6611" s="678"/>
    </row>
    <row r="6612" spans="2:2">
      <c r="B6612" s="678"/>
    </row>
    <row r="6613" spans="2:2">
      <c r="B6613" s="678"/>
    </row>
    <row r="6614" spans="2:2">
      <c r="B6614" s="678"/>
    </row>
    <row r="6615" spans="2:2">
      <c r="B6615" s="678"/>
    </row>
    <row r="6616" spans="2:2">
      <c r="B6616" s="678"/>
    </row>
    <row r="6617" spans="2:2">
      <c r="B6617" s="678"/>
    </row>
    <row r="6618" spans="2:2">
      <c r="B6618" s="678"/>
    </row>
    <row r="6619" spans="2:2">
      <c r="B6619" s="678"/>
    </row>
    <row r="6620" spans="2:2">
      <c r="B6620" s="678"/>
    </row>
    <row r="6621" spans="2:2">
      <c r="B6621" s="678"/>
    </row>
    <row r="6622" spans="2:2">
      <c r="B6622" s="678"/>
    </row>
    <row r="6623" spans="2:2">
      <c r="B6623" s="678"/>
    </row>
    <row r="6624" spans="2:2">
      <c r="B6624" s="678"/>
    </row>
    <row r="6625" spans="2:2">
      <c r="B6625" s="678"/>
    </row>
    <row r="6626" spans="2:2">
      <c r="B6626" s="678"/>
    </row>
    <row r="6627" spans="2:2">
      <c r="B6627" s="678"/>
    </row>
    <row r="6628" spans="2:2">
      <c r="B6628" s="678"/>
    </row>
    <row r="6629" spans="2:2">
      <c r="B6629" s="678"/>
    </row>
    <row r="6630" spans="2:2">
      <c r="B6630" s="678"/>
    </row>
    <row r="6631" spans="2:2">
      <c r="B6631" s="678"/>
    </row>
    <row r="6632" spans="2:2">
      <c r="B6632" s="678"/>
    </row>
    <row r="6633" spans="2:2">
      <c r="B6633" s="678"/>
    </row>
    <row r="6634" spans="2:2">
      <c r="B6634" s="678"/>
    </row>
    <row r="6635" spans="2:2">
      <c r="B6635" s="678"/>
    </row>
    <row r="6636" spans="2:2">
      <c r="B6636" s="678"/>
    </row>
    <row r="6637" spans="2:2">
      <c r="B6637" s="678"/>
    </row>
    <row r="6638" spans="2:2">
      <c r="B6638" s="678"/>
    </row>
    <row r="6639" spans="2:2">
      <c r="B6639" s="678"/>
    </row>
    <row r="6640" spans="2:2">
      <c r="B6640" s="678"/>
    </row>
    <row r="6641" spans="2:2">
      <c r="B6641" s="678"/>
    </row>
    <row r="6642" spans="2:2">
      <c r="B6642" s="678"/>
    </row>
    <row r="6643" spans="2:2">
      <c r="B6643" s="678"/>
    </row>
    <row r="6644" spans="2:2">
      <c r="B6644" s="678"/>
    </row>
    <row r="6645" spans="2:2">
      <c r="B6645" s="678"/>
    </row>
    <row r="6646" spans="2:2">
      <c r="B6646" s="678"/>
    </row>
    <row r="6647" spans="2:2">
      <c r="B6647" s="678"/>
    </row>
    <row r="6648" spans="2:2">
      <c r="B6648" s="678"/>
    </row>
    <row r="6649" spans="2:2">
      <c r="B6649" s="678"/>
    </row>
    <row r="6650" spans="2:2">
      <c r="B6650" s="678"/>
    </row>
    <row r="6651" spans="2:2">
      <c r="B6651" s="678"/>
    </row>
    <row r="6652" spans="2:2">
      <c r="B6652" s="678"/>
    </row>
    <row r="6653" spans="2:2">
      <c r="B6653" s="678"/>
    </row>
    <row r="6654" spans="2:2">
      <c r="B6654" s="678"/>
    </row>
    <row r="6655" spans="2:2">
      <c r="B6655" s="678"/>
    </row>
    <row r="6656" spans="2:2">
      <c r="B6656" s="678"/>
    </row>
    <row r="6657" spans="2:2">
      <c r="B6657" s="678"/>
    </row>
    <row r="6658" spans="2:2">
      <c r="B6658" s="678"/>
    </row>
    <row r="6659" spans="2:2">
      <c r="B6659" s="678"/>
    </row>
    <row r="6660" spans="2:2">
      <c r="B6660" s="678"/>
    </row>
    <row r="6661" spans="2:2">
      <c r="B6661" s="678"/>
    </row>
    <row r="6662" spans="2:2">
      <c r="B6662" s="678"/>
    </row>
    <row r="6663" spans="2:2">
      <c r="B6663" s="678"/>
    </row>
    <row r="6664" spans="2:2">
      <c r="B6664" s="678"/>
    </row>
    <row r="6665" spans="2:2">
      <c r="B6665" s="678"/>
    </row>
    <row r="6666" spans="2:2">
      <c r="B6666" s="678"/>
    </row>
    <row r="6667" spans="2:2">
      <c r="B6667" s="678"/>
    </row>
    <row r="6668" spans="2:2">
      <c r="B6668" s="678"/>
    </row>
    <row r="6669" spans="2:2">
      <c r="B6669" s="678"/>
    </row>
    <row r="6670" spans="2:2">
      <c r="B6670" s="678"/>
    </row>
    <row r="6671" spans="2:2">
      <c r="B6671" s="678"/>
    </row>
    <row r="6672" spans="2:2">
      <c r="B6672" s="678"/>
    </row>
    <row r="6673" spans="2:2">
      <c r="B6673" s="678"/>
    </row>
    <row r="6674" spans="2:2">
      <c r="B6674" s="678"/>
    </row>
    <row r="6675" spans="2:2">
      <c r="B6675" s="678"/>
    </row>
    <row r="6676" spans="2:2">
      <c r="B6676" s="678"/>
    </row>
    <row r="6677" spans="2:2">
      <c r="B6677" s="678"/>
    </row>
    <row r="6678" spans="2:2">
      <c r="B6678" s="678"/>
    </row>
    <row r="6679" spans="2:2">
      <c r="B6679" s="678"/>
    </row>
    <row r="6680" spans="2:2">
      <c r="B6680" s="678"/>
    </row>
    <row r="6681" spans="2:2">
      <c r="B6681" s="678"/>
    </row>
    <row r="6682" spans="2:2">
      <c r="B6682" s="678"/>
    </row>
    <row r="6683" spans="2:2">
      <c r="B6683" s="678"/>
    </row>
    <row r="6684" spans="2:2">
      <c r="B6684" s="678"/>
    </row>
    <row r="6685" spans="2:2">
      <c r="B6685" s="678"/>
    </row>
    <row r="6686" spans="2:2">
      <c r="B6686" s="678"/>
    </row>
    <row r="6687" spans="2:2">
      <c r="B6687" s="678"/>
    </row>
    <row r="6688" spans="2:2">
      <c r="B6688" s="678"/>
    </row>
    <row r="6689" spans="2:2">
      <c r="B6689" s="678"/>
    </row>
    <row r="6690" spans="2:2">
      <c r="B6690" s="678"/>
    </row>
    <row r="6691" spans="2:2">
      <c r="B6691" s="678"/>
    </row>
    <row r="6692" spans="2:2">
      <c r="B6692" s="678"/>
    </row>
    <row r="6693" spans="2:2">
      <c r="B6693" s="678"/>
    </row>
    <row r="6694" spans="2:2">
      <c r="B6694" s="678"/>
    </row>
    <row r="6695" spans="2:2">
      <c r="B6695" s="678"/>
    </row>
    <row r="6696" spans="2:2">
      <c r="B6696" s="678"/>
    </row>
    <row r="6697" spans="2:2">
      <c r="B6697" s="678"/>
    </row>
    <row r="6698" spans="2:2">
      <c r="B6698" s="678"/>
    </row>
    <row r="6699" spans="2:2">
      <c r="B6699" s="678"/>
    </row>
    <row r="6700" spans="2:2">
      <c r="B6700" s="678"/>
    </row>
    <row r="6701" spans="2:2">
      <c r="B6701" s="678"/>
    </row>
    <row r="6702" spans="2:2">
      <c r="B6702" s="678"/>
    </row>
    <row r="6703" spans="2:2">
      <c r="B6703" s="678"/>
    </row>
    <row r="6704" spans="2:2">
      <c r="B6704" s="678"/>
    </row>
    <row r="6705" spans="2:2">
      <c r="B6705" s="678"/>
    </row>
    <row r="6706" spans="2:2">
      <c r="B6706" s="678"/>
    </row>
    <row r="6707" spans="2:2">
      <c r="B6707" s="678"/>
    </row>
    <row r="6708" spans="2:2">
      <c r="B6708" s="678"/>
    </row>
    <row r="6709" spans="2:2">
      <c r="B6709" s="678"/>
    </row>
    <row r="6710" spans="2:2">
      <c r="B6710" s="678"/>
    </row>
    <row r="6711" spans="2:2">
      <c r="B6711" s="678"/>
    </row>
    <row r="6712" spans="2:2">
      <c r="B6712" s="678"/>
    </row>
    <row r="6713" spans="2:2">
      <c r="B6713" s="678"/>
    </row>
    <row r="6714" spans="2:2">
      <c r="B6714" s="678"/>
    </row>
    <row r="6715" spans="2:2">
      <c r="B6715" s="678"/>
    </row>
    <row r="6716" spans="2:2">
      <c r="B6716" s="678"/>
    </row>
    <row r="6717" spans="2:2">
      <c r="B6717" s="678"/>
    </row>
    <row r="6718" spans="2:2">
      <c r="B6718" s="678"/>
    </row>
    <row r="6719" spans="2:2">
      <c r="B6719" s="678"/>
    </row>
    <row r="6720" spans="2:2">
      <c r="B6720" s="678"/>
    </row>
    <row r="6721" spans="2:2">
      <c r="B6721" s="678"/>
    </row>
    <row r="6722" spans="2:2">
      <c r="B6722" s="678"/>
    </row>
    <row r="6723" spans="2:2">
      <c r="B6723" s="678"/>
    </row>
    <row r="6724" spans="2:2">
      <c r="B6724" s="678"/>
    </row>
    <row r="6725" spans="2:2">
      <c r="B6725" s="678"/>
    </row>
    <row r="6726" spans="2:2">
      <c r="B6726" s="678"/>
    </row>
    <row r="6727" spans="2:2">
      <c r="B6727" s="678"/>
    </row>
    <row r="6728" spans="2:2">
      <c r="B6728" s="678"/>
    </row>
    <row r="6729" spans="2:2">
      <c r="B6729" s="678"/>
    </row>
    <row r="6730" spans="2:2">
      <c r="B6730" s="678"/>
    </row>
    <row r="6731" spans="2:2">
      <c r="B6731" s="678"/>
    </row>
    <row r="6732" spans="2:2">
      <c r="B6732" s="678"/>
    </row>
    <row r="6733" spans="2:2">
      <c r="B6733" s="678"/>
    </row>
    <row r="6734" spans="2:2">
      <c r="B6734" s="678"/>
    </row>
    <row r="6735" spans="2:2">
      <c r="B6735" s="678"/>
    </row>
    <row r="6736" spans="2:2">
      <c r="B6736" s="678"/>
    </row>
    <row r="6737" spans="2:2">
      <c r="B6737" s="678"/>
    </row>
    <row r="6738" spans="2:2">
      <c r="B6738" s="678"/>
    </row>
    <row r="6739" spans="2:2">
      <c r="B6739" s="678"/>
    </row>
    <row r="6740" spans="2:2">
      <c r="B6740" s="678"/>
    </row>
    <row r="6741" spans="2:2">
      <c r="B6741" s="678"/>
    </row>
    <row r="6742" spans="2:2">
      <c r="B6742" s="678"/>
    </row>
    <row r="6743" spans="2:2">
      <c r="B6743" s="678"/>
    </row>
    <row r="6744" spans="2:2">
      <c r="B6744" s="678"/>
    </row>
    <row r="6745" spans="2:2">
      <c r="B6745" s="678"/>
    </row>
    <row r="6746" spans="2:2">
      <c r="B6746" s="678"/>
    </row>
    <row r="6747" spans="2:2">
      <c r="B6747" s="678"/>
    </row>
    <row r="6748" spans="2:2">
      <c r="B6748" s="678"/>
    </row>
    <row r="6749" spans="2:2">
      <c r="B6749" s="678"/>
    </row>
    <row r="6750" spans="2:2">
      <c r="B6750" s="678"/>
    </row>
    <row r="6751" spans="2:2">
      <c r="B6751" s="678"/>
    </row>
    <row r="6752" spans="2:2">
      <c r="B6752" s="678"/>
    </row>
    <row r="6753" spans="2:2">
      <c r="B6753" s="678"/>
    </row>
    <row r="6754" spans="2:2">
      <c r="B6754" s="678"/>
    </row>
    <row r="6755" spans="2:2">
      <c r="B6755" s="678"/>
    </row>
    <row r="6756" spans="2:2">
      <c r="B6756" s="678"/>
    </row>
    <row r="6757" spans="2:2">
      <c r="B6757" s="678"/>
    </row>
    <row r="6758" spans="2:2">
      <c r="B6758" s="678"/>
    </row>
    <row r="6759" spans="2:2">
      <c r="B6759" s="678"/>
    </row>
    <row r="6760" spans="2:2">
      <c r="B6760" s="678"/>
    </row>
    <row r="6761" spans="2:2">
      <c r="B6761" s="678"/>
    </row>
    <row r="6762" spans="2:2">
      <c r="B6762" s="678"/>
    </row>
    <row r="6763" spans="2:2">
      <c r="B6763" s="678"/>
    </row>
    <row r="6764" spans="2:2">
      <c r="B6764" s="678"/>
    </row>
    <row r="6765" spans="2:2">
      <c r="B6765" s="678"/>
    </row>
    <row r="6766" spans="2:2">
      <c r="B6766" s="678"/>
    </row>
    <row r="6767" spans="2:2">
      <c r="B6767" s="678"/>
    </row>
    <row r="6768" spans="2:2">
      <c r="B6768" s="678"/>
    </row>
    <row r="6769" spans="2:2">
      <c r="B6769" s="678"/>
    </row>
    <row r="6770" spans="2:2">
      <c r="B6770" s="678"/>
    </row>
    <row r="6771" spans="2:2">
      <c r="B6771" s="678"/>
    </row>
    <row r="6772" spans="2:2">
      <c r="B6772" s="678"/>
    </row>
    <row r="6773" spans="2:2">
      <c r="B6773" s="678"/>
    </row>
    <row r="6774" spans="2:2">
      <c r="B6774" s="678"/>
    </row>
    <row r="6775" spans="2:2">
      <c r="B6775" s="678"/>
    </row>
    <row r="6776" spans="2:2">
      <c r="B6776" s="678"/>
    </row>
    <row r="6777" spans="2:2">
      <c r="B6777" s="678"/>
    </row>
    <row r="6778" spans="2:2">
      <c r="B6778" s="678"/>
    </row>
    <row r="6779" spans="2:2">
      <c r="B6779" s="678"/>
    </row>
    <row r="6780" spans="2:2">
      <c r="B6780" s="678"/>
    </row>
    <row r="6781" spans="2:2">
      <c r="B6781" s="678"/>
    </row>
    <row r="6782" spans="2:2">
      <c r="B6782" s="678"/>
    </row>
    <row r="6783" spans="2:2">
      <c r="B6783" s="678"/>
    </row>
    <row r="6784" spans="2:2">
      <c r="B6784" s="678"/>
    </row>
    <row r="6785" spans="2:2">
      <c r="B6785" s="678"/>
    </row>
    <row r="6786" spans="2:2">
      <c r="B6786" s="678"/>
    </row>
    <row r="6787" spans="2:2">
      <c r="B6787" s="678"/>
    </row>
    <row r="6788" spans="2:2">
      <c r="B6788" s="678"/>
    </row>
    <row r="6789" spans="2:2">
      <c r="B6789" s="678"/>
    </row>
    <row r="6790" spans="2:2">
      <c r="B6790" s="678"/>
    </row>
    <row r="6791" spans="2:2">
      <c r="B6791" s="678"/>
    </row>
    <row r="6792" spans="2:2">
      <c r="B6792" s="678"/>
    </row>
    <row r="6793" spans="2:2">
      <c r="B6793" s="678"/>
    </row>
    <row r="6794" spans="2:2">
      <c r="B6794" s="678"/>
    </row>
    <row r="6795" spans="2:2">
      <c r="B6795" s="678"/>
    </row>
    <row r="6796" spans="2:2">
      <c r="B6796" s="678"/>
    </row>
    <row r="6797" spans="2:2">
      <c r="B6797" s="678"/>
    </row>
    <row r="6798" spans="2:2">
      <c r="B6798" s="678"/>
    </row>
    <row r="6799" spans="2:2">
      <c r="B6799" s="678"/>
    </row>
    <row r="6800" spans="2:2">
      <c r="B6800" s="678"/>
    </row>
    <row r="6801" spans="2:2">
      <c r="B6801" s="678"/>
    </row>
    <row r="6802" spans="2:2">
      <c r="B6802" s="678"/>
    </row>
    <row r="6803" spans="2:2">
      <c r="B6803" s="678"/>
    </row>
    <row r="6804" spans="2:2">
      <c r="B6804" s="678"/>
    </row>
    <row r="6805" spans="2:2">
      <c r="B6805" s="678"/>
    </row>
    <row r="6806" spans="2:2">
      <c r="B6806" s="678"/>
    </row>
    <row r="6807" spans="2:2">
      <c r="B6807" s="678"/>
    </row>
    <row r="6808" spans="2:2">
      <c r="B6808" s="678"/>
    </row>
    <row r="6809" spans="2:2">
      <c r="B6809" s="678"/>
    </row>
    <row r="6810" spans="2:2">
      <c r="B6810" s="678"/>
    </row>
    <row r="6811" spans="2:2">
      <c r="B6811" s="678"/>
    </row>
    <row r="6812" spans="2:2">
      <c r="B6812" s="678"/>
    </row>
    <row r="6813" spans="2:2">
      <c r="B6813" s="678"/>
    </row>
    <row r="6814" spans="2:2">
      <c r="B6814" s="678"/>
    </row>
    <row r="6815" spans="2:2">
      <c r="B6815" s="678"/>
    </row>
    <row r="6816" spans="2:2">
      <c r="B6816" s="678"/>
    </row>
    <row r="6817" spans="2:2">
      <c r="B6817" s="678"/>
    </row>
    <row r="6818" spans="2:2">
      <c r="B6818" s="678"/>
    </row>
    <row r="6819" spans="2:2">
      <c r="B6819" s="678"/>
    </row>
    <row r="6820" spans="2:2">
      <c r="B6820" s="678"/>
    </row>
    <row r="6821" spans="2:2">
      <c r="B6821" s="678"/>
    </row>
    <row r="6822" spans="2:2">
      <c r="B6822" s="678"/>
    </row>
    <row r="6823" spans="2:2">
      <c r="B6823" s="678"/>
    </row>
    <row r="6824" spans="2:2">
      <c r="B6824" s="678"/>
    </row>
    <row r="6825" spans="2:2">
      <c r="B6825" s="678"/>
    </row>
    <row r="6826" spans="2:2">
      <c r="B6826" s="678"/>
    </row>
    <row r="6827" spans="2:2">
      <c r="B6827" s="678"/>
    </row>
    <row r="6828" spans="2:2">
      <c r="B6828" s="678"/>
    </row>
    <row r="6829" spans="2:2">
      <c r="B6829" s="678"/>
    </row>
    <row r="6830" spans="2:2">
      <c r="B6830" s="678"/>
    </row>
    <row r="6831" spans="2:2">
      <c r="B6831" s="678"/>
    </row>
    <row r="6832" spans="2:2">
      <c r="B6832" s="678"/>
    </row>
    <row r="6833" spans="2:2">
      <c r="B6833" s="678"/>
    </row>
    <row r="6834" spans="2:2">
      <c r="B6834" s="678"/>
    </row>
    <row r="6835" spans="2:2">
      <c r="B6835" s="678"/>
    </row>
    <row r="6836" spans="2:2">
      <c r="B6836" s="678"/>
    </row>
    <row r="6837" spans="2:2">
      <c r="B6837" s="678"/>
    </row>
    <row r="6838" spans="2:2">
      <c r="B6838" s="678"/>
    </row>
    <row r="6839" spans="2:2">
      <c r="B6839" s="678"/>
    </row>
    <row r="6840" spans="2:2">
      <c r="B6840" s="678"/>
    </row>
    <row r="6841" spans="2:2">
      <c r="B6841" s="678"/>
    </row>
    <row r="6842" spans="2:2">
      <c r="B6842" s="678"/>
    </row>
    <row r="6843" spans="2:2">
      <c r="B6843" s="678"/>
    </row>
    <row r="6844" spans="2:2">
      <c r="B6844" s="678"/>
    </row>
    <row r="6845" spans="2:2">
      <c r="B6845" s="678"/>
    </row>
    <row r="6846" spans="2:2">
      <c r="B6846" s="678"/>
    </row>
    <row r="6847" spans="2:2">
      <c r="B6847" s="678"/>
    </row>
    <row r="6848" spans="2:2">
      <c r="B6848" s="678"/>
    </row>
    <row r="6849" spans="2:2">
      <c r="B6849" s="678"/>
    </row>
    <row r="6850" spans="2:2">
      <c r="B6850" s="678"/>
    </row>
    <row r="6851" spans="2:2">
      <c r="B6851" s="678"/>
    </row>
    <row r="6852" spans="2:2">
      <c r="B6852" s="678"/>
    </row>
    <row r="6853" spans="2:2">
      <c r="B6853" s="678"/>
    </row>
    <row r="6854" spans="2:2">
      <c r="B6854" s="678"/>
    </row>
    <row r="6855" spans="2:2">
      <c r="B6855" s="678"/>
    </row>
    <row r="6856" spans="2:2">
      <c r="B6856" s="678"/>
    </row>
    <row r="6857" spans="2:2">
      <c r="B6857" s="678"/>
    </row>
    <row r="6858" spans="2:2">
      <c r="B6858" s="678"/>
    </row>
    <row r="6859" spans="2:2">
      <c r="B6859" s="678"/>
    </row>
    <row r="6860" spans="2:2">
      <c r="B6860" s="678"/>
    </row>
    <row r="6861" spans="2:2">
      <c r="B6861" s="678"/>
    </row>
    <row r="6862" spans="2:2">
      <c r="B6862" s="678"/>
    </row>
    <row r="6863" spans="2:2">
      <c r="B6863" s="678"/>
    </row>
    <row r="6864" spans="2:2">
      <c r="B6864" s="678"/>
    </row>
    <row r="6865" spans="2:2">
      <c r="B6865" s="678"/>
    </row>
    <row r="6866" spans="2:2">
      <c r="B6866" s="678"/>
    </row>
    <row r="6867" spans="2:2">
      <c r="B6867" s="678"/>
    </row>
    <row r="6868" spans="2:2">
      <c r="B6868" s="678"/>
    </row>
    <row r="6869" spans="2:2">
      <c r="B6869" s="678"/>
    </row>
    <row r="6870" spans="2:2">
      <c r="B6870" s="678"/>
    </row>
    <row r="6871" spans="2:2">
      <c r="B6871" s="678"/>
    </row>
    <row r="6872" spans="2:2">
      <c r="B6872" s="678"/>
    </row>
    <row r="6873" spans="2:2">
      <c r="B6873" s="678"/>
    </row>
    <row r="6874" spans="2:2">
      <c r="B6874" s="678"/>
    </row>
    <row r="6875" spans="2:2">
      <c r="B6875" s="678"/>
    </row>
    <row r="6876" spans="2:2">
      <c r="B6876" s="678"/>
    </row>
    <row r="6877" spans="2:2">
      <c r="B6877" s="678"/>
    </row>
    <row r="6878" spans="2:2">
      <c r="B6878" s="678"/>
    </row>
    <row r="6879" spans="2:2">
      <c r="B6879" s="678"/>
    </row>
    <row r="6880" spans="2:2">
      <c r="B6880" s="678"/>
    </row>
    <row r="6881" spans="2:2">
      <c r="B6881" s="678"/>
    </row>
    <row r="6882" spans="2:2">
      <c r="B6882" s="678"/>
    </row>
    <row r="6883" spans="2:2">
      <c r="B6883" s="678"/>
    </row>
    <row r="6884" spans="2:2">
      <c r="B6884" s="678"/>
    </row>
    <row r="6885" spans="2:2">
      <c r="B6885" s="678"/>
    </row>
    <row r="6886" spans="2:2">
      <c r="B6886" s="678"/>
    </row>
    <row r="6887" spans="2:2">
      <c r="B6887" s="678"/>
    </row>
    <row r="6888" spans="2:2">
      <c r="B6888" s="678"/>
    </row>
    <row r="6889" spans="2:2">
      <c r="B6889" s="678"/>
    </row>
    <row r="6890" spans="2:2">
      <c r="B6890" s="678"/>
    </row>
    <row r="6891" spans="2:2">
      <c r="B6891" s="678"/>
    </row>
    <row r="6892" spans="2:2">
      <c r="B6892" s="678"/>
    </row>
    <row r="6893" spans="2:2">
      <c r="B6893" s="678"/>
    </row>
    <row r="6894" spans="2:2">
      <c r="B6894" s="678"/>
    </row>
    <row r="6895" spans="2:2">
      <c r="B6895" s="678"/>
    </row>
    <row r="6896" spans="2:2">
      <c r="B6896" s="678"/>
    </row>
    <row r="6897" spans="2:2">
      <c r="B6897" s="678"/>
    </row>
    <row r="6898" spans="2:2">
      <c r="B6898" s="678"/>
    </row>
    <row r="6899" spans="2:2">
      <c r="B6899" s="678"/>
    </row>
    <row r="6900" spans="2:2">
      <c r="B6900" s="678"/>
    </row>
    <row r="6901" spans="2:2">
      <c r="B6901" s="678"/>
    </row>
    <row r="6902" spans="2:2">
      <c r="B6902" s="678"/>
    </row>
    <row r="6903" spans="2:2">
      <c r="B6903" s="678"/>
    </row>
    <row r="6904" spans="2:2">
      <c r="B6904" s="678"/>
    </row>
    <row r="6905" spans="2:2">
      <c r="B6905" s="678"/>
    </row>
    <row r="6906" spans="2:2">
      <c r="B6906" s="678"/>
    </row>
    <row r="6907" spans="2:2">
      <c r="B6907" s="678"/>
    </row>
    <row r="6908" spans="2:2">
      <c r="B6908" s="678"/>
    </row>
    <row r="6909" spans="2:2">
      <c r="B6909" s="678"/>
    </row>
    <row r="6910" spans="2:2">
      <c r="B6910" s="678"/>
    </row>
    <row r="6911" spans="2:2">
      <c r="B6911" s="678"/>
    </row>
    <row r="6912" spans="2:2">
      <c r="B6912" s="678"/>
    </row>
    <row r="6913" spans="2:2">
      <c r="B6913" s="678"/>
    </row>
    <row r="6914" spans="2:2">
      <c r="B6914" s="678"/>
    </row>
    <row r="6915" spans="2:2">
      <c r="B6915" s="678"/>
    </row>
    <row r="6916" spans="2:2">
      <c r="B6916" s="678"/>
    </row>
    <row r="6917" spans="2:2">
      <c r="B6917" s="678"/>
    </row>
    <row r="6918" spans="2:2">
      <c r="B6918" s="678"/>
    </row>
    <row r="6919" spans="2:2">
      <c r="B6919" s="678"/>
    </row>
    <row r="6920" spans="2:2">
      <c r="B6920" s="678"/>
    </row>
    <row r="6921" spans="2:2">
      <c r="B6921" s="678"/>
    </row>
    <row r="6922" spans="2:2">
      <c r="B6922" s="678"/>
    </row>
    <row r="6923" spans="2:2">
      <c r="B6923" s="678"/>
    </row>
    <row r="6924" spans="2:2">
      <c r="B6924" s="678"/>
    </row>
    <row r="6925" spans="2:2">
      <c r="B6925" s="678"/>
    </row>
    <row r="6926" spans="2:2">
      <c r="B6926" s="678"/>
    </row>
    <row r="6927" spans="2:2">
      <c r="B6927" s="678"/>
    </row>
    <row r="6928" spans="2:2">
      <c r="B6928" s="678"/>
    </row>
    <row r="6929" spans="2:2">
      <c r="B6929" s="678"/>
    </row>
    <row r="6930" spans="2:2">
      <c r="B6930" s="678"/>
    </row>
    <row r="6931" spans="2:2">
      <c r="B6931" s="678"/>
    </row>
    <row r="6932" spans="2:2">
      <c r="B6932" s="678"/>
    </row>
    <row r="6933" spans="2:2">
      <c r="B6933" s="678"/>
    </row>
    <row r="6934" spans="2:2">
      <c r="B6934" s="678"/>
    </row>
    <row r="6935" spans="2:2">
      <c r="B6935" s="678"/>
    </row>
    <row r="6936" spans="2:2">
      <c r="B6936" s="678"/>
    </row>
    <row r="6937" spans="2:2">
      <c r="B6937" s="678"/>
    </row>
    <row r="6938" spans="2:2">
      <c r="B6938" s="678"/>
    </row>
    <row r="6939" spans="2:2">
      <c r="B6939" s="678"/>
    </row>
    <row r="6940" spans="2:2">
      <c r="B6940" s="678"/>
    </row>
    <row r="6941" spans="2:2">
      <c r="B6941" s="678"/>
    </row>
    <row r="6942" spans="2:2">
      <c r="B6942" s="678"/>
    </row>
    <row r="6943" spans="2:2">
      <c r="B6943" s="678"/>
    </row>
    <row r="6944" spans="2:2">
      <c r="B6944" s="678"/>
    </row>
    <row r="6945" spans="2:2">
      <c r="B6945" s="678"/>
    </row>
    <row r="6946" spans="2:2">
      <c r="B6946" s="678"/>
    </row>
    <row r="6947" spans="2:2">
      <c r="B6947" s="678"/>
    </row>
    <row r="6948" spans="2:2">
      <c r="B6948" s="678"/>
    </row>
    <row r="6949" spans="2:2">
      <c r="B6949" s="678"/>
    </row>
    <row r="6950" spans="2:2">
      <c r="B6950" s="678"/>
    </row>
    <row r="6951" spans="2:2">
      <c r="B6951" s="678"/>
    </row>
    <row r="6952" spans="2:2">
      <c r="B6952" s="678"/>
    </row>
    <row r="6953" spans="2:2">
      <c r="B6953" s="678"/>
    </row>
    <row r="6954" spans="2:2">
      <c r="B6954" s="678"/>
    </row>
    <row r="6955" spans="2:2">
      <c r="B6955" s="678"/>
    </row>
    <row r="6956" spans="2:2">
      <c r="B6956" s="678"/>
    </row>
    <row r="6957" spans="2:2">
      <c r="B6957" s="678"/>
    </row>
    <row r="6958" spans="2:2">
      <c r="B6958" s="678"/>
    </row>
    <row r="6959" spans="2:2">
      <c r="B6959" s="678"/>
    </row>
    <row r="6960" spans="2:2">
      <c r="B6960" s="678"/>
    </row>
    <row r="6961" spans="2:2">
      <c r="B6961" s="678"/>
    </row>
    <row r="6962" spans="2:2">
      <c r="B6962" s="678"/>
    </row>
    <row r="6963" spans="2:2">
      <c r="B6963" s="678"/>
    </row>
    <row r="6964" spans="2:2">
      <c r="B6964" s="678"/>
    </row>
    <row r="6965" spans="2:2">
      <c r="B6965" s="678"/>
    </row>
    <row r="6966" spans="2:2">
      <c r="B6966" s="678"/>
    </row>
    <row r="6967" spans="2:2">
      <c r="B6967" s="678"/>
    </row>
    <row r="6968" spans="2:2">
      <c r="B6968" s="678"/>
    </row>
    <row r="6969" spans="2:2">
      <c r="B6969" s="678"/>
    </row>
    <row r="6970" spans="2:2">
      <c r="B6970" s="678"/>
    </row>
    <row r="6971" spans="2:2">
      <c r="B6971" s="678"/>
    </row>
    <row r="6972" spans="2:2">
      <c r="B6972" s="678"/>
    </row>
    <row r="6973" spans="2:2">
      <c r="B6973" s="678"/>
    </row>
    <row r="6974" spans="2:2">
      <c r="B6974" s="678"/>
    </row>
    <row r="6975" spans="2:2">
      <c r="B6975" s="678"/>
    </row>
    <row r="6976" spans="2:2">
      <c r="B6976" s="678"/>
    </row>
    <row r="6977" spans="2:2">
      <c r="B6977" s="678"/>
    </row>
    <row r="6978" spans="2:2">
      <c r="B6978" s="678"/>
    </row>
    <row r="6979" spans="2:2">
      <c r="B6979" s="678"/>
    </row>
    <row r="6980" spans="2:2">
      <c r="B6980" s="678"/>
    </row>
    <row r="6981" spans="2:2">
      <c r="B6981" s="678"/>
    </row>
    <row r="6982" spans="2:2">
      <c r="B6982" s="678"/>
    </row>
    <row r="6983" spans="2:2">
      <c r="B6983" s="678"/>
    </row>
    <row r="6984" spans="2:2">
      <c r="B6984" s="678"/>
    </row>
    <row r="6985" spans="2:2">
      <c r="B6985" s="678"/>
    </row>
    <row r="6986" spans="2:2">
      <c r="B6986" s="678"/>
    </row>
    <row r="6987" spans="2:2">
      <c r="B6987" s="678"/>
    </row>
    <row r="6988" spans="2:2">
      <c r="B6988" s="678"/>
    </row>
    <row r="6989" spans="2:2">
      <c r="B6989" s="678"/>
    </row>
    <row r="6990" spans="2:2">
      <c r="B6990" s="678"/>
    </row>
    <row r="6991" spans="2:2">
      <c r="B6991" s="678"/>
    </row>
    <row r="6992" spans="2:2">
      <c r="B6992" s="678"/>
    </row>
    <row r="6993" spans="2:2">
      <c r="B6993" s="678"/>
    </row>
    <row r="6994" spans="2:2">
      <c r="B6994" s="678"/>
    </row>
    <row r="6995" spans="2:2">
      <c r="B6995" s="678"/>
    </row>
    <row r="6996" spans="2:2">
      <c r="B6996" s="678"/>
    </row>
    <row r="6997" spans="2:2">
      <c r="B6997" s="678"/>
    </row>
    <row r="6998" spans="2:2">
      <c r="B6998" s="678"/>
    </row>
    <row r="6999" spans="2:2">
      <c r="B6999" s="678"/>
    </row>
    <row r="7000" spans="2:2">
      <c r="B7000" s="678"/>
    </row>
    <row r="7001" spans="2:2">
      <c r="B7001" s="678"/>
    </row>
    <row r="7002" spans="2:2">
      <c r="B7002" s="678"/>
    </row>
    <row r="7003" spans="2:2">
      <c r="B7003" s="678"/>
    </row>
    <row r="7004" spans="2:2">
      <c r="B7004" s="678"/>
    </row>
    <row r="7005" spans="2:2">
      <c r="B7005" s="678"/>
    </row>
    <row r="7006" spans="2:2">
      <c r="B7006" s="678"/>
    </row>
    <row r="7007" spans="2:2">
      <c r="B7007" s="678"/>
    </row>
    <row r="7008" spans="2:2">
      <c r="B7008" s="678"/>
    </row>
    <row r="7009" spans="2:2">
      <c r="B7009" s="678"/>
    </row>
    <row r="7010" spans="2:2">
      <c r="B7010" s="678"/>
    </row>
    <row r="7011" spans="2:2">
      <c r="B7011" s="678"/>
    </row>
    <row r="7012" spans="2:2">
      <c r="B7012" s="678"/>
    </row>
    <row r="7013" spans="2:2">
      <c r="B7013" s="678"/>
    </row>
    <row r="7014" spans="2:2">
      <c r="B7014" s="678"/>
    </row>
    <row r="7015" spans="2:2">
      <c r="B7015" s="678"/>
    </row>
    <row r="7016" spans="2:2">
      <c r="B7016" s="678"/>
    </row>
    <row r="7017" spans="2:2">
      <c r="B7017" s="678"/>
    </row>
    <row r="7018" spans="2:2">
      <c r="B7018" s="678"/>
    </row>
    <row r="7019" spans="2:2">
      <c r="B7019" s="678"/>
    </row>
    <row r="7020" spans="2:2">
      <c r="B7020" s="678"/>
    </row>
    <row r="7021" spans="2:2">
      <c r="B7021" s="678"/>
    </row>
    <row r="7022" spans="2:2">
      <c r="B7022" s="678"/>
    </row>
    <row r="7023" spans="2:2">
      <c r="B7023" s="678"/>
    </row>
    <row r="7024" spans="2:2">
      <c r="B7024" s="678"/>
    </row>
    <row r="7025" spans="2:2">
      <c r="B7025" s="678"/>
    </row>
    <row r="7026" spans="2:2">
      <c r="B7026" s="678"/>
    </row>
    <row r="7027" spans="2:2">
      <c r="B7027" s="678"/>
    </row>
    <row r="7028" spans="2:2">
      <c r="B7028" s="678"/>
    </row>
    <row r="7029" spans="2:2">
      <c r="B7029" s="678"/>
    </row>
    <row r="7030" spans="2:2">
      <c r="B7030" s="678"/>
    </row>
    <row r="7031" spans="2:2">
      <c r="B7031" s="678"/>
    </row>
    <row r="7032" spans="2:2">
      <c r="B7032" s="678"/>
    </row>
    <row r="7033" spans="2:2">
      <c r="B7033" s="678"/>
    </row>
    <row r="7034" spans="2:2">
      <c r="B7034" s="678"/>
    </row>
    <row r="7035" spans="2:2">
      <c r="B7035" s="678"/>
    </row>
    <row r="7036" spans="2:2">
      <c r="B7036" s="678"/>
    </row>
    <row r="7037" spans="2:2">
      <c r="B7037" s="678"/>
    </row>
    <row r="7038" spans="2:2">
      <c r="B7038" s="678"/>
    </row>
    <row r="7039" spans="2:2">
      <c r="B7039" s="678"/>
    </row>
    <row r="7040" spans="2:2">
      <c r="B7040" s="678"/>
    </row>
    <row r="7041" spans="2:2">
      <c r="B7041" s="678"/>
    </row>
    <row r="7042" spans="2:2">
      <c r="B7042" s="678"/>
    </row>
    <row r="7043" spans="2:2">
      <c r="B7043" s="678"/>
    </row>
    <row r="7044" spans="2:2">
      <c r="B7044" s="678"/>
    </row>
    <row r="7045" spans="2:2">
      <c r="B7045" s="678"/>
    </row>
    <row r="7046" spans="2:2">
      <c r="B7046" s="678"/>
    </row>
    <row r="7047" spans="2:2">
      <c r="B7047" s="678"/>
    </row>
    <row r="7048" spans="2:2">
      <c r="B7048" s="678"/>
    </row>
    <row r="7049" spans="2:2">
      <c r="B7049" s="678"/>
    </row>
    <row r="7050" spans="2:2">
      <c r="B7050" s="678"/>
    </row>
    <row r="7051" spans="2:2">
      <c r="B7051" s="678"/>
    </row>
    <row r="7052" spans="2:2">
      <c r="B7052" s="678"/>
    </row>
    <row r="7053" spans="2:2">
      <c r="B7053" s="678"/>
    </row>
    <row r="7054" spans="2:2">
      <c r="B7054" s="678"/>
    </row>
    <row r="7055" spans="2:2">
      <c r="B7055" s="678"/>
    </row>
    <row r="7056" spans="2:2">
      <c r="B7056" s="678"/>
    </row>
    <row r="7057" spans="2:2">
      <c r="B7057" s="678"/>
    </row>
    <row r="7058" spans="2:2">
      <c r="B7058" s="678"/>
    </row>
    <row r="7059" spans="2:2">
      <c r="B7059" s="678"/>
    </row>
    <row r="7060" spans="2:2">
      <c r="B7060" s="678"/>
    </row>
    <row r="7061" spans="2:2">
      <c r="B7061" s="678"/>
    </row>
    <row r="7062" spans="2:2">
      <c r="B7062" s="678"/>
    </row>
    <row r="7063" spans="2:2">
      <c r="B7063" s="678"/>
    </row>
    <row r="7064" spans="2:2">
      <c r="B7064" s="678"/>
    </row>
    <row r="7065" spans="2:2">
      <c r="B7065" s="678"/>
    </row>
    <row r="7066" spans="2:2">
      <c r="B7066" s="678"/>
    </row>
    <row r="7067" spans="2:2">
      <c r="B7067" s="678"/>
    </row>
    <row r="7068" spans="2:2">
      <c r="B7068" s="678"/>
    </row>
    <row r="7069" spans="2:2">
      <c r="B7069" s="678"/>
    </row>
    <row r="7070" spans="2:2">
      <c r="B7070" s="678"/>
    </row>
    <row r="7071" spans="2:2">
      <c r="B7071" s="678"/>
    </row>
    <row r="7072" spans="2:2">
      <c r="B7072" s="678"/>
    </row>
    <row r="7073" spans="2:2">
      <c r="B7073" s="678"/>
    </row>
    <row r="7074" spans="2:2">
      <c r="B7074" s="678"/>
    </row>
    <row r="7075" spans="2:2">
      <c r="B7075" s="678"/>
    </row>
    <row r="7076" spans="2:2">
      <c r="B7076" s="678"/>
    </row>
    <row r="7077" spans="2:2">
      <c r="B7077" s="678"/>
    </row>
    <row r="7078" spans="2:2">
      <c r="B7078" s="678"/>
    </row>
    <row r="7079" spans="2:2">
      <c r="B7079" s="678"/>
    </row>
    <row r="7080" spans="2:2">
      <c r="B7080" s="678"/>
    </row>
    <row r="7081" spans="2:2">
      <c r="B7081" s="678"/>
    </row>
    <row r="7082" spans="2:2">
      <c r="B7082" s="678"/>
    </row>
    <row r="7083" spans="2:2">
      <c r="B7083" s="678"/>
    </row>
    <row r="7084" spans="2:2">
      <c r="B7084" s="678"/>
    </row>
    <row r="7085" spans="2:2">
      <c r="B7085" s="678"/>
    </row>
    <row r="7086" spans="2:2">
      <c r="B7086" s="678"/>
    </row>
    <row r="7087" spans="2:2">
      <c r="B7087" s="678"/>
    </row>
    <row r="7088" spans="2:2">
      <c r="B7088" s="678"/>
    </row>
    <row r="7089" spans="2:2">
      <c r="B7089" s="678"/>
    </row>
    <row r="7090" spans="2:2">
      <c r="B7090" s="678"/>
    </row>
    <row r="7091" spans="2:2">
      <c r="B7091" s="678"/>
    </row>
    <row r="7092" spans="2:2">
      <c r="B7092" s="678"/>
    </row>
    <row r="7093" spans="2:2">
      <c r="B7093" s="678"/>
    </row>
    <row r="7094" spans="2:2">
      <c r="B7094" s="678"/>
    </row>
    <row r="7095" spans="2:2">
      <c r="B7095" s="678"/>
    </row>
    <row r="7096" spans="2:2">
      <c r="B7096" s="678"/>
    </row>
    <row r="7097" spans="2:2">
      <c r="B7097" s="678"/>
    </row>
    <row r="7098" spans="2:2">
      <c r="B7098" s="678"/>
    </row>
    <row r="7099" spans="2:2">
      <c r="B7099" s="678"/>
    </row>
    <row r="7100" spans="2:2">
      <c r="B7100" s="678"/>
    </row>
    <row r="7101" spans="2:2">
      <c r="B7101" s="678"/>
    </row>
    <row r="7102" spans="2:2">
      <c r="B7102" s="678"/>
    </row>
    <row r="7103" spans="2:2">
      <c r="B7103" s="678"/>
    </row>
    <row r="7104" spans="2:2">
      <c r="B7104" s="678"/>
    </row>
    <row r="7105" spans="2:2">
      <c r="B7105" s="678"/>
    </row>
    <row r="7106" spans="2:2">
      <c r="B7106" s="678"/>
    </row>
    <row r="7107" spans="2:2">
      <c r="B7107" s="678"/>
    </row>
    <row r="7108" spans="2:2">
      <c r="B7108" s="678"/>
    </row>
    <row r="7109" spans="2:2">
      <c r="B7109" s="678"/>
    </row>
    <row r="7110" spans="2:2">
      <c r="B7110" s="678"/>
    </row>
    <row r="7111" spans="2:2">
      <c r="B7111" s="678"/>
    </row>
    <row r="7112" spans="2:2">
      <c r="B7112" s="678"/>
    </row>
    <row r="7113" spans="2:2">
      <c r="B7113" s="678"/>
    </row>
    <row r="7114" spans="2:2">
      <c r="B7114" s="678"/>
    </row>
    <row r="7115" spans="2:2">
      <c r="B7115" s="678"/>
    </row>
    <row r="7116" spans="2:2">
      <c r="B7116" s="678"/>
    </row>
    <row r="7117" spans="2:2">
      <c r="B7117" s="678"/>
    </row>
    <row r="7118" spans="2:2">
      <c r="B7118" s="678"/>
    </row>
    <row r="7119" spans="2:2">
      <c r="B7119" s="678"/>
    </row>
    <row r="7120" spans="2:2">
      <c r="B7120" s="678"/>
    </row>
    <row r="7121" spans="2:2">
      <c r="B7121" s="678"/>
    </row>
    <row r="7122" spans="2:2">
      <c r="B7122" s="678"/>
    </row>
    <row r="7123" spans="2:2">
      <c r="B7123" s="678"/>
    </row>
    <row r="7124" spans="2:2">
      <c r="B7124" s="678"/>
    </row>
    <row r="7125" spans="2:2">
      <c r="B7125" s="678"/>
    </row>
    <row r="7126" spans="2:2">
      <c r="B7126" s="678"/>
    </row>
    <row r="7127" spans="2:2">
      <c r="B7127" s="678"/>
    </row>
    <row r="7128" spans="2:2">
      <c r="B7128" s="678"/>
    </row>
    <row r="7129" spans="2:2">
      <c r="B7129" s="678"/>
    </row>
    <row r="7130" spans="2:2">
      <c r="B7130" s="678"/>
    </row>
    <row r="7131" spans="2:2">
      <c r="B7131" s="678"/>
    </row>
    <row r="7132" spans="2:2">
      <c r="B7132" s="678"/>
    </row>
    <row r="7133" spans="2:2">
      <c r="B7133" s="678"/>
    </row>
    <row r="7134" spans="2:2">
      <c r="B7134" s="678"/>
    </row>
    <row r="7135" spans="2:2">
      <c r="B7135" s="678"/>
    </row>
    <row r="7136" spans="2:2">
      <c r="B7136" s="678"/>
    </row>
    <row r="7137" spans="2:2">
      <c r="B7137" s="678"/>
    </row>
    <row r="7138" spans="2:2">
      <c r="B7138" s="678"/>
    </row>
    <row r="7139" spans="2:2">
      <c r="B7139" s="678"/>
    </row>
    <row r="7140" spans="2:2">
      <c r="B7140" s="678"/>
    </row>
    <row r="7141" spans="2:2">
      <c r="B7141" s="678"/>
    </row>
    <row r="7142" spans="2:2">
      <c r="B7142" s="678"/>
    </row>
    <row r="7143" spans="2:2">
      <c r="B7143" s="678"/>
    </row>
    <row r="7144" spans="2:2">
      <c r="B7144" s="678"/>
    </row>
    <row r="7145" spans="2:2">
      <c r="B7145" s="678"/>
    </row>
    <row r="7146" spans="2:2">
      <c r="B7146" s="678"/>
    </row>
    <row r="7147" spans="2:2">
      <c r="B7147" s="678"/>
    </row>
    <row r="7148" spans="2:2">
      <c r="B7148" s="678"/>
    </row>
    <row r="7149" spans="2:2">
      <c r="B7149" s="678"/>
    </row>
    <row r="7150" spans="2:2">
      <c r="B7150" s="678"/>
    </row>
    <row r="7151" spans="2:2">
      <c r="B7151" s="678"/>
    </row>
    <row r="7152" spans="2:2">
      <c r="B7152" s="678"/>
    </row>
    <row r="7153" spans="2:2">
      <c r="B7153" s="678"/>
    </row>
    <row r="7154" spans="2:2">
      <c r="B7154" s="678"/>
    </row>
    <row r="7155" spans="2:2">
      <c r="B7155" s="678"/>
    </row>
    <row r="7156" spans="2:2">
      <c r="B7156" s="678"/>
    </row>
    <row r="7157" spans="2:2">
      <c r="B7157" s="678"/>
    </row>
    <row r="7158" spans="2:2">
      <c r="B7158" s="678"/>
    </row>
    <row r="7159" spans="2:2">
      <c r="B7159" s="678"/>
    </row>
    <row r="7160" spans="2:2">
      <c r="B7160" s="678"/>
    </row>
    <row r="7161" spans="2:2">
      <c r="B7161" s="678"/>
    </row>
    <row r="7162" spans="2:2">
      <c r="B7162" s="678"/>
    </row>
    <row r="7163" spans="2:2">
      <c r="B7163" s="678"/>
    </row>
    <row r="7164" spans="2:2">
      <c r="B7164" s="678"/>
    </row>
    <row r="7165" spans="2:2">
      <c r="B7165" s="678"/>
    </row>
    <row r="7166" spans="2:2">
      <c r="B7166" s="678"/>
    </row>
    <row r="7167" spans="2:2">
      <c r="B7167" s="678"/>
    </row>
    <row r="7168" spans="2:2">
      <c r="B7168" s="678"/>
    </row>
    <row r="7169" spans="2:2">
      <c r="B7169" s="678"/>
    </row>
    <row r="7170" spans="2:2">
      <c r="B7170" s="678"/>
    </row>
    <row r="7171" spans="2:2">
      <c r="B7171" s="678"/>
    </row>
    <row r="7172" spans="2:2">
      <c r="B7172" s="678"/>
    </row>
    <row r="7173" spans="2:2">
      <c r="B7173" s="678"/>
    </row>
    <row r="7174" spans="2:2">
      <c r="B7174" s="678"/>
    </row>
    <row r="7175" spans="2:2">
      <c r="B7175" s="678"/>
    </row>
    <row r="7176" spans="2:2">
      <c r="B7176" s="678"/>
    </row>
    <row r="7177" spans="2:2">
      <c r="B7177" s="678"/>
    </row>
    <row r="7178" spans="2:2">
      <c r="B7178" s="678"/>
    </row>
    <row r="7179" spans="2:2">
      <c r="B7179" s="678"/>
    </row>
    <row r="7180" spans="2:2">
      <c r="B7180" s="678"/>
    </row>
    <row r="7181" spans="2:2">
      <c r="B7181" s="678"/>
    </row>
    <row r="7182" spans="2:2">
      <c r="B7182" s="678"/>
    </row>
    <row r="7183" spans="2:2">
      <c r="B7183" s="678"/>
    </row>
    <row r="7184" spans="2:2">
      <c r="B7184" s="678"/>
    </row>
    <row r="7185" spans="2:2">
      <c r="B7185" s="678"/>
    </row>
    <row r="7186" spans="2:2">
      <c r="B7186" s="678"/>
    </row>
    <row r="7187" spans="2:2">
      <c r="B7187" s="678"/>
    </row>
    <row r="7188" spans="2:2">
      <c r="B7188" s="678"/>
    </row>
    <row r="7189" spans="2:2">
      <c r="B7189" s="678"/>
    </row>
    <row r="7190" spans="2:2">
      <c r="B7190" s="678"/>
    </row>
    <row r="7191" spans="2:2">
      <c r="B7191" s="678"/>
    </row>
    <row r="7192" spans="2:2">
      <c r="B7192" s="678"/>
    </row>
    <row r="7193" spans="2:2">
      <c r="B7193" s="678"/>
    </row>
    <row r="7194" spans="2:2">
      <c r="B7194" s="678"/>
    </row>
    <row r="7195" spans="2:2">
      <c r="B7195" s="678"/>
    </row>
    <row r="7196" spans="2:2">
      <c r="B7196" s="678"/>
    </row>
    <row r="7197" spans="2:2">
      <c r="B7197" s="678"/>
    </row>
    <row r="7198" spans="2:2">
      <c r="B7198" s="678"/>
    </row>
    <row r="7199" spans="2:2">
      <c r="B7199" s="678"/>
    </row>
    <row r="7200" spans="2:2">
      <c r="B7200" s="678"/>
    </row>
    <row r="7201" spans="2:2">
      <c r="B7201" s="678"/>
    </row>
    <row r="7202" spans="2:2">
      <c r="B7202" s="678"/>
    </row>
    <row r="7203" spans="2:2">
      <c r="B7203" s="678"/>
    </row>
    <row r="7204" spans="2:2">
      <c r="B7204" s="678"/>
    </row>
    <row r="7205" spans="2:2">
      <c r="B7205" s="678"/>
    </row>
    <row r="7206" spans="2:2">
      <c r="B7206" s="678"/>
    </row>
    <row r="7207" spans="2:2">
      <c r="B7207" s="678"/>
    </row>
    <row r="7208" spans="2:2">
      <c r="B7208" s="678"/>
    </row>
    <row r="7209" spans="2:2">
      <c r="B7209" s="678"/>
    </row>
    <row r="7210" spans="2:2">
      <c r="B7210" s="678"/>
    </row>
    <row r="7211" spans="2:2">
      <c r="B7211" s="678"/>
    </row>
    <row r="7212" spans="2:2">
      <c r="B7212" s="678"/>
    </row>
    <row r="7213" spans="2:2">
      <c r="B7213" s="678"/>
    </row>
    <row r="7214" spans="2:2">
      <c r="B7214" s="678"/>
    </row>
    <row r="7215" spans="2:2">
      <c r="B7215" s="678"/>
    </row>
    <row r="7216" spans="2:2">
      <c r="B7216" s="678"/>
    </row>
    <row r="7217" spans="2:2">
      <c r="B7217" s="678"/>
    </row>
    <row r="7218" spans="2:2">
      <c r="B7218" s="678"/>
    </row>
    <row r="7219" spans="2:2">
      <c r="B7219" s="678"/>
    </row>
    <row r="7220" spans="2:2">
      <c r="B7220" s="678"/>
    </row>
    <row r="7221" spans="2:2">
      <c r="B7221" s="678"/>
    </row>
    <row r="7222" spans="2:2">
      <c r="B7222" s="678"/>
    </row>
    <row r="7223" spans="2:2">
      <c r="B7223" s="678"/>
    </row>
    <row r="7224" spans="2:2">
      <c r="B7224" s="678"/>
    </row>
    <row r="7225" spans="2:2">
      <c r="B7225" s="678"/>
    </row>
    <row r="7226" spans="2:2">
      <c r="B7226" s="678"/>
    </row>
    <row r="7227" spans="2:2">
      <c r="B7227" s="678"/>
    </row>
    <row r="7228" spans="2:2">
      <c r="B7228" s="678"/>
    </row>
    <row r="7229" spans="2:2">
      <c r="B7229" s="678"/>
    </row>
    <row r="7230" spans="2:2">
      <c r="B7230" s="678"/>
    </row>
    <row r="7231" spans="2:2">
      <c r="B7231" s="678"/>
    </row>
    <row r="7232" spans="2:2">
      <c r="B7232" s="678"/>
    </row>
    <row r="7233" spans="2:2">
      <c r="B7233" s="678"/>
    </row>
    <row r="7234" spans="2:2">
      <c r="B7234" s="678"/>
    </row>
    <row r="7235" spans="2:2">
      <c r="B7235" s="678"/>
    </row>
    <row r="7236" spans="2:2">
      <c r="B7236" s="678"/>
    </row>
    <row r="7237" spans="2:2">
      <c r="B7237" s="678"/>
    </row>
    <row r="7238" spans="2:2">
      <c r="B7238" s="678"/>
    </row>
    <row r="7239" spans="2:2">
      <c r="B7239" s="678"/>
    </row>
    <row r="7240" spans="2:2">
      <c r="B7240" s="678"/>
    </row>
    <row r="7241" spans="2:2">
      <c r="B7241" s="678"/>
    </row>
    <row r="7242" spans="2:2">
      <c r="B7242" s="678"/>
    </row>
    <row r="7243" spans="2:2">
      <c r="B7243" s="678"/>
    </row>
    <row r="7244" spans="2:2">
      <c r="B7244" s="678"/>
    </row>
    <row r="7245" spans="2:2">
      <c r="B7245" s="678"/>
    </row>
    <row r="7246" spans="2:2">
      <c r="B7246" s="678"/>
    </row>
    <row r="7247" spans="2:2">
      <c r="B7247" s="678"/>
    </row>
    <row r="7248" spans="2:2">
      <c r="B7248" s="678"/>
    </row>
    <row r="7249" spans="2:2">
      <c r="B7249" s="678"/>
    </row>
    <row r="7250" spans="2:2">
      <c r="B7250" s="678"/>
    </row>
    <row r="7251" spans="2:2">
      <c r="B7251" s="678"/>
    </row>
    <row r="7252" spans="2:2">
      <c r="B7252" s="678"/>
    </row>
    <row r="7253" spans="2:2">
      <c r="B7253" s="678"/>
    </row>
    <row r="7254" spans="2:2">
      <c r="B7254" s="678"/>
    </row>
    <row r="7255" spans="2:2">
      <c r="B7255" s="678"/>
    </row>
    <row r="7256" spans="2:2">
      <c r="B7256" s="678"/>
    </row>
    <row r="7257" spans="2:2">
      <c r="B7257" s="678"/>
    </row>
    <row r="7258" spans="2:2">
      <c r="B7258" s="678"/>
    </row>
    <row r="7259" spans="2:2">
      <c r="B7259" s="678"/>
    </row>
    <row r="7260" spans="2:2">
      <c r="B7260" s="678"/>
    </row>
    <row r="7261" spans="2:2">
      <c r="B7261" s="678"/>
    </row>
    <row r="7262" spans="2:2">
      <c r="B7262" s="678"/>
    </row>
    <row r="7263" spans="2:2">
      <c r="B7263" s="678"/>
    </row>
    <row r="7264" spans="2:2">
      <c r="B7264" s="678"/>
    </row>
    <row r="7265" spans="2:2">
      <c r="B7265" s="678"/>
    </row>
    <row r="7266" spans="2:2">
      <c r="B7266" s="678"/>
    </row>
    <row r="7267" spans="2:2">
      <c r="B7267" s="678"/>
    </row>
    <row r="7268" spans="2:2">
      <c r="B7268" s="678"/>
    </row>
    <row r="7269" spans="2:2">
      <c r="B7269" s="678"/>
    </row>
    <row r="7270" spans="2:2">
      <c r="B7270" s="678"/>
    </row>
    <row r="7271" spans="2:2">
      <c r="B7271" s="678"/>
    </row>
    <row r="7272" spans="2:2">
      <c r="B7272" s="678"/>
    </row>
    <row r="7273" spans="2:2">
      <c r="B7273" s="678"/>
    </row>
    <row r="7274" spans="2:2">
      <c r="B7274" s="678"/>
    </row>
    <row r="7275" spans="2:2">
      <c r="B7275" s="678"/>
    </row>
    <row r="7276" spans="2:2">
      <c r="B7276" s="678"/>
    </row>
    <row r="7277" spans="2:2">
      <c r="B7277" s="678"/>
    </row>
    <row r="7278" spans="2:2">
      <c r="B7278" s="678"/>
    </row>
    <row r="7279" spans="2:2">
      <c r="B7279" s="678"/>
    </row>
    <row r="7280" spans="2:2">
      <c r="B7280" s="678"/>
    </row>
    <row r="7281" spans="2:2">
      <c r="B7281" s="678"/>
    </row>
    <row r="7282" spans="2:2">
      <c r="B7282" s="678"/>
    </row>
    <row r="7283" spans="2:2">
      <c r="B7283" s="678"/>
    </row>
    <row r="7284" spans="2:2">
      <c r="B7284" s="678"/>
    </row>
    <row r="7285" spans="2:2">
      <c r="B7285" s="678"/>
    </row>
    <row r="7286" spans="2:2">
      <c r="B7286" s="678"/>
    </row>
    <row r="7287" spans="2:2">
      <c r="B7287" s="678"/>
    </row>
    <row r="7288" spans="2:2">
      <c r="B7288" s="678"/>
    </row>
    <row r="7289" spans="2:2">
      <c r="B7289" s="678"/>
    </row>
    <row r="7290" spans="2:2">
      <c r="B7290" s="678"/>
    </row>
    <row r="7291" spans="2:2">
      <c r="B7291" s="678"/>
    </row>
    <row r="7292" spans="2:2">
      <c r="B7292" s="678"/>
    </row>
    <row r="7293" spans="2:2">
      <c r="B7293" s="678"/>
    </row>
    <row r="7294" spans="2:2">
      <c r="B7294" s="678"/>
    </row>
    <row r="7295" spans="2:2">
      <c r="B7295" s="678"/>
    </row>
    <row r="7296" spans="2:2">
      <c r="B7296" s="678"/>
    </row>
    <row r="7297" spans="2:2">
      <c r="B7297" s="678"/>
    </row>
    <row r="7298" spans="2:2">
      <c r="B7298" s="678"/>
    </row>
    <row r="7299" spans="2:2">
      <c r="B7299" s="678"/>
    </row>
    <row r="7300" spans="2:2">
      <c r="B7300" s="678"/>
    </row>
    <row r="7301" spans="2:2">
      <c r="B7301" s="678"/>
    </row>
    <row r="7302" spans="2:2">
      <c r="B7302" s="678"/>
    </row>
    <row r="7303" spans="2:2">
      <c r="B7303" s="678"/>
    </row>
    <row r="7304" spans="2:2">
      <c r="B7304" s="678"/>
    </row>
    <row r="7305" spans="2:2">
      <c r="B7305" s="678"/>
    </row>
    <row r="7306" spans="2:2">
      <c r="B7306" s="678"/>
    </row>
    <row r="7307" spans="2:2">
      <c r="B7307" s="678"/>
    </row>
    <row r="7308" spans="2:2">
      <c r="B7308" s="678"/>
    </row>
    <row r="7309" spans="2:2">
      <c r="B7309" s="678"/>
    </row>
    <row r="7310" spans="2:2">
      <c r="B7310" s="678"/>
    </row>
    <row r="7311" spans="2:2">
      <c r="B7311" s="678"/>
    </row>
    <row r="7312" spans="2:2">
      <c r="B7312" s="678"/>
    </row>
    <row r="7313" spans="2:2">
      <c r="B7313" s="678"/>
    </row>
    <row r="7314" spans="2:2">
      <c r="B7314" s="678"/>
    </row>
    <row r="7315" spans="2:2">
      <c r="B7315" s="678"/>
    </row>
    <row r="7316" spans="2:2">
      <c r="B7316" s="678"/>
    </row>
    <row r="7317" spans="2:2">
      <c r="B7317" s="678"/>
    </row>
    <row r="7318" spans="2:2">
      <c r="B7318" s="678"/>
    </row>
    <row r="7319" spans="2:2">
      <c r="B7319" s="678"/>
    </row>
    <row r="7320" spans="2:2">
      <c r="B7320" s="678"/>
    </row>
    <row r="7321" spans="2:2">
      <c r="B7321" s="678"/>
    </row>
    <row r="7322" spans="2:2">
      <c r="B7322" s="678"/>
    </row>
    <row r="7323" spans="2:2">
      <c r="B7323" s="678"/>
    </row>
    <row r="7324" spans="2:2">
      <c r="B7324" s="678"/>
    </row>
    <row r="7325" spans="2:2">
      <c r="B7325" s="678"/>
    </row>
    <row r="7326" spans="2:2">
      <c r="B7326" s="678"/>
    </row>
    <row r="7327" spans="2:2">
      <c r="B7327" s="678"/>
    </row>
    <row r="7328" spans="2:2">
      <c r="B7328" s="678"/>
    </row>
    <row r="7329" spans="2:2">
      <c r="B7329" s="678"/>
    </row>
    <row r="7330" spans="2:2">
      <c r="B7330" s="678"/>
    </row>
    <row r="7331" spans="2:2">
      <c r="B7331" s="678"/>
    </row>
    <row r="7332" spans="2:2">
      <c r="B7332" s="678"/>
    </row>
    <row r="7333" spans="2:2">
      <c r="B7333" s="678"/>
    </row>
    <row r="7334" spans="2:2">
      <c r="B7334" s="678"/>
    </row>
    <row r="7335" spans="2:2">
      <c r="B7335" s="678"/>
    </row>
    <row r="7336" spans="2:2">
      <c r="B7336" s="678"/>
    </row>
    <row r="7337" spans="2:2">
      <c r="B7337" s="678"/>
    </row>
    <row r="7338" spans="2:2">
      <c r="B7338" s="678"/>
    </row>
    <row r="7339" spans="2:2">
      <c r="B7339" s="678"/>
    </row>
    <row r="7340" spans="2:2">
      <c r="B7340" s="678"/>
    </row>
    <row r="7341" spans="2:2">
      <c r="B7341" s="678"/>
    </row>
    <row r="7342" spans="2:2">
      <c r="B7342" s="678"/>
    </row>
    <row r="7343" spans="2:2">
      <c r="B7343" s="678"/>
    </row>
    <row r="7344" spans="2:2">
      <c r="B7344" s="678"/>
    </row>
    <row r="7345" spans="2:2">
      <c r="B7345" s="678"/>
    </row>
    <row r="7346" spans="2:2">
      <c r="B7346" s="678"/>
    </row>
    <row r="7347" spans="2:2">
      <c r="B7347" s="678"/>
    </row>
    <row r="7348" spans="2:2">
      <c r="B7348" s="678"/>
    </row>
    <row r="7349" spans="2:2">
      <c r="B7349" s="678"/>
    </row>
    <row r="7350" spans="2:2">
      <c r="B7350" s="678"/>
    </row>
    <row r="7351" spans="2:2">
      <c r="B7351" s="678"/>
    </row>
    <row r="7352" spans="2:2">
      <c r="B7352" s="678"/>
    </row>
    <row r="7353" spans="2:2">
      <c r="B7353" s="678"/>
    </row>
    <row r="7354" spans="2:2">
      <c r="B7354" s="678"/>
    </row>
    <row r="7355" spans="2:2">
      <c r="B7355" s="678"/>
    </row>
    <row r="7356" spans="2:2">
      <c r="B7356" s="678"/>
    </row>
    <row r="7357" spans="2:2">
      <c r="B7357" s="678"/>
    </row>
    <row r="7358" spans="2:2">
      <c r="B7358" s="678"/>
    </row>
    <row r="7359" spans="2:2">
      <c r="B7359" s="678"/>
    </row>
    <row r="7360" spans="2:2">
      <c r="B7360" s="678"/>
    </row>
    <row r="7361" spans="2:2">
      <c r="B7361" s="678"/>
    </row>
    <row r="7362" spans="2:2">
      <c r="B7362" s="678"/>
    </row>
    <row r="7363" spans="2:2">
      <c r="B7363" s="678"/>
    </row>
    <row r="7364" spans="2:2">
      <c r="B7364" s="678"/>
    </row>
    <row r="7365" spans="2:2">
      <c r="B7365" s="678"/>
    </row>
    <row r="7366" spans="2:2">
      <c r="B7366" s="678"/>
    </row>
    <row r="7367" spans="2:2">
      <c r="B7367" s="678"/>
    </row>
    <row r="7368" spans="2:2">
      <c r="B7368" s="678"/>
    </row>
    <row r="7369" spans="2:2">
      <c r="B7369" s="678"/>
    </row>
    <row r="7370" spans="2:2">
      <c r="B7370" s="678"/>
    </row>
    <row r="7371" spans="2:2">
      <c r="B7371" s="678"/>
    </row>
    <row r="7372" spans="2:2">
      <c r="B7372" s="678"/>
    </row>
    <row r="7373" spans="2:2">
      <c r="B7373" s="678"/>
    </row>
    <row r="7374" spans="2:2">
      <c r="B7374" s="678"/>
    </row>
    <row r="7375" spans="2:2">
      <c r="B7375" s="678"/>
    </row>
    <row r="7376" spans="2:2">
      <c r="B7376" s="678"/>
    </row>
    <row r="7377" spans="2:2">
      <c r="B7377" s="678"/>
    </row>
    <row r="7378" spans="2:2">
      <c r="B7378" s="678"/>
    </row>
    <row r="7379" spans="2:2">
      <c r="B7379" s="678"/>
    </row>
    <row r="7380" spans="2:2">
      <c r="B7380" s="678"/>
    </row>
    <row r="7381" spans="2:2">
      <c r="B7381" s="678"/>
    </row>
    <row r="7382" spans="2:2">
      <c r="B7382" s="678"/>
    </row>
    <row r="7383" spans="2:2">
      <c r="B7383" s="678"/>
    </row>
    <row r="7384" spans="2:2">
      <c r="B7384" s="678"/>
    </row>
    <row r="7385" spans="2:2">
      <c r="B7385" s="678"/>
    </row>
    <row r="7386" spans="2:2">
      <c r="B7386" s="678"/>
    </row>
    <row r="7387" spans="2:2">
      <c r="B7387" s="678"/>
    </row>
    <row r="7388" spans="2:2">
      <c r="B7388" s="678"/>
    </row>
    <row r="7389" spans="2:2">
      <c r="B7389" s="678"/>
    </row>
    <row r="7390" spans="2:2">
      <c r="B7390" s="678"/>
    </row>
    <row r="7391" spans="2:2">
      <c r="B7391" s="678"/>
    </row>
    <row r="7392" spans="2:2">
      <c r="B7392" s="678"/>
    </row>
    <row r="7393" spans="2:2">
      <c r="B7393" s="678"/>
    </row>
    <row r="7394" spans="2:2">
      <c r="B7394" s="678"/>
    </row>
    <row r="7395" spans="2:2">
      <c r="B7395" s="678"/>
    </row>
    <row r="7396" spans="2:2">
      <c r="B7396" s="678"/>
    </row>
    <row r="7397" spans="2:2">
      <c r="B7397" s="678"/>
    </row>
    <row r="7398" spans="2:2">
      <c r="B7398" s="678"/>
    </row>
    <row r="7399" spans="2:2">
      <c r="B7399" s="678"/>
    </row>
    <row r="7400" spans="2:2">
      <c r="B7400" s="678"/>
    </row>
    <row r="7401" spans="2:2">
      <c r="B7401" s="678"/>
    </row>
    <row r="7402" spans="2:2">
      <c r="B7402" s="678"/>
    </row>
    <row r="7403" spans="2:2">
      <c r="B7403" s="678"/>
    </row>
    <row r="7404" spans="2:2">
      <c r="B7404" s="678"/>
    </row>
    <row r="7405" spans="2:2">
      <c r="B7405" s="678"/>
    </row>
    <row r="7406" spans="2:2">
      <c r="B7406" s="678"/>
    </row>
    <row r="7407" spans="2:2">
      <c r="B7407" s="678"/>
    </row>
    <row r="7408" spans="2:2">
      <c r="B7408" s="678"/>
    </row>
    <row r="7409" spans="2:2">
      <c r="B7409" s="678"/>
    </row>
    <row r="7410" spans="2:2">
      <c r="B7410" s="678"/>
    </row>
    <row r="7411" spans="2:2">
      <c r="B7411" s="678"/>
    </row>
    <row r="7412" spans="2:2">
      <c r="B7412" s="678"/>
    </row>
    <row r="7413" spans="2:2">
      <c r="B7413" s="678"/>
    </row>
    <row r="7414" spans="2:2">
      <c r="B7414" s="678"/>
    </row>
    <row r="7415" spans="2:2">
      <c r="B7415" s="678"/>
    </row>
    <row r="7416" spans="2:2">
      <c r="B7416" s="678"/>
    </row>
    <row r="7417" spans="2:2">
      <c r="B7417" s="678"/>
    </row>
    <row r="7418" spans="2:2">
      <c r="B7418" s="678"/>
    </row>
    <row r="7419" spans="2:2">
      <c r="B7419" s="678"/>
    </row>
    <row r="7420" spans="2:2">
      <c r="B7420" s="678"/>
    </row>
    <row r="7421" spans="2:2">
      <c r="B7421" s="678"/>
    </row>
    <row r="7422" spans="2:2">
      <c r="B7422" s="678"/>
    </row>
    <row r="7423" spans="2:2">
      <c r="B7423" s="678"/>
    </row>
    <row r="7424" spans="2:2">
      <c r="B7424" s="678"/>
    </row>
    <row r="7425" spans="2:2">
      <c r="B7425" s="678"/>
    </row>
    <row r="7426" spans="2:2">
      <c r="B7426" s="678"/>
    </row>
    <row r="7427" spans="2:2">
      <c r="B7427" s="678"/>
    </row>
    <row r="7428" spans="2:2">
      <c r="B7428" s="678"/>
    </row>
    <row r="7429" spans="2:2">
      <c r="B7429" s="678"/>
    </row>
    <row r="7430" spans="2:2">
      <c r="B7430" s="678"/>
    </row>
    <row r="7431" spans="2:2">
      <c r="B7431" s="678"/>
    </row>
    <row r="7432" spans="2:2">
      <c r="B7432" s="678"/>
    </row>
    <row r="7433" spans="2:2">
      <c r="B7433" s="678"/>
    </row>
    <row r="7434" spans="2:2">
      <c r="B7434" s="678"/>
    </row>
    <row r="7435" spans="2:2">
      <c r="B7435" s="678"/>
    </row>
    <row r="7436" spans="2:2">
      <c r="B7436" s="678"/>
    </row>
    <row r="7437" spans="2:2">
      <c r="B7437" s="678"/>
    </row>
    <row r="7438" spans="2:2">
      <c r="B7438" s="678"/>
    </row>
    <row r="7439" spans="2:2">
      <c r="B7439" s="678"/>
    </row>
    <row r="7440" spans="2:2">
      <c r="B7440" s="678"/>
    </row>
    <row r="7441" spans="2:2">
      <c r="B7441" s="678"/>
    </row>
    <row r="7442" spans="2:2">
      <c r="B7442" s="678"/>
    </row>
    <row r="7443" spans="2:2">
      <c r="B7443" s="678"/>
    </row>
    <row r="7444" spans="2:2">
      <c r="B7444" s="678"/>
    </row>
    <row r="7445" spans="2:2">
      <c r="B7445" s="678"/>
    </row>
    <row r="7446" spans="2:2">
      <c r="B7446" s="678"/>
    </row>
    <row r="7447" spans="2:2">
      <c r="B7447" s="678"/>
    </row>
    <row r="7448" spans="2:2">
      <c r="B7448" s="678"/>
    </row>
    <row r="7449" spans="2:2">
      <c r="B7449" s="678"/>
    </row>
    <row r="7450" spans="2:2">
      <c r="B7450" s="678"/>
    </row>
    <row r="7451" spans="2:2">
      <c r="B7451" s="678"/>
    </row>
    <row r="7452" spans="2:2">
      <c r="B7452" s="678"/>
    </row>
    <row r="7453" spans="2:2">
      <c r="B7453" s="678"/>
    </row>
    <row r="7454" spans="2:2">
      <c r="B7454" s="678"/>
    </row>
    <row r="7455" spans="2:2">
      <c r="B7455" s="678"/>
    </row>
    <row r="7456" spans="2:2">
      <c r="B7456" s="678"/>
    </row>
    <row r="7457" spans="2:2">
      <c r="B7457" s="678"/>
    </row>
    <row r="7458" spans="2:2">
      <c r="B7458" s="678"/>
    </row>
    <row r="7459" spans="2:2">
      <c r="B7459" s="678"/>
    </row>
    <row r="7460" spans="2:2">
      <c r="B7460" s="678"/>
    </row>
    <row r="7461" spans="2:2">
      <c r="B7461" s="678"/>
    </row>
    <row r="7462" spans="2:2">
      <c r="B7462" s="678"/>
    </row>
    <row r="7463" spans="2:2">
      <c r="B7463" s="678"/>
    </row>
    <row r="7464" spans="2:2">
      <c r="B7464" s="678"/>
    </row>
    <row r="7465" spans="2:2">
      <c r="B7465" s="678"/>
    </row>
    <row r="7466" spans="2:2">
      <c r="B7466" s="678"/>
    </row>
    <row r="7467" spans="2:2">
      <c r="B7467" s="678"/>
    </row>
    <row r="7468" spans="2:2">
      <c r="B7468" s="678"/>
    </row>
    <row r="7469" spans="2:2">
      <c r="B7469" s="678"/>
    </row>
    <row r="7470" spans="2:2">
      <c r="B7470" s="678"/>
    </row>
    <row r="7471" spans="2:2">
      <c r="B7471" s="678"/>
    </row>
    <row r="7472" spans="2:2">
      <c r="B7472" s="678"/>
    </row>
    <row r="7473" spans="2:2">
      <c r="B7473" s="678"/>
    </row>
    <row r="7474" spans="2:2">
      <c r="B7474" s="678"/>
    </row>
    <row r="7475" spans="2:2">
      <c r="B7475" s="678"/>
    </row>
    <row r="7476" spans="2:2">
      <c r="B7476" s="678"/>
    </row>
    <row r="7477" spans="2:2">
      <c r="B7477" s="678"/>
    </row>
    <row r="7478" spans="2:2">
      <c r="B7478" s="678"/>
    </row>
    <row r="7479" spans="2:2">
      <c r="B7479" s="678"/>
    </row>
    <row r="7480" spans="2:2">
      <c r="B7480" s="678"/>
    </row>
    <row r="7481" spans="2:2">
      <c r="B7481" s="678"/>
    </row>
    <row r="7482" spans="2:2">
      <c r="B7482" s="678"/>
    </row>
    <row r="7483" spans="2:2">
      <c r="B7483" s="678"/>
    </row>
    <row r="7484" spans="2:2">
      <c r="B7484" s="678"/>
    </row>
    <row r="7485" spans="2:2">
      <c r="B7485" s="678"/>
    </row>
    <row r="7486" spans="2:2">
      <c r="B7486" s="678"/>
    </row>
    <row r="7487" spans="2:2">
      <c r="B7487" s="678"/>
    </row>
    <row r="7488" spans="2:2">
      <c r="B7488" s="678"/>
    </row>
    <row r="7489" spans="2:2">
      <c r="B7489" s="678"/>
    </row>
    <row r="7490" spans="2:2">
      <c r="B7490" s="678"/>
    </row>
    <row r="7491" spans="2:2">
      <c r="B7491" s="678"/>
    </row>
    <row r="7492" spans="2:2">
      <c r="B7492" s="678"/>
    </row>
    <row r="7493" spans="2:2">
      <c r="B7493" s="678"/>
    </row>
    <row r="7494" spans="2:2">
      <c r="B7494" s="678"/>
    </row>
    <row r="7495" spans="2:2">
      <c r="B7495" s="678"/>
    </row>
    <row r="7496" spans="2:2">
      <c r="B7496" s="678"/>
    </row>
    <row r="7497" spans="2:2">
      <c r="B7497" s="678"/>
    </row>
    <row r="7498" spans="2:2">
      <c r="B7498" s="678"/>
    </row>
    <row r="7499" spans="2:2">
      <c r="B7499" s="678"/>
    </row>
    <row r="7500" spans="2:2">
      <c r="B7500" s="678"/>
    </row>
    <row r="7501" spans="2:2">
      <c r="B7501" s="678"/>
    </row>
    <row r="7502" spans="2:2">
      <c r="B7502" s="678"/>
    </row>
    <row r="7503" spans="2:2">
      <c r="B7503" s="678"/>
    </row>
    <row r="7504" spans="2:2">
      <c r="B7504" s="678"/>
    </row>
    <row r="7505" spans="2:6">
      <c r="B7505" s="678"/>
    </row>
    <row r="7506" spans="2:6">
      <c r="B7506" s="678"/>
    </row>
    <row r="7507" spans="2:6">
      <c r="B7507" s="678"/>
    </row>
    <row r="7508" spans="2:6">
      <c r="B7508" s="678"/>
    </row>
    <row r="7509" spans="2:6">
      <c r="B7509" s="678"/>
    </row>
    <row r="7510" spans="2:6">
      <c r="B7510" s="678"/>
    </row>
    <row r="7511" spans="2:6">
      <c r="B7511" s="678"/>
    </row>
    <row r="7512" spans="2:6">
      <c r="B7512" s="678"/>
    </row>
    <row r="7513" spans="2:6">
      <c r="B7513" s="678"/>
    </row>
    <row r="7514" spans="2:6">
      <c r="B7514" s="678"/>
    </row>
    <row r="7515" spans="2:6">
      <c r="B7515" s="678"/>
    </row>
    <row r="7516" spans="2:6">
      <c r="B7516" s="678"/>
    </row>
    <row r="7517" spans="2:6">
      <c r="B7517" s="678"/>
    </row>
    <row r="7518" spans="2:6">
      <c r="B7518" s="678"/>
    </row>
    <row r="7519" spans="2:6">
      <c r="B7519" s="678"/>
    </row>
    <row r="7520" spans="2:6" ht="12.5" thickBot="1">
      <c r="B7520" s="678"/>
      <c r="F7520" s="723"/>
    </row>
    <row r="7521" spans="2:2" ht="12.5" thickTop="1">
      <c r="B7521" s="678"/>
    </row>
    <row r="7522" spans="2:2">
      <c r="B7522" s="678"/>
    </row>
    <row r="7523" spans="2:2">
      <c r="B7523" s="678"/>
    </row>
    <row r="7524" spans="2:2">
      <c r="B7524" s="678"/>
    </row>
    <row r="7525" spans="2:2">
      <c r="B7525" s="678"/>
    </row>
    <row r="7526" spans="2:2">
      <c r="B7526" s="678"/>
    </row>
    <row r="7527" spans="2:2">
      <c r="B7527" s="678"/>
    </row>
    <row r="7528" spans="2:2">
      <c r="B7528" s="678"/>
    </row>
    <row r="7529" spans="2:2">
      <c r="B7529" s="678"/>
    </row>
    <row r="7530" spans="2:2">
      <c r="B7530" s="678"/>
    </row>
    <row r="7531" spans="2:2">
      <c r="B7531" s="678"/>
    </row>
    <row r="7532" spans="2:2">
      <c r="B7532" s="678"/>
    </row>
    <row r="7533" spans="2:2">
      <c r="B7533" s="678"/>
    </row>
    <row r="7534" spans="2:2">
      <c r="B7534" s="678"/>
    </row>
    <row r="7535" spans="2:2">
      <c r="B7535" s="678"/>
    </row>
    <row r="7536" spans="2:2">
      <c r="B7536" s="678"/>
    </row>
    <row r="7537" spans="2:2">
      <c r="B7537" s="678"/>
    </row>
    <row r="7538" spans="2:2">
      <c r="B7538" s="678"/>
    </row>
    <row r="7539" spans="2:2">
      <c r="B7539" s="678"/>
    </row>
    <row r="7540" spans="2:2">
      <c r="B7540" s="678"/>
    </row>
    <row r="7541" spans="2:2">
      <c r="B7541" s="678"/>
    </row>
    <row r="7542" spans="2:2">
      <c r="B7542" s="678"/>
    </row>
    <row r="7543" spans="2:2">
      <c r="B7543" s="678"/>
    </row>
    <row r="7544" spans="2:2">
      <c r="B7544" s="678"/>
    </row>
    <row r="7545" spans="2:2">
      <c r="B7545" s="678"/>
    </row>
    <row r="7546" spans="2:2">
      <c r="B7546" s="678"/>
    </row>
    <row r="7547" spans="2:2">
      <c r="B7547" s="678"/>
    </row>
    <row r="7548" spans="2:2">
      <c r="B7548" s="678"/>
    </row>
    <row r="7549" spans="2:2">
      <c r="B7549" s="678"/>
    </row>
    <row r="7550" spans="2:2">
      <c r="B7550" s="678"/>
    </row>
    <row r="7551" spans="2:2">
      <c r="B7551" s="678"/>
    </row>
    <row r="7552" spans="2:2">
      <c r="B7552" s="678"/>
    </row>
    <row r="7553" spans="2:2">
      <c r="B7553" s="678"/>
    </row>
    <row r="7554" spans="2:2">
      <c r="B7554" s="678"/>
    </row>
    <row r="7555" spans="2:2">
      <c r="B7555" s="678"/>
    </row>
    <row r="7556" spans="2:2">
      <c r="B7556" s="678"/>
    </row>
    <row r="7557" spans="2:2">
      <c r="B7557" s="678"/>
    </row>
    <row r="7558" spans="2:2">
      <c r="B7558" s="678"/>
    </row>
    <row r="7559" spans="2:2">
      <c r="B7559" s="678"/>
    </row>
    <row r="7560" spans="2:2">
      <c r="B7560" s="678"/>
    </row>
    <row r="7561" spans="2:2">
      <c r="B7561" s="678"/>
    </row>
    <row r="7562" spans="2:2">
      <c r="B7562" s="678"/>
    </row>
    <row r="7563" spans="2:2">
      <c r="B7563" s="678"/>
    </row>
    <row r="7564" spans="2:2">
      <c r="B7564" s="678"/>
    </row>
    <row r="7565" spans="2:2">
      <c r="B7565" s="678"/>
    </row>
    <row r="7566" spans="2:2">
      <c r="B7566" s="678"/>
    </row>
    <row r="7567" spans="2:2">
      <c r="B7567" s="678"/>
    </row>
    <row r="7568" spans="2:2">
      <c r="B7568" s="678"/>
    </row>
    <row r="7569" spans="2:2">
      <c r="B7569" s="678"/>
    </row>
    <row r="7570" spans="2:2">
      <c r="B7570" s="678"/>
    </row>
    <row r="7571" spans="2:2">
      <c r="B7571" s="678"/>
    </row>
    <row r="7572" spans="2:2">
      <c r="B7572" s="678"/>
    </row>
    <row r="7573" spans="2:2">
      <c r="B7573" s="678"/>
    </row>
    <row r="7574" spans="2:2">
      <c r="B7574" s="678"/>
    </row>
    <row r="7575" spans="2:2">
      <c r="B7575" s="678"/>
    </row>
    <row r="7576" spans="2:2">
      <c r="B7576" s="678"/>
    </row>
    <row r="7577" spans="2:2">
      <c r="B7577" s="678"/>
    </row>
    <row r="7578" spans="2:2">
      <c r="B7578" s="678"/>
    </row>
    <row r="7579" spans="2:2">
      <c r="B7579" s="678"/>
    </row>
    <row r="7580" spans="2:2">
      <c r="B7580" s="678"/>
    </row>
    <row r="7581" spans="2:2">
      <c r="B7581" s="678"/>
    </row>
    <row r="7582" spans="2:2">
      <c r="B7582" s="678"/>
    </row>
    <row r="7583" spans="2:2">
      <c r="B7583" s="678"/>
    </row>
    <row r="7584" spans="2:2">
      <c r="B7584" s="678"/>
    </row>
    <row r="7585" spans="1:2">
      <c r="B7585" s="678"/>
    </row>
    <row r="7586" spans="1:2">
      <c r="B7586" s="678"/>
    </row>
    <row r="7587" spans="1:2">
      <c r="B7587" s="678"/>
    </row>
    <row r="7588" spans="1:2" ht="12.5" thickBot="1">
      <c r="B7588" s="678"/>
    </row>
    <row r="7589" spans="1:2" ht="12.5" thickTop="1">
      <c r="A7589" s="724"/>
      <c r="B7589" s="678"/>
    </row>
    <row r="7590" spans="1:2">
      <c r="A7590" s="725"/>
      <c r="B7590" s="678"/>
    </row>
    <row r="7591" spans="1:2">
      <c r="A7591" s="725"/>
      <c r="B7591" s="678"/>
    </row>
    <row r="7592" spans="1:2">
      <c r="A7592" s="725"/>
      <c r="B7592" s="678"/>
    </row>
    <row r="7593" spans="1:2">
      <c r="A7593" s="725"/>
      <c r="B7593" s="678"/>
    </row>
    <row r="7594" spans="1:2">
      <c r="A7594" s="725"/>
      <c r="B7594" s="678"/>
    </row>
    <row r="7595" spans="1:2">
      <c r="A7595" s="725"/>
      <c r="B7595" s="678"/>
    </row>
    <row r="7596" spans="1:2">
      <c r="A7596" s="725"/>
      <c r="B7596" s="678"/>
    </row>
    <row r="7597" spans="1:2">
      <c r="A7597" s="725"/>
      <c r="B7597" s="678"/>
    </row>
    <row r="7598" spans="1:2">
      <c r="A7598" s="725"/>
      <c r="B7598" s="678"/>
    </row>
    <row r="7599" spans="1:2">
      <c r="A7599" s="725"/>
      <c r="B7599" s="678"/>
    </row>
    <row r="7600" spans="1:2">
      <c r="A7600" s="725"/>
      <c r="B7600" s="678"/>
    </row>
    <row r="7601" spans="1:2">
      <c r="A7601" s="725"/>
      <c r="B7601" s="678"/>
    </row>
    <row r="7602" spans="1:2">
      <c r="A7602" s="725"/>
      <c r="B7602" s="678"/>
    </row>
    <row r="7603" spans="1:2">
      <c r="A7603" s="725"/>
      <c r="B7603" s="678"/>
    </row>
    <row r="7604" spans="1:2">
      <c r="A7604" s="725"/>
      <c r="B7604" s="678"/>
    </row>
    <row r="7605" spans="1:2">
      <c r="A7605" s="725"/>
      <c r="B7605" s="678"/>
    </row>
    <row r="7606" spans="1:2">
      <c r="A7606" s="725"/>
      <c r="B7606" s="678"/>
    </row>
    <row r="7607" spans="1:2">
      <c r="A7607" s="725"/>
      <c r="B7607" s="678"/>
    </row>
    <row r="7608" spans="1:2">
      <c r="A7608" s="725"/>
      <c r="B7608" s="678"/>
    </row>
    <row r="7609" spans="1:2">
      <c r="A7609" s="725"/>
      <c r="B7609" s="678"/>
    </row>
    <row r="7610" spans="1:2">
      <c r="A7610" s="725"/>
      <c r="B7610" s="678"/>
    </row>
    <row r="7611" spans="1:2">
      <c r="A7611" s="725"/>
      <c r="B7611" s="678"/>
    </row>
    <row r="7612" spans="1:2">
      <c r="A7612" s="725"/>
      <c r="B7612" s="678"/>
    </row>
    <row r="7613" spans="1:2">
      <c r="A7613" s="725"/>
      <c r="B7613" s="678"/>
    </row>
    <row r="7614" spans="1:2">
      <c r="A7614" s="725"/>
      <c r="B7614" s="678"/>
    </row>
    <row r="7615" spans="1:2">
      <c r="A7615" s="725"/>
      <c r="B7615" s="678"/>
    </row>
    <row r="7616" spans="1:2">
      <c r="A7616" s="725"/>
      <c r="B7616" s="678"/>
    </row>
    <row r="7617" spans="1:2">
      <c r="A7617" s="725"/>
      <c r="B7617" s="678"/>
    </row>
    <row r="7618" spans="1:2">
      <c r="A7618" s="725"/>
      <c r="B7618" s="678"/>
    </row>
    <row r="7619" spans="1:2">
      <c r="A7619" s="725"/>
      <c r="B7619" s="678"/>
    </row>
    <row r="7620" spans="1:2">
      <c r="A7620" s="725"/>
      <c r="B7620" s="678"/>
    </row>
    <row r="7621" spans="1:2">
      <c r="A7621" s="725"/>
      <c r="B7621" s="678"/>
    </row>
    <row r="7622" spans="1:2">
      <c r="A7622" s="725"/>
      <c r="B7622" s="678"/>
    </row>
    <row r="7623" spans="1:2">
      <c r="A7623" s="725"/>
      <c r="B7623" s="678"/>
    </row>
    <row r="7624" spans="1:2">
      <c r="A7624" s="725"/>
      <c r="B7624" s="678"/>
    </row>
    <row r="7625" spans="1:2">
      <c r="A7625" s="725"/>
      <c r="B7625" s="678"/>
    </row>
    <row r="7626" spans="1:2" ht="12.5" thickBot="1">
      <c r="A7626" s="726"/>
      <c r="B7626" s="678"/>
    </row>
    <row r="7627" spans="1:2" ht="12.5" thickTop="1">
      <c r="B7627" s="678"/>
    </row>
    <row r="7628" spans="1:2">
      <c r="B7628" s="678"/>
    </row>
    <row r="7629" spans="1:2">
      <c r="B7629" s="678"/>
    </row>
    <row r="7630" spans="1:2">
      <c r="B7630" s="678"/>
    </row>
    <row r="7631" spans="1:2">
      <c r="B7631" s="678"/>
    </row>
    <row r="7632" spans="1:2">
      <c r="B7632" s="678"/>
    </row>
    <row r="7633" spans="2:2">
      <c r="B7633" s="678"/>
    </row>
  </sheetData>
  <sheetProtection algorithmName="SHA-512" hashValue="K4JJlmFimhAGwRc6vBmbvGDoH2Tq0PppLL/lZEIGYCt9paZUULKBaWMeiV2eGS+VEQ5eevVITGKYm0tZDipCCg==" saltValue="vKd7V0W/MgQFzzUhFXfmNg==" spinCount="100000" sheet="1" objects="1" scenarios="1"/>
  <autoFilter ref="A14:AL262" xr:uid="{F00D8428-2A4D-47A8-BE13-31956DB353AF}"/>
  <mergeCells count="73">
    <mergeCell ref="P12:P14"/>
    <mergeCell ref="Q12:Q14"/>
    <mergeCell ref="R12:R14"/>
    <mergeCell ref="G12:O12"/>
    <mergeCell ref="A8:E8"/>
    <mergeCell ref="A9:E9"/>
    <mergeCell ref="A11:A14"/>
    <mergeCell ref="B11:E11"/>
    <mergeCell ref="F11:R11"/>
    <mergeCell ref="B12:B14"/>
    <mergeCell ref="C12:C14"/>
    <mergeCell ref="D12:D14"/>
    <mergeCell ref="E12:E14"/>
    <mergeCell ref="F12:F14"/>
    <mergeCell ref="A1:E1"/>
    <mergeCell ref="G1:Q3"/>
    <mergeCell ref="A2:E2"/>
    <mergeCell ref="A6:E6"/>
    <mergeCell ref="A7:E7"/>
    <mergeCell ref="F85:H85"/>
    <mergeCell ref="AD13:AD14"/>
    <mergeCell ref="AA13:AA14"/>
    <mergeCell ref="Z13:Z14"/>
    <mergeCell ref="W12:Z12"/>
    <mergeCell ref="G13:G14"/>
    <mergeCell ref="H13:H14"/>
    <mergeCell ref="I13:N13"/>
    <mergeCell ref="S13:S14"/>
    <mergeCell ref="T13:T14"/>
    <mergeCell ref="U13:U14"/>
    <mergeCell ref="V13:V14"/>
    <mergeCell ref="W13:W14"/>
    <mergeCell ref="X13:X14"/>
    <mergeCell ref="S12:V12"/>
    <mergeCell ref="Y13:Y14"/>
    <mergeCell ref="A264:E264"/>
    <mergeCell ref="A266:E266"/>
    <mergeCell ref="F23:H23"/>
    <mergeCell ref="F15:H15"/>
    <mergeCell ref="F30:H30"/>
    <mergeCell ref="F36:H36"/>
    <mergeCell ref="F94:H94"/>
    <mergeCell ref="F97:H97"/>
    <mergeCell ref="F103:H103"/>
    <mergeCell ref="F110:H110"/>
    <mergeCell ref="F50:H50"/>
    <mergeCell ref="F58:H58"/>
    <mergeCell ref="F66:H66"/>
    <mergeCell ref="F71:H71"/>
    <mergeCell ref="F45:H45"/>
    <mergeCell ref="F257:H257"/>
    <mergeCell ref="S11:AH11"/>
    <mergeCell ref="F77:H77"/>
    <mergeCell ref="F90:H90"/>
    <mergeCell ref="AI11:AL12"/>
    <mergeCell ref="AA12:AD12"/>
    <mergeCell ref="AE12:AH12"/>
    <mergeCell ref="AE13:AE14"/>
    <mergeCell ref="AF13:AF14"/>
    <mergeCell ref="AG13:AG14"/>
    <mergeCell ref="AH13:AH14"/>
    <mergeCell ref="AI13:AI14"/>
    <mergeCell ref="AJ13:AJ14"/>
    <mergeCell ref="AK13:AK14"/>
    <mergeCell ref="AL13:AL14"/>
    <mergeCell ref="AB13:AB14"/>
    <mergeCell ref="AC13:AC14"/>
    <mergeCell ref="F205:H205"/>
    <mergeCell ref="F197:H197"/>
    <mergeCell ref="F125:H125"/>
    <mergeCell ref="F162:H162"/>
    <mergeCell ref="F170:H170"/>
    <mergeCell ref="F184:H184"/>
  </mergeCells>
  <phoneticPr fontId="101" type="noConversion"/>
  <dataValidations disablePrompts="1" count="1">
    <dataValidation type="list" allowBlank="1" showInputMessage="1" showErrorMessage="1" sqref="H160 H142 G127:G153 H126 H128:H135 H137:H140 H144:H155" xr:uid="{5CEFB339-6B95-4F50-A382-8B560C674B42}">
      <formula1>#REF!</formula1>
    </dataValidation>
  </dataValidation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5B32A-6E12-4AC2-94E9-10B9CF506E5D}">
  <dimension ref="A1:AL191"/>
  <sheetViews>
    <sheetView topLeftCell="K80" zoomScale="55" zoomScaleNormal="55" workbookViewId="0">
      <selection activeCell="AO78" sqref="AO78"/>
    </sheetView>
  </sheetViews>
  <sheetFormatPr baseColWidth="10" defaultColWidth="11.453125" defaultRowHeight="12"/>
  <cols>
    <col min="1" max="1" width="9.453125" style="509" customWidth="1"/>
    <col min="2" max="2" width="6.54296875" style="509" customWidth="1"/>
    <col min="3" max="3" width="9.54296875" style="509" customWidth="1"/>
    <col min="4" max="4" width="6.54296875" style="509" customWidth="1"/>
    <col min="5" max="5" width="6.453125" style="509" bestFit="1" customWidth="1"/>
    <col min="6" max="6" width="61.08984375" style="565" customWidth="1"/>
    <col min="7" max="7" width="26.90625" style="546" customWidth="1"/>
    <col min="8" max="8" width="23.453125" style="742" customWidth="1"/>
    <col min="9" max="9" width="7.453125" style="546" customWidth="1"/>
    <col min="10" max="10" width="7.90625" style="546" customWidth="1"/>
    <col min="11" max="11" width="10.453125" style="546" customWidth="1"/>
    <col min="12" max="12" width="7.453125" style="546" customWidth="1"/>
    <col min="13" max="13" width="8.453125" style="546" customWidth="1"/>
    <col min="14" max="14" width="12.54296875" style="546" customWidth="1"/>
    <col min="15" max="15" width="17" style="546" customWidth="1"/>
    <col min="16" max="16" width="18.90625" style="509" customWidth="1"/>
    <col min="17" max="17" width="28.453125" style="547" customWidth="1"/>
    <col min="18" max="18" width="19.08984375" style="509" customWidth="1"/>
    <col min="19" max="19" width="11.453125" style="509" hidden="1" customWidth="1"/>
    <col min="20" max="20" width="16.54296875" style="509" hidden="1" customWidth="1"/>
    <col min="21" max="21" width="17.08984375" style="509" hidden="1" customWidth="1"/>
    <col min="22" max="22" width="18.08984375" style="509" hidden="1" customWidth="1"/>
    <col min="23" max="23" width="13.453125" style="509" hidden="1" customWidth="1"/>
    <col min="24" max="24" width="16.54296875" style="509" hidden="1" customWidth="1"/>
    <col min="25" max="25" width="17.453125" style="509" hidden="1" customWidth="1"/>
    <col min="26" max="26" width="39.453125" style="548" hidden="1" customWidth="1"/>
    <col min="27" max="27" width="15.08984375" style="509" hidden="1" customWidth="1"/>
    <col min="28" max="29" width="21.08984375" style="509" hidden="1" customWidth="1"/>
    <col min="30" max="30" width="47.453125" style="547" hidden="1" customWidth="1"/>
    <col min="31" max="31" width="11.453125" style="509" customWidth="1"/>
    <col min="32" max="32" width="23.08984375" style="509" customWidth="1"/>
    <col min="33" max="33" width="18.54296875" style="509" customWidth="1"/>
    <col min="34" max="34" width="21" style="509" customWidth="1"/>
    <col min="35" max="36" width="11.453125" style="509"/>
    <col min="37" max="37" width="16.54296875" style="509" customWidth="1"/>
    <col min="38" max="38" width="25.08984375" style="509" customWidth="1"/>
    <col min="39" max="16384" width="11.453125" style="509"/>
  </cols>
  <sheetData>
    <row r="1" spans="1:38">
      <c r="A1" s="1493" t="s">
        <v>265</v>
      </c>
      <c r="B1" s="1493"/>
      <c r="C1" s="1493"/>
      <c r="D1" s="1493"/>
      <c r="E1" s="1493"/>
      <c r="F1" s="547"/>
      <c r="G1" s="1499"/>
      <c r="H1" s="1499"/>
      <c r="I1" s="1499"/>
      <c r="J1" s="1499"/>
      <c r="K1" s="1499"/>
      <c r="L1" s="1499"/>
      <c r="M1" s="1499"/>
      <c r="N1" s="1499"/>
      <c r="O1" s="1499"/>
      <c r="P1" s="1499"/>
      <c r="Q1" s="1499"/>
    </row>
    <row r="2" spans="1:38" ht="12" customHeight="1">
      <c r="A2" s="1331" t="s">
        <v>266</v>
      </c>
      <c r="B2" s="1331"/>
      <c r="C2" s="1331"/>
      <c r="D2" s="1331"/>
      <c r="E2" s="1331"/>
      <c r="F2" s="339"/>
      <c r="G2" s="1499"/>
      <c r="H2" s="1499"/>
      <c r="I2" s="1499"/>
      <c r="J2" s="1499"/>
      <c r="K2" s="1499"/>
      <c r="L2" s="1499"/>
      <c r="M2" s="1499"/>
      <c r="N2" s="1499"/>
      <c r="O2" s="1499"/>
      <c r="P2" s="1499"/>
      <c r="Q2" s="1499"/>
    </row>
    <row r="3" spans="1:38" ht="9.9" customHeight="1">
      <c r="G3" s="1499"/>
      <c r="H3" s="1499"/>
      <c r="I3" s="1499"/>
      <c r="J3" s="1499"/>
      <c r="K3" s="1499"/>
      <c r="L3" s="1499"/>
      <c r="M3" s="1499"/>
      <c r="N3" s="1499"/>
      <c r="O3" s="1499"/>
      <c r="P3" s="1499"/>
      <c r="Q3" s="1499"/>
    </row>
    <row r="6" spans="1:38">
      <c r="A6" s="1504" t="s">
        <v>267</v>
      </c>
      <c r="B6" s="1504"/>
      <c r="C6" s="1504"/>
      <c r="D6" s="1504"/>
      <c r="E6" s="1504"/>
      <c r="F6" s="566">
        <v>2024</v>
      </c>
    </row>
    <row r="7" spans="1:38">
      <c r="A7" s="1504" t="s">
        <v>268</v>
      </c>
      <c r="B7" s="1504"/>
      <c r="C7" s="1504"/>
      <c r="D7" s="1504"/>
      <c r="E7" s="1504"/>
      <c r="F7" s="567" t="s">
        <v>2156</v>
      </c>
    </row>
    <row r="8" spans="1:38">
      <c r="A8" s="1504" t="s">
        <v>269</v>
      </c>
      <c r="B8" s="1504"/>
      <c r="C8" s="1504"/>
      <c r="D8" s="1504"/>
      <c r="E8" s="1504"/>
      <c r="F8" s="567" t="s">
        <v>2157</v>
      </c>
    </row>
    <row r="9" spans="1:38">
      <c r="A9" s="1504" t="s">
        <v>271</v>
      </c>
      <c r="B9" s="1504"/>
      <c r="C9" s="1504"/>
      <c r="D9" s="1504"/>
      <c r="E9" s="1504"/>
      <c r="F9" s="567" t="s">
        <v>2157</v>
      </c>
    </row>
    <row r="10" spans="1:38" ht="19.5" customHeight="1">
      <c r="F10" s="567"/>
    </row>
    <row r="11" spans="1:38" ht="54.65" customHeight="1">
      <c r="A11" s="1513" t="s">
        <v>191</v>
      </c>
      <c r="B11" s="1488" t="s">
        <v>2158</v>
      </c>
      <c r="C11" s="1489"/>
      <c r="D11" s="1489"/>
      <c r="E11" s="1490"/>
      <c r="F11" s="1516" t="s">
        <v>274</v>
      </c>
      <c r="G11" s="1517"/>
      <c r="H11" s="1517"/>
      <c r="I11" s="1517"/>
      <c r="J11" s="1517"/>
      <c r="K11" s="1517"/>
      <c r="L11" s="1517"/>
      <c r="M11" s="1517"/>
      <c r="N11" s="1517"/>
      <c r="O11" s="1517"/>
      <c r="P11" s="1517"/>
      <c r="Q11" s="1517"/>
      <c r="R11" s="1518"/>
      <c r="S11" s="1451" t="s">
        <v>275</v>
      </c>
      <c r="T11" s="1452"/>
      <c r="U11" s="1452"/>
      <c r="V11" s="1452"/>
      <c r="W11" s="1452"/>
      <c r="X11" s="1452"/>
      <c r="Y11" s="1452"/>
      <c r="Z11" s="1452"/>
      <c r="AA11" s="1452"/>
      <c r="AB11" s="1452"/>
      <c r="AC11" s="1452"/>
      <c r="AD11" s="1452"/>
      <c r="AE11" s="1452"/>
      <c r="AF11" s="1452"/>
      <c r="AG11" s="1452"/>
      <c r="AH11" s="1453"/>
      <c r="AI11" s="1460" t="s">
        <v>276</v>
      </c>
      <c r="AJ11" s="1461"/>
      <c r="AK11" s="1461"/>
      <c r="AL11" s="1461"/>
    </row>
    <row r="12" spans="1:38" ht="19.5" customHeight="1">
      <c r="A12" s="1514"/>
      <c r="B12" s="1519" t="s">
        <v>2159</v>
      </c>
      <c r="C12" s="1519" t="s">
        <v>2160</v>
      </c>
      <c r="D12" s="1519" t="s">
        <v>2161</v>
      </c>
      <c r="E12" s="1519" t="s">
        <v>2162</v>
      </c>
      <c r="F12" s="1507" t="s">
        <v>2163</v>
      </c>
      <c r="G12" s="1510" t="s">
        <v>282</v>
      </c>
      <c r="H12" s="1511"/>
      <c r="I12" s="1511"/>
      <c r="J12" s="1511"/>
      <c r="K12" s="1511"/>
      <c r="L12" s="1511"/>
      <c r="M12" s="1511"/>
      <c r="N12" s="1511"/>
      <c r="O12" s="1512"/>
      <c r="P12" s="1505" t="s">
        <v>283</v>
      </c>
      <c r="Q12" s="1507" t="s">
        <v>2164</v>
      </c>
      <c r="R12" s="1509" t="s">
        <v>2165</v>
      </c>
      <c r="S12" s="1464" t="s">
        <v>286</v>
      </c>
      <c r="T12" s="1465"/>
      <c r="U12" s="1465"/>
      <c r="V12" s="1466"/>
      <c r="W12" s="1464" t="s">
        <v>287</v>
      </c>
      <c r="X12" s="1465"/>
      <c r="Y12" s="1465"/>
      <c r="Z12" s="1466"/>
      <c r="AA12" s="1464" t="s">
        <v>288</v>
      </c>
      <c r="AB12" s="1465"/>
      <c r="AC12" s="1465"/>
      <c r="AD12" s="1466"/>
      <c r="AE12" s="1464" t="s">
        <v>289</v>
      </c>
      <c r="AF12" s="1465"/>
      <c r="AG12" s="1465"/>
      <c r="AH12" s="1466"/>
      <c r="AI12" s="1462"/>
      <c r="AJ12" s="1463"/>
      <c r="AK12" s="1463"/>
      <c r="AL12" s="1463"/>
    </row>
    <row r="13" spans="1:38" ht="26.4" customHeight="1">
      <c r="A13" s="1514"/>
      <c r="B13" s="1519"/>
      <c r="C13" s="1519"/>
      <c r="D13" s="1519"/>
      <c r="E13" s="1519"/>
      <c r="F13" s="1507"/>
      <c r="G13" s="1486" t="s">
        <v>2166</v>
      </c>
      <c r="H13" s="1486" t="s">
        <v>2167</v>
      </c>
      <c r="I13" s="1488" t="s">
        <v>2168</v>
      </c>
      <c r="J13" s="1489"/>
      <c r="K13" s="1489"/>
      <c r="L13" s="1489"/>
      <c r="M13" s="1489"/>
      <c r="N13" s="1490"/>
      <c r="O13" s="549" t="s">
        <v>293</v>
      </c>
      <c r="P13" s="1505"/>
      <c r="Q13" s="1507"/>
      <c r="R13" s="1509"/>
      <c r="S13" s="1467" t="s">
        <v>294</v>
      </c>
      <c r="T13" s="1467" t="s">
        <v>295</v>
      </c>
      <c r="U13" s="1467" t="s">
        <v>296</v>
      </c>
      <c r="V13" s="1467" t="s">
        <v>297</v>
      </c>
      <c r="W13" s="1467" t="s">
        <v>294</v>
      </c>
      <c r="X13" s="1467" t="s">
        <v>295</v>
      </c>
      <c r="Y13" s="1467" t="s">
        <v>296</v>
      </c>
      <c r="Z13" s="1467" t="s">
        <v>297</v>
      </c>
      <c r="AA13" s="1467" t="s">
        <v>294</v>
      </c>
      <c r="AB13" s="1467" t="s">
        <v>295</v>
      </c>
      <c r="AC13" s="1467" t="s">
        <v>296</v>
      </c>
      <c r="AD13" s="1484" t="s">
        <v>297</v>
      </c>
      <c r="AE13" s="1467" t="s">
        <v>294</v>
      </c>
      <c r="AF13" s="1467" t="s">
        <v>295</v>
      </c>
      <c r="AG13" s="1467" t="s">
        <v>296</v>
      </c>
      <c r="AH13" s="1467" t="s">
        <v>297</v>
      </c>
      <c r="AI13" s="1468" t="s">
        <v>298</v>
      </c>
      <c r="AJ13" s="1470" t="s">
        <v>299</v>
      </c>
      <c r="AK13" s="1470" t="s">
        <v>300</v>
      </c>
      <c r="AL13" s="1470" t="s">
        <v>297</v>
      </c>
    </row>
    <row r="14" spans="1:38" ht="19.5" customHeight="1" thickBot="1">
      <c r="A14" s="1515"/>
      <c r="B14" s="1519"/>
      <c r="C14" s="1519"/>
      <c r="D14" s="1519"/>
      <c r="E14" s="1519"/>
      <c r="F14" s="1508"/>
      <c r="G14" s="1487"/>
      <c r="H14" s="1487"/>
      <c r="I14" s="550">
        <v>1</v>
      </c>
      <c r="J14" s="550">
        <v>2</v>
      </c>
      <c r="K14" s="550" t="s">
        <v>301</v>
      </c>
      <c r="L14" s="550">
        <v>3</v>
      </c>
      <c r="M14" s="550">
        <v>4</v>
      </c>
      <c r="N14" s="550" t="s">
        <v>302</v>
      </c>
      <c r="O14" s="550" t="s">
        <v>303</v>
      </c>
      <c r="P14" s="1506"/>
      <c r="Q14" s="1508"/>
      <c r="R14" s="1487"/>
      <c r="S14" s="1468"/>
      <c r="T14" s="1468"/>
      <c r="U14" s="1468"/>
      <c r="V14" s="1468"/>
      <c r="W14" s="1468"/>
      <c r="X14" s="1468"/>
      <c r="Y14" s="1468"/>
      <c r="Z14" s="1468"/>
      <c r="AA14" s="1468"/>
      <c r="AB14" s="1468"/>
      <c r="AC14" s="1468"/>
      <c r="AD14" s="1485"/>
      <c r="AE14" s="1468"/>
      <c r="AF14" s="1468"/>
      <c r="AG14" s="1468"/>
      <c r="AH14" s="1468"/>
      <c r="AI14" s="1469"/>
      <c r="AJ14" s="1471"/>
      <c r="AK14" s="1471"/>
      <c r="AL14" s="1471"/>
    </row>
    <row r="15" spans="1:38" ht="63" customHeight="1">
      <c r="A15" s="737">
        <v>1</v>
      </c>
      <c r="B15" s="267">
        <v>12</v>
      </c>
      <c r="C15" s="267">
        <v>0</v>
      </c>
      <c r="D15" s="267">
        <v>0</v>
      </c>
      <c r="E15" s="267" t="s">
        <v>224</v>
      </c>
      <c r="F15" s="1092" t="s">
        <v>34</v>
      </c>
      <c r="G15" s="766" t="s">
        <v>167</v>
      </c>
      <c r="H15" s="766" t="s">
        <v>215</v>
      </c>
      <c r="I15" s="552">
        <v>0</v>
      </c>
      <c r="J15" s="552">
        <v>0</v>
      </c>
      <c r="K15" s="268">
        <f t="shared" ref="K15:K29" si="0">I15+J15</f>
        <v>0</v>
      </c>
      <c r="L15" s="552">
        <v>0</v>
      </c>
      <c r="M15" s="552">
        <v>338</v>
      </c>
      <c r="N15" s="268">
        <f t="shared" ref="N15:N32" si="1">L15+M15</f>
        <v>338</v>
      </c>
      <c r="O15" s="268">
        <f t="shared" ref="O15:O32" si="2">K15+N15</f>
        <v>338</v>
      </c>
      <c r="P15" s="579"/>
      <c r="Q15" s="765" t="s">
        <v>2169</v>
      </c>
      <c r="R15" s="1093"/>
      <c r="S15" s="1087">
        <v>0</v>
      </c>
      <c r="T15" s="1088" t="str">
        <f t="shared" ref="T15:T31" si="3">IF(S15="","No hay ejecución",IF(AND(I15=0),"No hay Programación", S15/I15))</f>
        <v>No hay Programación</v>
      </c>
      <c r="U15" s="856" t="str">
        <f>IF(T15="No hay ejecución","NA",IF(T15&gt;=90%,"De acuerdo con lo programado",IF(T15&gt;=50%,"Atraso Leve",IF(T15&lt;=49.99%,"En riesgo en cumplimiento"))))</f>
        <v>De acuerdo con lo programado</v>
      </c>
      <c r="V15" s="1089"/>
      <c r="W15" s="576">
        <v>77</v>
      </c>
      <c r="X15" s="1088" t="str">
        <f t="shared" ref="X15" si="4">IF(W15="","No hay ejecución",IF(AND(J15=0),"No hay Programación", W15/J15))</f>
        <v>No hay Programación</v>
      </c>
      <c r="Y15" s="856" t="str">
        <f t="shared" ref="Y15:Y78" si="5">IF(X15="No hay ejecución","NA",IF(X15&gt;=90%,"De acuerdo con lo programado",IF(X15&gt;=50%,"Atraso Leve",IF(X15&lt;=49.99%,"En riesgo en cumplimiento"))))</f>
        <v>De acuerdo con lo programado</v>
      </c>
      <c r="Z15" s="577"/>
      <c r="AA15" s="576">
        <v>227</v>
      </c>
      <c r="AB15" s="1088" t="str">
        <f t="shared" ref="AB15" si="6">IF(AA15="","No hay ejecución",IF(AND(L15=0),"No hay Programación", AA15/L15))</f>
        <v>No hay Programación</v>
      </c>
      <c r="AC15" s="856" t="str">
        <f t="shared" ref="AC15:AC78" si="7">IF(AB15="No hay ejecución","NA",IF(AB15&gt;=90%,"De acuerdo con lo programado",IF(AB15&gt;=50%,"Atraso Leve",IF(AB15&lt;=49.99%,"En riesgo en cumplimiento"))))</f>
        <v>De acuerdo con lo programado</v>
      </c>
      <c r="AD15" s="577"/>
      <c r="AE15" s="576">
        <v>10</v>
      </c>
      <c r="AF15" s="551">
        <f t="shared" ref="AF15" si="8">IF(AE15="","No hay ejecución",IF(AND(M15=0),"No hay Programación", AE15/M15))</f>
        <v>2.9585798816568046E-2</v>
      </c>
      <c r="AG15" s="764" t="str">
        <f t="shared" ref="AG15:AG78" si="9">IF(AF15="No hay ejecución","NA",IF(AF15&gt;=90%,"De acuerdo con lo programado",IF(AF15&gt;=50%,"Atraso Leve",IF(AF15&lt;=49.99%,"En riesgo en cumplimiento"))))</f>
        <v>En riesgo en cumplimiento</v>
      </c>
      <c r="AH15" s="856"/>
      <c r="AI15" s="761">
        <f t="shared" ref="AI15" si="10">AE15+AA15+W15+S15</f>
        <v>314</v>
      </c>
      <c r="AJ15" s="554">
        <f t="shared" ref="AJ15" si="11">IF(AI15="","No hay ejecución",IF(AND(O15=0),"No hay Programación", AI15/O15))</f>
        <v>0.92899408284023666</v>
      </c>
      <c r="AK15" s="764" t="str">
        <f t="shared" ref="AK15:AK78" si="12">IF(AJ15="No hay ejecución","NA",IF(AJ15&gt;=90%,"De acuerdo con lo programado",IF(AJ15&gt;=50%,"Atraso Leve",IF(AJ15&lt;=49.99%,"En riesgo en cumplimiento"))))</f>
        <v>De acuerdo con lo programado</v>
      </c>
      <c r="AL15" s="856"/>
    </row>
    <row r="16" spans="1:38" ht="63" customHeight="1">
      <c r="A16" s="737">
        <f>A15+1</f>
        <v>2</v>
      </c>
      <c r="B16" s="267">
        <v>12</v>
      </c>
      <c r="C16" s="267">
        <v>0</v>
      </c>
      <c r="D16" s="267">
        <v>0</v>
      </c>
      <c r="E16" s="267" t="s">
        <v>224</v>
      </c>
      <c r="F16" s="753" t="s">
        <v>2170</v>
      </c>
      <c r="G16" s="552" t="s">
        <v>175</v>
      </c>
      <c r="H16" s="552" t="s">
        <v>215</v>
      </c>
      <c r="I16" s="552">
        <v>120</v>
      </c>
      <c r="J16" s="552">
        <v>0</v>
      </c>
      <c r="K16" s="268">
        <f t="shared" si="0"/>
        <v>120</v>
      </c>
      <c r="L16" s="552">
        <v>0</v>
      </c>
      <c r="M16" s="552">
        <v>0</v>
      </c>
      <c r="N16" s="268">
        <f t="shared" si="1"/>
        <v>0</v>
      </c>
      <c r="O16" s="268">
        <f t="shared" si="2"/>
        <v>120</v>
      </c>
      <c r="P16" s="579"/>
      <c r="Q16" s="765" t="s">
        <v>2169</v>
      </c>
      <c r="R16" s="1093"/>
      <c r="S16" s="1087">
        <v>118</v>
      </c>
      <c r="T16" s="1088">
        <f t="shared" si="3"/>
        <v>0.98333333333333328</v>
      </c>
      <c r="U16" s="856" t="str">
        <f t="shared" ref="U16:U79" si="13">IF(T16="No hay ejecución","NA",IF(T16&gt;=90%,"De acuerdo con lo programado",IF(T16&gt;=50%,"Atraso Leve",IF(T16&lt;=49.99%,"En riesgo en cumplimiento"))))</f>
        <v>De acuerdo con lo programado</v>
      </c>
      <c r="V16" s="1089"/>
      <c r="W16" s="576">
        <v>22</v>
      </c>
      <c r="X16" s="1088" t="str">
        <f t="shared" ref="X16:X31" si="14">IF(W16="","No hay ejecución",IF(AND(J16=0),"No hay Programación", W16/J16))</f>
        <v>No hay Programación</v>
      </c>
      <c r="Y16" s="856" t="str">
        <f t="shared" si="5"/>
        <v>De acuerdo con lo programado</v>
      </c>
      <c r="Z16" s="577"/>
      <c r="AA16" s="576">
        <v>0</v>
      </c>
      <c r="AB16" s="1088" t="str">
        <f t="shared" ref="AB16:AB31" si="15">IF(AA16="","No hay ejecución",IF(AND(L16=0),"No hay Programación", AA16/L16))</f>
        <v>No hay Programación</v>
      </c>
      <c r="AC16" s="856" t="str">
        <f t="shared" si="7"/>
        <v>De acuerdo con lo programado</v>
      </c>
      <c r="AD16" s="577"/>
      <c r="AE16" s="576">
        <v>0</v>
      </c>
      <c r="AF16" s="551" t="str">
        <f t="shared" ref="AF16:AF31" si="16">IF(AE16="","No hay ejecución",IF(AND(M16=0),"No hay Programación", AE16/M16))</f>
        <v>No hay Programación</v>
      </c>
      <c r="AG16" s="764" t="str">
        <f t="shared" si="9"/>
        <v>De acuerdo con lo programado</v>
      </c>
      <c r="AH16" s="856"/>
      <c r="AI16" s="761">
        <f t="shared" ref="AI16:AI31" si="17">AE16+AA16+W16+S16</f>
        <v>140</v>
      </c>
      <c r="AJ16" s="554">
        <f t="shared" ref="AJ16:AJ31" si="18">IF(AI16="","No hay ejecución",IF(AND(O16=0),"No hay Programación", AI16/O16))</f>
        <v>1.1666666666666667</v>
      </c>
      <c r="AK16" s="764" t="str">
        <f t="shared" si="12"/>
        <v>De acuerdo con lo programado</v>
      </c>
      <c r="AL16" s="1082" t="s">
        <v>2171</v>
      </c>
    </row>
    <row r="17" spans="1:38" ht="63" customHeight="1" thickTop="1" thickBot="1">
      <c r="A17" s="737">
        <f t="shared" ref="A17:A80" si="19">A16+1</f>
        <v>3</v>
      </c>
      <c r="B17" s="267">
        <v>12</v>
      </c>
      <c r="C17" s="267">
        <v>0</v>
      </c>
      <c r="D17" s="267">
        <v>0</v>
      </c>
      <c r="E17" s="267" t="s">
        <v>224</v>
      </c>
      <c r="F17" s="753" t="s">
        <v>2172</v>
      </c>
      <c r="G17" s="552" t="s">
        <v>176</v>
      </c>
      <c r="H17" s="552" t="s">
        <v>215</v>
      </c>
      <c r="I17" s="552">
        <v>120</v>
      </c>
      <c r="J17" s="552">
        <v>0</v>
      </c>
      <c r="K17" s="268">
        <f t="shared" si="0"/>
        <v>120</v>
      </c>
      <c r="L17" s="552">
        <v>0</v>
      </c>
      <c r="M17" s="552">
        <v>0</v>
      </c>
      <c r="N17" s="268">
        <f t="shared" si="1"/>
        <v>0</v>
      </c>
      <c r="O17" s="268">
        <f t="shared" si="2"/>
        <v>120</v>
      </c>
      <c r="P17" s="579"/>
      <c r="Q17" s="765" t="s">
        <v>2169</v>
      </c>
      <c r="R17" s="1093"/>
      <c r="S17" s="1087">
        <v>101</v>
      </c>
      <c r="T17" s="1088">
        <f t="shared" si="3"/>
        <v>0.84166666666666667</v>
      </c>
      <c r="U17" s="856" t="str">
        <f t="shared" si="13"/>
        <v>Atraso Leve</v>
      </c>
      <c r="V17" s="1089"/>
      <c r="W17" s="576">
        <v>26</v>
      </c>
      <c r="X17" s="1088" t="str">
        <f t="shared" si="14"/>
        <v>No hay Programación</v>
      </c>
      <c r="Y17" s="856" t="str">
        <f t="shared" si="5"/>
        <v>De acuerdo con lo programado</v>
      </c>
      <c r="Z17" s="577"/>
      <c r="AA17" s="576">
        <v>0</v>
      </c>
      <c r="AB17" s="1088" t="str">
        <f t="shared" si="15"/>
        <v>No hay Programación</v>
      </c>
      <c r="AC17" s="856" t="str">
        <f t="shared" si="7"/>
        <v>De acuerdo con lo programado</v>
      </c>
      <c r="AD17" s="577"/>
      <c r="AE17" s="576">
        <v>1</v>
      </c>
      <c r="AF17" s="551" t="str">
        <f t="shared" si="16"/>
        <v>No hay Programación</v>
      </c>
      <c r="AG17" s="764" t="str">
        <f t="shared" si="9"/>
        <v>De acuerdo con lo programado</v>
      </c>
      <c r="AH17" s="856"/>
      <c r="AI17" s="761">
        <f t="shared" si="17"/>
        <v>128</v>
      </c>
      <c r="AJ17" s="554">
        <f t="shared" si="18"/>
        <v>1.0666666666666667</v>
      </c>
      <c r="AK17" s="764" t="str">
        <f t="shared" si="12"/>
        <v>De acuerdo con lo programado</v>
      </c>
      <c r="AL17" s="856"/>
    </row>
    <row r="18" spans="1:38" ht="63" customHeight="1" thickTop="1" thickBot="1">
      <c r="A18" s="737">
        <f t="shared" si="19"/>
        <v>4</v>
      </c>
      <c r="B18" s="267">
        <v>12</v>
      </c>
      <c r="C18" s="267">
        <v>0</v>
      </c>
      <c r="D18" s="267">
        <v>0</v>
      </c>
      <c r="E18" s="267" t="s">
        <v>224</v>
      </c>
      <c r="F18" s="753" t="s">
        <v>2173</v>
      </c>
      <c r="G18" s="552" t="s">
        <v>187</v>
      </c>
      <c r="H18" s="552" t="s">
        <v>215</v>
      </c>
      <c r="I18" s="552">
        <v>60</v>
      </c>
      <c r="J18" s="552">
        <v>120</v>
      </c>
      <c r="K18" s="268">
        <f t="shared" si="0"/>
        <v>180</v>
      </c>
      <c r="L18" s="552">
        <v>120</v>
      </c>
      <c r="M18" s="552">
        <v>60</v>
      </c>
      <c r="N18" s="268">
        <f t="shared" si="1"/>
        <v>180</v>
      </c>
      <c r="O18" s="268">
        <f t="shared" si="2"/>
        <v>360</v>
      </c>
      <c r="P18" s="579"/>
      <c r="Q18" s="765" t="s">
        <v>2169</v>
      </c>
      <c r="R18" s="1093"/>
      <c r="S18" s="1087">
        <v>90</v>
      </c>
      <c r="T18" s="1088">
        <f t="shared" si="3"/>
        <v>1.5</v>
      </c>
      <c r="U18" s="856" t="str">
        <f t="shared" si="13"/>
        <v>De acuerdo con lo programado</v>
      </c>
      <c r="V18" s="1089"/>
      <c r="W18" s="576">
        <v>222</v>
      </c>
      <c r="X18" s="1088">
        <f t="shared" si="14"/>
        <v>1.85</v>
      </c>
      <c r="Y18" s="856" t="str">
        <f t="shared" si="5"/>
        <v>De acuerdo con lo programado</v>
      </c>
      <c r="Z18" s="577" t="s">
        <v>2174</v>
      </c>
      <c r="AA18" s="576">
        <v>116</v>
      </c>
      <c r="AB18" s="1088">
        <f t="shared" si="15"/>
        <v>0.96666666666666667</v>
      </c>
      <c r="AC18" s="856" t="str">
        <f t="shared" si="7"/>
        <v>De acuerdo con lo programado</v>
      </c>
      <c r="AD18" s="577"/>
      <c r="AE18" s="576">
        <v>60</v>
      </c>
      <c r="AF18" s="551">
        <f t="shared" si="16"/>
        <v>1</v>
      </c>
      <c r="AG18" s="764" t="str">
        <f t="shared" si="9"/>
        <v>De acuerdo con lo programado</v>
      </c>
      <c r="AH18" s="856"/>
      <c r="AI18" s="761">
        <f t="shared" si="17"/>
        <v>488</v>
      </c>
      <c r="AJ18" s="554">
        <f t="shared" si="18"/>
        <v>1.3555555555555556</v>
      </c>
      <c r="AK18" s="764" t="str">
        <f t="shared" si="12"/>
        <v>De acuerdo con lo programado</v>
      </c>
      <c r="AL18" s="1082" t="s">
        <v>2175</v>
      </c>
    </row>
    <row r="19" spans="1:38" ht="63" customHeight="1">
      <c r="A19" s="737">
        <f t="shared" si="19"/>
        <v>5</v>
      </c>
      <c r="B19" s="267">
        <v>12</v>
      </c>
      <c r="C19" s="267">
        <v>0</v>
      </c>
      <c r="D19" s="267">
        <v>0</v>
      </c>
      <c r="E19" s="267" t="s">
        <v>224</v>
      </c>
      <c r="F19" s="1094" t="s">
        <v>2176</v>
      </c>
      <c r="G19" s="1095" t="s">
        <v>141</v>
      </c>
      <c r="H19" s="1096" t="s">
        <v>207</v>
      </c>
      <c r="I19" s="552">
        <v>0</v>
      </c>
      <c r="J19" s="552">
        <v>5</v>
      </c>
      <c r="K19" s="268">
        <f t="shared" si="0"/>
        <v>5</v>
      </c>
      <c r="L19" s="552">
        <v>10</v>
      </c>
      <c r="M19" s="552">
        <v>10</v>
      </c>
      <c r="N19" s="268">
        <f t="shared" si="1"/>
        <v>20</v>
      </c>
      <c r="O19" s="268">
        <f t="shared" si="2"/>
        <v>25</v>
      </c>
      <c r="P19" s="579"/>
      <c r="Q19" s="765" t="s">
        <v>2169</v>
      </c>
      <c r="R19" s="1093"/>
      <c r="S19" s="1087">
        <v>0</v>
      </c>
      <c r="T19" s="1088" t="str">
        <f t="shared" si="3"/>
        <v>No hay Programación</v>
      </c>
      <c r="U19" s="856" t="str">
        <f t="shared" si="13"/>
        <v>De acuerdo con lo programado</v>
      </c>
      <c r="V19" s="1089"/>
      <c r="W19" s="576">
        <v>16</v>
      </c>
      <c r="X19" s="1088">
        <f t="shared" si="14"/>
        <v>3.2</v>
      </c>
      <c r="Y19" s="856" t="str">
        <f t="shared" si="5"/>
        <v>De acuerdo con lo programado</v>
      </c>
      <c r="Z19" s="577" t="s">
        <v>2177</v>
      </c>
      <c r="AA19" s="576">
        <v>14</v>
      </c>
      <c r="AB19" s="1088">
        <f t="shared" si="15"/>
        <v>1.4</v>
      </c>
      <c r="AC19" s="856" t="str">
        <f t="shared" si="7"/>
        <v>De acuerdo con lo programado</v>
      </c>
      <c r="AD19" s="577" t="s">
        <v>2178</v>
      </c>
      <c r="AE19" s="576">
        <v>0</v>
      </c>
      <c r="AF19" s="551">
        <f t="shared" si="16"/>
        <v>0</v>
      </c>
      <c r="AG19" s="764" t="str">
        <f t="shared" si="9"/>
        <v>En riesgo en cumplimiento</v>
      </c>
      <c r="AH19" s="856"/>
      <c r="AI19" s="761">
        <f t="shared" si="17"/>
        <v>30</v>
      </c>
      <c r="AJ19" s="554">
        <f t="shared" si="18"/>
        <v>1.2</v>
      </c>
      <c r="AK19" s="764" t="str">
        <f t="shared" si="12"/>
        <v>De acuerdo con lo programado</v>
      </c>
      <c r="AL19" s="1082" t="s">
        <v>2179</v>
      </c>
    </row>
    <row r="20" spans="1:38" ht="63" customHeight="1" thickTop="1" thickBot="1">
      <c r="A20" s="737">
        <f t="shared" si="19"/>
        <v>6</v>
      </c>
      <c r="B20" s="267">
        <v>12</v>
      </c>
      <c r="C20" s="267">
        <v>0</v>
      </c>
      <c r="D20" s="267">
        <v>0</v>
      </c>
      <c r="E20" s="267" t="s">
        <v>224</v>
      </c>
      <c r="F20" s="753" t="s">
        <v>2180</v>
      </c>
      <c r="G20" s="552" t="s">
        <v>179</v>
      </c>
      <c r="H20" s="552" t="s">
        <v>212</v>
      </c>
      <c r="I20" s="552">
        <v>0</v>
      </c>
      <c r="J20" s="552">
        <v>0</v>
      </c>
      <c r="K20" s="268">
        <f t="shared" si="0"/>
        <v>0</v>
      </c>
      <c r="L20" s="552">
        <v>0</v>
      </c>
      <c r="M20" s="552">
        <v>3</v>
      </c>
      <c r="N20" s="268">
        <f t="shared" si="1"/>
        <v>3</v>
      </c>
      <c r="O20" s="268">
        <f t="shared" si="2"/>
        <v>3</v>
      </c>
      <c r="P20" s="579"/>
      <c r="Q20" s="765" t="s">
        <v>2181</v>
      </c>
      <c r="R20" s="1093"/>
      <c r="S20" s="1087">
        <v>0</v>
      </c>
      <c r="T20" s="1088" t="str">
        <f t="shared" si="3"/>
        <v>No hay Programación</v>
      </c>
      <c r="U20" s="856" t="str">
        <f t="shared" si="13"/>
        <v>De acuerdo con lo programado</v>
      </c>
      <c r="V20" s="1089"/>
      <c r="W20" s="576">
        <v>0</v>
      </c>
      <c r="X20" s="1088" t="str">
        <f t="shared" si="14"/>
        <v>No hay Programación</v>
      </c>
      <c r="Y20" s="856" t="str">
        <f t="shared" si="5"/>
        <v>De acuerdo con lo programado</v>
      </c>
      <c r="Z20" s="577"/>
      <c r="AA20" s="576">
        <v>0</v>
      </c>
      <c r="AB20" s="1088" t="str">
        <f t="shared" si="15"/>
        <v>No hay Programación</v>
      </c>
      <c r="AC20" s="856" t="str">
        <f t="shared" si="7"/>
        <v>De acuerdo con lo programado</v>
      </c>
      <c r="AD20" s="577"/>
      <c r="AE20" s="576">
        <v>1</v>
      </c>
      <c r="AF20" s="551">
        <f t="shared" si="16"/>
        <v>0.33333333333333331</v>
      </c>
      <c r="AG20" s="764" t="str">
        <f t="shared" si="9"/>
        <v>En riesgo en cumplimiento</v>
      </c>
      <c r="AH20" s="856"/>
      <c r="AI20" s="761">
        <f t="shared" si="17"/>
        <v>1</v>
      </c>
      <c r="AJ20" s="554">
        <f t="shared" si="18"/>
        <v>0.33333333333333331</v>
      </c>
      <c r="AK20" s="764" t="str">
        <f t="shared" si="12"/>
        <v>En riesgo en cumplimiento</v>
      </c>
      <c r="AL20" s="1082" t="s">
        <v>2182</v>
      </c>
    </row>
    <row r="21" spans="1:38" ht="63" customHeight="1" thickTop="1" thickBot="1">
      <c r="A21" s="737">
        <f t="shared" si="19"/>
        <v>7</v>
      </c>
      <c r="B21" s="267">
        <v>12</v>
      </c>
      <c r="C21" s="267">
        <v>0</v>
      </c>
      <c r="D21" s="267">
        <v>0</v>
      </c>
      <c r="E21" s="267" t="s">
        <v>224</v>
      </c>
      <c r="F21" s="753" t="s">
        <v>2183</v>
      </c>
      <c r="G21" s="552" t="s">
        <v>187</v>
      </c>
      <c r="H21" s="552" t="s">
        <v>204</v>
      </c>
      <c r="I21" s="552">
        <v>0</v>
      </c>
      <c r="J21" s="552">
        <v>0</v>
      </c>
      <c r="K21" s="268">
        <f t="shared" si="0"/>
        <v>0</v>
      </c>
      <c r="L21" s="552">
        <v>0</v>
      </c>
      <c r="M21" s="552">
        <v>12</v>
      </c>
      <c r="N21" s="268">
        <f t="shared" si="1"/>
        <v>12</v>
      </c>
      <c r="O21" s="268">
        <f t="shared" si="2"/>
        <v>12</v>
      </c>
      <c r="P21" s="579"/>
      <c r="Q21" s="765" t="s">
        <v>2169</v>
      </c>
      <c r="R21" s="1093"/>
      <c r="S21" s="1087">
        <v>0</v>
      </c>
      <c r="T21" s="1088" t="str">
        <f t="shared" si="3"/>
        <v>No hay Programación</v>
      </c>
      <c r="U21" s="856" t="str">
        <f t="shared" si="13"/>
        <v>De acuerdo con lo programado</v>
      </c>
      <c r="V21" s="1089"/>
      <c r="W21" s="576">
        <v>0</v>
      </c>
      <c r="X21" s="1088" t="str">
        <f t="shared" si="14"/>
        <v>No hay Programación</v>
      </c>
      <c r="Y21" s="856" t="str">
        <f t="shared" si="5"/>
        <v>De acuerdo con lo programado</v>
      </c>
      <c r="Z21" s="577"/>
      <c r="AA21" s="576">
        <v>0</v>
      </c>
      <c r="AB21" s="1088" t="str">
        <f t="shared" si="15"/>
        <v>No hay Programación</v>
      </c>
      <c r="AC21" s="856" t="str">
        <f t="shared" si="7"/>
        <v>De acuerdo con lo programado</v>
      </c>
      <c r="AD21" s="577"/>
      <c r="AE21" s="576">
        <v>11</v>
      </c>
      <c r="AF21" s="551">
        <f t="shared" si="16"/>
        <v>0.91666666666666663</v>
      </c>
      <c r="AG21" s="764" t="str">
        <f t="shared" si="9"/>
        <v>De acuerdo con lo programado</v>
      </c>
      <c r="AH21" s="856"/>
      <c r="AI21" s="761">
        <f t="shared" si="17"/>
        <v>11</v>
      </c>
      <c r="AJ21" s="554">
        <f t="shared" si="18"/>
        <v>0.91666666666666663</v>
      </c>
      <c r="AK21" s="764" t="str">
        <f t="shared" si="12"/>
        <v>De acuerdo con lo programado</v>
      </c>
      <c r="AL21" s="856" t="s">
        <v>2184</v>
      </c>
    </row>
    <row r="22" spans="1:38" ht="63" customHeight="1">
      <c r="A22" s="737">
        <f t="shared" si="19"/>
        <v>8</v>
      </c>
      <c r="B22" s="267">
        <v>12</v>
      </c>
      <c r="C22" s="267">
        <v>0</v>
      </c>
      <c r="D22" s="267">
        <v>0</v>
      </c>
      <c r="E22" s="267" t="s">
        <v>225</v>
      </c>
      <c r="F22" s="1097" t="s">
        <v>226</v>
      </c>
      <c r="G22" s="552" t="s">
        <v>175</v>
      </c>
      <c r="H22" s="552" t="s">
        <v>215</v>
      </c>
      <c r="I22" s="552">
        <v>43</v>
      </c>
      <c r="J22" s="552">
        <v>0</v>
      </c>
      <c r="K22" s="268">
        <f t="shared" si="0"/>
        <v>43</v>
      </c>
      <c r="L22" s="552">
        <v>0</v>
      </c>
      <c r="M22" s="552">
        <v>0</v>
      </c>
      <c r="N22" s="268">
        <f t="shared" si="1"/>
        <v>0</v>
      </c>
      <c r="O22" s="268">
        <f t="shared" si="2"/>
        <v>43</v>
      </c>
      <c r="P22" s="579"/>
      <c r="Q22" s="765" t="s">
        <v>2169</v>
      </c>
      <c r="R22" s="1093"/>
      <c r="S22" s="1090">
        <v>0</v>
      </c>
      <c r="T22" s="1088">
        <f t="shared" si="3"/>
        <v>0</v>
      </c>
      <c r="U22" s="856" t="str">
        <f t="shared" si="13"/>
        <v>En riesgo en cumplimiento</v>
      </c>
      <c r="V22" s="1089"/>
      <c r="W22" s="576">
        <v>5</v>
      </c>
      <c r="X22" s="1088" t="str">
        <f t="shared" si="14"/>
        <v>No hay Programación</v>
      </c>
      <c r="Y22" s="856" t="str">
        <f t="shared" si="5"/>
        <v>De acuerdo con lo programado</v>
      </c>
      <c r="Z22" s="577" t="s">
        <v>2185</v>
      </c>
      <c r="AA22" s="576">
        <v>15</v>
      </c>
      <c r="AB22" s="1088" t="str">
        <f t="shared" si="15"/>
        <v>No hay Programación</v>
      </c>
      <c r="AC22" s="856" t="str">
        <f t="shared" si="7"/>
        <v>De acuerdo con lo programado</v>
      </c>
      <c r="AD22" s="577"/>
      <c r="AE22" s="576">
        <v>17</v>
      </c>
      <c r="AF22" s="551" t="str">
        <f t="shared" si="16"/>
        <v>No hay Programación</v>
      </c>
      <c r="AG22" s="764" t="str">
        <f t="shared" si="9"/>
        <v>De acuerdo con lo programado</v>
      </c>
      <c r="AH22" s="856"/>
      <c r="AI22" s="761">
        <f t="shared" si="17"/>
        <v>37</v>
      </c>
      <c r="AJ22" s="554">
        <f t="shared" si="18"/>
        <v>0.86046511627906974</v>
      </c>
      <c r="AK22" s="764" t="str">
        <f t="shared" si="12"/>
        <v>Atraso Leve</v>
      </c>
      <c r="AL22" s="856" t="s">
        <v>2186</v>
      </c>
    </row>
    <row r="23" spans="1:38" ht="63" customHeight="1" thickTop="1" thickBot="1">
      <c r="A23" s="737">
        <f t="shared" si="19"/>
        <v>9</v>
      </c>
      <c r="B23" s="267">
        <v>12</v>
      </c>
      <c r="C23" s="267">
        <v>0</v>
      </c>
      <c r="D23" s="267">
        <v>0</v>
      </c>
      <c r="E23" s="267" t="s">
        <v>225</v>
      </c>
      <c r="F23" s="753" t="s">
        <v>2172</v>
      </c>
      <c r="G23" s="552" t="s">
        <v>176</v>
      </c>
      <c r="H23" s="552" t="s">
        <v>215</v>
      </c>
      <c r="I23" s="552">
        <v>43</v>
      </c>
      <c r="J23" s="552">
        <v>0</v>
      </c>
      <c r="K23" s="268">
        <f t="shared" si="0"/>
        <v>43</v>
      </c>
      <c r="L23" s="552">
        <v>0</v>
      </c>
      <c r="M23" s="552">
        <v>0</v>
      </c>
      <c r="N23" s="268">
        <f t="shared" si="1"/>
        <v>0</v>
      </c>
      <c r="O23" s="268">
        <f t="shared" si="2"/>
        <v>43</v>
      </c>
      <c r="P23" s="579"/>
      <c r="Q23" s="765" t="s">
        <v>2169</v>
      </c>
      <c r="R23" s="1093"/>
      <c r="S23" s="1087">
        <v>43</v>
      </c>
      <c r="T23" s="1088">
        <f t="shared" si="3"/>
        <v>1</v>
      </c>
      <c r="U23" s="856" t="str">
        <f t="shared" si="13"/>
        <v>De acuerdo con lo programado</v>
      </c>
      <c r="V23" s="1089"/>
      <c r="W23" s="576">
        <v>0</v>
      </c>
      <c r="X23" s="1088" t="str">
        <f t="shared" si="14"/>
        <v>No hay Programación</v>
      </c>
      <c r="Y23" s="856" t="str">
        <f t="shared" si="5"/>
        <v>De acuerdo con lo programado</v>
      </c>
      <c r="Z23" s="577"/>
      <c r="AA23" s="576">
        <v>0</v>
      </c>
      <c r="AB23" s="1088" t="str">
        <f t="shared" si="15"/>
        <v>No hay Programación</v>
      </c>
      <c r="AC23" s="856" t="str">
        <f t="shared" si="7"/>
        <v>De acuerdo con lo programado</v>
      </c>
      <c r="AD23" s="577"/>
      <c r="AE23" s="576">
        <v>0</v>
      </c>
      <c r="AF23" s="551" t="str">
        <f t="shared" si="16"/>
        <v>No hay Programación</v>
      </c>
      <c r="AG23" s="764" t="str">
        <f t="shared" si="9"/>
        <v>De acuerdo con lo programado</v>
      </c>
      <c r="AH23" s="856"/>
      <c r="AI23" s="761">
        <f t="shared" si="17"/>
        <v>43</v>
      </c>
      <c r="AJ23" s="554">
        <f t="shared" si="18"/>
        <v>1</v>
      </c>
      <c r="AK23" s="764" t="str">
        <f t="shared" si="12"/>
        <v>De acuerdo con lo programado</v>
      </c>
      <c r="AL23" s="856"/>
    </row>
    <row r="24" spans="1:38" ht="63" customHeight="1" thickTop="1" thickBot="1">
      <c r="A24" s="737">
        <f t="shared" si="19"/>
        <v>10</v>
      </c>
      <c r="B24" s="267">
        <v>12</v>
      </c>
      <c r="C24" s="267">
        <v>0</v>
      </c>
      <c r="D24" s="267">
        <v>0</v>
      </c>
      <c r="E24" s="267" t="s">
        <v>225</v>
      </c>
      <c r="F24" s="1094" t="s">
        <v>2187</v>
      </c>
      <c r="G24" s="1095" t="s">
        <v>187</v>
      </c>
      <c r="H24" s="1096" t="s">
        <v>204</v>
      </c>
      <c r="I24" s="552">
        <v>0</v>
      </c>
      <c r="J24" s="552">
        <v>43</v>
      </c>
      <c r="K24" s="268">
        <f t="shared" si="0"/>
        <v>43</v>
      </c>
      <c r="L24" s="552">
        <v>43</v>
      </c>
      <c r="M24" s="552">
        <v>43</v>
      </c>
      <c r="N24" s="268">
        <f t="shared" si="1"/>
        <v>86</v>
      </c>
      <c r="O24" s="268">
        <f t="shared" si="2"/>
        <v>129</v>
      </c>
      <c r="P24" s="579"/>
      <c r="Q24" s="765" t="s">
        <v>2169</v>
      </c>
      <c r="R24" s="1093"/>
      <c r="S24" s="1087">
        <v>0</v>
      </c>
      <c r="T24" s="1088" t="str">
        <f t="shared" si="3"/>
        <v>No hay Programación</v>
      </c>
      <c r="U24" s="856" t="str">
        <f t="shared" si="13"/>
        <v>De acuerdo con lo programado</v>
      </c>
      <c r="V24" s="1089"/>
      <c r="W24" s="576">
        <v>79</v>
      </c>
      <c r="X24" s="1088">
        <f t="shared" si="14"/>
        <v>1.8372093023255813</v>
      </c>
      <c r="Y24" s="856" t="str">
        <f t="shared" si="5"/>
        <v>De acuerdo con lo programado</v>
      </c>
      <c r="Z24" s="577"/>
      <c r="AA24" s="576">
        <v>49</v>
      </c>
      <c r="AB24" s="1088">
        <f t="shared" si="15"/>
        <v>1.1395348837209303</v>
      </c>
      <c r="AC24" s="856" t="str">
        <f t="shared" si="7"/>
        <v>De acuerdo con lo programado</v>
      </c>
      <c r="AD24" s="577"/>
      <c r="AE24" s="576">
        <v>0</v>
      </c>
      <c r="AF24" s="551">
        <f t="shared" si="16"/>
        <v>0</v>
      </c>
      <c r="AG24" s="764" t="str">
        <f t="shared" si="9"/>
        <v>En riesgo en cumplimiento</v>
      </c>
      <c r="AH24" s="856"/>
      <c r="AI24" s="761">
        <f t="shared" si="17"/>
        <v>128</v>
      </c>
      <c r="AJ24" s="554">
        <f t="shared" si="18"/>
        <v>0.99224806201550386</v>
      </c>
      <c r="AK24" s="764" t="str">
        <f t="shared" si="12"/>
        <v>De acuerdo con lo programado</v>
      </c>
      <c r="AL24" s="856"/>
    </row>
    <row r="25" spans="1:38" ht="63" customHeight="1" thickTop="1" thickBot="1">
      <c r="A25" s="737">
        <f t="shared" si="19"/>
        <v>11</v>
      </c>
      <c r="B25" s="267">
        <v>12</v>
      </c>
      <c r="C25" s="267">
        <v>0</v>
      </c>
      <c r="D25" s="267">
        <v>0</v>
      </c>
      <c r="E25" s="267" t="s">
        <v>225</v>
      </c>
      <c r="F25" s="1098" t="s">
        <v>2188</v>
      </c>
      <c r="G25" s="552" t="s">
        <v>141</v>
      </c>
      <c r="H25" s="552" t="s">
        <v>207</v>
      </c>
      <c r="I25" s="552">
        <v>0</v>
      </c>
      <c r="J25" s="552">
        <v>5</v>
      </c>
      <c r="K25" s="268">
        <f t="shared" si="0"/>
        <v>5</v>
      </c>
      <c r="L25" s="552">
        <v>7</v>
      </c>
      <c r="M25" s="552">
        <v>0</v>
      </c>
      <c r="N25" s="268">
        <f t="shared" si="1"/>
        <v>7</v>
      </c>
      <c r="O25" s="268">
        <f t="shared" si="2"/>
        <v>12</v>
      </c>
      <c r="P25" s="579"/>
      <c r="Q25" s="765" t="s">
        <v>2169</v>
      </c>
      <c r="R25" s="1093"/>
      <c r="S25" s="1087">
        <v>0</v>
      </c>
      <c r="T25" s="1088" t="str">
        <f t="shared" si="3"/>
        <v>No hay Programación</v>
      </c>
      <c r="U25" s="856" t="str">
        <f t="shared" si="13"/>
        <v>De acuerdo con lo programado</v>
      </c>
      <c r="V25" s="1089"/>
      <c r="W25" s="576">
        <v>5</v>
      </c>
      <c r="X25" s="1088">
        <f t="shared" si="14"/>
        <v>1</v>
      </c>
      <c r="Y25" s="856" t="str">
        <f t="shared" si="5"/>
        <v>De acuerdo con lo programado</v>
      </c>
      <c r="Z25" s="577"/>
      <c r="AA25" s="576">
        <v>3</v>
      </c>
      <c r="AB25" s="1088">
        <f t="shared" si="15"/>
        <v>0.42857142857142855</v>
      </c>
      <c r="AC25" s="856" t="str">
        <f t="shared" si="7"/>
        <v>En riesgo en cumplimiento</v>
      </c>
      <c r="AD25" s="577" t="s">
        <v>2189</v>
      </c>
      <c r="AE25" s="576">
        <v>3</v>
      </c>
      <c r="AF25" s="551" t="str">
        <f t="shared" si="16"/>
        <v>No hay Programación</v>
      </c>
      <c r="AG25" s="764" t="str">
        <f t="shared" si="9"/>
        <v>De acuerdo con lo programado</v>
      </c>
      <c r="AH25" s="856"/>
      <c r="AI25" s="761">
        <f t="shared" si="17"/>
        <v>11</v>
      </c>
      <c r="AJ25" s="554">
        <f t="shared" si="18"/>
        <v>0.91666666666666663</v>
      </c>
      <c r="AK25" s="764" t="str">
        <f t="shared" si="12"/>
        <v>De acuerdo con lo programado</v>
      </c>
      <c r="AL25" s="856"/>
    </row>
    <row r="26" spans="1:38" ht="63" customHeight="1" thickTop="1" thickBot="1">
      <c r="A26" s="737">
        <f t="shared" si="19"/>
        <v>12</v>
      </c>
      <c r="B26" s="267">
        <v>12</v>
      </c>
      <c r="C26" s="267">
        <v>0</v>
      </c>
      <c r="D26" s="267">
        <v>0</v>
      </c>
      <c r="E26" s="267" t="s">
        <v>225</v>
      </c>
      <c r="F26" s="753" t="s">
        <v>2190</v>
      </c>
      <c r="G26" s="552" t="s">
        <v>164</v>
      </c>
      <c r="H26" s="552" t="s">
        <v>200</v>
      </c>
      <c r="I26" s="552">
        <v>0</v>
      </c>
      <c r="J26" s="552">
        <v>0</v>
      </c>
      <c r="K26" s="268">
        <f t="shared" si="0"/>
        <v>0</v>
      </c>
      <c r="L26" s="552">
        <v>0</v>
      </c>
      <c r="M26" s="552">
        <v>9</v>
      </c>
      <c r="N26" s="268">
        <f t="shared" si="1"/>
        <v>9</v>
      </c>
      <c r="O26" s="268">
        <f t="shared" si="2"/>
        <v>9</v>
      </c>
      <c r="P26" s="579"/>
      <c r="Q26" s="765" t="s">
        <v>2191</v>
      </c>
      <c r="R26" s="1093"/>
      <c r="S26" s="1087">
        <v>0</v>
      </c>
      <c r="T26" s="1088" t="str">
        <f t="shared" si="3"/>
        <v>No hay Programación</v>
      </c>
      <c r="U26" s="856" t="str">
        <f t="shared" si="13"/>
        <v>De acuerdo con lo programado</v>
      </c>
      <c r="V26" s="1089"/>
      <c r="W26" s="576">
        <v>0</v>
      </c>
      <c r="X26" s="1088" t="str">
        <f t="shared" si="14"/>
        <v>No hay Programación</v>
      </c>
      <c r="Y26" s="856" t="str">
        <f t="shared" si="5"/>
        <v>De acuerdo con lo programado</v>
      </c>
      <c r="Z26" s="577"/>
      <c r="AA26" s="576">
        <v>0</v>
      </c>
      <c r="AB26" s="1088" t="str">
        <f t="shared" si="15"/>
        <v>No hay Programación</v>
      </c>
      <c r="AC26" s="856" t="str">
        <f t="shared" si="7"/>
        <v>De acuerdo con lo programado</v>
      </c>
      <c r="AD26" s="577"/>
      <c r="AE26" s="576">
        <v>7</v>
      </c>
      <c r="AF26" s="551">
        <f t="shared" si="16"/>
        <v>0.77777777777777779</v>
      </c>
      <c r="AG26" s="764" t="str">
        <f t="shared" si="9"/>
        <v>Atraso Leve</v>
      </c>
      <c r="AH26" s="856"/>
      <c r="AI26" s="761">
        <f t="shared" si="17"/>
        <v>7</v>
      </c>
      <c r="AJ26" s="554">
        <f t="shared" si="18"/>
        <v>0.77777777777777779</v>
      </c>
      <c r="AK26" s="764" t="str">
        <f t="shared" si="12"/>
        <v>Atraso Leve</v>
      </c>
      <c r="AL26" s="856" t="s">
        <v>2192</v>
      </c>
    </row>
    <row r="27" spans="1:38" ht="63" customHeight="1">
      <c r="A27" s="737">
        <f t="shared" si="19"/>
        <v>13</v>
      </c>
      <c r="B27" s="267">
        <v>12</v>
      </c>
      <c r="C27" s="267">
        <v>0</v>
      </c>
      <c r="D27" s="267">
        <v>0</v>
      </c>
      <c r="E27" s="267" t="s">
        <v>227</v>
      </c>
      <c r="F27" s="1097" t="s">
        <v>2193</v>
      </c>
      <c r="G27" s="552" t="s">
        <v>167</v>
      </c>
      <c r="H27" s="552" t="s">
        <v>215</v>
      </c>
      <c r="I27" s="552">
        <v>0</v>
      </c>
      <c r="J27" s="552">
        <v>0</v>
      </c>
      <c r="K27" s="268">
        <f t="shared" si="0"/>
        <v>0</v>
      </c>
      <c r="L27" s="552">
        <v>0</v>
      </c>
      <c r="M27" s="552">
        <v>49</v>
      </c>
      <c r="N27" s="268">
        <f t="shared" si="1"/>
        <v>49</v>
      </c>
      <c r="O27" s="268">
        <f t="shared" si="2"/>
        <v>49</v>
      </c>
      <c r="P27" s="579"/>
      <c r="Q27" s="765" t="s">
        <v>2169</v>
      </c>
      <c r="R27" s="1093"/>
      <c r="S27" s="1087">
        <v>0</v>
      </c>
      <c r="T27" s="1088" t="str">
        <f t="shared" si="3"/>
        <v>No hay Programación</v>
      </c>
      <c r="U27" s="856" t="str">
        <f t="shared" si="13"/>
        <v>De acuerdo con lo programado</v>
      </c>
      <c r="V27" s="1089"/>
      <c r="W27" s="576">
        <v>49</v>
      </c>
      <c r="X27" s="1088" t="str">
        <f t="shared" si="14"/>
        <v>No hay Programación</v>
      </c>
      <c r="Y27" s="856" t="str">
        <f t="shared" si="5"/>
        <v>De acuerdo con lo programado</v>
      </c>
      <c r="Z27" s="577" t="s">
        <v>2194</v>
      </c>
      <c r="AA27" s="576">
        <v>26</v>
      </c>
      <c r="AB27" s="1088" t="str">
        <f t="shared" si="15"/>
        <v>No hay Programación</v>
      </c>
      <c r="AC27" s="856" t="str">
        <f t="shared" si="7"/>
        <v>De acuerdo con lo programado</v>
      </c>
      <c r="AD27" s="577"/>
      <c r="AE27" s="576"/>
      <c r="AF27" s="551" t="str">
        <f t="shared" si="16"/>
        <v>No hay ejecución</v>
      </c>
      <c r="AG27" s="764" t="str">
        <f t="shared" si="9"/>
        <v>NA</v>
      </c>
      <c r="AH27" s="856"/>
      <c r="AI27" s="761">
        <f t="shared" si="17"/>
        <v>75</v>
      </c>
      <c r="AJ27" s="554">
        <f t="shared" si="18"/>
        <v>1.5306122448979591</v>
      </c>
      <c r="AK27" s="764" t="str">
        <f t="shared" si="12"/>
        <v>De acuerdo con lo programado</v>
      </c>
      <c r="AL27" s="1082" t="s">
        <v>2195</v>
      </c>
    </row>
    <row r="28" spans="1:38" ht="63" customHeight="1" thickTop="1" thickBot="1">
      <c r="A28" s="737">
        <f t="shared" si="19"/>
        <v>14</v>
      </c>
      <c r="B28" s="267">
        <v>12</v>
      </c>
      <c r="C28" s="267">
        <v>0</v>
      </c>
      <c r="D28" s="267">
        <v>0</v>
      </c>
      <c r="E28" s="267" t="s">
        <v>227</v>
      </c>
      <c r="F28" s="753" t="s">
        <v>2196</v>
      </c>
      <c r="G28" s="552" t="s">
        <v>176</v>
      </c>
      <c r="H28" s="552" t="s">
        <v>215</v>
      </c>
      <c r="I28" s="552">
        <v>49</v>
      </c>
      <c r="J28" s="552">
        <v>0</v>
      </c>
      <c r="K28" s="268">
        <f t="shared" si="0"/>
        <v>49</v>
      </c>
      <c r="L28" s="552">
        <v>0</v>
      </c>
      <c r="M28" s="552">
        <v>0</v>
      </c>
      <c r="N28" s="268">
        <f t="shared" si="1"/>
        <v>0</v>
      </c>
      <c r="O28" s="268">
        <f t="shared" si="2"/>
        <v>49</v>
      </c>
      <c r="P28" s="579"/>
      <c r="Q28" s="765" t="s">
        <v>2169</v>
      </c>
      <c r="R28" s="1093"/>
      <c r="S28" s="1087">
        <v>21</v>
      </c>
      <c r="T28" s="1088">
        <f t="shared" si="3"/>
        <v>0.42857142857142855</v>
      </c>
      <c r="U28" s="856" t="str">
        <f t="shared" si="13"/>
        <v>En riesgo en cumplimiento</v>
      </c>
      <c r="V28" s="1089"/>
      <c r="W28" s="576">
        <v>24</v>
      </c>
      <c r="X28" s="1088" t="str">
        <f t="shared" si="14"/>
        <v>No hay Programación</v>
      </c>
      <c r="Y28" s="856" t="str">
        <f t="shared" si="5"/>
        <v>De acuerdo con lo programado</v>
      </c>
      <c r="Z28" s="577"/>
      <c r="AA28" s="576">
        <v>0</v>
      </c>
      <c r="AB28" s="1088" t="str">
        <f t="shared" si="15"/>
        <v>No hay Programación</v>
      </c>
      <c r="AC28" s="856" t="str">
        <f t="shared" si="7"/>
        <v>De acuerdo con lo programado</v>
      </c>
      <c r="AD28" s="577"/>
      <c r="AE28" s="576">
        <v>0</v>
      </c>
      <c r="AF28" s="551" t="str">
        <f t="shared" si="16"/>
        <v>No hay Programación</v>
      </c>
      <c r="AG28" s="764" t="str">
        <f t="shared" si="9"/>
        <v>De acuerdo con lo programado</v>
      </c>
      <c r="AH28" s="856"/>
      <c r="AI28" s="761">
        <f t="shared" si="17"/>
        <v>45</v>
      </c>
      <c r="AJ28" s="554">
        <f t="shared" si="18"/>
        <v>0.91836734693877553</v>
      </c>
      <c r="AK28" s="764" t="str">
        <f t="shared" si="12"/>
        <v>De acuerdo con lo programado</v>
      </c>
      <c r="AL28" s="856"/>
    </row>
    <row r="29" spans="1:38" ht="63" customHeight="1" thickTop="1" thickBot="1">
      <c r="A29" s="737">
        <f t="shared" si="19"/>
        <v>15</v>
      </c>
      <c r="B29" s="267">
        <v>12</v>
      </c>
      <c r="C29" s="267">
        <v>0</v>
      </c>
      <c r="D29" s="267">
        <v>0</v>
      </c>
      <c r="E29" s="267" t="s">
        <v>227</v>
      </c>
      <c r="F29" s="753" t="s">
        <v>2197</v>
      </c>
      <c r="G29" s="552" t="s">
        <v>187</v>
      </c>
      <c r="H29" s="552" t="s">
        <v>204</v>
      </c>
      <c r="I29" s="552">
        <v>0</v>
      </c>
      <c r="J29" s="552">
        <v>49</v>
      </c>
      <c r="K29" s="268">
        <f t="shared" si="0"/>
        <v>49</v>
      </c>
      <c r="L29" s="552">
        <v>49</v>
      </c>
      <c r="M29" s="552">
        <v>49</v>
      </c>
      <c r="N29" s="268">
        <f t="shared" si="1"/>
        <v>98</v>
      </c>
      <c r="O29" s="268">
        <f t="shared" si="2"/>
        <v>147</v>
      </c>
      <c r="P29" s="579"/>
      <c r="Q29" s="765" t="s">
        <v>2169</v>
      </c>
      <c r="R29" s="1093"/>
      <c r="S29" s="1087">
        <v>0</v>
      </c>
      <c r="T29" s="1088" t="str">
        <f t="shared" si="3"/>
        <v>No hay Programación</v>
      </c>
      <c r="U29" s="856" t="str">
        <f t="shared" si="13"/>
        <v>De acuerdo con lo programado</v>
      </c>
      <c r="V29" s="1089"/>
      <c r="W29" s="576">
        <v>71</v>
      </c>
      <c r="X29" s="1088">
        <f t="shared" si="14"/>
        <v>1.4489795918367347</v>
      </c>
      <c r="Y29" s="856" t="str">
        <f t="shared" si="5"/>
        <v>De acuerdo con lo programado</v>
      </c>
      <c r="Z29" s="577"/>
      <c r="AA29" s="576">
        <v>49</v>
      </c>
      <c r="AB29" s="1088">
        <f t="shared" si="15"/>
        <v>1</v>
      </c>
      <c r="AC29" s="856" t="str">
        <f t="shared" si="7"/>
        <v>De acuerdo con lo programado</v>
      </c>
      <c r="AD29" s="577"/>
      <c r="AE29" s="576">
        <v>0</v>
      </c>
      <c r="AF29" s="551">
        <f t="shared" si="16"/>
        <v>0</v>
      </c>
      <c r="AG29" s="764" t="str">
        <f t="shared" si="9"/>
        <v>En riesgo en cumplimiento</v>
      </c>
      <c r="AH29" s="856"/>
      <c r="AI29" s="761">
        <f t="shared" si="17"/>
        <v>120</v>
      </c>
      <c r="AJ29" s="554">
        <f t="shared" si="18"/>
        <v>0.81632653061224492</v>
      </c>
      <c r="AK29" s="764" t="str">
        <f t="shared" si="12"/>
        <v>Atraso Leve</v>
      </c>
      <c r="AL29" s="856"/>
    </row>
    <row r="30" spans="1:38" ht="63" customHeight="1">
      <c r="A30" s="737">
        <f t="shared" si="19"/>
        <v>16</v>
      </c>
      <c r="B30" s="267">
        <v>12</v>
      </c>
      <c r="C30" s="267">
        <v>0</v>
      </c>
      <c r="D30" s="267">
        <v>0</v>
      </c>
      <c r="E30" s="267" t="s">
        <v>227</v>
      </c>
      <c r="F30" s="753" t="s">
        <v>2188</v>
      </c>
      <c r="G30" s="552" t="s">
        <v>141</v>
      </c>
      <c r="H30" s="552" t="s">
        <v>207</v>
      </c>
      <c r="I30" s="552">
        <v>0</v>
      </c>
      <c r="J30" s="1099">
        <v>3</v>
      </c>
      <c r="K30" s="268">
        <f>SUM(I30:J30)</f>
        <v>3</v>
      </c>
      <c r="L30" s="1099">
        <v>4</v>
      </c>
      <c r="M30" s="1099">
        <v>3</v>
      </c>
      <c r="N30" s="268">
        <f t="shared" si="1"/>
        <v>7</v>
      </c>
      <c r="O30" s="268">
        <f t="shared" si="2"/>
        <v>10</v>
      </c>
      <c r="P30" s="579"/>
      <c r="Q30" s="765" t="s">
        <v>2169</v>
      </c>
      <c r="R30" s="1093"/>
      <c r="S30" s="1087">
        <v>0</v>
      </c>
      <c r="T30" s="1088" t="str">
        <f t="shared" si="3"/>
        <v>No hay Programación</v>
      </c>
      <c r="U30" s="856" t="str">
        <f t="shared" si="13"/>
        <v>De acuerdo con lo programado</v>
      </c>
      <c r="V30" s="1089"/>
      <c r="W30" s="576">
        <v>7</v>
      </c>
      <c r="X30" s="1088">
        <f t="shared" si="14"/>
        <v>2.3333333333333335</v>
      </c>
      <c r="Y30" s="856" t="str">
        <f t="shared" si="5"/>
        <v>De acuerdo con lo programado</v>
      </c>
      <c r="Z30" s="577"/>
      <c r="AA30" s="576">
        <v>6</v>
      </c>
      <c r="AB30" s="1088">
        <f t="shared" si="15"/>
        <v>1.5</v>
      </c>
      <c r="AC30" s="856" t="str">
        <f t="shared" si="7"/>
        <v>De acuerdo con lo programado</v>
      </c>
      <c r="AD30" s="577" t="s">
        <v>2198</v>
      </c>
      <c r="AE30" s="576">
        <v>0</v>
      </c>
      <c r="AF30" s="551">
        <f t="shared" si="16"/>
        <v>0</v>
      </c>
      <c r="AG30" s="764" t="str">
        <f t="shared" si="9"/>
        <v>En riesgo en cumplimiento</v>
      </c>
      <c r="AH30" s="856"/>
      <c r="AI30" s="761">
        <f t="shared" si="17"/>
        <v>13</v>
      </c>
      <c r="AJ30" s="554">
        <f t="shared" si="18"/>
        <v>1.3</v>
      </c>
      <c r="AK30" s="764" t="str">
        <f t="shared" si="12"/>
        <v>De acuerdo con lo programado</v>
      </c>
      <c r="AL30" s="1082" t="s">
        <v>2199</v>
      </c>
    </row>
    <row r="31" spans="1:38" ht="63" customHeight="1" thickTop="1" thickBot="1">
      <c r="A31" s="737">
        <f t="shared" si="19"/>
        <v>17</v>
      </c>
      <c r="B31" s="267">
        <v>12</v>
      </c>
      <c r="C31" s="267">
        <v>0</v>
      </c>
      <c r="D31" s="267">
        <v>0</v>
      </c>
      <c r="E31" s="267" t="s">
        <v>227</v>
      </c>
      <c r="F31" s="753" t="s">
        <v>2200</v>
      </c>
      <c r="G31" s="552" t="s">
        <v>141</v>
      </c>
      <c r="H31" s="552" t="s">
        <v>207</v>
      </c>
      <c r="I31" s="552">
        <v>0</v>
      </c>
      <c r="J31" s="552">
        <v>0</v>
      </c>
      <c r="K31" s="268">
        <f>I31+J31</f>
        <v>0</v>
      </c>
      <c r="L31" s="552">
        <v>1</v>
      </c>
      <c r="M31" s="552">
        <v>0</v>
      </c>
      <c r="N31" s="268">
        <f t="shared" si="1"/>
        <v>1</v>
      </c>
      <c r="O31" s="268">
        <f t="shared" si="2"/>
        <v>1</v>
      </c>
      <c r="P31" s="579"/>
      <c r="Q31" s="765" t="s">
        <v>2169</v>
      </c>
      <c r="R31" s="1093"/>
      <c r="S31" s="1087">
        <v>0</v>
      </c>
      <c r="T31" s="1088" t="str">
        <f t="shared" si="3"/>
        <v>No hay Programación</v>
      </c>
      <c r="U31" s="856" t="str">
        <f t="shared" si="13"/>
        <v>De acuerdo con lo programado</v>
      </c>
      <c r="V31" s="1089"/>
      <c r="W31" s="576">
        <v>0</v>
      </c>
      <c r="X31" s="1088" t="str">
        <f t="shared" si="14"/>
        <v>No hay Programación</v>
      </c>
      <c r="Y31" s="856" t="str">
        <f t="shared" si="5"/>
        <v>De acuerdo con lo programado</v>
      </c>
      <c r="Z31" s="577"/>
      <c r="AA31" s="576">
        <v>1</v>
      </c>
      <c r="AB31" s="1088">
        <f t="shared" si="15"/>
        <v>1</v>
      </c>
      <c r="AC31" s="856" t="str">
        <f t="shared" si="7"/>
        <v>De acuerdo con lo programado</v>
      </c>
      <c r="AD31" s="577"/>
      <c r="AE31" s="576">
        <v>0</v>
      </c>
      <c r="AF31" s="551" t="str">
        <f t="shared" si="16"/>
        <v>No hay Programación</v>
      </c>
      <c r="AG31" s="764" t="str">
        <f t="shared" si="9"/>
        <v>De acuerdo con lo programado</v>
      </c>
      <c r="AH31" s="856"/>
      <c r="AI31" s="761">
        <f t="shared" si="17"/>
        <v>1</v>
      </c>
      <c r="AJ31" s="554">
        <f t="shared" si="18"/>
        <v>1</v>
      </c>
      <c r="AK31" s="764" t="str">
        <f t="shared" si="12"/>
        <v>De acuerdo con lo programado</v>
      </c>
      <c r="AL31" s="856"/>
    </row>
    <row r="32" spans="1:38" ht="77.400000000000006" customHeight="1">
      <c r="A32" s="737">
        <f t="shared" si="19"/>
        <v>18</v>
      </c>
      <c r="B32" s="267">
        <v>13</v>
      </c>
      <c r="C32" s="267" t="s">
        <v>1421</v>
      </c>
      <c r="D32" s="267">
        <v>0</v>
      </c>
      <c r="E32" s="267" t="s">
        <v>231</v>
      </c>
      <c r="F32" s="1100" t="s">
        <v>232</v>
      </c>
      <c r="G32" s="552" t="s">
        <v>167</v>
      </c>
      <c r="H32" s="552" t="s">
        <v>215</v>
      </c>
      <c r="I32" s="552">
        <v>0</v>
      </c>
      <c r="J32" s="552">
        <v>0</v>
      </c>
      <c r="K32" s="268">
        <f>I32+J32</f>
        <v>0</v>
      </c>
      <c r="L32" s="552">
        <v>0</v>
      </c>
      <c r="M32" s="552">
        <v>30</v>
      </c>
      <c r="N32" s="268">
        <f t="shared" si="1"/>
        <v>30</v>
      </c>
      <c r="O32" s="268">
        <f t="shared" si="2"/>
        <v>30</v>
      </c>
      <c r="P32" s="579"/>
      <c r="Q32" s="765" t="s">
        <v>2201</v>
      </c>
      <c r="R32" s="1093"/>
      <c r="S32" s="1087">
        <v>0</v>
      </c>
      <c r="T32" s="1088" t="str">
        <f t="shared" ref="T32:T76" si="20">IF(S32="","No hay ejecución",IF(AND(I32=0),"No hay Programación", S32/I32))</f>
        <v>No hay Programación</v>
      </c>
      <c r="U32" s="856" t="str">
        <f t="shared" si="13"/>
        <v>De acuerdo con lo programado</v>
      </c>
      <c r="V32" s="1089"/>
      <c r="W32" s="576">
        <v>0</v>
      </c>
      <c r="X32" s="1088" t="str">
        <f t="shared" ref="X32:X76" si="21">IF(W32="","No hay ejecución",IF(AND(J32=0),"No hay Programación", W32/J32))</f>
        <v>No hay Programación</v>
      </c>
      <c r="Y32" s="856" t="str">
        <f t="shared" si="5"/>
        <v>De acuerdo con lo programado</v>
      </c>
      <c r="Z32" s="577"/>
      <c r="AA32" s="576">
        <v>25</v>
      </c>
      <c r="AB32" s="1088" t="str">
        <f t="shared" ref="AB32:AB76" si="22">IF(AA32="","No hay ejecución",IF(AND(L32=0),"No hay Programación", AA32/L32))</f>
        <v>No hay Programación</v>
      </c>
      <c r="AC32" s="856" t="str">
        <f t="shared" si="7"/>
        <v>De acuerdo con lo programado</v>
      </c>
      <c r="AD32" s="577"/>
      <c r="AE32" s="576">
        <v>5</v>
      </c>
      <c r="AF32" s="551">
        <f t="shared" ref="AF32:AF76" si="23">IF(AE32="","No hay ejecución",IF(AND(M32=0),"No hay Programación", AE32/M32))</f>
        <v>0.16666666666666666</v>
      </c>
      <c r="AG32" s="764" t="str">
        <f t="shared" si="9"/>
        <v>En riesgo en cumplimiento</v>
      </c>
      <c r="AH32" s="856"/>
      <c r="AI32" s="761">
        <f t="shared" ref="AI32:AI76" si="24">AE32+AA32+W32+S32</f>
        <v>30</v>
      </c>
      <c r="AJ32" s="554">
        <f t="shared" ref="AJ32:AJ76" si="25">IF(AI32="","No hay ejecución",IF(AND(O32=0),"No hay Programación", AI32/O32))</f>
        <v>1</v>
      </c>
      <c r="AK32" s="764" t="str">
        <f t="shared" si="12"/>
        <v>De acuerdo con lo programado</v>
      </c>
      <c r="AL32" s="856"/>
    </row>
    <row r="33" spans="1:38" ht="77.400000000000006" customHeight="1">
      <c r="A33" s="737">
        <f t="shared" si="19"/>
        <v>19</v>
      </c>
      <c r="B33" s="267">
        <v>13</v>
      </c>
      <c r="C33" s="267" t="s">
        <v>1421</v>
      </c>
      <c r="D33" s="267">
        <v>0</v>
      </c>
      <c r="E33" s="267" t="s">
        <v>231</v>
      </c>
      <c r="F33" s="753" t="s">
        <v>2202</v>
      </c>
      <c r="G33" s="552" t="s">
        <v>176</v>
      </c>
      <c r="H33" s="552" t="s">
        <v>215</v>
      </c>
      <c r="I33" s="552">
        <v>30</v>
      </c>
      <c r="J33" s="552">
        <v>0</v>
      </c>
      <c r="K33" s="268">
        <f t="shared" ref="K33:K74" si="26">I33+J33</f>
        <v>30</v>
      </c>
      <c r="L33" s="552">
        <v>0</v>
      </c>
      <c r="M33" s="552">
        <v>0</v>
      </c>
      <c r="N33" s="268">
        <f t="shared" ref="N33:N74" si="27">L33+M33</f>
        <v>0</v>
      </c>
      <c r="O33" s="268">
        <f t="shared" ref="O33:O74" si="28">K33+N33</f>
        <v>30</v>
      </c>
      <c r="P33" s="579"/>
      <c r="Q33" s="765" t="s">
        <v>2169</v>
      </c>
      <c r="R33" s="1093"/>
      <c r="S33" s="1087">
        <v>106</v>
      </c>
      <c r="T33" s="1088">
        <f t="shared" si="20"/>
        <v>3.5333333333333332</v>
      </c>
      <c r="U33" s="856" t="str">
        <f t="shared" si="13"/>
        <v>De acuerdo con lo programado</v>
      </c>
      <c r="V33" s="1089"/>
      <c r="W33" s="576">
        <v>0</v>
      </c>
      <c r="X33" s="1088" t="str">
        <f t="shared" si="21"/>
        <v>No hay Programación</v>
      </c>
      <c r="Y33" s="856" t="str">
        <f t="shared" si="5"/>
        <v>De acuerdo con lo programado</v>
      </c>
      <c r="Z33" s="577"/>
      <c r="AA33" s="576">
        <v>0</v>
      </c>
      <c r="AB33" s="1088" t="str">
        <f t="shared" si="22"/>
        <v>No hay Programación</v>
      </c>
      <c r="AC33" s="856" t="str">
        <f t="shared" si="7"/>
        <v>De acuerdo con lo programado</v>
      </c>
      <c r="AD33" s="577"/>
      <c r="AE33" s="576">
        <v>0</v>
      </c>
      <c r="AF33" s="551" t="str">
        <f t="shared" si="23"/>
        <v>No hay Programación</v>
      </c>
      <c r="AG33" s="764" t="str">
        <f t="shared" si="9"/>
        <v>De acuerdo con lo programado</v>
      </c>
      <c r="AH33" s="856"/>
      <c r="AI33" s="761">
        <f t="shared" si="24"/>
        <v>106</v>
      </c>
      <c r="AJ33" s="554">
        <f t="shared" si="25"/>
        <v>3.5333333333333332</v>
      </c>
      <c r="AK33" s="764" t="str">
        <f t="shared" si="12"/>
        <v>De acuerdo con lo programado</v>
      </c>
      <c r="AL33" s="1082" t="s">
        <v>2203</v>
      </c>
    </row>
    <row r="34" spans="1:38" ht="77.400000000000006" customHeight="1">
      <c r="A34" s="737">
        <f t="shared" si="19"/>
        <v>20</v>
      </c>
      <c r="B34" s="267">
        <v>13</v>
      </c>
      <c r="C34" s="267" t="s">
        <v>1421</v>
      </c>
      <c r="D34" s="267">
        <v>0</v>
      </c>
      <c r="E34" s="267" t="s">
        <v>231</v>
      </c>
      <c r="F34" s="753" t="s">
        <v>2173</v>
      </c>
      <c r="G34" s="552" t="s">
        <v>187</v>
      </c>
      <c r="H34" s="552" t="s">
        <v>204</v>
      </c>
      <c r="I34" s="553">
        <v>0</v>
      </c>
      <c r="J34" s="552">
        <v>30</v>
      </c>
      <c r="K34" s="268">
        <f t="shared" si="26"/>
        <v>30</v>
      </c>
      <c r="L34" s="552">
        <v>30</v>
      </c>
      <c r="M34" s="552">
        <v>30</v>
      </c>
      <c r="N34" s="268">
        <f t="shared" si="27"/>
        <v>60</v>
      </c>
      <c r="O34" s="268">
        <f t="shared" si="28"/>
        <v>90</v>
      </c>
      <c r="P34" s="579"/>
      <c r="Q34" s="765" t="s">
        <v>2169</v>
      </c>
      <c r="R34" s="1093"/>
      <c r="S34" s="1087">
        <v>90</v>
      </c>
      <c r="T34" s="1088" t="str">
        <f t="shared" si="20"/>
        <v>No hay Programación</v>
      </c>
      <c r="U34" s="856" t="str">
        <f t="shared" si="13"/>
        <v>De acuerdo con lo programado</v>
      </c>
      <c r="V34" s="1089"/>
      <c r="W34" s="576">
        <v>0</v>
      </c>
      <c r="X34" s="1088">
        <f t="shared" si="21"/>
        <v>0</v>
      </c>
      <c r="Y34" s="856" t="str">
        <f t="shared" si="5"/>
        <v>En riesgo en cumplimiento</v>
      </c>
      <c r="Z34" s="577"/>
      <c r="AA34" s="576">
        <v>30</v>
      </c>
      <c r="AB34" s="1088">
        <f t="shared" si="22"/>
        <v>1</v>
      </c>
      <c r="AC34" s="856" t="str">
        <f t="shared" si="7"/>
        <v>De acuerdo con lo programado</v>
      </c>
      <c r="AD34" s="577"/>
      <c r="AE34" s="576">
        <v>0</v>
      </c>
      <c r="AF34" s="551">
        <f t="shared" si="23"/>
        <v>0</v>
      </c>
      <c r="AG34" s="764" t="str">
        <f t="shared" si="9"/>
        <v>En riesgo en cumplimiento</v>
      </c>
      <c r="AH34" s="856"/>
      <c r="AI34" s="761">
        <f t="shared" si="24"/>
        <v>120</v>
      </c>
      <c r="AJ34" s="554">
        <f t="shared" si="25"/>
        <v>1.3333333333333333</v>
      </c>
      <c r="AK34" s="764" t="str">
        <f t="shared" si="12"/>
        <v>De acuerdo con lo programado</v>
      </c>
      <c r="AL34" s="1082" t="s">
        <v>2204</v>
      </c>
    </row>
    <row r="35" spans="1:38" ht="77.400000000000006" customHeight="1" thickTop="1" thickBot="1">
      <c r="A35" s="737">
        <f t="shared" si="19"/>
        <v>21</v>
      </c>
      <c r="B35" s="267">
        <v>13</v>
      </c>
      <c r="C35" s="267" t="s">
        <v>1421</v>
      </c>
      <c r="D35" s="267">
        <v>0</v>
      </c>
      <c r="E35" s="267" t="s">
        <v>231</v>
      </c>
      <c r="F35" s="1094" t="s">
        <v>2176</v>
      </c>
      <c r="G35" s="1095" t="s">
        <v>141</v>
      </c>
      <c r="H35" s="1096" t="s">
        <v>207</v>
      </c>
      <c r="I35" s="552">
        <v>0</v>
      </c>
      <c r="J35" s="552">
        <v>3</v>
      </c>
      <c r="K35" s="268">
        <f t="shared" si="26"/>
        <v>3</v>
      </c>
      <c r="L35" s="552">
        <v>10</v>
      </c>
      <c r="M35" s="552">
        <v>7</v>
      </c>
      <c r="N35" s="268">
        <f t="shared" si="27"/>
        <v>17</v>
      </c>
      <c r="O35" s="268">
        <f t="shared" si="28"/>
        <v>20</v>
      </c>
      <c r="P35" s="579"/>
      <c r="Q35" s="765" t="s">
        <v>2205</v>
      </c>
      <c r="R35" s="1093"/>
      <c r="S35" s="1087">
        <v>0</v>
      </c>
      <c r="T35" s="1088" t="str">
        <f t="shared" si="20"/>
        <v>No hay Programación</v>
      </c>
      <c r="U35" s="856" t="str">
        <f t="shared" si="13"/>
        <v>De acuerdo con lo programado</v>
      </c>
      <c r="V35" s="1089"/>
      <c r="W35" s="576">
        <v>6</v>
      </c>
      <c r="X35" s="1088">
        <f t="shared" si="21"/>
        <v>2</v>
      </c>
      <c r="Y35" s="856" t="str">
        <f t="shared" si="5"/>
        <v>De acuerdo con lo programado</v>
      </c>
      <c r="Z35" s="577"/>
      <c r="AA35" s="576">
        <v>3</v>
      </c>
      <c r="AB35" s="1088">
        <f t="shared" si="22"/>
        <v>0.3</v>
      </c>
      <c r="AC35" s="856" t="str">
        <f t="shared" si="7"/>
        <v>En riesgo en cumplimiento</v>
      </c>
      <c r="AD35" s="577" t="s">
        <v>2206</v>
      </c>
      <c r="AE35" s="576">
        <v>3</v>
      </c>
      <c r="AF35" s="551">
        <f t="shared" si="23"/>
        <v>0.42857142857142855</v>
      </c>
      <c r="AG35" s="764" t="str">
        <f t="shared" si="9"/>
        <v>En riesgo en cumplimiento</v>
      </c>
      <c r="AH35" s="856"/>
      <c r="AI35" s="761">
        <f t="shared" si="24"/>
        <v>12</v>
      </c>
      <c r="AJ35" s="554">
        <f t="shared" si="25"/>
        <v>0.6</v>
      </c>
      <c r="AK35" s="764" t="str">
        <f t="shared" si="12"/>
        <v>Atraso Leve</v>
      </c>
      <c r="AL35" s="1023" t="s">
        <v>2207</v>
      </c>
    </row>
    <row r="36" spans="1:38" ht="77.400000000000006" customHeight="1">
      <c r="A36" s="737">
        <f t="shared" si="19"/>
        <v>22</v>
      </c>
      <c r="B36" s="267">
        <v>13</v>
      </c>
      <c r="C36" s="267" t="s">
        <v>1421</v>
      </c>
      <c r="D36" s="267">
        <v>0</v>
      </c>
      <c r="E36" s="267" t="s">
        <v>233</v>
      </c>
      <c r="F36" s="753" t="s">
        <v>234</v>
      </c>
      <c r="G36" s="552" t="s">
        <v>167</v>
      </c>
      <c r="H36" s="552" t="s">
        <v>200</v>
      </c>
      <c r="I36" s="552">
        <v>0</v>
      </c>
      <c r="J36" s="552">
        <v>0</v>
      </c>
      <c r="K36" s="268">
        <f t="shared" si="26"/>
        <v>0</v>
      </c>
      <c r="L36" s="552">
        <v>0</v>
      </c>
      <c r="M36" s="552">
        <v>20</v>
      </c>
      <c r="N36" s="268">
        <f t="shared" si="27"/>
        <v>20</v>
      </c>
      <c r="O36" s="268">
        <f t="shared" si="28"/>
        <v>20</v>
      </c>
      <c r="P36" s="579"/>
      <c r="Q36" s="765" t="s">
        <v>2169</v>
      </c>
      <c r="R36" s="1093"/>
      <c r="S36" s="1087">
        <v>0</v>
      </c>
      <c r="T36" s="1088" t="str">
        <f t="shared" si="20"/>
        <v>No hay Programación</v>
      </c>
      <c r="U36" s="856" t="str">
        <f t="shared" si="13"/>
        <v>De acuerdo con lo programado</v>
      </c>
      <c r="V36" s="1089"/>
      <c r="W36" s="576">
        <v>0</v>
      </c>
      <c r="X36" s="1088" t="str">
        <f t="shared" si="21"/>
        <v>No hay Programación</v>
      </c>
      <c r="Y36" s="856" t="str">
        <f t="shared" si="5"/>
        <v>De acuerdo con lo programado</v>
      </c>
      <c r="Z36" s="577"/>
      <c r="AA36" s="576">
        <v>0</v>
      </c>
      <c r="AB36" s="1088" t="str">
        <f t="shared" si="22"/>
        <v>No hay Programación</v>
      </c>
      <c r="AC36" s="856" t="str">
        <f t="shared" si="7"/>
        <v>De acuerdo con lo programado</v>
      </c>
      <c r="AD36" s="577"/>
      <c r="AE36" s="576">
        <v>18</v>
      </c>
      <c r="AF36" s="551">
        <f t="shared" si="23"/>
        <v>0.9</v>
      </c>
      <c r="AG36" s="764" t="str">
        <f t="shared" si="9"/>
        <v>De acuerdo con lo programado</v>
      </c>
      <c r="AH36" s="856"/>
      <c r="AI36" s="761">
        <f t="shared" si="24"/>
        <v>18</v>
      </c>
      <c r="AJ36" s="554">
        <f t="shared" si="25"/>
        <v>0.9</v>
      </c>
      <c r="AK36" s="764" t="str">
        <f t="shared" si="12"/>
        <v>De acuerdo con lo programado</v>
      </c>
      <c r="AL36" s="856" t="s">
        <v>2208</v>
      </c>
    </row>
    <row r="37" spans="1:38" ht="77.400000000000006" customHeight="1">
      <c r="A37" s="737">
        <f t="shared" si="19"/>
        <v>23</v>
      </c>
      <c r="B37" s="267">
        <v>13</v>
      </c>
      <c r="C37" s="267" t="s">
        <v>1421</v>
      </c>
      <c r="D37" s="267">
        <v>0</v>
      </c>
      <c r="E37" s="267" t="s">
        <v>233</v>
      </c>
      <c r="F37" s="753" t="s">
        <v>2209</v>
      </c>
      <c r="G37" s="552" t="s">
        <v>180</v>
      </c>
      <c r="H37" s="552" t="s">
        <v>205</v>
      </c>
      <c r="I37" s="552">
        <v>0</v>
      </c>
      <c r="J37" s="552">
        <v>0</v>
      </c>
      <c r="K37" s="268">
        <f t="shared" si="26"/>
        <v>0</v>
      </c>
      <c r="L37" s="552">
        <v>0</v>
      </c>
      <c r="M37" s="552">
        <v>20</v>
      </c>
      <c r="N37" s="268">
        <f t="shared" si="27"/>
        <v>20</v>
      </c>
      <c r="O37" s="268">
        <f t="shared" si="28"/>
        <v>20</v>
      </c>
      <c r="P37" s="579"/>
      <c r="Q37" s="765" t="s">
        <v>2169</v>
      </c>
      <c r="R37" s="1093"/>
      <c r="S37" s="1087">
        <v>0</v>
      </c>
      <c r="T37" s="1088" t="str">
        <f t="shared" si="20"/>
        <v>No hay Programación</v>
      </c>
      <c r="U37" s="856" t="str">
        <f t="shared" si="13"/>
        <v>De acuerdo con lo programado</v>
      </c>
      <c r="V37" s="1089"/>
      <c r="W37" s="576">
        <v>0</v>
      </c>
      <c r="X37" s="1088" t="str">
        <f t="shared" si="21"/>
        <v>No hay Programación</v>
      </c>
      <c r="Y37" s="856" t="str">
        <f t="shared" si="5"/>
        <v>De acuerdo con lo programado</v>
      </c>
      <c r="Z37" s="577"/>
      <c r="AA37" s="576">
        <v>0</v>
      </c>
      <c r="AB37" s="1088" t="str">
        <f t="shared" si="22"/>
        <v>No hay Programación</v>
      </c>
      <c r="AC37" s="856" t="str">
        <f t="shared" si="7"/>
        <v>De acuerdo con lo programado</v>
      </c>
      <c r="AD37" s="577"/>
      <c r="AE37" s="576">
        <v>18</v>
      </c>
      <c r="AF37" s="551">
        <f t="shared" si="23"/>
        <v>0.9</v>
      </c>
      <c r="AG37" s="764" t="str">
        <f t="shared" si="9"/>
        <v>De acuerdo con lo programado</v>
      </c>
      <c r="AH37" s="856"/>
      <c r="AI37" s="761">
        <f t="shared" si="24"/>
        <v>18</v>
      </c>
      <c r="AJ37" s="554">
        <f t="shared" si="25"/>
        <v>0.9</v>
      </c>
      <c r="AK37" s="764" t="str">
        <f t="shared" si="12"/>
        <v>De acuerdo con lo programado</v>
      </c>
      <c r="AL37" s="856" t="s">
        <v>2208</v>
      </c>
    </row>
    <row r="38" spans="1:38" ht="77.400000000000006" customHeight="1" thickTop="1" thickBot="1">
      <c r="A38" s="737">
        <f t="shared" si="19"/>
        <v>24</v>
      </c>
      <c r="B38" s="267">
        <v>12</v>
      </c>
      <c r="C38" s="267">
        <v>0</v>
      </c>
      <c r="D38" s="267">
        <v>0</v>
      </c>
      <c r="E38" s="267" t="s">
        <v>237</v>
      </c>
      <c r="F38" s="1097" t="s">
        <v>238</v>
      </c>
      <c r="G38" s="552" t="s">
        <v>167</v>
      </c>
      <c r="H38" s="552" t="s">
        <v>215</v>
      </c>
      <c r="I38" s="552">
        <v>0</v>
      </c>
      <c r="J38" s="552">
        <v>0</v>
      </c>
      <c r="K38" s="268">
        <f t="shared" si="26"/>
        <v>0</v>
      </c>
      <c r="L38" s="552">
        <v>0</v>
      </c>
      <c r="M38" s="552">
        <v>4</v>
      </c>
      <c r="N38" s="268">
        <f t="shared" si="27"/>
        <v>4</v>
      </c>
      <c r="O38" s="268">
        <f t="shared" si="28"/>
        <v>4</v>
      </c>
      <c r="P38" s="579"/>
      <c r="Q38" s="765" t="s">
        <v>2210</v>
      </c>
      <c r="R38" s="1093"/>
      <c r="S38" s="1087">
        <v>0</v>
      </c>
      <c r="T38" s="1088" t="str">
        <f t="shared" si="20"/>
        <v>No hay Programación</v>
      </c>
      <c r="U38" s="856" t="str">
        <f t="shared" si="13"/>
        <v>De acuerdo con lo programado</v>
      </c>
      <c r="V38" s="1089"/>
      <c r="W38" s="576">
        <v>0</v>
      </c>
      <c r="X38" s="1088" t="str">
        <f t="shared" si="21"/>
        <v>No hay Programación</v>
      </c>
      <c r="Y38" s="856" t="str">
        <f t="shared" si="5"/>
        <v>De acuerdo con lo programado</v>
      </c>
      <c r="Z38" s="577"/>
      <c r="AA38" s="576">
        <v>4</v>
      </c>
      <c r="AB38" s="1088" t="str">
        <f t="shared" si="22"/>
        <v>No hay Programación</v>
      </c>
      <c r="AC38" s="856" t="str">
        <f t="shared" si="7"/>
        <v>De acuerdo con lo programado</v>
      </c>
      <c r="AD38" s="577" t="s">
        <v>2211</v>
      </c>
      <c r="AE38" s="576">
        <v>0</v>
      </c>
      <c r="AF38" s="551">
        <f t="shared" si="23"/>
        <v>0</v>
      </c>
      <c r="AG38" s="764" t="str">
        <f t="shared" si="9"/>
        <v>En riesgo en cumplimiento</v>
      </c>
      <c r="AH38" s="856"/>
      <c r="AI38" s="761">
        <f t="shared" si="24"/>
        <v>4</v>
      </c>
      <c r="AJ38" s="554">
        <f t="shared" si="25"/>
        <v>1</v>
      </c>
      <c r="AK38" s="764" t="str">
        <f t="shared" si="12"/>
        <v>De acuerdo con lo programado</v>
      </c>
      <c r="AL38" s="856"/>
    </row>
    <row r="39" spans="1:38" ht="77.400000000000006" customHeight="1" thickTop="1" thickBot="1">
      <c r="A39" s="737">
        <f t="shared" si="19"/>
        <v>25</v>
      </c>
      <c r="B39" s="267">
        <v>12</v>
      </c>
      <c r="C39" s="267">
        <v>0</v>
      </c>
      <c r="D39" s="267">
        <v>0</v>
      </c>
      <c r="E39" s="267" t="s">
        <v>237</v>
      </c>
      <c r="F39" s="753" t="s">
        <v>2212</v>
      </c>
      <c r="G39" s="552" t="s">
        <v>187</v>
      </c>
      <c r="H39" s="552" t="s">
        <v>204</v>
      </c>
      <c r="I39" s="552">
        <v>0</v>
      </c>
      <c r="J39" s="552">
        <v>0</v>
      </c>
      <c r="K39" s="268">
        <f t="shared" si="26"/>
        <v>0</v>
      </c>
      <c r="L39" s="552">
        <v>0</v>
      </c>
      <c r="M39" s="552">
        <v>4</v>
      </c>
      <c r="N39" s="268">
        <f t="shared" si="27"/>
        <v>4</v>
      </c>
      <c r="O39" s="268">
        <f t="shared" si="28"/>
        <v>4</v>
      </c>
      <c r="P39" s="579"/>
      <c r="Q39" s="765" t="s">
        <v>2210</v>
      </c>
      <c r="R39" s="1093"/>
      <c r="S39" s="1087">
        <v>0</v>
      </c>
      <c r="T39" s="1088" t="str">
        <f t="shared" si="20"/>
        <v>No hay Programación</v>
      </c>
      <c r="U39" s="856" t="str">
        <f t="shared" si="13"/>
        <v>De acuerdo con lo programado</v>
      </c>
      <c r="V39" s="1089"/>
      <c r="W39" s="576">
        <v>0</v>
      </c>
      <c r="X39" s="1088" t="str">
        <f t="shared" si="21"/>
        <v>No hay Programación</v>
      </c>
      <c r="Y39" s="856" t="str">
        <f t="shared" si="5"/>
        <v>De acuerdo con lo programado</v>
      </c>
      <c r="Z39" s="577"/>
      <c r="AA39" s="576">
        <v>4</v>
      </c>
      <c r="AB39" s="1088" t="str">
        <f t="shared" si="22"/>
        <v>No hay Programación</v>
      </c>
      <c r="AC39" s="856" t="str">
        <f t="shared" si="7"/>
        <v>De acuerdo con lo programado</v>
      </c>
      <c r="AD39" s="577" t="s">
        <v>2211</v>
      </c>
      <c r="AE39" s="576">
        <v>0</v>
      </c>
      <c r="AF39" s="551">
        <f t="shared" si="23"/>
        <v>0</v>
      </c>
      <c r="AG39" s="764" t="str">
        <f t="shared" si="9"/>
        <v>En riesgo en cumplimiento</v>
      </c>
      <c r="AH39" s="856"/>
      <c r="AI39" s="761">
        <f t="shared" si="24"/>
        <v>4</v>
      </c>
      <c r="AJ39" s="554">
        <f t="shared" si="25"/>
        <v>1</v>
      </c>
      <c r="AK39" s="764" t="str">
        <f t="shared" si="12"/>
        <v>De acuerdo con lo programado</v>
      </c>
      <c r="AL39" s="856"/>
    </row>
    <row r="40" spans="1:38" ht="77.400000000000006" customHeight="1" thickTop="1" thickBot="1">
      <c r="A40" s="737">
        <f t="shared" si="19"/>
        <v>26</v>
      </c>
      <c r="B40" s="267">
        <v>8</v>
      </c>
      <c r="C40" s="267">
        <v>0</v>
      </c>
      <c r="D40" s="267">
        <v>0</v>
      </c>
      <c r="E40" s="267" t="s">
        <v>241</v>
      </c>
      <c r="F40" s="754" t="s">
        <v>242</v>
      </c>
      <c r="G40" s="552" t="s">
        <v>189</v>
      </c>
      <c r="H40" s="552" t="s">
        <v>215</v>
      </c>
      <c r="I40" s="552">
        <v>0</v>
      </c>
      <c r="J40" s="552">
        <v>0</v>
      </c>
      <c r="K40" s="268">
        <f t="shared" si="26"/>
        <v>0</v>
      </c>
      <c r="L40" s="552">
        <v>0</v>
      </c>
      <c r="M40" s="552">
        <v>23</v>
      </c>
      <c r="N40" s="268">
        <f t="shared" si="27"/>
        <v>23</v>
      </c>
      <c r="O40" s="268">
        <f t="shared" si="28"/>
        <v>23</v>
      </c>
      <c r="P40" s="579"/>
      <c r="Q40" s="765" t="s">
        <v>2169</v>
      </c>
      <c r="R40" s="1093"/>
      <c r="S40" s="1087">
        <v>0</v>
      </c>
      <c r="T40" s="1088" t="str">
        <f t="shared" si="20"/>
        <v>No hay Programación</v>
      </c>
      <c r="U40" s="856" t="str">
        <f t="shared" si="13"/>
        <v>De acuerdo con lo programado</v>
      </c>
      <c r="V40" s="1089"/>
      <c r="W40" s="576">
        <v>0</v>
      </c>
      <c r="X40" s="1088" t="str">
        <f t="shared" si="21"/>
        <v>No hay Programación</v>
      </c>
      <c r="Y40" s="856" t="str">
        <f t="shared" si="5"/>
        <v>De acuerdo con lo programado</v>
      </c>
      <c r="Z40" s="577"/>
      <c r="AA40" s="576">
        <v>0</v>
      </c>
      <c r="AB40" s="1088" t="str">
        <f t="shared" si="22"/>
        <v>No hay Programación</v>
      </c>
      <c r="AC40" s="856" t="str">
        <f t="shared" si="7"/>
        <v>De acuerdo con lo programado</v>
      </c>
      <c r="AD40" s="577"/>
      <c r="AE40" s="576">
        <v>23</v>
      </c>
      <c r="AF40" s="551">
        <f t="shared" si="23"/>
        <v>1</v>
      </c>
      <c r="AG40" s="764" t="str">
        <f t="shared" si="9"/>
        <v>De acuerdo con lo programado</v>
      </c>
      <c r="AH40" s="856"/>
      <c r="AI40" s="761">
        <f t="shared" si="24"/>
        <v>23</v>
      </c>
      <c r="AJ40" s="554">
        <f t="shared" si="25"/>
        <v>1</v>
      </c>
      <c r="AK40" s="764" t="str">
        <f t="shared" si="12"/>
        <v>De acuerdo con lo programado</v>
      </c>
      <c r="AL40" s="856"/>
    </row>
    <row r="41" spans="1:38" ht="77.400000000000006" customHeight="1" thickTop="1" thickBot="1">
      <c r="A41" s="737">
        <f t="shared" si="19"/>
        <v>27</v>
      </c>
      <c r="B41" s="267">
        <v>8</v>
      </c>
      <c r="C41" s="267">
        <v>0</v>
      </c>
      <c r="D41" s="267">
        <v>0</v>
      </c>
      <c r="E41" s="267" t="s">
        <v>241</v>
      </c>
      <c r="F41" s="753" t="s">
        <v>2213</v>
      </c>
      <c r="G41" s="552" t="s">
        <v>162</v>
      </c>
      <c r="H41" s="552" t="s">
        <v>215</v>
      </c>
      <c r="I41" s="552">
        <v>23</v>
      </c>
      <c r="J41" s="552">
        <v>0</v>
      </c>
      <c r="K41" s="268">
        <f t="shared" si="26"/>
        <v>23</v>
      </c>
      <c r="L41" s="552">
        <v>0</v>
      </c>
      <c r="M41" s="552">
        <v>0</v>
      </c>
      <c r="N41" s="268">
        <f t="shared" si="27"/>
        <v>0</v>
      </c>
      <c r="O41" s="268">
        <f t="shared" si="28"/>
        <v>23</v>
      </c>
      <c r="P41" s="579"/>
      <c r="Q41" s="765" t="s">
        <v>2169</v>
      </c>
      <c r="R41" s="1093"/>
      <c r="S41" s="1087">
        <v>23</v>
      </c>
      <c r="T41" s="1088">
        <f t="shared" si="20"/>
        <v>1</v>
      </c>
      <c r="U41" s="856" t="str">
        <f t="shared" si="13"/>
        <v>De acuerdo con lo programado</v>
      </c>
      <c r="V41" s="1089"/>
      <c r="W41" s="576">
        <v>0</v>
      </c>
      <c r="X41" s="1088" t="str">
        <f t="shared" si="21"/>
        <v>No hay Programación</v>
      </c>
      <c r="Y41" s="856" t="str">
        <f t="shared" si="5"/>
        <v>De acuerdo con lo programado</v>
      </c>
      <c r="Z41" s="577"/>
      <c r="AA41" s="576">
        <v>0</v>
      </c>
      <c r="AB41" s="1088" t="str">
        <f t="shared" si="22"/>
        <v>No hay Programación</v>
      </c>
      <c r="AC41" s="856" t="str">
        <f t="shared" si="7"/>
        <v>De acuerdo con lo programado</v>
      </c>
      <c r="AD41" s="577"/>
      <c r="AE41" s="576">
        <v>0</v>
      </c>
      <c r="AF41" s="551" t="str">
        <f t="shared" si="23"/>
        <v>No hay Programación</v>
      </c>
      <c r="AG41" s="764" t="str">
        <f t="shared" si="9"/>
        <v>De acuerdo con lo programado</v>
      </c>
      <c r="AH41" s="856"/>
      <c r="AI41" s="761">
        <f t="shared" si="24"/>
        <v>23</v>
      </c>
      <c r="AJ41" s="554">
        <f t="shared" si="25"/>
        <v>1</v>
      </c>
      <c r="AK41" s="764" t="str">
        <f t="shared" si="12"/>
        <v>De acuerdo con lo programado</v>
      </c>
      <c r="AL41" s="856"/>
    </row>
    <row r="42" spans="1:38" ht="77.400000000000006" customHeight="1" thickTop="1" thickBot="1">
      <c r="A42" s="737">
        <f t="shared" si="19"/>
        <v>28</v>
      </c>
      <c r="B42" s="267">
        <v>8</v>
      </c>
      <c r="C42" s="267">
        <v>0</v>
      </c>
      <c r="D42" s="267">
        <v>0</v>
      </c>
      <c r="E42" s="267" t="s">
        <v>241</v>
      </c>
      <c r="F42" s="753" t="s">
        <v>2214</v>
      </c>
      <c r="G42" s="552" t="s">
        <v>176</v>
      </c>
      <c r="H42" s="552" t="s">
        <v>199</v>
      </c>
      <c r="I42" s="552">
        <v>23</v>
      </c>
      <c r="J42" s="552">
        <v>0</v>
      </c>
      <c r="K42" s="268">
        <f t="shared" si="26"/>
        <v>23</v>
      </c>
      <c r="L42" s="552">
        <v>0</v>
      </c>
      <c r="M42" s="552">
        <v>0</v>
      </c>
      <c r="N42" s="268">
        <f t="shared" si="27"/>
        <v>0</v>
      </c>
      <c r="O42" s="268">
        <f t="shared" si="28"/>
        <v>23</v>
      </c>
      <c r="P42" s="579"/>
      <c r="Q42" s="765" t="s">
        <v>2169</v>
      </c>
      <c r="R42" s="1093"/>
      <c r="S42" s="1087">
        <v>23</v>
      </c>
      <c r="T42" s="1088">
        <f t="shared" si="20"/>
        <v>1</v>
      </c>
      <c r="U42" s="856" t="str">
        <f t="shared" si="13"/>
        <v>De acuerdo con lo programado</v>
      </c>
      <c r="V42" s="1089"/>
      <c r="W42" s="576">
        <v>0</v>
      </c>
      <c r="X42" s="1088" t="str">
        <f t="shared" si="21"/>
        <v>No hay Programación</v>
      </c>
      <c r="Y42" s="856" t="str">
        <f t="shared" si="5"/>
        <v>De acuerdo con lo programado</v>
      </c>
      <c r="Z42" s="577"/>
      <c r="AA42" s="576">
        <v>0</v>
      </c>
      <c r="AB42" s="1088" t="str">
        <f t="shared" si="22"/>
        <v>No hay Programación</v>
      </c>
      <c r="AC42" s="856" t="str">
        <f t="shared" si="7"/>
        <v>De acuerdo con lo programado</v>
      </c>
      <c r="AD42" s="577"/>
      <c r="AE42" s="576">
        <v>0</v>
      </c>
      <c r="AF42" s="551" t="str">
        <f t="shared" si="23"/>
        <v>No hay Programación</v>
      </c>
      <c r="AG42" s="764" t="str">
        <f t="shared" si="9"/>
        <v>De acuerdo con lo programado</v>
      </c>
      <c r="AH42" s="856"/>
      <c r="AI42" s="761">
        <f t="shared" si="24"/>
        <v>23</v>
      </c>
      <c r="AJ42" s="554">
        <f t="shared" si="25"/>
        <v>1</v>
      </c>
      <c r="AK42" s="764" t="str">
        <f t="shared" si="12"/>
        <v>De acuerdo con lo programado</v>
      </c>
      <c r="AL42" s="856"/>
    </row>
    <row r="43" spans="1:38" ht="77.400000000000006" customHeight="1">
      <c r="A43" s="737">
        <f t="shared" si="19"/>
        <v>29</v>
      </c>
      <c r="B43" s="267">
        <v>8</v>
      </c>
      <c r="C43" s="267">
        <v>0</v>
      </c>
      <c r="D43" s="267">
        <v>0</v>
      </c>
      <c r="E43" s="267" t="s">
        <v>241</v>
      </c>
      <c r="F43" s="753" t="s">
        <v>2215</v>
      </c>
      <c r="G43" s="552" t="s">
        <v>170</v>
      </c>
      <c r="H43" s="552" t="s">
        <v>215</v>
      </c>
      <c r="I43" s="552">
        <v>0</v>
      </c>
      <c r="J43" s="552">
        <v>0</v>
      </c>
      <c r="K43" s="268">
        <f t="shared" si="26"/>
        <v>0</v>
      </c>
      <c r="L43" s="552">
        <v>0</v>
      </c>
      <c r="M43" s="552">
        <v>23</v>
      </c>
      <c r="N43" s="268">
        <f t="shared" si="27"/>
        <v>23</v>
      </c>
      <c r="O43" s="268">
        <f t="shared" si="28"/>
        <v>23</v>
      </c>
      <c r="P43" s="579"/>
      <c r="Q43" s="765" t="s">
        <v>2169</v>
      </c>
      <c r="R43" s="1093"/>
      <c r="S43" s="1087">
        <v>0</v>
      </c>
      <c r="T43" s="1088" t="str">
        <f t="shared" si="20"/>
        <v>No hay Programación</v>
      </c>
      <c r="U43" s="856" t="str">
        <f t="shared" si="13"/>
        <v>De acuerdo con lo programado</v>
      </c>
      <c r="V43" s="1089"/>
      <c r="W43" s="576">
        <v>0</v>
      </c>
      <c r="X43" s="1088" t="str">
        <f t="shared" si="21"/>
        <v>No hay Programación</v>
      </c>
      <c r="Y43" s="856" t="str">
        <f t="shared" si="5"/>
        <v>De acuerdo con lo programado</v>
      </c>
      <c r="Z43" s="577"/>
      <c r="AA43" s="576">
        <v>0</v>
      </c>
      <c r="AB43" s="1088" t="str">
        <f t="shared" si="22"/>
        <v>No hay Programación</v>
      </c>
      <c r="AC43" s="856" t="str">
        <f t="shared" si="7"/>
        <v>De acuerdo con lo programado</v>
      </c>
      <c r="AD43" s="577"/>
      <c r="AE43" s="576">
        <v>23</v>
      </c>
      <c r="AF43" s="551">
        <f t="shared" si="23"/>
        <v>1</v>
      </c>
      <c r="AG43" s="764" t="str">
        <f t="shared" si="9"/>
        <v>De acuerdo con lo programado</v>
      </c>
      <c r="AH43" s="856"/>
      <c r="AI43" s="761">
        <f t="shared" si="24"/>
        <v>23</v>
      </c>
      <c r="AJ43" s="554">
        <f t="shared" si="25"/>
        <v>1</v>
      </c>
      <c r="AK43" s="764" t="str">
        <f t="shared" si="12"/>
        <v>De acuerdo con lo programado</v>
      </c>
      <c r="AL43" s="856"/>
    </row>
    <row r="44" spans="1:38" ht="77.400000000000006" customHeight="1" thickTop="1" thickBot="1">
      <c r="A44" s="737">
        <f t="shared" si="19"/>
        <v>30</v>
      </c>
      <c r="B44" s="267">
        <v>8</v>
      </c>
      <c r="C44" s="267">
        <v>0</v>
      </c>
      <c r="D44" s="267">
        <v>0</v>
      </c>
      <c r="E44" s="267" t="s">
        <v>241</v>
      </c>
      <c r="F44" s="753" t="s">
        <v>2216</v>
      </c>
      <c r="G44" s="552" t="s">
        <v>187</v>
      </c>
      <c r="H44" s="552" t="s">
        <v>207</v>
      </c>
      <c r="I44" s="552">
        <v>2</v>
      </c>
      <c r="J44" s="552">
        <v>2</v>
      </c>
      <c r="K44" s="268">
        <f t="shared" si="26"/>
        <v>4</v>
      </c>
      <c r="L44" s="552">
        <v>2</v>
      </c>
      <c r="M44" s="552">
        <v>2</v>
      </c>
      <c r="N44" s="268">
        <f t="shared" si="27"/>
        <v>4</v>
      </c>
      <c r="O44" s="268">
        <f t="shared" si="28"/>
        <v>8</v>
      </c>
      <c r="P44" s="579"/>
      <c r="Q44" s="765" t="s">
        <v>2169</v>
      </c>
      <c r="R44" s="1093"/>
      <c r="S44" s="1087">
        <v>2</v>
      </c>
      <c r="T44" s="1088">
        <f t="shared" si="20"/>
        <v>1</v>
      </c>
      <c r="U44" s="856" t="str">
        <f t="shared" si="13"/>
        <v>De acuerdo con lo programado</v>
      </c>
      <c r="V44" s="1089"/>
      <c r="W44" s="576">
        <v>2</v>
      </c>
      <c r="X44" s="1088">
        <f t="shared" si="21"/>
        <v>1</v>
      </c>
      <c r="Y44" s="856" t="str">
        <f t="shared" si="5"/>
        <v>De acuerdo con lo programado</v>
      </c>
      <c r="Z44" s="577"/>
      <c r="AA44" s="576">
        <v>2</v>
      </c>
      <c r="AB44" s="1088">
        <f t="shared" si="22"/>
        <v>1</v>
      </c>
      <c r="AC44" s="856" t="str">
        <f t="shared" si="7"/>
        <v>De acuerdo con lo programado</v>
      </c>
      <c r="AD44" s="577"/>
      <c r="AE44" s="576">
        <v>2</v>
      </c>
      <c r="AF44" s="551">
        <f t="shared" si="23"/>
        <v>1</v>
      </c>
      <c r="AG44" s="764" t="str">
        <f t="shared" si="9"/>
        <v>De acuerdo con lo programado</v>
      </c>
      <c r="AH44" s="856"/>
      <c r="AI44" s="761">
        <f t="shared" si="24"/>
        <v>8</v>
      </c>
      <c r="AJ44" s="554">
        <f t="shared" si="25"/>
        <v>1</v>
      </c>
      <c r="AK44" s="764" t="str">
        <f t="shared" si="12"/>
        <v>De acuerdo con lo programado</v>
      </c>
      <c r="AL44" s="856"/>
    </row>
    <row r="45" spans="1:38" ht="77.400000000000006" customHeight="1" thickTop="1" thickBot="1">
      <c r="A45" s="737">
        <f t="shared" si="19"/>
        <v>31</v>
      </c>
      <c r="B45" s="267">
        <v>8</v>
      </c>
      <c r="C45" s="267">
        <v>0</v>
      </c>
      <c r="D45" s="267">
        <v>0</v>
      </c>
      <c r="E45" s="267" t="s">
        <v>241</v>
      </c>
      <c r="F45" s="753" t="s">
        <v>2217</v>
      </c>
      <c r="G45" s="552" t="s">
        <v>159</v>
      </c>
      <c r="H45" s="552" t="s">
        <v>207</v>
      </c>
      <c r="I45" s="552">
        <v>0</v>
      </c>
      <c r="J45" s="552">
        <v>1</v>
      </c>
      <c r="K45" s="268">
        <f t="shared" si="26"/>
        <v>1</v>
      </c>
      <c r="L45" s="552">
        <v>1</v>
      </c>
      <c r="M45" s="552">
        <v>0</v>
      </c>
      <c r="N45" s="268">
        <f t="shared" si="27"/>
        <v>1</v>
      </c>
      <c r="O45" s="268">
        <f t="shared" si="28"/>
        <v>2</v>
      </c>
      <c r="P45" s="579"/>
      <c r="Q45" s="765" t="s">
        <v>2218</v>
      </c>
      <c r="R45" s="1093"/>
      <c r="S45" s="1087">
        <v>0</v>
      </c>
      <c r="T45" s="1088" t="str">
        <f t="shared" si="20"/>
        <v>No hay Programación</v>
      </c>
      <c r="U45" s="856" t="str">
        <f t="shared" si="13"/>
        <v>De acuerdo con lo programado</v>
      </c>
      <c r="V45" s="1089"/>
      <c r="W45" s="576">
        <v>1</v>
      </c>
      <c r="X45" s="1088">
        <f t="shared" si="21"/>
        <v>1</v>
      </c>
      <c r="Y45" s="856" t="str">
        <f t="shared" si="5"/>
        <v>De acuerdo con lo programado</v>
      </c>
      <c r="Z45" s="577"/>
      <c r="AA45" s="576">
        <v>1</v>
      </c>
      <c r="AB45" s="1088">
        <f t="shared" si="22"/>
        <v>1</v>
      </c>
      <c r="AC45" s="856" t="str">
        <f t="shared" si="7"/>
        <v>De acuerdo con lo programado</v>
      </c>
      <c r="AD45" s="577"/>
      <c r="AE45" s="576">
        <v>0</v>
      </c>
      <c r="AF45" s="551" t="str">
        <f t="shared" si="23"/>
        <v>No hay Programación</v>
      </c>
      <c r="AG45" s="764" t="str">
        <f t="shared" si="9"/>
        <v>De acuerdo con lo programado</v>
      </c>
      <c r="AH45" s="856"/>
      <c r="AI45" s="761">
        <f t="shared" si="24"/>
        <v>2</v>
      </c>
      <c r="AJ45" s="554">
        <f t="shared" si="25"/>
        <v>1</v>
      </c>
      <c r="AK45" s="764" t="str">
        <f t="shared" si="12"/>
        <v>De acuerdo con lo programado</v>
      </c>
      <c r="AL45" s="856"/>
    </row>
    <row r="46" spans="1:38" ht="77.400000000000006" customHeight="1">
      <c r="A46" s="737">
        <f t="shared" si="19"/>
        <v>32</v>
      </c>
      <c r="B46" s="267">
        <v>8</v>
      </c>
      <c r="C46" s="267">
        <v>0</v>
      </c>
      <c r="D46" s="267">
        <v>0</v>
      </c>
      <c r="E46" s="267" t="s">
        <v>245</v>
      </c>
      <c r="F46" s="1097" t="s">
        <v>2219</v>
      </c>
      <c r="G46" s="1096" t="s">
        <v>178</v>
      </c>
      <c r="H46" s="1096" t="s">
        <v>200</v>
      </c>
      <c r="I46" s="552">
        <v>0</v>
      </c>
      <c r="J46" s="552">
        <v>0</v>
      </c>
      <c r="K46" s="268">
        <f t="shared" si="26"/>
        <v>0</v>
      </c>
      <c r="L46" s="552">
        <v>0</v>
      </c>
      <c r="M46" s="552">
        <v>23</v>
      </c>
      <c r="N46" s="268">
        <f t="shared" si="27"/>
        <v>23</v>
      </c>
      <c r="O46" s="268">
        <f t="shared" si="28"/>
        <v>23</v>
      </c>
      <c r="P46" s="579"/>
      <c r="Q46" s="765" t="s">
        <v>2220</v>
      </c>
      <c r="R46" s="1093"/>
      <c r="S46" s="1087">
        <v>0</v>
      </c>
      <c r="T46" s="1088" t="str">
        <f t="shared" si="20"/>
        <v>No hay Programación</v>
      </c>
      <c r="U46" s="856" t="str">
        <f t="shared" si="13"/>
        <v>De acuerdo con lo programado</v>
      </c>
      <c r="V46" s="1089"/>
      <c r="W46" s="576">
        <v>0</v>
      </c>
      <c r="X46" s="1088" t="str">
        <f t="shared" si="21"/>
        <v>No hay Programación</v>
      </c>
      <c r="Y46" s="856" t="str">
        <f t="shared" si="5"/>
        <v>De acuerdo con lo programado</v>
      </c>
      <c r="Z46" s="577"/>
      <c r="AA46" s="576">
        <v>0</v>
      </c>
      <c r="AB46" s="1088" t="str">
        <f t="shared" si="22"/>
        <v>No hay Programación</v>
      </c>
      <c r="AC46" s="856" t="str">
        <f t="shared" si="7"/>
        <v>De acuerdo con lo programado</v>
      </c>
      <c r="AD46" s="577"/>
      <c r="AE46" s="576">
        <v>2</v>
      </c>
      <c r="AF46" s="551">
        <f t="shared" si="23"/>
        <v>8.6956521739130432E-2</v>
      </c>
      <c r="AG46" s="764" t="str">
        <f t="shared" si="9"/>
        <v>En riesgo en cumplimiento</v>
      </c>
      <c r="AH46" s="856"/>
      <c r="AI46" s="761">
        <f t="shared" si="24"/>
        <v>2</v>
      </c>
      <c r="AJ46" s="554">
        <f t="shared" si="25"/>
        <v>8.6956521739130432E-2</v>
      </c>
      <c r="AK46" s="764" t="str">
        <f t="shared" si="12"/>
        <v>En riesgo en cumplimiento</v>
      </c>
      <c r="AL46" s="856" t="s">
        <v>2221</v>
      </c>
    </row>
    <row r="47" spans="1:38" ht="77.400000000000006" customHeight="1">
      <c r="A47" s="737">
        <f t="shared" si="19"/>
        <v>33</v>
      </c>
      <c r="B47" s="267">
        <v>8</v>
      </c>
      <c r="C47" s="267">
        <v>0</v>
      </c>
      <c r="D47" s="267">
        <v>0</v>
      </c>
      <c r="E47" s="267" t="s">
        <v>245</v>
      </c>
      <c r="F47" s="1100" t="s">
        <v>2222</v>
      </c>
      <c r="G47" s="766" t="s">
        <v>164</v>
      </c>
      <c r="H47" s="766" t="s">
        <v>200</v>
      </c>
      <c r="I47" s="552">
        <v>0</v>
      </c>
      <c r="J47" s="552">
        <v>0</v>
      </c>
      <c r="K47" s="268">
        <f t="shared" si="26"/>
        <v>0</v>
      </c>
      <c r="L47" s="552">
        <v>0</v>
      </c>
      <c r="M47" s="552">
        <v>16</v>
      </c>
      <c r="N47" s="268">
        <f t="shared" si="27"/>
        <v>16</v>
      </c>
      <c r="O47" s="268">
        <f t="shared" si="28"/>
        <v>16</v>
      </c>
      <c r="P47" s="579"/>
      <c r="Q47" s="765" t="s">
        <v>2220</v>
      </c>
      <c r="R47" s="1093"/>
      <c r="S47" s="1087">
        <v>0</v>
      </c>
      <c r="T47" s="1088" t="str">
        <f t="shared" si="20"/>
        <v>No hay Programación</v>
      </c>
      <c r="U47" s="856" t="str">
        <f t="shared" si="13"/>
        <v>De acuerdo con lo programado</v>
      </c>
      <c r="V47" s="1089"/>
      <c r="W47" s="576">
        <v>0</v>
      </c>
      <c r="X47" s="1088" t="str">
        <f t="shared" si="21"/>
        <v>No hay Programación</v>
      </c>
      <c r="Y47" s="856" t="str">
        <f t="shared" si="5"/>
        <v>De acuerdo con lo programado</v>
      </c>
      <c r="Z47" s="577"/>
      <c r="AA47" s="576">
        <v>0</v>
      </c>
      <c r="AB47" s="1088" t="str">
        <f t="shared" si="22"/>
        <v>No hay Programación</v>
      </c>
      <c r="AC47" s="856" t="str">
        <f t="shared" si="7"/>
        <v>De acuerdo con lo programado</v>
      </c>
      <c r="AD47" s="577"/>
      <c r="AE47" s="576">
        <v>10</v>
      </c>
      <c r="AF47" s="551">
        <f t="shared" si="23"/>
        <v>0.625</v>
      </c>
      <c r="AG47" s="764" t="str">
        <f t="shared" si="9"/>
        <v>Atraso Leve</v>
      </c>
      <c r="AH47" s="856"/>
      <c r="AI47" s="761">
        <f t="shared" si="24"/>
        <v>10</v>
      </c>
      <c r="AJ47" s="554">
        <f t="shared" si="25"/>
        <v>0.625</v>
      </c>
      <c r="AK47" s="764" t="str">
        <f t="shared" si="12"/>
        <v>Atraso Leve</v>
      </c>
      <c r="AL47" s="856" t="s">
        <v>2223</v>
      </c>
    </row>
    <row r="48" spans="1:38" ht="77.400000000000006" customHeight="1">
      <c r="A48" s="737">
        <f t="shared" si="19"/>
        <v>34</v>
      </c>
      <c r="B48" s="267">
        <v>8</v>
      </c>
      <c r="C48" s="267">
        <v>0</v>
      </c>
      <c r="D48" s="267">
        <v>0</v>
      </c>
      <c r="E48" s="267" t="s">
        <v>245</v>
      </c>
      <c r="F48" s="1100" t="s">
        <v>2224</v>
      </c>
      <c r="G48" s="766" t="s">
        <v>187</v>
      </c>
      <c r="H48" s="766" t="s">
        <v>204</v>
      </c>
      <c r="I48" s="552">
        <v>0</v>
      </c>
      <c r="J48" s="552">
        <v>0</v>
      </c>
      <c r="K48" s="268">
        <f t="shared" si="26"/>
        <v>0</v>
      </c>
      <c r="L48" s="552">
        <v>0</v>
      </c>
      <c r="M48" s="552">
        <v>24</v>
      </c>
      <c r="N48" s="268">
        <f>L48+M48</f>
        <v>24</v>
      </c>
      <c r="O48" s="268">
        <f t="shared" si="28"/>
        <v>24</v>
      </c>
      <c r="P48" s="579"/>
      <c r="Q48" s="765" t="s">
        <v>2220</v>
      </c>
      <c r="R48" s="1093"/>
      <c r="S48" s="1087">
        <v>0</v>
      </c>
      <c r="T48" s="1088" t="str">
        <f t="shared" si="20"/>
        <v>No hay Programación</v>
      </c>
      <c r="U48" s="856" t="str">
        <f t="shared" si="13"/>
        <v>De acuerdo con lo programado</v>
      </c>
      <c r="V48" s="1089"/>
      <c r="W48" s="576">
        <v>0</v>
      </c>
      <c r="X48" s="1088" t="str">
        <f t="shared" si="21"/>
        <v>No hay Programación</v>
      </c>
      <c r="Y48" s="856" t="str">
        <f t="shared" si="5"/>
        <v>De acuerdo con lo programado</v>
      </c>
      <c r="Z48" s="577"/>
      <c r="AA48" s="576">
        <v>0</v>
      </c>
      <c r="AB48" s="1088" t="str">
        <f t="shared" si="22"/>
        <v>No hay Programación</v>
      </c>
      <c r="AC48" s="856" t="str">
        <f t="shared" si="7"/>
        <v>De acuerdo con lo programado</v>
      </c>
      <c r="AD48" s="577"/>
      <c r="AE48" s="576">
        <v>12</v>
      </c>
      <c r="AF48" s="551">
        <f t="shared" si="23"/>
        <v>0.5</v>
      </c>
      <c r="AG48" s="764" t="str">
        <f t="shared" si="9"/>
        <v>Atraso Leve</v>
      </c>
      <c r="AH48" s="856"/>
      <c r="AI48" s="761">
        <f t="shared" si="24"/>
        <v>12</v>
      </c>
      <c r="AJ48" s="554">
        <f t="shared" si="25"/>
        <v>0.5</v>
      </c>
      <c r="AK48" s="764" t="str">
        <f t="shared" si="12"/>
        <v>Atraso Leve</v>
      </c>
      <c r="AL48" s="856" t="s">
        <v>2225</v>
      </c>
    </row>
    <row r="49" spans="1:38" ht="77.400000000000006" customHeight="1" thickTop="1" thickBot="1">
      <c r="A49" s="737">
        <f t="shared" si="19"/>
        <v>35</v>
      </c>
      <c r="B49" s="267">
        <v>0</v>
      </c>
      <c r="C49" s="267">
        <v>0</v>
      </c>
      <c r="D49" s="267">
        <v>0</v>
      </c>
      <c r="E49" s="267">
        <v>0</v>
      </c>
      <c r="F49" s="754" t="s">
        <v>248</v>
      </c>
      <c r="G49" s="552" t="s">
        <v>187</v>
      </c>
      <c r="H49" s="552" t="s">
        <v>204</v>
      </c>
      <c r="I49" s="552">
        <v>0</v>
      </c>
      <c r="J49" s="552">
        <v>0</v>
      </c>
      <c r="K49" s="268">
        <f>I49+J49</f>
        <v>0</v>
      </c>
      <c r="L49" s="552">
        <v>0</v>
      </c>
      <c r="M49" s="552">
        <v>0</v>
      </c>
      <c r="N49" s="268">
        <f>L49+M49</f>
        <v>0</v>
      </c>
      <c r="O49" s="268">
        <f>K49+N49</f>
        <v>0</v>
      </c>
      <c r="P49" s="579"/>
      <c r="Q49" s="765" t="s">
        <v>2169</v>
      </c>
      <c r="R49" s="1093"/>
      <c r="S49" s="1087">
        <v>0</v>
      </c>
      <c r="T49" s="1088" t="str">
        <f>IF(S49="","No hay ejecución",IF(AND(I49=0),"No hay Programación", S49/I49))</f>
        <v>No hay Programación</v>
      </c>
      <c r="U49" s="856" t="str">
        <f t="shared" si="13"/>
        <v>De acuerdo con lo programado</v>
      </c>
      <c r="V49" s="1089"/>
      <c r="W49" s="576">
        <v>151</v>
      </c>
      <c r="X49" s="1088" t="str">
        <f>IF(W49="","No hay ejecución",IF(AND(J49=0),"No hay Programación", W49/J49))</f>
        <v>No hay Programación</v>
      </c>
      <c r="Y49" s="856" t="str">
        <f t="shared" si="5"/>
        <v>De acuerdo con lo programado</v>
      </c>
      <c r="Z49" s="577"/>
      <c r="AA49" s="576">
        <v>0</v>
      </c>
      <c r="AB49" s="1088" t="str">
        <f>IF(AA49="","No hay ejecución",IF(AND(L49=0),"No hay Programación", AA49/L49))</f>
        <v>No hay Programación</v>
      </c>
      <c r="AC49" s="856" t="str">
        <f t="shared" si="7"/>
        <v>De acuerdo con lo programado</v>
      </c>
      <c r="AD49" s="577"/>
      <c r="AE49" s="576">
        <v>0</v>
      </c>
      <c r="AF49" s="551" t="str">
        <f>IF(AE49="","No hay ejecución",IF(AND(M49=0),"No hay Programación", AE49/M49))</f>
        <v>No hay Programación</v>
      </c>
      <c r="AG49" s="764" t="str">
        <f t="shared" si="9"/>
        <v>De acuerdo con lo programado</v>
      </c>
      <c r="AH49" s="856"/>
      <c r="AI49" s="761">
        <f>AE49+AA49+W49+S49</f>
        <v>151</v>
      </c>
      <c r="AJ49" s="554" t="str">
        <f>IF(AI49="","No hay ejecución",IF(AND(O49=0),"No hay Programación", AI49/O49))</f>
        <v>No hay Programación</v>
      </c>
      <c r="AK49" s="764" t="str">
        <f t="shared" si="12"/>
        <v>De acuerdo con lo programado</v>
      </c>
      <c r="AL49" s="856"/>
    </row>
    <row r="50" spans="1:38" ht="77.400000000000006" customHeight="1">
      <c r="A50" s="737">
        <f t="shared" si="19"/>
        <v>36</v>
      </c>
      <c r="B50" s="267">
        <v>13</v>
      </c>
      <c r="C50" s="267" t="s">
        <v>1421</v>
      </c>
      <c r="D50" s="267">
        <v>0</v>
      </c>
      <c r="E50" s="267" t="s">
        <v>231</v>
      </c>
      <c r="F50" s="1100" t="s">
        <v>250</v>
      </c>
      <c r="G50" s="552" t="s">
        <v>167</v>
      </c>
      <c r="H50" s="552" t="s">
        <v>215</v>
      </c>
      <c r="I50" s="552">
        <v>0</v>
      </c>
      <c r="J50" s="552">
        <v>0</v>
      </c>
      <c r="K50" s="268">
        <f>I50+J50</f>
        <v>0</v>
      </c>
      <c r="L50" s="552">
        <v>0</v>
      </c>
      <c r="M50" s="552">
        <v>174</v>
      </c>
      <c r="N50" s="268">
        <f>L50+M50</f>
        <v>174</v>
      </c>
      <c r="O50" s="268">
        <f>K50+N50</f>
        <v>174</v>
      </c>
      <c r="P50" s="579"/>
      <c r="Q50" s="765" t="s">
        <v>2169</v>
      </c>
      <c r="R50" s="755"/>
      <c r="S50" s="1087">
        <v>0</v>
      </c>
      <c r="T50" s="1088" t="str">
        <f>IF(S50="","No hay ejecución",IF(AND(I50=0),"No hay Programación", S50/I50))</f>
        <v>No hay Programación</v>
      </c>
      <c r="U50" s="856" t="str">
        <f t="shared" si="13"/>
        <v>De acuerdo con lo programado</v>
      </c>
      <c r="V50" s="1089"/>
      <c r="W50" s="576">
        <v>0</v>
      </c>
      <c r="X50" s="1088" t="str">
        <f>IF(W50="","No hay ejecución",IF(AND(J50=0),"No hay Programación", W50/J50))</f>
        <v>No hay Programación</v>
      </c>
      <c r="Y50" s="856" t="str">
        <f t="shared" si="5"/>
        <v>De acuerdo con lo programado</v>
      </c>
      <c r="Z50" s="577"/>
      <c r="AA50" s="576">
        <v>66</v>
      </c>
      <c r="AB50" s="1088" t="str">
        <f>IF(AA50="","No hay ejecución",IF(AND(L50=0),"No hay Programación", AA50/L50))</f>
        <v>No hay Programación</v>
      </c>
      <c r="AC50" s="856" t="str">
        <f t="shared" si="7"/>
        <v>De acuerdo con lo programado</v>
      </c>
      <c r="AD50" s="577"/>
      <c r="AE50" s="576">
        <v>35</v>
      </c>
      <c r="AF50" s="551">
        <f>IF(AE50="","No hay ejecución",IF(AND(M50=0),"No hay Programación", AE50/M50))</f>
        <v>0.20114942528735633</v>
      </c>
      <c r="AG50" s="764" t="str">
        <f t="shared" si="9"/>
        <v>En riesgo en cumplimiento</v>
      </c>
      <c r="AH50" s="856"/>
      <c r="AI50" s="761">
        <f>AE50+AA50+W50+S50</f>
        <v>101</v>
      </c>
      <c r="AJ50" s="554">
        <f>IF(AI50="","No hay ejecución",IF(AND(O50=0),"No hay Programación", AI50/O50))</f>
        <v>0.58045977011494254</v>
      </c>
      <c r="AK50" s="764" t="str">
        <f t="shared" si="12"/>
        <v>Atraso Leve</v>
      </c>
      <c r="AL50" s="856" t="s">
        <v>2226</v>
      </c>
    </row>
    <row r="51" spans="1:38" ht="77.400000000000006" customHeight="1" thickTop="1" thickBot="1">
      <c r="A51" s="737">
        <f t="shared" si="19"/>
        <v>37</v>
      </c>
      <c r="B51" s="267">
        <v>13</v>
      </c>
      <c r="C51" s="267" t="s">
        <v>1421</v>
      </c>
      <c r="D51" s="267">
        <v>0</v>
      </c>
      <c r="E51" s="267" t="s">
        <v>231</v>
      </c>
      <c r="F51" s="753" t="s">
        <v>2202</v>
      </c>
      <c r="G51" s="552" t="s">
        <v>176</v>
      </c>
      <c r="H51" s="552" t="s">
        <v>215</v>
      </c>
      <c r="I51" s="552">
        <v>174</v>
      </c>
      <c r="J51" s="553">
        <v>0</v>
      </c>
      <c r="K51" s="268">
        <f t="shared" ref="K51:K52" si="29">I51+J51</f>
        <v>174</v>
      </c>
      <c r="L51" s="553">
        <v>0</v>
      </c>
      <c r="M51" s="553">
        <v>0</v>
      </c>
      <c r="N51" s="268">
        <f t="shared" ref="N51:N52" si="30">L51+M51</f>
        <v>0</v>
      </c>
      <c r="O51" s="268">
        <f t="shared" ref="O51:O52" si="31">K51+N51</f>
        <v>174</v>
      </c>
      <c r="P51" s="579"/>
      <c r="Q51" s="765" t="s">
        <v>2169</v>
      </c>
      <c r="R51" s="1093"/>
      <c r="S51" s="1087">
        <v>0</v>
      </c>
      <c r="T51" s="1088">
        <f t="shared" ref="T51:T52" si="32">IF(S51="","No hay ejecución",IF(AND(I51=0),"No hay Programación", S51/I51))</f>
        <v>0</v>
      </c>
      <c r="U51" s="856" t="str">
        <f t="shared" si="13"/>
        <v>En riesgo en cumplimiento</v>
      </c>
      <c r="V51" s="1089"/>
      <c r="W51" s="576">
        <v>105</v>
      </c>
      <c r="X51" s="1088" t="str">
        <f t="shared" ref="X51:X52" si="33">IF(W51="","No hay ejecución",IF(AND(J51=0),"No hay Programación", W51/J51))</f>
        <v>No hay Programación</v>
      </c>
      <c r="Y51" s="856" t="str">
        <f t="shared" si="5"/>
        <v>De acuerdo con lo programado</v>
      </c>
      <c r="Z51" s="577"/>
      <c r="AA51" s="576">
        <v>0</v>
      </c>
      <c r="AB51" s="1088" t="str">
        <f t="shared" ref="AB51:AB52" si="34">IF(AA51="","No hay ejecución",IF(AND(L51=0),"No hay Programación", AA51/L51))</f>
        <v>No hay Programación</v>
      </c>
      <c r="AC51" s="856" t="str">
        <f t="shared" si="7"/>
        <v>De acuerdo con lo programado</v>
      </c>
      <c r="AD51" s="577"/>
      <c r="AE51" s="576">
        <v>0</v>
      </c>
      <c r="AF51" s="551" t="str">
        <f t="shared" ref="AF51:AF52" si="35">IF(AE51="","No hay ejecución",IF(AND(M51=0),"No hay Programación", AE51/M51))</f>
        <v>No hay Programación</v>
      </c>
      <c r="AG51" s="764" t="str">
        <f t="shared" si="9"/>
        <v>De acuerdo con lo programado</v>
      </c>
      <c r="AH51" s="856"/>
      <c r="AI51" s="761">
        <f t="shared" ref="AI51:AI52" si="36">AE51+AA51+W51+S51</f>
        <v>105</v>
      </c>
      <c r="AJ51" s="554">
        <f t="shared" ref="AJ51:AJ52" si="37">IF(AI51="","No hay ejecución",IF(AND(O51=0),"No hay Programación", AI51/O51))</f>
        <v>0.60344827586206895</v>
      </c>
      <c r="AK51" s="764" t="str">
        <f t="shared" si="12"/>
        <v>Atraso Leve</v>
      </c>
      <c r="AL51" s="856" t="s">
        <v>2227</v>
      </c>
    </row>
    <row r="52" spans="1:38" ht="77.400000000000006" customHeight="1" thickTop="1" thickBot="1">
      <c r="A52" s="737">
        <f t="shared" si="19"/>
        <v>38</v>
      </c>
      <c r="B52" s="267">
        <v>13</v>
      </c>
      <c r="C52" s="267" t="s">
        <v>1421</v>
      </c>
      <c r="D52" s="267">
        <v>0</v>
      </c>
      <c r="E52" s="267" t="s">
        <v>231</v>
      </c>
      <c r="F52" s="753" t="s">
        <v>2173</v>
      </c>
      <c r="G52" s="552" t="s">
        <v>187</v>
      </c>
      <c r="H52" s="552" t="s">
        <v>204</v>
      </c>
      <c r="I52" s="553">
        <v>0</v>
      </c>
      <c r="J52" s="552">
        <v>174</v>
      </c>
      <c r="K52" s="268">
        <f t="shared" si="29"/>
        <v>174</v>
      </c>
      <c r="L52" s="552">
        <v>174</v>
      </c>
      <c r="M52" s="552">
        <v>174</v>
      </c>
      <c r="N52" s="268">
        <f t="shared" si="30"/>
        <v>348</v>
      </c>
      <c r="O52" s="268">
        <f t="shared" si="31"/>
        <v>522</v>
      </c>
      <c r="P52" s="579"/>
      <c r="Q52" s="765" t="s">
        <v>2169</v>
      </c>
      <c r="R52" s="1093"/>
      <c r="S52" s="1087">
        <v>0</v>
      </c>
      <c r="T52" s="1088" t="str">
        <f t="shared" si="32"/>
        <v>No hay Programación</v>
      </c>
      <c r="U52" s="856" t="str">
        <f t="shared" si="13"/>
        <v>De acuerdo con lo programado</v>
      </c>
      <c r="V52" s="1089"/>
      <c r="W52" s="576">
        <v>144</v>
      </c>
      <c r="X52" s="1088">
        <f t="shared" si="33"/>
        <v>0.82758620689655171</v>
      </c>
      <c r="Y52" s="856" t="str">
        <f t="shared" si="5"/>
        <v>Atraso Leve</v>
      </c>
      <c r="Z52" s="577"/>
      <c r="AA52" s="576">
        <v>102</v>
      </c>
      <c r="AB52" s="1088">
        <f t="shared" si="34"/>
        <v>0.58620689655172409</v>
      </c>
      <c r="AC52" s="856" t="str">
        <f t="shared" si="7"/>
        <v>Atraso Leve</v>
      </c>
      <c r="AD52" s="577"/>
      <c r="AE52" s="576">
        <v>144</v>
      </c>
      <c r="AF52" s="551">
        <f t="shared" si="35"/>
        <v>0.82758620689655171</v>
      </c>
      <c r="AG52" s="764" t="str">
        <f t="shared" si="9"/>
        <v>Atraso Leve</v>
      </c>
      <c r="AH52" s="856"/>
      <c r="AI52" s="761">
        <f t="shared" si="36"/>
        <v>390</v>
      </c>
      <c r="AJ52" s="554">
        <f t="shared" si="37"/>
        <v>0.74712643678160917</v>
      </c>
      <c r="AK52" s="764" t="str">
        <f t="shared" si="12"/>
        <v>Atraso Leve</v>
      </c>
      <c r="AL52" s="856" t="s">
        <v>2228</v>
      </c>
    </row>
    <row r="53" spans="1:38" ht="77.400000000000006" customHeight="1" thickTop="1" thickBot="1">
      <c r="A53" s="737">
        <f t="shared" si="19"/>
        <v>39</v>
      </c>
      <c r="B53" s="267"/>
      <c r="C53" s="267"/>
      <c r="D53" s="267"/>
      <c r="E53" s="267"/>
      <c r="F53" s="767" t="s">
        <v>2229</v>
      </c>
      <c r="G53" s="552" t="s">
        <v>2230</v>
      </c>
      <c r="H53" s="766" t="s">
        <v>2231</v>
      </c>
      <c r="I53" s="552">
        <v>0</v>
      </c>
      <c r="J53" s="552">
        <v>0</v>
      </c>
      <c r="K53" s="268">
        <f t="shared" si="26"/>
        <v>0</v>
      </c>
      <c r="L53" s="552">
        <v>0</v>
      </c>
      <c r="M53" s="663">
        <v>22778</v>
      </c>
      <c r="N53" s="268">
        <f>L53+M53</f>
        <v>22778</v>
      </c>
      <c r="O53" s="268">
        <v>22778</v>
      </c>
      <c r="P53" s="579"/>
      <c r="Q53" s="765" t="s">
        <v>2169</v>
      </c>
      <c r="R53" s="1093"/>
      <c r="S53" s="1087">
        <v>0</v>
      </c>
      <c r="T53" s="1088" t="str">
        <f t="shared" si="20"/>
        <v>No hay Programación</v>
      </c>
      <c r="U53" s="856" t="str">
        <f t="shared" si="13"/>
        <v>De acuerdo con lo programado</v>
      </c>
      <c r="V53" s="1089"/>
      <c r="W53" s="576">
        <v>0</v>
      </c>
      <c r="X53" s="1088" t="str">
        <f t="shared" si="21"/>
        <v>No hay Programación</v>
      </c>
      <c r="Y53" s="856" t="str">
        <f t="shared" si="5"/>
        <v>De acuerdo con lo programado</v>
      </c>
      <c r="Z53" s="577"/>
      <c r="AA53" s="576">
        <v>0</v>
      </c>
      <c r="AB53" s="1088" t="str">
        <f t="shared" si="22"/>
        <v>No hay Programación</v>
      </c>
      <c r="AC53" s="856" t="str">
        <f t="shared" si="7"/>
        <v>De acuerdo con lo programado</v>
      </c>
      <c r="AD53" s="577"/>
      <c r="AE53" s="576">
        <v>1611</v>
      </c>
      <c r="AF53" s="551">
        <f t="shared" si="23"/>
        <v>7.0726139257177981E-2</v>
      </c>
      <c r="AG53" s="764" t="str">
        <f t="shared" si="9"/>
        <v>En riesgo en cumplimiento</v>
      </c>
      <c r="AH53" s="856"/>
      <c r="AI53" s="761">
        <f t="shared" si="24"/>
        <v>1611</v>
      </c>
      <c r="AJ53" s="554">
        <f t="shared" si="25"/>
        <v>7.0726139257177981E-2</v>
      </c>
      <c r="AK53" s="764" t="str">
        <f t="shared" si="12"/>
        <v>En riesgo en cumplimiento</v>
      </c>
      <c r="AL53" s="1082" t="s">
        <v>2232</v>
      </c>
    </row>
    <row r="54" spans="1:38" ht="77.400000000000006" customHeight="1" thickTop="1" thickBot="1">
      <c r="A54" s="737">
        <f t="shared" si="19"/>
        <v>40</v>
      </c>
      <c r="B54" s="267">
        <v>0</v>
      </c>
      <c r="C54" s="267">
        <v>0</v>
      </c>
      <c r="D54" s="267">
        <v>0</v>
      </c>
      <c r="E54" s="267">
        <v>0</v>
      </c>
      <c r="F54" s="753" t="s">
        <v>2233</v>
      </c>
      <c r="G54" s="552" t="s">
        <v>164</v>
      </c>
      <c r="H54" s="552" t="s">
        <v>205</v>
      </c>
      <c r="I54" s="552">
        <v>1</v>
      </c>
      <c r="J54" s="552">
        <v>1</v>
      </c>
      <c r="K54" s="268">
        <f t="shared" si="26"/>
        <v>2</v>
      </c>
      <c r="L54" s="552">
        <v>1</v>
      </c>
      <c r="M54" s="552">
        <v>1</v>
      </c>
      <c r="N54" s="268">
        <f t="shared" si="27"/>
        <v>2</v>
      </c>
      <c r="O54" s="268">
        <f t="shared" si="28"/>
        <v>4</v>
      </c>
      <c r="P54" s="579"/>
      <c r="Q54" s="765" t="s">
        <v>2169</v>
      </c>
      <c r="R54" s="1093"/>
      <c r="S54" s="1087">
        <v>1</v>
      </c>
      <c r="T54" s="1088">
        <f t="shared" si="20"/>
        <v>1</v>
      </c>
      <c r="U54" s="856" t="str">
        <f t="shared" si="13"/>
        <v>De acuerdo con lo programado</v>
      </c>
      <c r="V54" s="1089"/>
      <c r="W54" s="576">
        <v>1</v>
      </c>
      <c r="X54" s="1088">
        <f t="shared" si="21"/>
        <v>1</v>
      </c>
      <c r="Y54" s="856" t="str">
        <f t="shared" si="5"/>
        <v>De acuerdo con lo programado</v>
      </c>
      <c r="Z54" s="577"/>
      <c r="AA54" s="576">
        <v>0</v>
      </c>
      <c r="AB54" s="1088">
        <f t="shared" si="22"/>
        <v>0</v>
      </c>
      <c r="AC54" s="856" t="str">
        <f t="shared" si="7"/>
        <v>En riesgo en cumplimiento</v>
      </c>
      <c r="AD54" s="577"/>
      <c r="AE54" s="576">
        <v>2</v>
      </c>
      <c r="AF54" s="551">
        <f t="shared" si="23"/>
        <v>2</v>
      </c>
      <c r="AG54" s="764" t="str">
        <f t="shared" si="9"/>
        <v>De acuerdo con lo programado</v>
      </c>
      <c r="AH54" s="856"/>
      <c r="AI54" s="761">
        <f t="shared" si="24"/>
        <v>4</v>
      </c>
      <c r="AJ54" s="554">
        <f t="shared" si="25"/>
        <v>1</v>
      </c>
      <c r="AK54" s="764" t="str">
        <f t="shared" si="12"/>
        <v>De acuerdo con lo programado</v>
      </c>
      <c r="AL54" s="856"/>
    </row>
    <row r="55" spans="1:38" ht="77.400000000000006" customHeight="1" thickTop="1" thickBot="1">
      <c r="A55" s="737">
        <f t="shared" si="19"/>
        <v>41</v>
      </c>
      <c r="B55" s="267">
        <v>0</v>
      </c>
      <c r="C55" s="267">
        <v>0</v>
      </c>
      <c r="D55" s="267">
        <v>0</v>
      </c>
      <c r="E55" s="267">
        <v>0</v>
      </c>
      <c r="F55" s="753" t="s">
        <v>2234</v>
      </c>
      <c r="G55" s="552" t="s">
        <v>164</v>
      </c>
      <c r="H55" s="552" t="s">
        <v>205</v>
      </c>
      <c r="I55" s="552">
        <v>1</v>
      </c>
      <c r="J55" s="552">
        <v>1</v>
      </c>
      <c r="K55" s="268">
        <f t="shared" si="26"/>
        <v>2</v>
      </c>
      <c r="L55" s="552">
        <v>1</v>
      </c>
      <c r="M55" s="552">
        <v>1</v>
      </c>
      <c r="N55" s="268">
        <f t="shared" si="27"/>
        <v>2</v>
      </c>
      <c r="O55" s="268">
        <f t="shared" si="28"/>
        <v>4</v>
      </c>
      <c r="P55" s="579"/>
      <c r="Q55" s="765" t="s">
        <v>2169</v>
      </c>
      <c r="R55" s="1093"/>
      <c r="S55" s="1087">
        <v>1</v>
      </c>
      <c r="T55" s="1088">
        <f t="shared" si="20"/>
        <v>1</v>
      </c>
      <c r="U55" s="856" t="str">
        <f t="shared" si="13"/>
        <v>De acuerdo con lo programado</v>
      </c>
      <c r="V55" s="1089"/>
      <c r="W55" s="576">
        <v>1</v>
      </c>
      <c r="X55" s="1088">
        <f t="shared" si="21"/>
        <v>1</v>
      </c>
      <c r="Y55" s="856" t="str">
        <f t="shared" si="5"/>
        <v>De acuerdo con lo programado</v>
      </c>
      <c r="Z55" s="577"/>
      <c r="AA55" s="576">
        <v>0</v>
      </c>
      <c r="AB55" s="1088">
        <f t="shared" si="22"/>
        <v>0</v>
      </c>
      <c r="AC55" s="856" t="str">
        <f t="shared" si="7"/>
        <v>En riesgo en cumplimiento</v>
      </c>
      <c r="AD55" s="577"/>
      <c r="AE55" s="576">
        <v>2</v>
      </c>
      <c r="AF55" s="551">
        <f t="shared" si="23"/>
        <v>2</v>
      </c>
      <c r="AG55" s="764" t="str">
        <f t="shared" si="9"/>
        <v>De acuerdo con lo programado</v>
      </c>
      <c r="AH55" s="856"/>
      <c r="AI55" s="761">
        <f t="shared" si="24"/>
        <v>4</v>
      </c>
      <c r="AJ55" s="554">
        <f t="shared" si="25"/>
        <v>1</v>
      </c>
      <c r="AK55" s="764" t="str">
        <f t="shared" si="12"/>
        <v>De acuerdo con lo programado</v>
      </c>
      <c r="AL55" s="856"/>
    </row>
    <row r="56" spans="1:38" ht="77.400000000000006" customHeight="1" thickTop="1" thickBot="1">
      <c r="A56" s="737">
        <f t="shared" si="19"/>
        <v>42</v>
      </c>
      <c r="B56" s="267">
        <v>0</v>
      </c>
      <c r="C56" s="267">
        <v>0</v>
      </c>
      <c r="D56" s="267">
        <v>0</v>
      </c>
      <c r="E56" s="267">
        <v>0</v>
      </c>
      <c r="F56" s="753" t="s">
        <v>2235</v>
      </c>
      <c r="G56" s="552" t="s">
        <v>164</v>
      </c>
      <c r="H56" s="552" t="s">
        <v>193</v>
      </c>
      <c r="I56" s="552">
        <v>0</v>
      </c>
      <c r="J56" s="552">
        <v>0</v>
      </c>
      <c r="K56" s="268">
        <f t="shared" si="26"/>
        <v>0</v>
      </c>
      <c r="L56" s="552">
        <v>0</v>
      </c>
      <c r="M56" s="552">
        <v>1</v>
      </c>
      <c r="N56" s="268">
        <f t="shared" si="27"/>
        <v>1</v>
      </c>
      <c r="O56" s="268">
        <f t="shared" si="28"/>
        <v>1</v>
      </c>
      <c r="P56" s="579"/>
      <c r="Q56" s="765" t="s">
        <v>2218</v>
      </c>
      <c r="R56" s="1093"/>
      <c r="S56" s="1087">
        <v>0</v>
      </c>
      <c r="T56" s="1088" t="str">
        <f t="shared" si="20"/>
        <v>No hay Programación</v>
      </c>
      <c r="U56" s="856" t="str">
        <f t="shared" si="13"/>
        <v>De acuerdo con lo programado</v>
      </c>
      <c r="V56" s="1089"/>
      <c r="W56" s="576">
        <v>0</v>
      </c>
      <c r="X56" s="1088" t="str">
        <f t="shared" si="21"/>
        <v>No hay Programación</v>
      </c>
      <c r="Y56" s="856" t="str">
        <f t="shared" si="5"/>
        <v>De acuerdo con lo programado</v>
      </c>
      <c r="Z56" s="577"/>
      <c r="AA56" s="576">
        <v>0</v>
      </c>
      <c r="AB56" s="1088" t="str">
        <f t="shared" si="22"/>
        <v>No hay Programación</v>
      </c>
      <c r="AC56" s="856" t="str">
        <f t="shared" si="7"/>
        <v>De acuerdo con lo programado</v>
      </c>
      <c r="AD56" s="577"/>
      <c r="AE56" s="576">
        <v>1</v>
      </c>
      <c r="AF56" s="551">
        <f t="shared" si="23"/>
        <v>1</v>
      </c>
      <c r="AG56" s="764" t="str">
        <f t="shared" si="9"/>
        <v>De acuerdo con lo programado</v>
      </c>
      <c r="AH56" s="856"/>
      <c r="AI56" s="761">
        <f t="shared" si="24"/>
        <v>1</v>
      </c>
      <c r="AJ56" s="554">
        <f t="shared" si="25"/>
        <v>1</v>
      </c>
      <c r="AK56" s="764" t="str">
        <f t="shared" si="12"/>
        <v>De acuerdo con lo programado</v>
      </c>
      <c r="AL56" s="856"/>
    </row>
    <row r="57" spans="1:38" ht="77.400000000000006" customHeight="1" thickTop="1" thickBot="1">
      <c r="A57" s="737">
        <f t="shared" si="19"/>
        <v>43</v>
      </c>
      <c r="B57" s="267">
        <v>0</v>
      </c>
      <c r="C57" s="267">
        <v>0</v>
      </c>
      <c r="D57" s="267">
        <v>0</v>
      </c>
      <c r="E57" s="267">
        <v>0</v>
      </c>
      <c r="F57" s="753" t="s">
        <v>2236</v>
      </c>
      <c r="G57" s="552" t="s">
        <v>182</v>
      </c>
      <c r="H57" s="552" t="s">
        <v>209</v>
      </c>
      <c r="I57" s="552">
        <v>0</v>
      </c>
      <c r="J57" s="552">
        <v>3</v>
      </c>
      <c r="K57" s="268">
        <f t="shared" si="26"/>
        <v>3</v>
      </c>
      <c r="L57" s="552">
        <v>0</v>
      </c>
      <c r="M57" s="552">
        <v>3</v>
      </c>
      <c r="N57" s="268">
        <f t="shared" si="27"/>
        <v>3</v>
      </c>
      <c r="O57" s="268">
        <f t="shared" si="28"/>
        <v>6</v>
      </c>
      <c r="P57" s="579"/>
      <c r="Q57" s="765" t="s">
        <v>2169</v>
      </c>
      <c r="R57" s="1093"/>
      <c r="S57" s="1087">
        <v>0</v>
      </c>
      <c r="T57" s="1088" t="str">
        <f t="shared" si="20"/>
        <v>No hay Programación</v>
      </c>
      <c r="U57" s="856" t="str">
        <f t="shared" si="13"/>
        <v>De acuerdo con lo programado</v>
      </c>
      <c r="V57" s="1089"/>
      <c r="W57" s="576">
        <v>3</v>
      </c>
      <c r="X57" s="1088">
        <f t="shared" si="21"/>
        <v>1</v>
      </c>
      <c r="Y57" s="856" t="str">
        <f t="shared" si="5"/>
        <v>De acuerdo con lo programado</v>
      </c>
      <c r="Z57" s="577"/>
      <c r="AA57" s="576">
        <v>0</v>
      </c>
      <c r="AB57" s="1088" t="str">
        <f t="shared" si="22"/>
        <v>No hay Programación</v>
      </c>
      <c r="AC57" s="856" t="str">
        <f t="shared" si="7"/>
        <v>De acuerdo con lo programado</v>
      </c>
      <c r="AD57" s="577"/>
      <c r="AE57" s="576">
        <v>3</v>
      </c>
      <c r="AF57" s="551">
        <f t="shared" si="23"/>
        <v>1</v>
      </c>
      <c r="AG57" s="764" t="str">
        <f t="shared" si="9"/>
        <v>De acuerdo con lo programado</v>
      </c>
      <c r="AH57" s="856"/>
      <c r="AI57" s="761">
        <f t="shared" si="24"/>
        <v>6</v>
      </c>
      <c r="AJ57" s="554">
        <f t="shared" si="25"/>
        <v>1</v>
      </c>
      <c r="AK57" s="764" t="str">
        <f t="shared" si="12"/>
        <v>De acuerdo con lo programado</v>
      </c>
      <c r="AL57" s="856"/>
    </row>
    <row r="58" spans="1:38" ht="77.400000000000006" customHeight="1" thickTop="1" thickBot="1">
      <c r="A58" s="737">
        <f t="shared" si="19"/>
        <v>44</v>
      </c>
      <c r="B58" s="267">
        <v>0</v>
      </c>
      <c r="C58" s="267">
        <v>0</v>
      </c>
      <c r="D58" s="267">
        <v>0</v>
      </c>
      <c r="E58" s="267">
        <v>0</v>
      </c>
      <c r="F58" s="753" t="s">
        <v>2237</v>
      </c>
      <c r="G58" s="552" t="s">
        <v>182</v>
      </c>
      <c r="H58" s="552" t="s">
        <v>209</v>
      </c>
      <c r="I58" s="552">
        <v>0</v>
      </c>
      <c r="J58" s="552">
        <v>1</v>
      </c>
      <c r="K58" s="268">
        <f t="shared" si="26"/>
        <v>1</v>
      </c>
      <c r="L58" s="552">
        <v>0</v>
      </c>
      <c r="M58" s="552">
        <v>1</v>
      </c>
      <c r="N58" s="268">
        <f t="shared" si="27"/>
        <v>1</v>
      </c>
      <c r="O58" s="268">
        <f t="shared" si="28"/>
        <v>2</v>
      </c>
      <c r="P58" s="579"/>
      <c r="Q58" s="765" t="s">
        <v>2169</v>
      </c>
      <c r="R58" s="1093"/>
      <c r="S58" s="1087">
        <v>0</v>
      </c>
      <c r="T58" s="1088" t="str">
        <f t="shared" si="20"/>
        <v>No hay Programación</v>
      </c>
      <c r="U58" s="856" t="str">
        <f t="shared" si="13"/>
        <v>De acuerdo con lo programado</v>
      </c>
      <c r="V58" s="1089"/>
      <c r="W58" s="576">
        <v>0</v>
      </c>
      <c r="X58" s="1088">
        <f t="shared" si="21"/>
        <v>0</v>
      </c>
      <c r="Y58" s="856" t="str">
        <f t="shared" si="5"/>
        <v>En riesgo en cumplimiento</v>
      </c>
      <c r="Z58" s="577"/>
      <c r="AA58" s="576">
        <v>0</v>
      </c>
      <c r="AB58" s="1088" t="str">
        <f t="shared" si="22"/>
        <v>No hay Programación</v>
      </c>
      <c r="AC58" s="856" t="str">
        <f t="shared" si="7"/>
        <v>De acuerdo con lo programado</v>
      </c>
      <c r="AD58" s="577"/>
      <c r="AE58" s="576">
        <v>1</v>
      </c>
      <c r="AF58" s="551">
        <f t="shared" si="23"/>
        <v>1</v>
      </c>
      <c r="AG58" s="764" t="str">
        <f t="shared" si="9"/>
        <v>De acuerdo con lo programado</v>
      </c>
      <c r="AH58" s="856"/>
      <c r="AI58" s="761">
        <f t="shared" si="24"/>
        <v>1</v>
      </c>
      <c r="AJ58" s="554">
        <f t="shared" si="25"/>
        <v>0.5</v>
      </c>
      <c r="AK58" s="764" t="str">
        <f t="shared" si="12"/>
        <v>Atraso Leve</v>
      </c>
      <c r="AL58" s="856" t="s">
        <v>2238</v>
      </c>
    </row>
    <row r="59" spans="1:38" ht="77.400000000000006" customHeight="1" thickTop="1" thickBot="1">
      <c r="A59" s="737">
        <f t="shared" si="19"/>
        <v>45</v>
      </c>
      <c r="B59" s="267">
        <v>0</v>
      </c>
      <c r="C59" s="267">
        <v>0</v>
      </c>
      <c r="D59" s="267">
        <v>0</v>
      </c>
      <c r="E59" s="267">
        <v>0</v>
      </c>
      <c r="F59" s="753" t="s">
        <v>2239</v>
      </c>
      <c r="G59" s="552" t="s">
        <v>182</v>
      </c>
      <c r="H59" s="552" t="s">
        <v>209</v>
      </c>
      <c r="I59" s="552">
        <v>0</v>
      </c>
      <c r="J59" s="552">
        <v>1</v>
      </c>
      <c r="K59" s="268">
        <f t="shared" si="26"/>
        <v>1</v>
      </c>
      <c r="L59" s="552">
        <v>0</v>
      </c>
      <c r="M59" s="552">
        <v>1</v>
      </c>
      <c r="N59" s="268">
        <f t="shared" si="27"/>
        <v>1</v>
      </c>
      <c r="O59" s="268">
        <f t="shared" si="28"/>
        <v>2</v>
      </c>
      <c r="P59" s="579"/>
      <c r="Q59" s="765" t="s">
        <v>2169</v>
      </c>
      <c r="R59" s="1093"/>
      <c r="S59" s="1087">
        <v>0</v>
      </c>
      <c r="T59" s="1088" t="str">
        <f t="shared" si="20"/>
        <v>No hay Programación</v>
      </c>
      <c r="U59" s="856" t="str">
        <f t="shared" si="13"/>
        <v>De acuerdo con lo programado</v>
      </c>
      <c r="V59" s="1089"/>
      <c r="W59" s="576">
        <v>0</v>
      </c>
      <c r="X59" s="1088">
        <f t="shared" si="21"/>
        <v>0</v>
      </c>
      <c r="Y59" s="856" t="str">
        <f t="shared" si="5"/>
        <v>En riesgo en cumplimiento</v>
      </c>
      <c r="Z59" s="577"/>
      <c r="AA59" s="576">
        <v>0</v>
      </c>
      <c r="AB59" s="1088" t="str">
        <f t="shared" si="22"/>
        <v>No hay Programación</v>
      </c>
      <c r="AC59" s="856" t="str">
        <f t="shared" si="7"/>
        <v>De acuerdo con lo programado</v>
      </c>
      <c r="AD59" s="577"/>
      <c r="AE59" s="576">
        <v>1</v>
      </c>
      <c r="AF59" s="551">
        <f t="shared" si="23"/>
        <v>1</v>
      </c>
      <c r="AG59" s="764" t="str">
        <f t="shared" si="9"/>
        <v>De acuerdo con lo programado</v>
      </c>
      <c r="AH59" s="856"/>
      <c r="AI59" s="761">
        <f t="shared" si="24"/>
        <v>1</v>
      </c>
      <c r="AJ59" s="554">
        <f t="shared" si="25"/>
        <v>0.5</v>
      </c>
      <c r="AK59" s="764" t="str">
        <f t="shared" si="12"/>
        <v>Atraso Leve</v>
      </c>
      <c r="AL59" s="856" t="s">
        <v>2238</v>
      </c>
    </row>
    <row r="60" spans="1:38" ht="77.400000000000006" customHeight="1" thickTop="1" thickBot="1">
      <c r="A60" s="737">
        <f t="shared" si="19"/>
        <v>46</v>
      </c>
      <c r="B60" s="267">
        <v>0</v>
      </c>
      <c r="C60" s="267">
        <v>0</v>
      </c>
      <c r="D60" s="267">
        <v>0</v>
      </c>
      <c r="E60" s="267">
        <v>0</v>
      </c>
      <c r="F60" s="753" t="s">
        <v>2240</v>
      </c>
      <c r="G60" s="552" t="s">
        <v>179</v>
      </c>
      <c r="H60" s="552" t="s">
        <v>212</v>
      </c>
      <c r="I60" s="552">
        <v>0</v>
      </c>
      <c r="J60" s="552">
        <v>1</v>
      </c>
      <c r="K60" s="268">
        <f t="shared" si="26"/>
        <v>1</v>
      </c>
      <c r="L60" s="552">
        <v>0</v>
      </c>
      <c r="M60" s="552">
        <v>1</v>
      </c>
      <c r="N60" s="268">
        <f t="shared" si="27"/>
        <v>1</v>
      </c>
      <c r="O60" s="268">
        <f t="shared" si="28"/>
        <v>2</v>
      </c>
      <c r="P60" s="579"/>
      <c r="Q60" s="765" t="s">
        <v>2169</v>
      </c>
      <c r="R60" s="1093"/>
      <c r="S60" s="1087">
        <v>0</v>
      </c>
      <c r="T60" s="1088" t="str">
        <f t="shared" si="20"/>
        <v>No hay Programación</v>
      </c>
      <c r="U60" s="856" t="str">
        <f t="shared" si="13"/>
        <v>De acuerdo con lo programado</v>
      </c>
      <c r="V60" s="1089"/>
      <c r="W60" s="576">
        <v>1</v>
      </c>
      <c r="X60" s="1088">
        <f t="shared" si="21"/>
        <v>1</v>
      </c>
      <c r="Y60" s="856" t="str">
        <f t="shared" si="5"/>
        <v>De acuerdo con lo programado</v>
      </c>
      <c r="Z60" s="577"/>
      <c r="AA60" s="576">
        <v>0</v>
      </c>
      <c r="AB60" s="1088" t="str">
        <f t="shared" si="22"/>
        <v>No hay Programación</v>
      </c>
      <c r="AC60" s="856" t="str">
        <f t="shared" si="7"/>
        <v>De acuerdo con lo programado</v>
      </c>
      <c r="AD60" s="577"/>
      <c r="AE60" s="576">
        <v>1</v>
      </c>
      <c r="AF60" s="551">
        <f t="shared" si="23"/>
        <v>1</v>
      </c>
      <c r="AG60" s="764" t="str">
        <f t="shared" si="9"/>
        <v>De acuerdo con lo programado</v>
      </c>
      <c r="AH60" s="856"/>
      <c r="AI60" s="761">
        <f t="shared" si="24"/>
        <v>2</v>
      </c>
      <c r="AJ60" s="554">
        <f t="shared" si="25"/>
        <v>1</v>
      </c>
      <c r="AK60" s="764" t="str">
        <f t="shared" si="12"/>
        <v>De acuerdo con lo programado</v>
      </c>
      <c r="AL60" s="856"/>
    </row>
    <row r="61" spans="1:38" ht="77.400000000000006" customHeight="1" thickTop="1" thickBot="1">
      <c r="A61" s="737">
        <f t="shared" si="19"/>
        <v>47</v>
      </c>
      <c r="B61" s="267">
        <v>0</v>
      </c>
      <c r="C61" s="267">
        <v>0</v>
      </c>
      <c r="D61" s="267">
        <v>0</v>
      </c>
      <c r="E61" s="267">
        <v>0</v>
      </c>
      <c r="F61" s="753" t="s">
        <v>2241</v>
      </c>
      <c r="G61" s="552" t="s">
        <v>182</v>
      </c>
      <c r="H61" s="552" t="s">
        <v>209</v>
      </c>
      <c r="I61" s="552">
        <v>2</v>
      </c>
      <c r="J61" s="552">
        <v>2</v>
      </c>
      <c r="K61" s="268">
        <f t="shared" si="26"/>
        <v>4</v>
      </c>
      <c r="L61" s="552">
        <v>2</v>
      </c>
      <c r="M61" s="552">
        <v>2</v>
      </c>
      <c r="N61" s="268">
        <f t="shared" si="27"/>
        <v>4</v>
      </c>
      <c r="O61" s="268">
        <f t="shared" si="28"/>
        <v>8</v>
      </c>
      <c r="P61" s="579"/>
      <c r="Q61" s="765" t="s">
        <v>2169</v>
      </c>
      <c r="R61" s="1093"/>
      <c r="S61" s="1087">
        <v>2</v>
      </c>
      <c r="T61" s="1088">
        <f t="shared" si="20"/>
        <v>1</v>
      </c>
      <c r="U61" s="856" t="str">
        <f t="shared" si="13"/>
        <v>De acuerdo con lo programado</v>
      </c>
      <c r="V61" s="1089"/>
      <c r="W61" s="576">
        <v>2</v>
      </c>
      <c r="X61" s="1088">
        <f t="shared" si="21"/>
        <v>1</v>
      </c>
      <c r="Y61" s="856" t="str">
        <f t="shared" si="5"/>
        <v>De acuerdo con lo programado</v>
      </c>
      <c r="Z61" s="577"/>
      <c r="AA61" s="576">
        <v>2</v>
      </c>
      <c r="AB61" s="1088">
        <f t="shared" si="22"/>
        <v>1</v>
      </c>
      <c r="AC61" s="856" t="str">
        <f t="shared" si="7"/>
        <v>De acuerdo con lo programado</v>
      </c>
      <c r="AD61" s="577"/>
      <c r="AE61" s="576">
        <v>2</v>
      </c>
      <c r="AF61" s="551">
        <f t="shared" si="23"/>
        <v>1</v>
      </c>
      <c r="AG61" s="764" t="str">
        <f t="shared" si="9"/>
        <v>De acuerdo con lo programado</v>
      </c>
      <c r="AH61" s="856"/>
      <c r="AI61" s="761">
        <f t="shared" si="24"/>
        <v>8</v>
      </c>
      <c r="AJ61" s="554">
        <f t="shared" si="25"/>
        <v>1</v>
      </c>
      <c r="AK61" s="764" t="str">
        <f t="shared" si="12"/>
        <v>De acuerdo con lo programado</v>
      </c>
      <c r="AL61" s="856"/>
    </row>
    <row r="62" spans="1:38" ht="77.400000000000006" customHeight="1" thickTop="1" thickBot="1">
      <c r="A62" s="737">
        <f t="shared" si="19"/>
        <v>48</v>
      </c>
      <c r="B62" s="267">
        <v>0</v>
      </c>
      <c r="C62" s="267">
        <v>0</v>
      </c>
      <c r="D62" s="267">
        <v>0</v>
      </c>
      <c r="E62" s="267">
        <v>0</v>
      </c>
      <c r="F62" s="753" t="s">
        <v>2242</v>
      </c>
      <c r="G62" s="552" t="s">
        <v>182</v>
      </c>
      <c r="H62" s="552" t="s">
        <v>209</v>
      </c>
      <c r="I62" s="552">
        <v>2</v>
      </c>
      <c r="J62" s="552">
        <v>2</v>
      </c>
      <c r="K62" s="268">
        <f t="shared" si="26"/>
        <v>4</v>
      </c>
      <c r="L62" s="552">
        <v>2</v>
      </c>
      <c r="M62" s="552">
        <v>2</v>
      </c>
      <c r="N62" s="268">
        <f t="shared" si="27"/>
        <v>4</v>
      </c>
      <c r="O62" s="268">
        <f t="shared" si="28"/>
        <v>8</v>
      </c>
      <c r="P62" s="579"/>
      <c r="Q62" s="765" t="s">
        <v>2169</v>
      </c>
      <c r="R62" s="1093"/>
      <c r="S62" s="1087">
        <v>2</v>
      </c>
      <c r="T62" s="1088">
        <f t="shared" si="20"/>
        <v>1</v>
      </c>
      <c r="U62" s="856" t="str">
        <f t="shared" si="13"/>
        <v>De acuerdo con lo programado</v>
      </c>
      <c r="V62" s="1089"/>
      <c r="W62" s="576">
        <v>2</v>
      </c>
      <c r="X62" s="1088">
        <f t="shared" si="21"/>
        <v>1</v>
      </c>
      <c r="Y62" s="856" t="str">
        <f t="shared" si="5"/>
        <v>De acuerdo con lo programado</v>
      </c>
      <c r="Z62" s="577"/>
      <c r="AA62" s="576">
        <v>2</v>
      </c>
      <c r="AB62" s="1088">
        <f t="shared" si="22"/>
        <v>1</v>
      </c>
      <c r="AC62" s="856" t="str">
        <f t="shared" si="7"/>
        <v>De acuerdo con lo programado</v>
      </c>
      <c r="AD62" s="577"/>
      <c r="AE62" s="576">
        <v>2</v>
      </c>
      <c r="AF62" s="551">
        <f t="shared" si="23"/>
        <v>1</v>
      </c>
      <c r="AG62" s="764" t="str">
        <f t="shared" si="9"/>
        <v>De acuerdo con lo programado</v>
      </c>
      <c r="AH62" s="856"/>
      <c r="AI62" s="761">
        <f t="shared" si="24"/>
        <v>8</v>
      </c>
      <c r="AJ62" s="554">
        <f t="shared" si="25"/>
        <v>1</v>
      </c>
      <c r="AK62" s="764" t="str">
        <f t="shared" si="12"/>
        <v>De acuerdo con lo programado</v>
      </c>
      <c r="AL62" s="856"/>
    </row>
    <row r="63" spans="1:38" ht="77.400000000000006" customHeight="1" thickTop="1" thickBot="1">
      <c r="A63" s="737">
        <f t="shared" si="19"/>
        <v>49</v>
      </c>
      <c r="B63" s="267">
        <v>0</v>
      </c>
      <c r="C63" s="267">
        <v>0</v>
      </c>
      <c r="D63" s="267">
        <v>0</v>
      </c>
      <c r="E63" s="267">
        <v>0</v>
      </c>
      <c r="F63" s="753" t="s">
        <v>2243</v>
      </c>
      <c r="G63" s="552" t="s">
        <v>180</v>
      </c>
      <c r="H63" s="552" t="s">
        <v>206</v>
      </c>
      <c r="I63" s="552">
        <v>0</v>
      </c>
      <c r="J63" s="552">
        <v>0</v>
      </c>
      <c r="K63" s="268">
        <f t="shared" si="26"/>
        <v>0</v>
      </c>
      <c r="L63" s="552">
        <v>0</v>
      </c>
      <c r="M63" s="552">
        <v>0</v>
      </c>
      <c r="N63" s="268">
        <f t="shared" si="27"/>
        <v>0</v>
      </c>
      <c r="O63" s="268">
        <f t="shared" si="28"/>
        <v>0</v>
      </c>
      <c r="P63" s="579"/>
      <c r="Q63" s="765" t="s">
        <v>2169</v>
      </c>
      <c r="R63" s="1093"/>
      <c r="S63" s="1087">
        <v>0</v>
      </c>
      <c r="T63" s="1088" t="str">
        <f t="shared" si="20"/>
        <v>No hay Programación</v>
      </c>
      <c r="U63" s="856" t="str">
        <f t="shared" si="13"/>
        <v>De acuerdo con lo programado</v>
      </c>
      <c r="V63" s="1089"/>
      <c r="W63" s="576">
        <v>38</v>
      </c>
      <c r="X63" s="1088" t="str">
        <f t="shared" si="21"/>
        <v>No hay Programación</v>
      </c>
      <c r="Y63" s="856" t="str">
        <f t="shared" si="5"/>
        <v>De acuerdo con lo programado</v>
      </c>
      <c r="Z63" s="577"/>
      <c r="AA63" s="576">
        <v>10</v>
      </c>
      <c r="AB63" s="1088" t="str">
        <f t="shared" si="22"/>
        <v>No hay Programación</v>
      </c>
      <c r="AC63" s="856" t="str">
        <f t="shared" si="7"/>
        <v>De acuerdo con lo programado</v>
      </c>
      <c r="AD63" s="577"/>
      <c r="AE63" s="576">
        <v>0</v>
      </c>
      <c r="AF63" s="551" t="str">
        <f t="shared" si="23"/>
        <v>No hay Programación</v>
      </c>
      <c r="AG63" s="764" t="str">
        <f t="shared" si="9"/>
        <v>De acuerdo con lo programado</v>
      </c>
      <c r="AH63" s="856"/>
      <c r="AI63" s="761">
        <f t="shared" si="24"/>
        <v>48</v>
      </c>
      <c r="AJ63" s="554" t="str">
        <f t="shared" si="25"/>
        <v>No hay Programación</v>
      </c>
      <c r="AK63" s="764" t="str">
        <f t="shared" si="12"/>
        <v>De acuerdo con lo programado</v>
      </c>
      <c r="AL63" s="856"/>
    </row>
    <row r="64" spans="1:38" ht="77.400000000000006" customHeight="1" thickTop="1" thickBot="1">
      <c r="A64" s="737">
        <f>A63+1</f>
        <v>50</v>
      </c>
      <c r="B64" s="267">
        <v>0</v>
      </c>
      <c r="C64" s="267">
        <v>0</v>
      </c>
      <c r="D64" s="267">
        <v>0</v>
      </c>
      <c r="E64" s="756">
        <v>0</v>
      </c>
      <c r="F64" s="753" t="s">
        <v>2244</v>
      </c>
      <c r="G64" s="552" t="s">
        <v>164</v>
      </c>
      <c r="H64" s="552" t="s">
        <v>205</v>
      </c>
      <c r="I64" s="757">
        <v>1</v>
      </c>
      <c r="J64" s="757">
        <v>1</v>
      </c>
      <c r="K64" s="268">
        <f t="shared" si="26"/>
        <v>2</v>
      </c>
      <c r="L64" s="757">
        <v>1</v>
      </c>
      <c r="M64" s="757">
        <v>1</v>
      </c>
      <c r="N64" s="268">
        <f t="shared" si="27"/>
        <v>2</v>
      </c>
      <c r="O64" s="268">
        <f t="shared" si="28"/>
        <v>4</v>
      </c>
      <c r="P64" s="758"/>
      <c r="Q64" s="1101" t="s">
        <v>2245</v>
      </c>
      <c r="R64" s="1102"/>
      <c r="S64" s="1087">
        <v>1</v>
      </c>
      <c r="T64" s="1088">
        <f t="shared" si="20"/>
        <v>1</v>
      </c>
      <c r="U64" s="856" t="str">
        <f t="shared" si="13"/>
        <v>De acuerdo con lo programado</v>
      </c>
      <c r="V64" s="1089"/>
      <c r="W64" s="576">
        <v>1</v>
      </c>
      <c r="X64" s="1088">
        <f t="shared" si="21"/>
        <v>1</v>
      </c>
      <c r="Y64" s="856" t="str">
        <f t="shared" si="5"/>
        <v>De acuerdo con lo programado</v>
      </c>
      <c r="Z64" s="577"/>
      <c r="AA64" s="576">
        <v>1</v>
      </c>
      <c r="AB64" s="1088">
        <f t="shared" si="22"/>
        <v>1</v>
      </c>
      <c r="AC64" s="856" t="str">
        <f t="shared" si="7"/>
        <v>De acuerdo con lo programado</v>
      </c>
      <c r="AD64" s="577"/>
      <c r="AE64" s="576">
        <v>1</v>
      </c>
      <c r="AF64" s="551">
        <f t="shared" si="23"/>
        <v>1</v>
      </c>
      <c r="AG64" s="764" t="str">
        <f t="shared" si="9"/>
        <v>De acuerdo con lo programado</v>
      </c>
      <c r="AH64" s="856"/>
      <c r="AI64" s="761">
        <f t="shared" si="24"/>
        <v>4</v>
      </c>
      <c r="AJ64" s="554">
        <f t="shared" si="25"/>
        <v>1</v>
      </c>
      <c r="AK64" s="764" t="str">
        <f t="shared" si="12"/>
        <v>De acuerdo con lo programado</v>
      </c>
      <c r="AL64" s="856"/>
    </row>
    <row r="65" spans="1:38" ht="77.400000000000006" customHeight="1" thickTop="1" thickBot="1">
      <c r="A65" s="737">
        <f t="shared" si="19"/>
        <v>51</v>
      </c>
      <c r="B65" s="267">
        <v>0</v>
      </c>
      <c r="C65" s="267">
        <v>0</v>
      </c>
      <c r="D65" s="267">
        <v>0</v>
      </c>
      <c r="E65" s="756">
        <v>0</v>
      </c>
      <c r="F65" s="753" t="s">
        <v>2246</v>
      </c>
      <c r="G65" s="552" t="s">
        <v>164</v>
      </c>
      <c r="H65" s="552" t="s">
        <v>205</v>
      </c>
      <c r="I65" s="552">
        <v>0</v>
      </c>
      <c r="J65" s="757">
        <v>1</v>
      </c>
      <c r="K65" s="268">
        <f t="shared" si="26"/>
        <v>1</v>
      </c>
      <c r="L65" s="552">
        <v>0</v>
      </c>
      <c r="M65" s="757">
        <v>1</v>
      </c>
      <c r="N65" s="268">
        <f t="shared" si="27"/>
        <v>1</v>
      </c>
      <c r="O65" s="268">
        <f t="shared" si="28"/>
        <v>2</v>
      </c>
      <c r="P65" s="758"/>
      <c r="Q65" s="1101" t="s">
        <v>2245</v>
      </c>
      <c r="R65" s="1102"/>
      <c r="S65" s="1087">
        <v>1</v>
      </c>
      <c r="T65" s="1088" t="str">
        <f t="shared" si="20"/>
        <v>No hay Programación</v>
      </c>
      <c r="U65" s="856" t="str">
        <f t="shared" si="13"/>
        <v>De acuerdo con lo programado</v>
      </c>
      <c r="V65" s="1089"/>
      <c r="W65" s="576"/>
      <c r="X65" s="1088" t="str">
        <f t="shared" si="21"/>
        <v>No hay ejecución</v>
      </c>
      <c r="Y65" s="856" t="str">
        <f t="shared" si="5"/>
        <v>NA</v>
      </c>
      <c r="Z65" s="577"/>
      <c r="AA65" s="576">
        <v>0</v>
      </c>
      <c r="AB65" s="1088" t="str">
        <f t="shared" si="22"/>
        <v>No hay Programación</v>
      </c>
      <c r="AC65" s="856" t="str">
        <f t="shared" si="7"/>
        <v>De acuerdo con lo programado</v>
      </c>
      <c r="AD65" s="577"/>
      <c r="AE65" s="576">
        <v>1</v>
      </c>
      <c r="AF65" s="551">
        <f t="shared" si="23"/>
        <v>1</v>
      </c>
      <c r="AG65" s="764" t="str">
        <f t="shared" si="9"/>
        <v>De acuerdo con lo programado</v>
      </c>
      <c r="AH65" s="856"/>
      <c r="AI65" s="761">
        <f t="shared" si="24"/>
        <v>2</v>
      </c>
      <c r="AJ65" s="554">
        <f t="shared" si="25"/>
        <v>1</v>
      </c>
      <c r="AK65" s="764" t="str">
        <f t="shared" si="12"/>
        <v>De acuerdo con lo programado</v>
      </c>
      <c r="AL65" s="856"/>
    </row>
    <row r="66" spans="1:38" ht="77.400000000000006" customHeight="1" thickTop="1" thickBot="1">
      <c r="A66" s="737">
        <f t="shared" si="19"/>
        <v>52</v>
      </c>
      <c r="B66" s="267">
        <v>0</v>
      </c>
      <c r="C66" s="267">
        <v>0</v>
      </c>
      <c r="D66" s="267">
        <v>0</v>
      </c>
      <c r="E66" s="756">
        <v>0</v>
      </c>
      <c r="F66" s="753" t="s">
        <v>2247</v>
      </c>
      <c r="G66" s="552" t="s">
        <v>164</v>
      </c>
      <c r="H66" s="552" t="s">
        <v>205</v>
      </c>
      <c r="I66" s="552">
        <v>0</v>
      </c>
      <c r="J66" s="757">
        <v>2</v>
      </c>
      <c r="K66" s="268">
        <f t="shared" si="26"/>
        <v>2</v>
      </c>
      <c r="L66" s="552">
        <v>0</v>
      </c>
      <c r="M66" s="757">
        <v>2</v>
      </c>
      <c r="N66" s="268">
        <f t="shared" si="27"/>
        <v>2</v>
      </c>
      <c r="O66" s="268">
        <f t="shared" si="28"/>
        <v>4</v>
      </c>
      <c r="P66" s="758"/>
      <c r="Q66" s="1101" t="s">
        <v>2245</v>
      </c>
      <c r="R66" s="1102"/>
      <c r="S66" s="1087">
        <v>1</v>
      </c>
      <c r="T66" s="1088" t="str">
        <f t="shared" si="20"/>
        <v>No hay Programación</v>
      </c>
      <c r="U66" s="856" t="str">
        <f t="shared" si="13"/>
        <v>De acuerdo con lo programado</v>
      </c>
      <c r="V66" s="1089"/>
      <c r="W66" s="576">
        <v>1</v>
      </c>
      <c r="X66" s="1088">
        <f t="shared" si="21"/>
        <v>0.5</v>
      </c>
      <c r="Y66" s="856" t="str">
        <f t="shared" si="5"/>
        <v>Atraso Leve</v>
      </c>
      <c r="Z66" s="577"/>
      <c r="AA66" s="576">
        <v>0</v>
      </c>
      <c r="AB66" s="1088" t="str">
        <f t="shared" si="22"/>
        <v>No hay Programación</v>
      </c>
      <c r="AC66" s="856" t="str">
        <f t="shared" si="7"/>
        <v>De acuerdo con lo programado</v>
      </c>
      <c r="AD66" s="577"/>
      <c r="AE66" s="576">
        <v>1</v>
      </c>
      <c r="AF66" s="551">
        <f t="shared" si="23"/>
        <v>0.5</v>
      </c>
      <c r="AG66" s="764" t="str">
        <f t="shared" si="9"/>
        <v>Atraso Leve</v>
      </c>
      <c r="AH66" s="856"/>
      <c r="AI66" s="761">
        <f t="shared" si="24"/>
        <v>3</v>
      </c>
      <c r="AJ66" s="554">
        <f t="shared" si="25"/>
        <v>0.75</v>
      </c>
      <c r="AK66" s="764" t="str">
        <f t="shared" si="12"/>
        <v>Atraso Leve</v>
      </c>
      <c r="AL66" s="856"/>
    </row>
    <row r="67" spans="1:38" ht="77.400000000000006" customHeight="1" thickTop="1" thickBot="1">
      <c r="A67" s="737">
        <f t="shared" si="19"/>
        <v>53</v>
      </c>
      <c r="B67" s="267">
        <v>0</v>
      </c>
      <c r="C67" s="267">
        <v>0</v>
      </c>
      <c r="D67" s="267">
        <v>0</v>
      </c>
      <c r="E67" s="756">
        <v>0</v>
      </c>
      <c r="F67" s="753" t="s">
        <v>2248</v>
      </c>
      <c r="G67" s="552" t="s">
        <v>182</v>
      </c>
      <c r="H67" s="552" t="s">
        <v>2249</v>
      </c>
      <c r="I67" s="552">
        <v>0</v>
      </c>
      <c r="J67" s="757">
        <v>2</v>
      </c>
      <c r="K67" s="268">
        <f t="shared" si="26"/>
        <v>2</v>
      </c>
      <c r="L67" s="552">
        <v>0</v>
      </c>
      <c r="M67" s="757">
        <v>2</v>
      </c>
      <c r="N67" s="268">
        <f t="shared" si="27"/>
        <v>2</v>
      </c>
      <c r="O67" s="268">
        <f t="shared" si="28"/>
        <v>4</v>
      </c>
      <c r="P67" s="758"/>
      <c r="Q67" s="1101" t="s">
        <v>2245</v>
      </c>
      <c r="R67" s="1102"/>
      <c r="S67" s="1087">
        <v>0</v>
      </c>
      <c r="T67" s="1088" t="str">
        <f t="shared" si="20"/>
        <v>No hay Programación</v>
      </c>
      <c r="U67" s="856" t="str">
        <f t="shared" si="13"/>
        <v>De acuerdo con lo programado</v>
      </c>
      <c r="V67" s="1089"/>
      <c r="W67" s="576">
        <v>1</v>
      </c>
      <c r="X67" s="1088">
        <f t="shared" si="21"/>
        <v>0.5</v>
      </c>
      <c r="Y67" s="856" t="str">
        <f t="shared" si="5"/>
        <v>Atraso Leve</v>
      </c>
      <c r="Z67" s="577"/>
      <c r="AA67" s="576">
        <v>0</v>
      </c>
      <c r="AB67" s="1088" t="str">
        <f t="shared" si="22"/>
        <v>No hay Programación</v>
      </c>
      <c r="AC67" s="856" t="str">
        <f t="shared" si="7"/>
        <v>De acuerdo con lo programado</v>
      </c>
      <c r="AD67" s="577"/>
      <c r="AE67" s="576">
        <v>1</v>
      </c>
      <c r="AF67" s="551">
        <f t="shared" si="23"/>
        <v>0.5</v>
      </c>
      <c r="AG67" s="764" t="str">
        <f t="shared" si="9"/>
        <v>Atraso Leve</v>
      </c>
      <c r="AH67" s="856"/>
      <c r="AI67" s="761">
        <f t="shared" si="24"/>
        <v>2</v>
      </c>
      <c r="AJ67" s="554">
        <f t="shared" si="25"/>
        <v>0.5</v>
      </c>
      <c r="AK67" s="764" t="str">
        <f t="shared" si="12"/>
        <v>Atraso Leve</v>
      </c>
      <c r="AL67" s="856" t="s">
        <v>2250</v>
      </c>
    </row>
    <row r="68" spans="1:38" ht="77.400000000000006" customHeight="1" thickTop="1" thickBot="1">
      <c r="A68" s="737">
        <f t="shared" si="19"/>
        <v>54</v>
      </c>
      <c r="B68" s="267">
        <v>0</v>
      </c>
      <c r="C68" s="267">
        <v>0</v>
      </c>
      <c r="D68" s="267">
        <v>0</v>
      </c>
      <c r="E68" s="756">
        <v>0</v>
      </c>
      <c r="F68" s="753" t="s">
        <v>2251</v>
      </c>
      <c r="G68" s="552" t="s">
        <v>182</v>
      </c>
      <c r="H68" s="552" t="s">
        <v>2252</v>
      </c>
      <c r="I68" s="552">
        <v>0</v>
      </c>
      <c r="J68" s="757">
        <v>2</v>
      </c>
      <c r="K68" s="268">
        <f t="shared" si="26"/>
        <v>2</v>
      </c>
      <c r="L68" s="552">
        <v>0</v>
      </c>
      <c r="M68" s="757">
        <v>2</v>
      </c>
      <c r="N68" s="268">
        <f t="shared" si="27"/>
        <v>2</v>
      </c>
      <c r="O68" s="268">
        <f t="shared" si="28"/>
        <v>4</v>
      </c>
      <c r="P68" s="758"/>
      <c r="Q68" s="1101" t="s">
        <v>2245</v>
      </c>
      <c r="R68" s="1102"/>
      <c r="S68" s="1087">
        <v>0</v>
      </c>
      <c r="T68" s="1088" t="str">
        <f t="shared" si="20"/>
        <v>No hay Programación</v>
      </c>
      <c r="U68" s="856" t="str">
        <f t="shared" si="13"/>
        <v>De acuerdo con lo programado</v>
      </c>
      <c r="V68" s="1089"/>
      <c r="W68" s="576"/>
      <c r="X68" s="1088" t="str">
        <f t="shared" si="21"/>
        <v>No hay ejecución</v>
      </c>
      <c r="Y68" s="856" t="str">
        <f t="shared" si="5"/>
        <v>NA</v>
      </c>
      <c r="Z68" s="577"/>
      <c r="AA68" s="576">
        <v>0</v>
      </c>
      <c r="AB68" s="1088" t="str">
        <f t="shared" si="22"/>
        <v>No hay Programación</v>
      </c>
      <c r="AC68" s="856" t="str">
        <f t="shared" si="7"/>
        <v>De acuerdo con lo programado</v>
      </c>
      <c r="AD68" s="577"/>
      <c r="AE68" s="576">
        <v>5</v>
      </c>
      <c r="AF68" s="551">
        <f t="shared" si="23"/>
        <v>2.5</v>
      </c>
      <c r="AG68" s="764" t="str">
        <f t="shared" si="9"/>
        <v>De acuerdo con lo programado</v>
      </c>
      <c r="AH68" s="856"/>
      <c r="AI68" s="761">
        <f t="shared" si="24"/>
        <v>5</v>
      </c>
      <c r="AJ68" s="554">
        <f t="shared" si="25"/>
        <v>1.25</v>
      </c>
      <c r="AK68" s="764" t="str">
        <f t="shared" si="12"/>
        <v>De acuerdo con lo programado</v>
      </c>
      <c r="AL68" s="1082" t="s">
        <v>2250</v>
      </c>
    </row>
    <row r="69" spans="1:38" ht="77.400000000000006" customHeight="1" thickTop="1" thickBot="1">
      <c r="A69" s="737">
        <f t="shared" si="19"/>
        <v>55</v>
      </c>
      <c r="B69" s="267">
        <v>0</v>
      </c>
      <c r="C69" s="267">
        <v>0</v>
      </c>
      <c r="D69" s="267">
        <v>0</v>
      </c>
      <c r="E69" s="756">
        <v>0</v>
      </c>
      <c r="F69" s="753" t="s">
        <v>2253</v>
      </c>
      <c r="G69" s="552" t="s">
        <v>178</v>
      </c>
      <c r="H69" s="552" t="s">
        <v>2254</v>
      </c>
      <c r="I69" s="552">
        <v>0</v>
      </c>
      <c r="J69" s="552">
        <v>0</v>
      </c>
      <c r="K69" s="268">
        <f t="shared" si="26"/>
        <v>0</v>
      </c>
      <c r="L69" s="552">
        <v>0</v>
      </c>
      <c r="M69" s="757">
        <v>5</v>
      </c>
      <c r="N69" s="268">
        <f t="shared" si="27"/>
        <v>5</v>
      </c>
      <c r="O69" s="268">
        <f t="shared" si="28"/>
        <v>5</v>
      </c>
      <c r="P69" s="758"/>
      <c r="Q69" s="1101" t="s">
        <v>2255</v>
      </c>
      <c r="R69" s="1102"/>
      <c r="S69" s="1087">
        <v>0</v>
      </c>
      <c r="T69" s="1088" t="str">
        <f t="shared" si="20"/>
        <v>No hay Programación</v>
      </c>
      <c r="U69" s="856" t="str">
        <f t="shared" si="13"/>
        <v>De acuerdo con lo programado</v>
      </c>
      <c r="V69" s="1089"/>
      <c r="W69" s="576"/>
      <c r="X69" s="1088" t="str">
        <f t="shared" si="21"/>
        <v>No hay ejecución</v>
      </c>
      <c r="Y69" s="856" t="str">
        <f t="shared" si="5"/>
        <v>NA</v>
      </c>
      <c r="Z69" s="577"/>
      <c r="AA69" s="576">
        <v>0</v>
      </c>
      <c r="AB69" s="1088" t="str">
        <f t="shared" si="22"/>
        <v>No hay Programación</v>
      </c>
      <c r="AC69" s="856" t="str">
        <f t="shared" si="7"/>
        <v>De acuerdo con lo programado</v>
      </c>
      <c r="AD69" s="577"/>
      <c r="AE69" s="576">
        <v>5</v>
      </c>
      <c r="AF69" s="551">
        <f t="shared" si="23"/>
        <v>1</v>
      </c>
      <c r="AG69" s="764" t="str">
        <f t="shared" si="9"/>
        <v>De acuerdo con lo programado</v>
      </c>
      <c r="AH69" s="856"/>
      <c r="AI69" s="761">
        <f t="shared" si="24"/>
        <v>5</v>
      </c>
      <c r="AJ69" s="554">
        <f t="shared" si="25"/>
        <v>1</v>
      </c>
      <c r="AK69" s="764" t="str">
        <f t="shared" si="12"/>
        <v>De acuerdo con lo programado</v>
      </c>
      <c r="AL69" s="856"/>
    </row>
    <row r="70" spans="1:38" ht="77.400000000000006" customHeight="1" thickTop="1" thickBot="1">
      <c r="A70" s="737">
        <f t="shared" si="19"/>
        <v>56</v>
      </c>
      <c r="B70" s="267">
        <v>0</v>
      </c>
      <c r="C70" s="267">
        <v>0</v>
      </c>
      <c r="D70" s="267">
        <v>0</v>
      </c>
      <c r="E70" s="756">
        <v>0</v>
      </c>
      <c r="F70" s="753" t="s">
        <v>2256</v>
      </c>
      <c r="G70" s="552" t="s">
        <v>178</v>
      </c>
      <c r="H70" s="552" t="s">
        <v>2254</v>
      </c>
      <c r="I70" s="552">
        <v>0</v>
      </c>
      <c r="J70" s="552">
        <v>0</v>
      </c>
      <c r="K70" s="268">
        <f t="shared" si="26"/>
        <v>0</v>
      </c>
      <c r="L70" s="552">
        <v>0</v>
      </c>
      <c r="M70" s="757">
        <v>5</v>
      </c>
      <c r="N70" s="268">
        <f t="shared" si="27"/>
        <v>5</v>
      </c>
      <c r="O70" s="268">
        <f t="shared" si="28"/>
        <v>5</v>
      </c>
      <c r="P70" s="758"/>
      <c r="Q70" s="1101" t="s">
        <v>2255</v>
      </c>
      <c r="R70" s="1102"/>
      <c r="S70" s="1087">
        <v>0</v>
      </c>
      <c r="T70" s="1088" t="str">
        <f t="shared" si="20"/>
        <v>No hay Programación</v>
      </c>
      <c r="U70" s="856" t="str">
        <f t="shared" si="13"/>
        <v>De acuerdo con lo programado</v>
      </c>
      <c r="V70" s="1089"/>
      <c r="W70" s="576"/>
      <c r="X70" s="1088" t="str">
        <f t="shared" si="21"/>
        <v>No hay ejecución</v>
      </c>
      <c r="Y70" s="856" t="str">
        <f t="shared" si="5"/>
        <v>NA</v>
      </c>
      <c r="Z70" s="577"/>
      <c r="AA70" s="576">
        <v>0</v>
      </c>
      <c r="AB70" s="1088" t="str">
        <f t="shared" si="22"/>
        <v>No hay Programación</v>
      </c>
      <c r="AC70" s="856" t="str">
        <f t="shared" si="7"/>
        <v>De acuerdo con lo programado</v>
      </c>
      <c r="AD70" s="577"/>
      <c r="AE70" s="576">
        <v>5</v>
      </c>
      <c r="AF70" s="551">
        <f t="shared" si="23"/>
        <v>1</v>
      </c>
      <c r="AG70" s="764" t="str">
        <f t="shared" si="9"/>
        <v>De acuerdo con lo programado</v>
      </c>
      <c r="AH70" s="856"/>
      <c r="AI70" s="761">
        <f t="shared" si="24"/>
        <v>5</v>
      </c>
      <c r="AJ70" s="554">
        <f t="shared" si="25"/>
        <v>1</v>
      </c>
      <c r="AK70" s="764" t="str">
        <f t="shared" si="12"/>
        <v>De acuerdo con lo programado</v>
      </c>
      <c r="AL70" s="856"/>
    </row>
    <row r="71" spans="1:38" ht="77.400000000000006" customHeight="1" thickTop="1" thickBot="1">
      <c r="A71" s="737">
        <f t="shared" si="19"/>
        <v>57</v>
      </c>
      <c r="B71" s="267">
        <v>0</v>
      </c>
      <c r="C71" s="267">
        <v>0</v>
      </c>
      <c r="D71" s="267">
        <v>0</v>
      </c>
      <c r="E71" s="756">
        <v>0</v>
      </c>
      <c r="F71" s="753" t="s">
        <v>2257</v>
      </c>
      <c r="G71" s="552" t="s">
        <v>178</v>
      </c>
      <c r="H71" s="552" t="s">
        <v>2254</v>
      </c>
      <c r="I71" s="552">
        <v>0</v>
      </c>
      <c r="J71" s="552">
        <v>0</v>
      </c>
      <c r="K71" s="268">
        <f t="shared" si="26"/>
        <v>0</v>
      </c>
      <c r="L71" s="552">
        <v>0</v>
      </c>
      <c r="M71" s="757">
        <v>5</v>
      </c>
      <c r="N71" s="268">
        <f t="shared" si="27"/>
        <v>5</v>
      </c>
      <c r="O71" s="268">
        <f t="shared" si="28"/>
        <v>5</v>
      </c>
      <c r="P71" s="758"/>
      <c r="Q71" s="1101" t="s">
        <v>2255</v>
      </c>
      <c r="R71" s="1102"/>
      <c r="S71" s="1087">
        <v>0</v>
      </c>
      <c r="T71" s="1088" t="str">
        <f t="shared" si="20"/>
        <v>No hay Programación</v>
      </c>
      <c r="U71" s="856" t="str">
        <f t="shared" si="13"/>
        <v>De acuerdo con lo programado</v>
      </c>
      <c r="V71" s="1089"/>
      <c r="W71" s="576"/>
      <c r="X71" s="1088" t="str">
        <f t="shared" si="21"/>
        <v>No hay ejecución</v>
      </c>
      <c r="Y71" s="856" t="str">
        <f t="shared" si="5"/>
        <v>NA</v>
      </c>
      <c r="Z71" s="577"/>
      <c r="AA71" s="576">
        <v>0</v>
      </c>
      <c r="AB71" s="1088" t="str">
        <f t="shared" si="22"/>
        <v>No hay Programación</v>
      </c>
      <c r="AC71" s="856" t="str">
        <f t="shared" si="7"/>
        <v>De acuerdo con lo programado</v>
      </c>
      <c r="AD71" s="577"/>
      <c r="AE71" s="576">
        <v>5</v>
      </c>
      <c r="AF71" s="551">
        <f t="shared" si="23"/>
        <v>1</v>
      </c>
      <c r="AG71" s="764" t="str">
        <f t="shared" si="9"/>
        <v>De acuerdo con lo programado</v>
      </c>
      <c r="AH71" s="856"/>
      <c r="AI71" s="761">
        <f t="shared" si="24"/>
        <v>5</v>
      </c>
      <c r="AJ71" s="554">
        <f t="shared" si="25"/>
        <v>1</v>
      </c>
      <c r="AK71" s="764" t="str">
        <f t="shared" si="12"/>
        <v>De acuerdo con lo programado</v>
      </c>
      <c r="AL71" s="856"/>
    </row>
    <row r="72" spans="1:38" ht="77.400000000000006" customHeight="1" thickTop="1" thickBot="1">
      <c r="A72" s="737">
        <f t="shared" si="19"/>
        <v>58</v>
      </c>
      <c r="B72" s="267">
        <v>0</v>
      </c>
      <c r="C72" s="267">
        <v>0</v>
      </c>
      <c r="D72" s="267">
        <v>0</v>
      </c>
      <c r="E72" s="756">
        <v>0</v>
      </c>
      <c r="F72" s="753" t="s">
        <v>2258</v>
      </c>
      <c r="G72" s="552" t="s">
        <v>164</v>
      </c>
      <c r="H72" s="552" t="s">
        <v>205</v>
      </c>
      <c r="I72" s="757">
        <v>25</v>
      </c>
      <c r="J72" s="757">
        <v>25</v>
      </c>
      <c r="K72" s="268">
        <f t="shared" si="26"/>
        <v>50</v>
      </c>
      <c r="L72" s="757">
        <v>25</v>
      </c>
      <c r="M72" s="757">
        <v>20</v>
      </c>
      <c r="N72" s="268">
        <f t="shared" si="27"/>
        <v>45</v>
      </c>
      <c r="O72" s="268">
        <f t="shared" si="28"/>
        <v>95</v>
      </c>
      <c r="P72" s="758"/>
      <c r="Q72" s="1101" t="s">
        <v>2259</v>
      </c>
      <c r="R72" s="1102"/>
      <c r="S72" s="1087">
        <v>25</v>
      </c>
      <c r="T72" s="1088">
        <f t="shared" si="20"/>
        <v>1</v>
      </c>
      <c r="U72" s="856" t="str">
        <f t="shared" si="13"/>
        <v>De acuerdo con lo programado</v>
      </c>
      <c r="V72" s="1089"/>
      <c r="W72" s="576">
        <v>25</v>
      </c>
      <c r="X72" s="1088">
        <f t="shared" si="21"/>
        <v>1</v>
      </c>
      <c r="Y72" s="856" t="str">
        <f t="shared" si="5"/>
        <v>De acuerdo con lo programado</v>
      </c>
      <c r="Z72" s="577"/>
      <c r="AA72" s="576">
        <v>20</v>
      </c>
      <c r="AB72" s="1088">
        <f t="shared" si="22"/>
        <v>0.8</v>
      </c>
      <c r="AC72" s="856" t="str">
        <f t="shared" si="7"/>
        <v>Atraso Leve</v>
      </c>
      <c r="AD72" s="577"/>
      <c r="AE72" s="576">
        <v>20</v>
      </c>
      <c r="AF72" s="551">
        <f t="shared" si="23"/>
        <v>1</v>
      </c>
      <c r="AG72" s="764" t="str">
        <f t="shared" si="9"/>
        <v>De acuerdo con lo programado</v>
      </c>
      <c r="AH72" s="856"/>
      <c r="AI72" s="761">
        <f t="shared" si="24"/>
        <v>90</v>
      </c>
      <c r="AJ72" s="554">
        <f t="shared" si="25"/>
        <v>0.94736842105263153</v>
      </c>
      <c r="AK72" s="764" t="str">
        <f t="shared" si="12"/>
        <v>De acuerdo con lo programado</v>
      </c>
      <c r="AL72" s="856"/>
    </row>
    <row r="73" spans="1:38" ht="77.400000000000006" customHeight="1" thickTop="1" thickBot="1">
      <c r="A73" s="737">
        <f t="shared" si="19"/>
        <v>59</v>
      </c>
      <c r="B73" s="267">
        <v>0</v>
      </c>
      <c r="C73" s="267">
        <v>0</v>
      </c>
      <c r="D73" s="267">
        <v>0</v>
      </c>
      <c r="E73" s="756">
        <v>0</v>
      </c>
      <c r="F73" s="753" t="s">
        <v>2260</v>
      </c>
      <c r="G73" s="552" t="s">
        <v>164</v>
      </c>
      <c r="H73" s="552" t="s">
        <v>205</v>
      </c>
      <c r="I73" s="757">
        <v>6</v>
      </c>
      <c r="J73" s="757">
        <v>6</v>
      </c>
      <c r="K73" s="268">
        <f t="shared" si="26"/>
        <v>12</v>
      </c>
      <c r="L73" s="757">
        <v>6</v>
      </c>
      <c r="M73" s="757">
        <v>6</v>
      </c>
      <c r="N73" s="268">
        <f t="shared" si="27"/>
        <v>12</v>
      </c>
      <c r="O73" s="268">
        <f t="shared" si="28"/>
        <v>24</v>
      </c>
      <c r="P73" s="758"/>
      <c r="Q73" s="1101" t="s">
        <v>2259</v>
      </c>
      <c r="R73" s="1102"/>
      <c r="S73" s="1087">
        <v>6</v>
      </c>
      <c r="T73" s="1088">
        <f t="shared" si="20"/>
        <v>1</v>
      </c>
      <c r="U73" s="856" t="str">
        <f t="shared" si="13"/>
        <v>De acuerdo con lo programado</v>
      </c>
      <c r="V73" s="1089"/>
      <c r="W73" s="576">
        <v>6</v>
      </c>
      <c r="X73" s="1088">
        <f t="shared" si="21"/>
        <v>1</v>
      </c>
      <c r="Y73" s="856" t="str">
        <f t="shared" si="5"/>
        <v>De acuerdo con lo programado</v>
      </c>
      <c r="Z73" s="577"/>
      <c r="AA73" s="576">
        <v>5</v>
      </c>
      <c r="AB73" s="1088">
        <f t="shared" si="22"/>
        <v>0.83333333333333337</v>
      </c>
      <c r="AC73" s="856" t="str">
        <f t="shared" si="7"/>
        <v>Atraso Leve</v>
      </c>
      <c r="AD73" s="577"/>
      <c r="AE73" s="576">
        <v>5</v>
      </c>
      <c r="AF73" s="551">
        <f t="shared" si="23"/>
        <v>0.83333333333333337</v>
      </c>
      <c r="AG73" s="764" t="str">
        <f t="shared" si="9"/>
        <v>Atraso Leve</v>
      </c>
      <c r="AH73" s="856"/>
      <c r="AI73" s="761">
        <f t="shared" si="24"/>
        <v>22</v>
      </c>
      <c r="AJ73" s="554">
        <f t="shared" si="25"/>
        <v>0.91666666666666663</v>
      </c>
      <c r="AK73" s="764" t="str">
        <f t="shared" si="12"/>
        <v>De acuerdo con lo programado</v>
      </c>
      <c r="AL73" s="856"/>
    </row>
    <row r="74" spans="1:38" ht="77.400000000000006" customHeight="1" thickTop="1" thickBot="1">
      <c r="A74" s="737">
        <f t="shared" si="19"/>
        <v>60</v>
      </c>
      <c r="B74" s="267">
        <v>0</v>
      </c>
      <c r="C74" s="267">
        <v>0</v>
      </c>
      <c r="D74" s="267">
        <v>0</v>
      </c>
      <c r="E74" s="756">
        <v>0</v>
      </c>
      <c r="F74" s="753" t="s">
        <v>264</v>
      </c>
      <c r="G74" s="552" t="s">
        <v>164</v>
      </c>
      <c r="H74" s="552" t="s">
        <v>205</v>
      </c>
      <c r="I74" s="757">
        <v>31</v>
      </c>
      <c r="J74" s="757">
        <v>32</v>
      </c>
      <c r="K74" s="268">
        <f t="shared" si="26"/>
        <v>63</v>
      </c>
      <c r="L74" s="757">
        <v>32</v>
      </c>
      <c r="M74" s="757">
        <v>30</v>
      </c>
      <c r="N74" s="268">
        <f t="shared" si="27"/>
        <v>62</v>
      </c>
      <c r="O74" s="268">
        <f t="shared" si="28"/>
        <v>125</v>
      </c>
      <c r="P74" s="758"/>
      <c r="Q74" s="1101" t="s">
        <v>2259</v>
      </c>
      <c r="R74" s="1102"/>
      <c r="S74" s="1087">
        <v>31</v>
      </c>
      <c r="T74" s="1088">
        <f t="shared" si="20"/>
        <v>1</v>
      </c>
      <c r="U74" s="856" t="str">
        <f t="shared" si="13"/>
        <v>De acuerdo con lo programado</v>
      </c>
      <c r="V74" s="1089"/>
      <c r="W74" s="576">
        <v>32</v>
      </c>
      <c r="X74" s="1088">
        <f t="shared" si="21"/>
        <v>1</v>
      </c>
      <c r="Y74" s="856" t="str">
        <f t="shared" si="5"/>
        <v>De acuerdo con lo programado</v>
      </c>
      <c r="Z74" s="577"/>
      <c r="AA74" s="576">
        <v>29</v>
      </c>
      <c r="AB74" s="1088">
        <f t="shared" si="22"/>
        <v>0.90625</v>
      </c>
      <c r="AC74" s="856" t="str">
        <f t="shared" si="7"/>
        <v>De acuerdo con lo programado</v>
      </c>
      <c r="AD74" s="577"/>
      <c r="AE74" s="576">
        <v>26</v>
      </c>
      <c r="AF74" s="551">
        <f t="shared" si="23"/>
        <v>0.8666666666666667</v>
      </c>
      <c r="AG74" s="764" t="str">
        <f t="shared" si="9"/>
        <v>Atraso Leve</v>
      </c>
      <c r="AH74" s="856"/>
      <c r="AI74" s="761">
        <f t="shared" si="24"/>
        <v>118</v>
      </c>
      <c r="AJ74" s="554">
        <f t="shared" si="25"/>
        <v>0.94399999999999995</v>
      </c>
      <c r="AK74" s="764" t="str">
        <f t="shared" si="12"/>
        <v>De acuerdo con lo programado</v>
      </c>
      <c r="AL74" s="856"/>
    </row>
    <row r="75" spans="1:38" ht="77.400000000000006" customHeight="1" thickTop="1" thickBot="1">
      <c r="A75" s="737">
        <f t="shared" si="19"/>
        <v>61</v>
      </c>
      <c r="B75" s="267">
        <v>0</v>
      </c>
      <c r="C75" s="267">
        <v>0</v>
      </c>
      <c r="D75" s="267">
        <v>0</v>
      </c>
      <c r="E75" s="756">
        <v>0</v>
      </c>
      <c r="F75" s="753" t="s">
        <v>260</v>
      </c>
      <c r="G75" s="552" t="s">
        <v>164</v>
      </c>
      <c r="H75" s="552" t="s">
        <v>205</v>
      </c>
      <c r="I75" s="757">
        <v>43</v>
      </c>
      <c r="J75" s="757">
        <v>43</v>
      </c>
      <c r="K75" s="268">
        <f t="shared" ref="K75:K133" si="38">I75+J75</f>
        <v>86</v>
      </c>
      <c r="L75" s="757">
        <v>33</v>
      </c>
      <c r="M75" s="757">
        <v>34</v>
      </c>
      <c r="N75" s="268">
        <f t="shared" ref="N75:O133" si="39">L75+M75</f>
        <v>67</v>
      </c>
      <c r="O75" s="268">
        <f t="shared" ref="O75:O133" si="40">K75+N75</f>
        <v>153</v>
      </c>
      <c r="P75" s="758"/>
      <c r="Q75" s="1101" t="s">
        <v>2259</v>
      </c>
      <c r="R75" s="1102"/>
      <c r="S75" s="1087">
        <v>43</v>
      </c>
      <c r="T75" s="1088">
        <f t="shared" si="20"/>
        <v>1</v>
      </c>
      <c r="U75" s="856" t="str">
        <f t="shared" si="13"/>
        <v>De acuerdo con lo programado</v>
      </c>
      <c r="V75" s="1089"/>
      <c r="W75" s="576">
        <v>43</v>
      </c>
      <c r="X75" s="1088">
        <f t="shared" si="21"/>
        <v>1</v>
      </c>
      <c r="Y75" s="856" t="str">
        <f t="shared" si="5"/>
        <v>De acuerdo con lo programado</v>
      </c>
      <c r="Z75" s="577"/>
      <c r="AA75" s="576">
        <v>30</v>
      </c>
      <c r="AB75" s="1088">
        <f t="shared" si="22"/>
        <v>0.90909090909090906</v>
      </c>
      <c r="AC75" s="856" t="str">
        <f t="shared" si="7"/>
        <v>De acuerdo con lo programado</v>
      </c>
      <c r="AD75" s="577"/>
      <c r="AE75" s="576">
        <v>30</v>
      </c>
      <c r="AF75" s="551">
        <f t="shared" si="23"/>
        <v>0.88235294117647056</v>
      </c>
      <c r="AG75" s="764" t="str">
        <f t="shared" si="9"/>
        <v>Atraso Leve</v>
      </c>
      <c r="AH75" s="856"/>
      <c r="AI75" s="761">
        <f t="shared" si="24"/>
        <v>146</v>
      </c>
      <c r="AJ75" s="554">
        <f t="shared" si="25"/>
        <v>0.95424836601307195</v>
      </c>
      <c r="AK75" s="764" t="str">
        <f t="shared" si="12"/>
        <v>De acuerdo con lo programado</v>
      </c>
      <c r="AL75" s="856"/>
    </row>
    <row r="76" spans="1:38" ht="77.400000000000006" customHeight="1">
      <c r="A76" s="737">
        <f t="shared" si="19"/>
        <v>62</v>
      </c>
      <c r="B76" s="267">
        <v>0</v>
      </c>
      <c r="C76" s="267">
        <v>0</v>
      </c>
      <c r="D76" s="267">
        <v>0</v>
      </c>
      <c r="E76" s="756">
        <v>0</v>
      </c>
      <c r="F76" s="753" t="s">
        <v>2261</v>
      </c>
      <c r="G76" s="552" t="s">
        <v>164</v>
      </c>
      <c r="H76" s="552" t="s">
        <v>205</v>
      </c>
      <c r="I76" s="552">
        <v>0</v>
      </c>
      <c r="J76" s="757">
        <v>2</v>
      </c>
      <c r="K76" s="268">
        <f t="shared" si="38"/>
        <v>2</v>
      </c>
      <c r="L76" s="552">
        <v>0</v>
      </c>
      <c r="M76" s="757">
        <v>2</v>
      </c>
      <c r="N76" s="268">
        <f t="shared" si="39"/>
        <v>2</v>
      </c>
      <c r="O76" s="268">
        <f t="shared" si="40"/>
        <v>4</v>
      </c>
      <c r="P76" s="758"/>
      <c r="Q76" s="1101" t="s">
        <v>2259</v>
      </c>
      <c r="R76" s="1102"/>
      <c r="S76" s="1087">
        <v>0</v>
      </c>
      <c r="T76" s="1088" t="str">
        <f t="shared" si="20"/>
        <v>No hay Programación</v>
      </c>
      <c r="U76" s="856" t="str">
        <f t="shared" si="13"/>
        <v>De acuerdo con lo programado</v>
      </c>
      <c r="V76" s="1089"/>
      <c r="W76" s="576">
        <v>1</v>
      </c>
      <c r="X76" s="1088">
        <f t="shared" si="21"/>
        <v>0.5</v>
      </c>
      <c r="Y76" s="856" t="str">
        <f t="shared" si="5"/>
        <v>Atraso Leve</v>
      </c>
      <c r="Z76" s="577"/>
      <c r="AA76" s="576">
        <v>0</v>
      </c>
      <c r="AB76" s="1088" t="str">
        <f t="shared" si="22"/>
        <v>No hay Programación</v>
      </c>
      <c r="AC76" s="856" t="str">
        <f t="shared" si="7"/>
        <v>De acuerdo con lo programado</v>
      </c>
      <c r="AD76" s="577"/>
      <c r="AE76" s="576">
        <v>0</v>
      </c>
      <c r="AF76" s="551">
        <f t="shared" si="23"/>
        <v>0</v>
      </c>
      <c r="AG76" s="764" t="str">
        <f t="shared" si="9"/>
        <v>En riesgo en cumplimiento</v>
      </c>
      <c r="AH76" s="856"/>
      <c r="AI76" s="761">
        <f t="shared" si="24"/>
        <v>1</v>
      </c>
      <c r="AJ76" s="554">
        <f t="shared" si="25"/>
        <v>0.25</v>
      </c>
      <c r="AK76" s="764" t="str">
        <f t="shared" si="12"/>
        <v>En riesgo en cumplimiento</v>
      </c>
      <c r="AL76" s="1082" t="s">
        <v>2262</v>
      </c>
    </row>
    <row r="77" spans="1:38" ht="77.400000000000006" customHeight="1" thickTop="1" thickBot="1">
      <c r="A77" s="737">
        <f t="shared" si="19"/>
        <v>63</v>
      </c>
      <c r="B77" s="267">
        <v>0</v>
      </c>
      <c r="C77" s="267">
        <v>0</v>
      </c>
      <c r="D77" s="267">
        <v>0</v>
      </c>
      <c r="E77" s="756">
        <v>0</v>
      </c>
      <c r="F77" s="753" t="s">
        <v>2263</v>
      </c>
      <c r="G77" s="552" t="s">
        <v>2264</v>
      </c>
      <c r="H77" s="552" t="s">
        <v>2265</v>
      </c>
      <c r="I77" s="757">
        <v>80</v>
      </c>
      <c r="J77" s="757">
        <v>53</v>
      </c>
      <c r="K77" s="268">
        <f t="shared" si="38"/>
        <v>133</v>
      </c>
      <c r="L77" s="757">
        <v>35</v>
      </c>
      <c r="M77" s="757">
        <v>39</v>
      </c>
      <c r="N77" s="268">
        <f t="shared" si="39"/>
        <v>74</v>
      </c>
      <c r="O77" s="268">
        <f t="shared" si="40"/>
        <v>207</v>
      </c>
      <c r="P77" s="758"/>
      <c r="Q77" s="1101" t="s">
        <v>2266</v>
      </c>
      <c r="R77" s="1102"/>
      <c r="S77" s="1087">
        <v>92</v>
      </c>
      <c r="T77" s="1088">
        <f t="shared" ref="T77:T133" si="41">IF(S77="","No hay ejecución",IF(AND(I77=0),"No hay Programación", S77/I77))</f>
        <v>1.1499999999999999</v>
      </c>
      <c r="U77" s="856" t="str">
        <f t="shared" si="13"/>
        <v>De acuerdo con lo programado</v>
      </c>
      <c r="V77" s="1091" t="s">
        <v>2267</v>
      </c>
      <c r="W77" s="576">
        <v>43</v>
      </c>
      <c r="X77" s="1088">
        <f t="shared" ref="X77:X133" si="42">IF(W77="","No hay ejecución",IF(AND(J77=0),"No hay Programación", W77/J77))</f>
        <v>0.81132075471698117</v>
      </c>
      <c r="Y77" s="856" t="str">
        <f t="shared" si="5"/>
        <v>Atraso Leve</v>
      </c>
      <c r="Z77" s="577"/>
      <c r="AA77" s="576">
        <v>24</v>
      </c>
      <c r="AB77" s="1088">
        <f t="shared" ref="AB77:AB133" si="43">IF(AA77="","No hay ejecución",IF(AND(L77=0),"No hay Programación", AA77/L77))</f>
        <v>0.68571428571428572</v>
      </c>
      <c r="AC77" s="856" t="str">
        <f t="shared" si="7"/>
        <v>Atraso Leve</v>
      </c>
      <c r="AD77" s="577"/>
      <c r="AE77" s="576">
        <v>23</v>
      </c>
      <c r="AF77" s="551">
        <f t="shared" ref="AF77:AF133" si="44">IF(AE77="","No hay ejecución",IF(AND(M77=0),"No hay Programación", AE77/M77))</f>
        <v>0.58974358974358976</v>
      </c>
      <c r="AG77" s="764" t="str">
        <f t="shared" si="9"/>
        <v>Atraso Leve</v>
      </c>
      <c r="AH77" s="856"/>
      <c r="AI77" s="761">
        <f t="shared" ref="AI77:AI133" si="45">AE77+AA77+W77+S77</f>
        <v>182</v>
      </c>
      <c r="AJ77" s="554">
        <f t="shared" ref="AJ77:AJ133" si="46">IF(AI77="","No hay ejecución",IF(AND(O77=0),"No hay Programación", AI77/O77))</f>
        <v>0.87922705314009664</v>
      </c>
      <c r="AK77" s="764" t="str">
        <f t="shared" si="12"/>
        <v>Atraso Leve</v>
      </c>
      <c r="AL77" s="1016" t="s">
        <v>2268</v>
      </c>
    </row>
    <row r="78" spans="1:38" ht="77.400000000000006" customHeight="1" thickTop="1" thickBot="1">
      <c r="A78" s="737">
        <f t="shared" si="19"/>
        <v>64</v>
      </c>
      <c r="B78" s="267">
        <v>0</v>
      </c>
      <c r="C78" s="267">
        <v>0</v>
      </c>
      <c r="D78" s="267">
        <v>0</v>
      </c>
      <c r="E78" s="756">
        <v>0</v>
      </c>
      <c r="F78" s="753" t="s">
        <v>2263</v>
      </c>
      <c r="G78" s="552" t="s">
        <v>2269</v>
      </c>
      <c r="H78" s="552" t="s">
        <v>1336</v>
      </c>
      <c r="I78" s="552">
        <v>0</v>
      </c>
      <c r="J78" s="757">
        <v>5</v>
      </c>
      <c r="K78" s="268">
        <f t="shared" si="38"/>
        <v>5</v>
      </c>
      <c r="L78" s="552">
        <v>0</v>
      </c>
      <c r="M78" s="757">
        <v>3</v>
      </c>
      <c r="N78" s="268">
        <f t="shared" si="39"/>
        <v>3</v>
      </c>
      <c r="O78" s="268">
        <f t="shared" si="40"/>
        <v>8</v>
      </c>
      <c r="P78" s="758"/>
      <c r="Q78" s="1101" t="s">
        <v>2266</v>
      </c>
      <c r="R78" s="1102"/>
      <c r="S78" s="1087">
        <v>0</v>
      </c>
      <c r="T78" s="1088" t="str">
        <f t="shared" si="41"/>
        <v>No hay Programación</v>
      </c>
      <c r="U78" s="856" t="str">
        <f t="shared" si="13"/>
        <v>De acuerdo con lo programado</v>
      </c>
      <c r="V78" s="1089" t="s">
        <v>1927</v>
      </c>
      <c r="W78" s="576">
        <v>3</v>
      </c>
      <c r="X78" s="1088">
        <f t="shared" si="42"/>
        <v>0.6</v>
      </c>
      <c r="Y78" s="856" t="str">
        <f t="shared" si="5"/>
        <v>Atraso Leve</v>
      </c>
      <c r="Z78" s="577"/>
      <c r="AA78" s="576">
        <v>0</v>
      </c>
      <c r="AB78" s="1088" t="str">
        <f t="shared" si="43"/>
        <v>No hay Programación</v>
      </c>
      <c r="AC78" s="856" t="str">
        <f t="shared" si="7"/>
        <v>De acuerdo con lo programado</v>
      </c>
      <c r="AD78" s="577"/>
      <c r="AE78" s="576">
        <v>4</v>
      </c>
      <c r="AF78" s="551">
        <f t="shared" si="44"/>
        <v>1.3333333333333333</v>
      </c>
      <c r="AG78" s="764" t="str">
        <f t="shared" si="9"/>
        <v>De acuerdo con lo programado</v>
      </c>
      <c r="AH78" s="856"/>
      <c r="AI78" s="761">
        <f t="shared" si="45"/>
        <v>7</v>
      </c>
      <c r="AJ78" s="554">
        <f t="shared" si="46"/>
        <v>0.875</v>
      </c>
      <c r="AK78" s="764" t="str">
        <f t="shared" si="12"/>
        <v>Atraso Leve</v>
      </c>
      <c r="AL78" s="856" t="s">
        <v>2268</v>
      </c>
    </row>
    <row r="79" spans="1:38" ht="77.400000000000006" customHeight="1" thickTop="1" thickBot="1">
      <c r="A79" s="737">
        <f t="shared" si="19"/>
        <v>65</v>
      </c>
      <c r="B79" s="267">
        <v>0</v>
      </c>
      <c r="C79" s="267">
        <v>0</v>
      </c>
      <c r="D79" s="267">
        <v>0</v>
      </c>
      <c r="E79" s="756">
        <v>0</v>
      </c>
      <c r="F79" s="753" t="s">
        <v>2270</v>
      </c>
      <c r="G79" s="552" t="s">
        <v>2271</v>
      </c>
      <c r="H79" s="552" t="s">
        <v>1336</v>
      </c>
      <c r="I79" s="552">
        <v>0</v>
      </c>
      <c r="J79" s="757">
        <v>48</v>
      </c>
      <c r="K79" s="268">
        <f t="shared" si="38"/>
        <v>48</v>
      </c>
      <c r="L79" s="757">
        <v>25</v>
      </c>
      <c r="M79" s="757">
        <v>41</v>
      </c>
      <c r="N79" s="268">
        <f t="shared" si="39"/>
        <v>66</v>
      </c>
      <c r="O79" s="268">
        <f t="shared" si="40"/>
        <v>114</v>
      </c>
      <c r="P79" s="758"/>
      <c r="Q79" s="1101" t="s">
        <v>2266</v>
      </c>
      <c r="R79" s="1102"/>
      <c r="S79" s="1087">
        <v>0</v>
      </c>
      <c r="T79" s="1088" t="str">
        <f t="shared" si="41"/>
        <v>No hay Programación</v>
      </c>
      <c r="U79" s="856" t="str">
        <f t="shared" si="13"/>
        <v>De acuerdo con lo programado</v>
      </c>
      <c r="V79" s="1089" t="s">
        <v>1927</v>
      </c>
      <c r="W79" s="576">
        <v>34</v>
      </c>
      <c r="X79" s="1088">
        <f t="shared" si="42"/>
        <v>0.70833333333333337</v>
      </c>
      <c r="Y79" s="856" t="str">
        <f t="shared" ref="Y79:Y133" si="47">IF(X79="No hay ejecución","NA",IF(X79&gt;=90%,"De acuerdo con lo programado",IF(X79&gt;=50%,"Atraso Leve",IF(X79&lt;=49.99%,"En riesgo en cumplimiento"))))</f>
        <v>Atraso Leve</v>
      </c>
      <c r="Z79" s="577"/>
      <c r="AA79" s="576">
        <v>19</v>
      </c>
      <c r="AB79" s="1088">
        <f t="shared" si="43"/>
        <v>0.76</v>
      </c>
      <c r="AC79" s="856" t="str">
        <f t="shared" ref="AC79:AC133" si="48">IF(AB79="No hay ejecución","NA",IF(AB79&gt;=90%,"De acuerdo con lo programado",IF(AB79&gt;=50%,"Atraso Leve",IF(AB79&lt;=49.99%,"En riesgo en cumplimiento"))))</f>
        <v>Atraso Leve</v>
      </c>
      <c r="AD79" s="577"/>
      <c r="AE79" s="576">
        <v>23</v>
      </c>
      <c r="AF79" s="551">
        <f t="shared" si="44"/>
        <v>0.56097560975609762</v>
      </c>
      <c r="AG79" s="764" t="str">
        <f t="shared" ref="AG79:AG133" si="49">IF(AF79="No hay ejecución","NA",IF(AF79&gt;=90%,"De acuerdo con lo programado",IF(AF79&gt;=50%,"Atraso Leve",IF(AF79&lt;=49.99%,"En riesgo en cumplimiento"))))</f>
        <v>Atraso Leve</v>
      </c>
      <c r="AH79" s="856"/>
      <c r="AI79" s="761">
        <f t="shared" si="45"/>
        <v>76</v>
      </c>
      <c r="AJ79" s="554">
        <f t="shared" si="46"/>
        <v>0.66666666666666663</v>
      </c>
      <c r="AK79" s="764" t="str">
        <f t="shared" ref="AK79:AK133" si="50">IF(AJ79="No hay ejecución","NA",IF(AJ79&gt;=90%,"De acuerdo con lo programado",IF(AJ79&gt;=50%,"Atraso Leve",IF(AJ79&lt;=49.99%,"En riesgo en cumplimiento"))))</f>
        <v>Atraso Leve</v>
      </c>
      <c r="AL79" s="1016" t="s">
        <v>2272</v>
      </c>
    </row>
    <row r="80" spans="1:38" ht="77.400000000000006" customHeight="1" thickTop="1" thickBot="1">
      <c r="A80" s="737">
        <f t="shared" si="19"/>
        <v>66</v>
      </c>
      <c r="B80" s="267">
        <v>0</v>
      </c>
      <c r="C80" s="267">
        <v>0</v>
      </c>
      <c r="D80" s="267">
        <v>0</v>
      </c>
      <c r="E80" s="756">
        <v>0</v>
      </c>
      <c r="F80" s="753" t="s">
        <v>2270</v>
      </c>
      <c r="G80" s="552" t="s">
        <v>2273</v>
      </c>
      <c r="H80" s="552" t="s">
        <v>2265</v>
      </c>
      <c r="I80" s="757">
        <v>30</v>
      </c>
      <c r="J80" s="757">
        <v>6</v>
      </c>
      <c r="K80" s="268">
        <f t="shared" si="38"/>
        <v>36</v>
      </c>
      <c r="L80" s="757">
        <v>4</v>
      </c>
      <c r="M80" s="757">
        <v>20</v>
      </c>
      <c r="N80" s="268">
        <f t="shared" si="39"/>
        <v>24</v>
      </c>
      <c r="O80" s="268">
        <f t="shared" si="40"/>
        <v>60</v>
      </c>
      <c r="P80" s="758"/>
      <c r="Q80" s="1101" t="s">
        <v>2266</v>
      </c>
      <c r="R80" s="1102"/>
      <c r="S80" s="1087">
        <v>14</v>
      </c>
      <c r="T80" s="1088">
        <f t="shared" si="41"/>
        <v>0.46666666666666667</v>
      </c>
      <c r="U80" s="856" t="str">
        <f t="shared" ref="U80:U133" si="51">IF(T80="No hay ejecución","NA",IF(T80&gt;=90%,"De acuerdo con lo programado",IF(T80&gt;=50%,"Atraso Leve",IF(T80&lt;=49.99%,"En riesgo en cumplimiento"))))</f>
        <v>En riesgo en cumplimiento</v>
      </c>
      <c r="V80" s="1089" t="s">
        <v>1927</v>
      </c>
      <c r="W80" s="576">
        <v>21</v>
      </c>
      <c r="X80" s="1088">
        <f t="shared" si="42"/>
        <v>3.5</v>
      </c>
      <c r="Y80" s="856" t="str">
        <f t="shared" si="47"/>
        <v>De acuerdo con lo programado</v>
      </c>
      <c r="Z80" s="577"/>
      <c r="AA80" s="576">
        <v>4</v>
      </c>
      <c r="AB80" s="1088">
        <f t="shared" si="43"/>
        <v>1</v>
      </c>
      <c r="AC80" s="856" t="str">
        <f t="shared" si="48"/>
        <v>De acuerdo con lo programado</v>
      </c>
      <c r="AD80" s="577"/>
      <c r="AE80" s="576">
        <v>18</v>
      </c>
      <c r="AF80" s="551">
        <f t="shared" si="44"/>
        <v>0.9</v>
      </c>
      <c r="AG80" s="764" t="str">
        <f t="shared" si="49"/>
        <v>De acuerdo con lo programado</v>
      </c>
      <c r="AH80" s="856"/>
      <c r="AI80" s="761">
        <f t="shared" si="45"/>
        <v>57</v>
      </c>
      <c r="AJ80" s="554">
        <f t="shared" si="46"/>
        <v>0.95</v>
      </c>
      <c r="AK80" s="764" t="str">
        <f t="shared" si="50"/>
        <v>De acuerdo con lo programado</v>
      </c>
      <c r="AL80" s="856"/>
    </row>
    <row r="81" spans="1:38" ht="77.400000000000006" customHeight="1" thickTop="1" thickBot="1">
      <c r="A81" s="737">
        <f t="shared" ref="A81:A133" si="52">A80+1</f>
        <v>67</v>
      </c>
      <c r="B81" s="267">
        <v>0</v>
      </c>
      <c r="C81" s="267">
        <v>0</v>
      </c>
      <c r="D81" s="267">
        <v>0</v>
      </c>
      <c r="E81" s="756">
        <v>0</v>
      </c>
      <c r="F81" s="753" t="s">
        <v>2270</v>
      </c>
      <c r="G81" s="552" t="s">
        <v>2274</v>
      </c>
      <c r="H81" s="552" t="s">
        <v>2265</v>
      </c>
      <c r="I81" s="552">
        <v>0</v>
      </c>
      <c r="J81" s="757">
        <v>48</v>
      </c>
      <c r="K81" s="268">
        <f t="shared" si="38"/>
        <v>48</v>
      </c>
      <c r="L81" s="552">
        <v>0</v>
      </c>
      <c r="M81" s="757">
        <v>44</v>
      </c>
      <c r="N81" s="268">
        <f t="shared" si="39"/>
        <v>44</v>
      </c>
      <c r="O81" s="268">
        <f t="shared" si="40"/>
        <v>92</v>
      </c>
      <c r="P81" s="758"/>
      <c r="Q81" s="1101" t="s">
        <v>2266</v>
      </c>
      <c r="R81" s="1102"/>
      <c r="S81" s="1087">
        <v>0</v>
      </c>
      <c r="T81" s="1088" t="str">
        <f t="shared" si="41"/>
        <v>No hay Programación</v>
      </c>
      <c r="U81" s="856" t="str">
        <f t="shared" si="51"/>
        <v>De acuerdo con lo programado</v>
      </c>
      <c r="V81" s="1089" t="s">
        <v>1927</v>
      </c>
      <c r="W81" s="576">
        <v>29</v>
      </c>
      <c r="X81" s="1088">
        <f t="shared" si="42"/>
        <v>0.60416666666666663</v>
      </c>
      <c r="Y81" s="856" t="str">
        <f t="shared" si="47"/>
        <v>Atraso Leve</v>
      </c>
      <c r="Z81" s="577"/>
      <c r="AA81" s="576">
        <v>0</v>
      </c>
      <c r="AB81" s="1088" t="str">
        <f t="shared" si="43"/>
        <v>No hay Programación</v>
      </c>
      <c r="AC81" s="856" t="str">
        <f t="shared" si="48"/>
        <v>De acuerdo con lo programado</v>
      </c>
      <c r="AD81" s="577"/>
      <c r="AE81" s="576">
        <v>45</v>
      </c>
      <c r="AF81" s="551">
        <f t="shared" si="44"/>
        <v>1.0227272727272727</v>
      </c>
      <c r="AG81" s="764" t="str">
        <f t="shared" si="49"/>
        <v>De acuerdo con lo programado</v>
      </c>
      <c r="AH81" s="856"/>
      <c r="AI81" s="761">
        <f t="shared" si="45"/>
        <v>74</v>
      </c>
      <c r="AJ81" s="554">
        <f t="shared" si="46"/>
        <v>0.80434782608695654</v>
      </c>
      <c r="AK81" s="764" t="str">
        <f t="shared" si="50"/>
        <v>Atraso Leve</v>
      </c>
      <c r="AL81" s="856"/>
    </row>
    <row r="82" spans="1:38" ht="77.400000000000006" customHeight="1" thickTop="1" thickBot="1">
      <c r="A82" s="737">
        <f t="shared" si="52"/>
        <v>68</v>
      </c>
      <c r="B82" s="267">
        <v>0</v>
      </c>
      <c r="C82" s="267">
        <v>0</v>
      </c>
      <c r="D82" s="267">
        <v>0</v>
      </c>
      <c r="E82" s="756">
        <v>0</v>
      </c>
      <c r="F82" s="753" t="s">
        <v>2275</v>
      </c>
      <c r="G82" s="552" t="s">
        <v>170</v>
      </c>
      <c r="H82" s="552" t="s">
        <v>1336</v>
      </c>
      <c r="I82" s="552">
        <v>0</v>
      </c>
      <c r="J82" s="552">
        <v>0</v>
      </c>
      <c r="K82" s="268">
        <f t="shared" si="38"/>
        <v>0</v>
      </c>
      <c r="L82" s="757">
        <v>4</v>
      </c>
      <c r="M82" s="552">
        <v>0</v>
      </c>
      <c r="N82" s="268">
        <f t="shared" si="39"/>
        <v>4</v>
      </c>
      <c r="O82" s="268">
        <f t="shared" si="40"/>
        <v>4</v>
      </c>
      <c r="P82" s="758"/>
      <c r="Q82" s="1101" t="s">
        <v>2266</v>
      </c>
      <c r="R82" s="1102"/>
      <c r="S82" s="1087">
        <v>0</v>
      </c>
      <c r="T82" s="1088" t="str">
        <f t="shared" si="41"/>
        <v>No hay Programación</v>
      </c>
      <c r="U82" s="856" t="str">
        <f t="shared" si="51"/>
        <v>De acuerdo con lo programado</v>
      </c>
      <c r="V82" s="1089" t="s">
        <v>1927</v>
      </c>
      <c r="W82" s="576">
        <v>0</v>
      </c>
      <c r="X82" s="1088" t="str">
        <f t="shared" si="42"/>
        <v>No hay Programación</v>
      </c>
      <c r="Y82" s="856" t="str">
        <f t="shared" si="47"/>
        <v>De acuerdo con lo programado</v>
      </c>
      <c r="Z82" s="577"/>
      <c r="AA82" s="576">
        <v>3</v>
      </c>
      <c r="AB82" s="1088">
        <f t="shared" si="43"/>
        <v>0.75</v>
      </c>
      <c r="AC82" s="856" t="str">
        <f t="shared" si="48"/>
        <v>Atraso Leve</v>
      </c>
      <c r="AD82" s="577"/>
      <c r="AE82" s="576">
        <v>1</v>
      </c>
      <c r="AF82" s="551" t="str">
        <f t="shared" si="44"/>
        <v>No hay Programación</v>
      </c>
      <c r="AG82" s="764" t="str">
        <f t="shared" si="49"/>
        <v>De acuerdo con lo programado</v>
      </c>
      <c r="AH82" s="856"/>
      <c r="AI82" s="761">
        <f t="shared" si="45"/>
        <v>4</v>
      </c>
      <c r="AJ82" s="554">
        <f t="shared" si="46"/>
        <v>1</v>
      </c>
      <c r="AK82" s="764" t="str">
        <f t="shared" si="50"/>
        <v>De acuerdo con lo programado</v>
      </c>
      <c r="AL82" s="856"/>
    </row>
    <row r="83" spans="1:38" ht="77.400000000000006" customHeight="1" thickTop="1" thickBot="1">
      <c r="A83" s="737">
        <f t="shared" si="52"/>
        <v>69</v>
      </c>
      <c r="B83" s="267">
        <v>0</v>
      </c>
      <c r="C83" s="267">
        <v>0</v>
      </c>
      <c r="D83" s="267">
        <v>0</v>
      </c>
      <c r="E83" s="756">
        <v>0</v>
      </c>
      <c r="F83" s="753" t="s">
        <v>2276</v>
      </c>
      <c r="G83" s="552" t="s">
        <v>2277</v>
      </c>
      <c r="H83" s="552" t="s">
        <v>2278</v>
      </c>
      <c r="I83" s="552">
        <v>0</v>
      </c>
      <c r="J83" s="757">
        <v>51</v>
      </c>
      <c r="K83" s="268">
        <f t="shared" si="38"/>
        <v>51</v>
      </c>
      <c r="L83" s="552">
        <v>0</v>
      </c>
      <c r="M83" s="552">
        <v>0</v>
      </c>
      <c r="N83" s="268">
        <f t="shared" si="39"/>
        <v>0</v>
      </c>
      <c r="O83" s="268">
        <f t="shared" si="40"/>
        <v>51</v>
      </c>
      <c r="P83" s="758"/>
      <c r="Q83" s="1101" t="s">
        <v>2266</v>
      </c>
      <c r="R83" s="1102"/>
      <c r="S83" s="1087">
        <v>0</v>
      </c>
      <c r="T83" s="1088" t="str">
        <f t="shared" si="41"/>
        <v>No hay Programación</v>
      </c>
      <c r="U83" s="856" t="str">
        <f t="shared" si="51"/>
        <v>De acuerdo con lo programado</v>
      </c>
      <c r="V83" s="1089" t="s">
        <v>1927</v>
      </c>
      <c r="W83" s="576">
        <v>49</v>
      </c>
      <c r="X83" s="1088">
        <f t="shared" si="42"/>
        <v>0.96078431372549022</v>
      </c>
      <c r="Y83" s="856" t="str">
        <f t="shared" si="47"/>
        <v>De acuerdo con lo programado</v>
      </c>
      <c r="Z83" s="577"/>
      <c r="AA83" s="576">
        <v>1</v>
      </c>
      <c r="AB83" s="1088" t="str">
        <f t="shared" si="43"/>
        <v>No hay Programación</v>
      </c>
      <c r="AC83" s="856" t="str">
        <f t="shared" si="48"/>
        <v>De acuerdo con lo programado</v>
      </c>
      <c r="AD83" s="577"/>
      <c r="AE83" s="576">
        <v>0</v>
      </c>
      <c r="AF83" s="551" t="str">
        <f t="shared" si="44"/>
        <v>No hay Programación</v>
      </c>
      <c r="AG83" s="764" t="str">
        <f t="shared" si="49"/>
        <v>De acuerdo con lo programado</v>
      </c>
      <c r="AH83" s="856"/>
      <c r="AI83" s="761">
        <f t="shared" si="45"/>
        <v>50</v>
      </c>
      <c r="AJ83" s="554">
        <f t="shared" si="46"/>
        <v>0.98039215686274506</v>
      </c>
      <c r="AK83" s="764" t="str">
        <f t="shared" si="50"/>
        <v>De acuerdo con lo programado</v>
      </c>
      <c r="AL83" s="856"/>
    </row>
    <row r="84" spans="1:38" ht="77.400000000000006" customHeight="1" thickTop="1" thickBot="1">
      <c r="A84" s="737">
        <f t="shared" si="52"/>
        <v>70</v>
      </c>
      <c r="B84" s="267">
        <v>0</v>
      </c>
      <c r="C84" s="267">
        <v>0</v>
      </c>
      <c r="D84" s="267">
        <v>0</v>
      </c>
      <c r="E84" s="756">
        <v>0</v>
      </c>
      <c r="F84" s="753" t="s">
        <v>2276</v>
      </c>
      <c r="G84" s="552" t="s">
        <v>2279</v>
      </c>
      <c r="H84" s="552" t="s">
        <v>1336</v>
      </c>
      <c r="I84" s="552">
        <v>0</v>
      </c>
      <c r="J84" s="757">
        <v>14</v>
      </c>
      <c r="K84" s="268">
        <f t="shared" si="38"/>
        <v>14</v>
      </c>
      <c r="L84" s="757">
        <v>1</v>
      </c>
      <c r="M84" s="757">
        <v>1</v>
      </c>
      <c r="N84" s="268">
        <f t="shared" si="39"/>
        <v>2</v>
      </c>
      <c r="O84" s="268">
        <f t="shared" si="40"/>
        <v>16</v>
      </c>
      <c r="P84" s="758"/>
      <c r="Q84" s="1101" t="s">
        <v>2266</v>
      </c>
      <c r="R84" s="1102"/>
      <c r="S84" s="1087">
        <v>0</v>
      </c>
      <c r="T84" s="1088" t="str">
        <f t="shared" si="41"/>
        <v>No hay Programación</v>
      </c>
      <c r="U84" s="856" t="str">
        <f t="shared" si="51"/>
        <v>De acuerdo con lo programado</v>
      </c>
      <c r="V84" s="1089" t="s">
        <v>1927</v>
      </c>
      <c r="W84" s="576">
        <v>2</v>
      </c>
      <c r="X84" s="1088">
        <f t="shared" si="42"/>
        <v>0.14285714285714285</v>
      </c>
      <c r="Y84" s="856" t="str">
        <f t="shared" si="47"/>
        <v>En riesgo en cumplimiento</v>
      </c>
      <c r="Z84" s="577"/>
      <c r="AA84" s="576">
        <v>0</v>
      </c>
      <c r="AB84" s="1088">
        <f t="shared" si="43"/>
        <v>0</v>
      </c>
      <c r="AC84" s="856" t="str">
        <f t="shared" si="48"/>
        <v>En riesgo en cumplimiento</v>
      </c>
      <c r="AD84" s="577" t="s">
        <v>2280</v>
      </c>
      <c r="AE84" s="576">
        <v>14</v>
      </c>
      <c r="AF84" s="551">
        <f t="shared" si="44"/>
        <v>14</v>
      </c>
      <c r="AG84" s="764" t="str">
        <f t="shared" si="49"/>
        <v>De acuerdo con lo programado</v>
      </c>
      <c r="AH84" s="856"/>
      <c r="AI84" s="761">
        <f t="shared" si="45"/>
        <v>16</v>
      </c>
      <c r="AJ84" s="554">
        <f t="shared" si="46"/>
        <v>1</v>
      </c>
      <c r="AK84" s="764" t="str">
        <f t="shared" si="50"/>
        <v>De acuerdo con lo programado</v>
      </c>
      <c r="AL84" s="856"/>
    </row>
    <row r="85" spans="1:38" ht="77.400000000000006" customHeight="1" thickTop="1" thickBot="1">
      <c r="A85" s="737">
        <f t="shared" si="52"/>
        <v>71</v>
      </c>
      <c r="B85" s="267">
        <v>0</v>
      </c>
      <c r="C85" s="267">
        <v>0</v>
      </c>
      <c r="D85" s="267">
        <v>0</v>
      </c>
      <c r="E85" s="756">
        <v>0</v>
      </c>
      <c r="F85" s="753" t="s">
        <v>2281</v>
      </c>
      <c r="G85" s="552" t="s">
        <v>1992</v>
      </c>
      <c r="H85" s="552" t="s">
        <v>2282</v>
      </c>
      <c r="I85" s="552">
        <v>0</v>
      </c>
      <c r="J85" s="757">
        <v>2</v>
      </c>
      <c r="K85" s="268">
        <f t="shared" si="38"/>
        <v>2</v>
      </c>
      <c r="L85" s="757">
        <v>2</v>
      </c>
      <c r="M85" s="757">
        <v>2</v>
      </c>
      <c r="N85" s="268">
        <f t="shared" si="39"/>
        <v>4</v>
      </c>
      <c r="O85" s="268">
        <f t="shared" si="40"/>
        <v>6</v>
      </c>
      <c r="P85" s="758"/>
      <c r="Q85" s="1101" t="s">
        <v>2266</v>
      </c>
      <c r="R85" s="1102"/>
      <c r="S85" s="1087">
        <v>2</v>
      </c>
      <c r="T85" s="1088" t="str">
        <f t="shared" si="41"/>
        <v>No hay Programación</v>
      </c>
      <c r="U85" s="856" t="str">
        <f t="shared" si="51"/>
        <v>De acuerdo con lo programado</v>
      </c>
      <c r="V85" s="1089" t="s">
        <v>1927</v>
      </c>
      <c r="W85" s="576">
        <v>4</v>
      </c>
      <c r="X85" s="1088">
        <f t="shared" si="42"/>
        <v>2</v>
      </c>
      <c r="Y85" s="856" t="str">
        <f t="shared" si="47"/>
        <v>De acuerdo con lo programado</v>
      </c>
      <c r="Z85" s="577"/>
      <c r="AA85" s="576">
        <v>0</v>
      </c>
      <c r="AB85" s="1088">
        <f t="shared" si="43"/>
        <v>0</v>
      </c>
      <c r="AC85" s="856" t="str">
        <f t="shared" si="48"/>
        <v>En riesgo en cumplimiento</v>
      </c>
      <c r="AD85" s="577" t="s">
        <v>2280</v>
      </c>
      <c r="AE85" s="576">
        <v>0</v>
      </c>
      <c r="AF85" s="551">
        <f t="shared" si="44"/>
        <v>0</v>
      </c>
      <c r="AG85" s="764" t="str">
        <f t="shared" si="49"/>
        <v>En riesgo en cumplimiento</v>
      </c>
      <c r="AH85" s="856"/>
      <c r="AI85" s="761">
        <f t="shared" si="45"/>
        <v>6</v>
      </c>
      <c r="AJ85" s="554">
        <f t="shared" si="46"/>
        <v>1</v>
      </c>
      <c r="AK85" s="764" t="str">
        <f t="shared" si="50"/>
        <v>De acuerdo con lo programado</v>
      </c>
      <c r="AL85" s="856"/>
    </row>
    <row r="86" spans="1:38" ht="77.400000000000006" customHeight="1" thickTop="1" thickBot="1">
      <c r="A86" s="737">
        <f t="shared" si="52"/>
        <v>72</v>
      </c>
      <c r="B86" s="267">
        <v>0</v>
      </c>
      <c r="C86" s="267">
        <v>0</v>
      </c>
      <c r="D86" s="267">
        <v>0</v>
      </c>
      <c r="E86" s="756">
        <v>0</v>
      </c>
      <c r="F86" s="753" t="s">
        <v>2281</v>
      </c>
      <c r="G86" s="552" t="s">
        <v>2283</v>
      </c>
      <c r="H86" s="552" t="s">
        <v>1336</v>
      </c>
      <c r="I86" s="552">
        <v>0</v>
      </c>
      <c r="J86" s="552">
        <v>0</v>
      </c>
      <c r="K86" s="268">
        <f t="shared" si="38"/>
        <v>0</v>
      </c>
      <c r="L86" s="552">
        <v>0</v>
      </c>
      <c r="M86" s="757">
        <v>1</v>
      </c>
      <c r="N86" s="268">
        <f t="shared" si="39"/>
        <v>1</v>
      </c>
      <c r="O86" s="268">
        <f t="shared" si="40"/>
        <v>1</v>
      </c>
      <c r="P86" s="758"/>
      <c r="Q86" s="1101" t="s">
        <v>2266</v>
      </c>
      <c r="R86" s="1102"/>
      <c r="S86" s="1087">
        <v>0</v>
      </c>
      <c r="T86" s="1088" t="str">
        <f t="shared" si="41"/>
        <v>No hay Programación</v>
      </c>
      <c r="U86" s="856" t="str">
        <f t="shared" si="51"/>
        <v>De acuerdo con lo programado</v>
      </c>
      <c r="V86" s="1089" t="s">
        <v>1927</v>
      </c>
      <c r="W86" s="576">
        <v>0</v>
      </c>
      <c r="X86" s="1088" t="str">
        <f t="shared" si="42"/>
        <v>No hay Programación</v>
      </c>
      <c r="Y86" s="856" t="str">
        <f t="shared" si="47"/>
        <v>De acuerdo con lo programado</v>
      </c>
      <c r="Z86" s="577"/>
      <c r="AA86" s="576">
        <v>0</v>
      </c>
      <c r="AB86" s="1088" t="str">
        <f t="shared" si="43"/>
        <v>No hay Programación</v>
      </c>
      <c r="AC86" s="856" t="str">
        <f t="shared" si="48"/>
        <v>De acuerdo con lo programado</v>
      </c>
      <c r="AD86" s="577"/>
      <c r="AE86" s="576">
        <v>1</v>
      </c>
      <c r="AF86" s="551">
        <f t="shared" si="44"/>
        <v>1</v>
      </c>
      <c r="AG86" s="764" t="str">
        <f t="shared" si="49"/>
        <v>De acuerdo con lo programado</v>
      </c>
      <c r="AH86" s="856"/>
      <c r="AI86" s="761">
        <f t="shared" si="45"/>
        <v>1</v>
      </c>
      <c r="AJ86" s="554">
        <f t="shared" si="46"/>
        <v>1</v>
      </c>
      <c r="AK86" s="764" t="str">
        <f t="shared" si="50"/>
        <v>De acuerdo con lo programado</v>
      </c>
      <c r="AL86" s="856"/>
    </row>
    <row r="87" spans="1:38" ht="77.400000000000006" customHeight="1" thickTop="1" thickBot="1">
      <c r="A87" s="737">
        <f t="shared" si="52"/>
        <v>73</v>
      </c>
      <c r="B87" s="267">
        <v>0</v>
      </c>
      <c r="C87" s="267">
        <v>0</v>
      </c>
      <c r="D87" s="267">
        <v>0</v>
      </c>
      <c r="E87" s="756">
        <v>0</v>
      </c>
      <c r="F87" s="753" t="s">
        <v>2281</v>
      </c>
      <c r="G87" s="552" t="s">
        <v>2284</v>
      </c>
      <c r="H87" s="552" t="s">
        <v>2282</v>
      </c>
      <c r="I87" s="757">
        <v>3</v>
      </c>
      <c r="J87" s="757">
        <v>13</v>
      </c>
      <c r="K87" s="268">
        <f t="shared" si="38"/>
        <v>16</v>
      </c>
      <c r="L87" s="757">
        <v>13</v>
      </c>
      <c r="M87" s="757">
        <v>3</v>
      </c>
      <c r="N87" s="268">
        <f t="shared" si="39"/>
        <v>16</v>
      </c>
      <c r="O87" s="268">
        <f t="shared" si="40"/>
        <v>32</v>
      </c>
      <c r="P87" s="758"/>
      <c r="Q87" s="1101" t="s">
        <v>2266</v>
      </c>
      <c r="R87" s="1102"/>
      <c r="S87" s="1087">
        <v>1</v>
      </c>
      <c r="T87" s="1088">
        <f t="shared" si="41"/>
        <v>0.33333333333333331</v>
      </c>
      <c r="U87" s="856" t="str">
        <f t="shared" si="51"/>
        <v>En riesgo en cumplimiento</v>
      </c>
      <c r="V87" s="1089" t="s">
        <v>1927</v>
      </c>
      <c r="W87" s="576">
        <v>12</v>
      </c>
      <c r="X87" s="1088">
        <f t="shared" si="42"/>
        <v>0.92307692307692313</v>
      </c>
      <c r="Y87" s="856" t="str">
        <f t="shared" si="47"/>
        <v>De acuerdo con lo programado</v>
      </c>
      <c r="Z87" s="577"/>
      <c r="AA87" s="576">
        <v>10</v>
      </c>
      <c r="AB87" s="1088">
        <f t="shared" si="43"/>
        <v>0.76923076923076927</v>
      </c>
      <c r="AC87" s="856" t="str">
        <f t="shared" si="48"/>
        <v>Atraso Leve</v>
      </c>
      <c r="AD87" s="577"/>
      <c r="AE87" s="576">
        <v>0</v>
      </c>
      <c r="AF87" s="551">
        <f t="shared" si="44"/>
        <v>0</v>
      </c>
      <c r="AG87" s="764" t="str">
        <f t="shared" si="49"/>
        <v>En riesgo en cumplimiento</v>
      </c>
      <c r="AH87" s="856"/>
      <c r="AI87" s="761">
        <f t="shared" si="45"/>
        <v>23</v>
      </c>
      <c r="AJ87" s="554">
        <f t="shared" si="46"/>
        <v>0.71875</v>
      </c>
      <c r="AK87" s="764" t="str">
        <f t="shared" si="50"/>
        <v>Atraso Leve</v>
      </c>
      <c r="AL87" s="856"/>
    </row>
    <row r="88" spans="1:38" ht="77.400000000000006" customHeight="1" thickTop="1" thickBot="1">
      <c r="A88" s="737">
        <f t="shared" si="52"/>
        <v>74</v>
      </c>
      <c r="B88" s="267">
        <v>0</v>
      </c>
      <c r="C88" s="267">
        <v>0</v>
      </c>
      <c r="D88" s="267">
        <v>0</v>
      </c>
      <c r="E88" s="756">
        <v>0</v>
      </c>
      <c r="F88" s="753" t="s">
        <v>2281</v>
      </c>
      <c r="G88" s="552" t="s">
        <v>2285</v>
      </c>
      <c r="H88" s="552" t="s">
        <v>2282</v>
      </c>
      <c r="I88" s="552">
        <v>0</v>
      </c>
      <c r="J88" s="552">
        <v>0</v>
      </c>
      <c r="K88" s="268">
        <f t="shared" si="38"/>
        <v>0</v>
      </c>
      <c r="L88" s="757">
        <v>1</v>
      </c>
      <c r="M88" s="552">
        <v>0</v>
      </c>
      <c r="N88" s="268">
        <f t="shared" si="39"/>
        <v>1</v>
      </c>
      <c r="O88" s="268">
        <f t="shared" si="40"/>
        <v>1</v>
      </c>
      <c r="P88" s="758"/>
      <c r="Q88" s="1101" t="s">
        <v>2266</v>
      </c>
      <c r="R88" s="1102"/>
      <c r="S88" s="1087">
        <v>0</v>
      </c>
      <c r="T88" s="1088" t="str">
        <f t="shared" si="41"/>
        <v>No hay Programación</v>
      </c>
      <c r="U88" s="856" t="str">
        <f t="shared" si="51"/>
        <v>De acuerdo con lo programado</v>
      </c>
      <c r="V88" s="1089" t="s">
        <v>1927</v>
      </c>
      <c r="W88" s="576">
        <v>0</v>
      </c>
      <c r="X88" s="1088" t="str">
        <f t="shared" si="42"/>
        <v>No hay Programación</v>
      </c>
      <c r="Y88" s="856" t="str">
        <f t="shared" si="47"/>
        <v>De acuerdo con lo programado</v>
      </c>
      <c r="Z88" s="577"/>
      <c r="AA88" s="576">
        <v>0</v>
      </c>
      <c r="AB88" s="1088">
        <f t="shared" si="43"/>
        <v>0</v>
      </c>
      <c r="AC88" s="856" t="str">
        <f t="shared" si="48"/>
        <v>En riesgo en cumplimiento</v>
      </c>
      <c r="AD88" s="577" t="s">
        <v>2286</v>
      </c>
      <c r="AE88" s="576">
        <v>1</v>
      </c>
      <c r="AF88" s="551" t="str">
        <f t="shared" si="44"/>
        <v>No hay Programación</v>
      </c>
      <c r="AG88" s="764" t="str">
        <f t="shared" si="49"/>
        <v>De acuerdo con lo programado</v>
      </c>
      <c r="AH88" s="856"/>
      <c r="AI88" s="761">
        <f t="shared" si="45"/>
        <v>1</v>
      </c>
      <c r="AJ88" s="554">
        <f t="shared" si="46"/>
        <v>1</v>
      </c>
      <c r="AK88" s="764" t="str">
        <f t="shared" si="50"/>
        <v>De acuerdo con lo programado</v>
      </c>
      <c r="AL88" s="856"/>
    </row>
    <row r="89" spans="1:38" ht="77.400000000000006" customHeight="1" thickTop="1" thickBot="1">
      <c r="A89" s="737">
        <f t="shared" si="52"/>
        <v>75</v>
      </c>
      <c r="B89" s="267">
        <v>0</v>
      </c>
      <c r="C89" s="267">
        <v>0</v>
      </c>
      <c r="D89" s="267">
        <v>0</v>
      </c>
      <c r="E89" s="756">
        <v>0</v>
      </c>
      <c r="F89" s="753" t="s">
        <v>2281</v>
      </c>
      <c r="G89" s="552" t="s">
        <v>2287</v>
      </c>
      <c r="H89" s="552" t="s">
        <v>2288</v>
      </c>
      <c r="I89" s="552">
        <v>0</v>
      </c>
      <c r="J89" s="552">
        <v>0</v>
      </c>
      <c r="K89" s="268">
        <f t="shared" si="38"/>
        <v>0</v>
      </c>
      <c r="L89" s="757">
        <v>10</v>
      </c>
      <c r="M89" s="757">
        <v>10</v>
      </c>
      <c r="N89" s="268">
        <f t="shared" si="39"/>
        <v>20</v>
      </c>
      <c r="O89" s="268">
        <f t="shared" si="40"/>
        <v>20</v>
      </c>
      <c r="P89" s="758"/>
      <c r="Q89" s="1101" t="s">
        <v>2266</v>
      </c>
      <c r="R89" s="1102"/>
      <c r="S89" s="1087">
        <v>1</v>
      </c>
      <c r="T89" s="1088" t="str">
        <f t="shared" si="41"/>
        <v>No hay Programación</v>
      </c>
      <c r="U89" s="856" t="str">
        <f t="shared" si="51"/>
        <v>De acuerdo con lo programado</v>
      </c>
      <c r="V89" s="1089" t="s">
        <v>1927</v>
      </c>
      <c r="W89" s="576">
        <v>4</v>
      </c>
      <c r="X89" s="1088" t="str">
        <f t="shared" si="42"/>
        <v>No hay Programación</v>
      </c>
      <c r="Y89" s="856" t="str">
        <f t="shared" si="47"/>
        <v>De acuerdo con lo programado</v>
      </c>
      <c r="Z89" s="577"/>
      <c r="AA89" s="576">
        <v>5</v>
      </c>
      <c r="AB89" s="1088">
        <f t="shared" si="43"/>
        <v>0.5</v>
      </c>
      <c r="AC89" s="856" t="str">
        <f t="shared" si="48"/>
        <v>Atraso Leve</v>
      </c>
      <c r="AD89" s="577"/>
      <c r="AE89" s="576">
        <v>6</v>
      </c>
      <c r="AF89" s="551">
        <f t="shared" si="44"/>
        <v>0.6</v>
      </c>
      <c r="AG89" s="764" t="str">
        <f t="shared" si="49"/>
        <v>Atraso Leve</v>
      </c>
      <c r="AH89" s="856"/>
      <c r="AI89" s="761">
        <f t="shared" si="45"/>
        <v>16</v>
      </c>
      <c r="AJ89" s="554">
        <f t="shared" si="46"/>
        <v>0.8</v>
      </c>
      <c r="AK89" s="764" t="str">
        <f t="shared" si="50"/>
        <v>Atraso Leve</v>
      </c>
      <c r="AL89" s="1016" t="s">
        <v>2268</v>
      </c>
    </row>
    <row r="90" spans="1:38" ht="77.400000000000006" customHeight="1" thickTop="1" thickBot="1">
      <c r="A90" s="737">
        <f t="shared" si="52"/>
        <v>76</v>
      </c>
      <c r="B90" s="267">
        <v>0</v>
      </c>
      <c r="C90" s="267">
        <v>0</v>
      </c>
      <c r="D90" s="267">
        <v>0</v>
      </c>
      <c r="E90" s="756">
        <v>0</v>
      </c>
      <c r="F90" s="753" t="s">
        <v>2289</v>
      </c>
      <c r="G90" s="552" t="s">
        <v>2290</v>
      </c>
      <c r="H90" s="552" t="s">
        <v>1336</v>
      </c>
      <c r="I90" s="552">
        <v>0</v>
      </c>
      <c r="J90" s="757">
        <v>3</v>
      </c>
      <c r="K90" s="268">
        <f t="shared" si="38"/>
        <v>3</v>
      </c>
      <c r="L90" s="552">
        <v>0</v>
      </c>
      <c r="M90" s="757">
        <v>5</v>
      </c>
      <c r="N90" s="268">
        <f t="shared" si="39"/>
        <v>5</v>
      </c>
      <c r="O90" s="268">
        <f t="shared" si="40"/>
        <v>8</v>
      </c>
      <c r="P90" s="758"/>
      <c r="Q90" s="1101" t="s">
        <v>2266</v>
      </c>
      <c r="R90" s="1102"/>
      <c r="S90" s="1087">
        <v>0</v>
      </c>
      <c r="T90" s="1088" t="str">
        <f t="shared" si="41"/>
        <v>No hay Programación</v>
      </c>
      <c r="U90" s="856" t="str">
        <f t="shared" si="51"/>
        <v>De acuerdo con lo programado</v>
      </c>
      <c r="V90" s="1089" t="s">
        <v>1927</v>
      </c>
      <c r="W90" s="576">
        <v>2</v>
      </c>
      <c r="X90" s="1088">
        <f t="shared" si="42"/>
        <v>0.66666666666666663</v>
      </c>
      <c r="Y90" s="856" t="str">
        <f t="shared" si="47"/>
        <v>Atraso Leve</v>
      </c>
      <c r="Z90" s="577"/>
      <c r="AA90" s="576">
        <v>1</v>
      </c>
      <c r="AB90" s="1088" t="str">
        <f t="shared" si="43"/>
        <v>No hay Programación</v>
      </c>
      <c r="AC90" s="856" t="str">
        <f t="shared" si="48"/>
        <v>De acuerdo con lo programado</v>
      </c>
      <c r="AD90" s="577"/>
      <c r="AE90" s="576">
        <v>3</v>
      </c>
      <c r="AF90" s="551">
        <f t="shared" si="44"/>
        <v>0.6</v>
      </c>
      <c r="AG90" s="764" t="str">
        <f t="shared" si="49"/>
        <v>Atraso Leve</v>
      </c>
      <c r="AH90" s="856"/>
      <c r="AI90" s="761">
        <f t="shared" si="45"/>
        <v>6</v>
      </c>
      <c r="AJ90" s="554">
        <f t="shared" si="46"/>
        <v>0.75</v>
      </c>
      <c r="AK90" s="764" t="str">
        <f t="shared" si="50"/>
        <v>Atraso Leve</v>
      </c>
      <c r="AL90" s="856" t="s">
        <v>2268</v>
      </c>
    </row>
    <row r="91" spans="1:38" ht="77.400000000000006" customHeight="1" thickTop="1" thickBot="1">
      <c r="A91" s="737">
        <f t="shared" si="52"/>
        <v>77</v>
      </c>
      <c r="B91" s="267">
        <v>0</v>
      </c>
      <c r="C91" s="267">
        <v>0</v>
      </c>
      <c r="D91" s="267">
        <v>0</v>
      </c>
      <c r="E91" s="756">
        <v>0</v>
      </c>
      <c r="F91" s="753" t="s">
        <v>2291</v>
      </c>
      <c r="G91" s="552" t="s">
        <v>2292</v>
      </c>
      <c r="H91" s="552" t="s">
        <v>2278</v>
      </c>
      <c r="I91" s="552">
        <v>0</v>
      </c>
      <c r="J91" s="757">
        <v>1</v>
      </c>
      <c r="K91" s="268">
        <f t="shared" si="38"/>
        <v>1</v>
      </c>
      <c r="L91" s="757">
        <v>1</v>
      </c>
      <c r="M91" s="552">
        <v>0</v>
      </c>
      <c r="N91" s="268">
        <f t="shared" si="39"/>
        <v>1</v>
      </c>
      <c r="O91" s="268">
        <f t="shared" si="40"/>
        <v>2</v>
      </c>
      <c r="P91" s="758"/>
      <c r="Q91" s="1101" t="s">
        <v>2266</v>
      </c>
      <c r="R91" s="1102"/>
      <c r="S91" s="1087">
        <v>1</v>
      </c>
      <c r="T91" s="1088" t="str">
        <f t="shared" si="41"/>
        <v>No hay Programación</v>
      </c>
      <c r="U91" s="856" t="str">
        <f t="shared" si="51"/>
        <v>De acuerdo con lo programado</v>
      </c>
      <c r="V91" s="1089" t="s">
        <v>1927</v>
      </c>
      <c r="W91" s="576">
        <v>0</v>
      </c>
      <c r="X91" s="1088">
        <f t="shared" si="42"/>
        <v>0</v>
      </c>
      <c r="Y91" s="856" t="str">
        <f t="shared" si="47"/>
        <v>En riesgo en cumplimiento</v>
      </c>
      <c r="Z91" s="577"/>
      <c r="AA91" s="576">
        <v>1</v>
      </c>
      <c r="AB91" s="1088">
        <f t="shared" si="43"/>
        <v>1</v>
      </c>
      <c r="AC91" s="856" t="str">
        <f t="shared" si="48"/>
        <v>De acuerdo con lo programado</v>
      </c>
      <c r="AD91" s="577"/>
      <c r="AE91" s="576">
        <v>0</v>
      </c>
      <c r="AF91" s="551" t="str">
        <f t="shared" si="44"/>
        <v>No hay Programación</v>
      </c>
      <c r="AG91" s="764" t="str">
        <f t="shared" si="49"/>
        <v>De acuerdo con lo programado</v>
      </c>
      <c r="AH91" s="856"/>
      <c r="AI91" s="761">
        <f t="shared" si="45"/>
        <v>2</v>
      </c>
      <c r="AJ91" s="554">
        <f t="shared" si="46"/>
        <v>1</v>
      </c>
      <c r="AK91" s="764" t="str">
        <f t="shared" si="50"/>
        <v>De acuerdo con lo programado</v>
      </c>
      <c r="AL91" s="856"/>
    </row>
    <row r="92" spans="1:38" ht="77.400000000000006" customHeight="1" thickTop="1" thickBot="1">
      <c r="A92" s="737">
        <f t="shared" si="52"/>
        <v>78</v>
      </c>
      <c r="B92" s="267">
        <v>0</v>
      </c>
      <c r="C92" s="267">
        <v>0</v>
      </c>
      <c r="D92" s="267">
        <v>0</v>
      </c>
      <c r="E92" s="756">
        <v>0</v>
      </c>
      <c r="F92" s="753" t="s">
        <v>2291</v>
      </c>
      <c r="G92" s="552" t="s">
        <v>2292</v>
      </c>
      <c r="H92" s="552" t="s">
        <v>1336</v>
      </c>
      <c r="I92" s="552">
        <v>0</v>
      </c>
      <c r="J92" s="757">
        <v>1</v>
      </c>
      <c r="K92" s="268">
        <f t="shared" si="38"/>
        <v>1</v>
      </c>
      <c r="L92" s="757">
        <v>1</v>
      </c>
      <c r="M92" s="552">
        <v>0</v>
      </c>
      <c r="N92" s="268">
        <f t="shared" si="39"/>
        <v>1</v>
      </c>
      <c r="O92" s="268">
        <f t="shared" si="40"/>
        <v>2</v>
      </c>
      <c r="P92" s="758"/>
      <c r="Q92" s="1101" t="s">
        <v>2266</v>
      </c>
      <c r="R92" s="1102"/>
      <c r="S92" s="1087">
        <v>1</v>
      </c>
      <c r="T92" s="1088" t="str">
        <f t="shared" si="41"/>
        <v>No hay Programación</v>
      </c>
      <c r="U92" s="856" t="str">
        <f t="shared" si="51"/>
        <v>De acuerdo con lo programado</v>
      </c>
      <c r="V92" s="1089" t="s">
        <v>1927</v>
      </c>
      <c r="W92" s="576">
        <v>0</v>
      </c>
      <c r="X92" s="1088">
        <f t="shared" si="42"/>
        <v>0</v>
      </c>
      <c r="Y92" s="856" t="str">
        <f t="shared" si="47"/>
        <v>En riesgo en cumplimiento</v>
      </c>
      <c r="Z92" s="577"/>
      <c r="AA92" s="576">
        <v>1</v>
      </c>
      <c r="AB92" s="1088">
        <f t="shared" si="43"/>
        <v>1</v>
      </c>
      <c r="AC92" s="856" t="str">
        <f t="shared" si="48"/>
        <v>De acuerdo con lo programado</v>
      </c>
      <c r="AD92" s="577"/>
      <c r="AE92" s="576">
        <v>0</v>
      </c>
      <c r="AF92" s="551" t="str">
        <f t="shared" si="44"/>
        <v>No hay Programación</v>
      </c>
      <c r="AG92" s="764" t="str">
        <f t="shared" si="49"/>
        <v>De acuerdo con lo programado</v>
      </c>
      <c r="AH92" s="856"/>
      <c r="AI92" s="761">
        <f t="shared" si="45"/>
        <v>2</v>
      </c>
      <c r="AJ92" s="554">
        <f t="shared" si="46"/>
        <v>1</v>
      </c>
      <c r="AK92" s="764" t="str">
        <f t="shared" si="50"/>
        <v>De acuerdo con lo programado</v>
      </c>
      <c r="AL92" s="856"/>
    </row>
    <row r="93" spans="1:38" ht="77.400000000000006" customHeight="1" thickTop="1" thickBot="1">
      <c r="A93" s="737">
        <f t="shared" si="52"/>
        <v>79</v>
      </c>
      <c r="B93" s="267">
        <v>0</v>
      </c>
      <c r="C93" s="267">
        <v>0</v>
      </c>
      <c r="D93" s="267">
        <v>0</v>
      </c>
      <c r="E93" s="756">
        <v>0</v>
      </c>
      <c r="F93" s="753" t="s">
        <v>2291</v>
      </c>
      <c r="G93" s="552" t="s">
        <v>2293</v>
      </c>
      <c r="H93" s="552" t="s">
        <v>2294</v>
      </c>
      <c r="I93" s="757">
        <v>2</v>
      </c>
      <c r="J93" s="757">
        <v>3</v>
      </c>
      <c r="K93" s="268">
        <f t="shared" si="38"/>
        <v>5</v>
      </c>
      <c r="L93" s="757">
        <v>3</v>
      </c>
      <c r="M93" s="757">
        <v>2</v>
      </c>
      <c r="N93" s="268">
        <f t="shared" si="39"/>
        <v>5</v>
      </c>
      <c r="O93" s="268">
        <f t="shared" si="40"/>
        <v>10</v>
      </c>
      <c r="P93" s="758"/>
      <c r="Q93" s="1101" t="s">
        <v>2266</v>
      </c>
      <c r="R93" s="1102"/>
      <c r="S93" s="1087">
        <v>2</v>
      </c>
      <c r="T93" s="1088">
        <f t="shared" si="41"/>
        <v>1</v>
      </c>
      <c r="U93" s="856" t="str">
        <f t="shared" si="51"/>
        <v>De acuerdo con lo programado</v>
      </c>
      <c r="V93" s="1089" t="s">
        <v>1927</v>
      </c>
      <c r="W93" s="576">
        <v>0</v>
      </c>
      <c r="X93" s="1088">
        <f t="shared" si="42"/>
        <v>0</v>
      </c>
      <c r="Y93" s="856" t="str">
        <f t="shared" si="47"/>
        <v>En riesgo en cumplimiento</v>
      </c>
      <c r="Z93" s="577"/>
      <c r="AA93" s="576">
        <v>3</v>
      </c>
      <c r="AB93" s="1088">
        <f t="shared" si="43"/>
        <v>1</v>
      </c>
      <c r="AC93" s="856" t="str">
        <f t="shared" si="48"/>
        <v>De acuerdo con lo programado</v>
      </c>
      <c r="AD93" s="577"/>
      <c r="AE93" s="576">
        <v>4</v>
      </c>
      <c r="AF93" s="551">
        <f t="shared" si="44"/>
        <v>2</v>
      </c>
      <c r="AG93" s="764" t="str">
        <f t="shared" si="49"/>
        <v>De acuerdo con lo programado</v>
      </c>
      <c r="AH93" s="856"/>
      <c r="AI93" s="761">
        <f t="shared" si="45"/>
        <v>9</v>
      </c>
      <c r="AJ93" s="554">
        <f t="shared" si="46"/>
        <v>0.9</v>
      </c>
      <c r="AK93" s="764" t="str">
        <f t="shared" si="50"/>
        <v>De acuerdo con lo programado</v>
      </c>
      <c r="AL93" s="856"/>
    </row>
    <row r="94" spans="1:38" ht="77.400000000000006" customHeight="1" thickTop="1" thickBot="1">
      <c r="A94" s="737">
        <f t="shared" si="52"/>
        <v>80</v>
      </c>
      <c r="B94" s="267">
        <v>0</v>
      </c>
      <c r="C94" s="267">
        <v>0</v>
      </c>
      <c r="D94" s="267">
        <v>0</v>
      </c>
      <c r="E94" s="756">
        <v>0</v>
      </c>
      <c r="F94" s="753" t="s">
        <v>2291</v>
      </c>
      <c r="G94" s="552" t="s">
        <v>2295</v>
      </c>
      <c r="H94" s="552" t="s">
        <v>2294</v>
      </c>
      <c r="I94" s="757">
        <v>3</v>
      </c>
      <c r="J94" s="757">
        <v>3</v>
      </c>
      <c r="K94" s="268">
        <f t="shared" si="38"/>
        <v>6</v>
      </c>
      <c r="L94" s="757">
        <v>3</v>
      </c>
      <c r="M94" s="757">
        <v>3</v>
      </c>
      <c r="N94" s="268">
        <f t="shared" si="39"/>
        <v>6</v>
      </c>
      <c r="O94" s="268">
        <f t="shared" si="40"/>
        <v>12</v>
      </c>
      <c r="P94" s="758"/>
      <c r="Q94" s="1101" t="s">
        <v>2266</v>
      </c>
      <c r="R94" s="1102"/>
      <c r="S94" s="1087">
        <v>3</v>
      </c>
      <c r="T94" s="1088">
        <f t="shared" si="41"/>
        <v>1</v>
      </c>
      <c r="U94" s="856" t="str">
        <f t="shared" si="51"/>
        <v>De acuerdo con lo programado</v>
      </c>
      <c r="V94" s="1089" t="s">
        <v>1927</v>
      </c>
      <c r="W94" s="576">
        <v>3</v>
      </c>
      <c r="X94" s="1088">
        <f t="shared" si="42"/>
        <v>1</v>
      </c>
      <c r="Y94" s="856" t="str">
        <f t="shared" si="47"/>
        <v>De acuerdo con lo programado</v>
      </c>
      <c r="Z94" s="577"/>
      <c r="AA94" s="576">
        <v>3</v>
      </c>
      <c r="AB94" s="1088">
        <f t="shared" si="43"/>
        <v>1</v>
      </c>
      <c r="AC94" s="856" t="str">
        <f t="shared" si="48"/>
        <v>De acuerdo con lo programado</v>
      </c>
      <c r="AD94" s="577"/>
      <c r="AE94" s="576">
        <v>3</v>
      </c>
      <c r="AF94" s="551">
        <f t="shared" si="44"/>
        <v>1</v>
      </c>
      <c r="AG94" s="764" t="str">
        <f t="shared" si="49"/>
        <v>De acuerdo con lo programado</v>
      </c>
      <c r="AH94" s="856"/>
      <c r="AI94" s="761">
        <f t="shared" si="45"/>
        <v>12</v>
      </c>
      <c r="AJ94" s="554">
        <f t="shared" si="46"/>
        <v>1</v>
      </c>
      <c r="AK94" s="764" t="str">
        <f t="shared" si="50"/>
        <v>De acuerdo con lo programado</v>
      </c>
      <c r="AL94" s="856"/>
    </row>
    <row r="95" spans="1:38" ht="77.400000000000006" customHeight="1" thickTop="1" thickBot="1">
      <c r="A95" s="737">
        <f t="shared" si="52"/>
        <v>81</v>
      </c>
      <c r="B95" s="267">
        <v>0</v>
      </c>
      <c r="C95" s="267">
        <v>0</v>
      </c>
      <c r="D95" s="267">
        <v>0</v>
      </c>
      <c r="E95" s="756">
        <v>0</v>
      </c>
      <c r="F95" s="753" t="s">
        <v>2291</v>
      </c>
      <c r="G95" s="552" t="s">
        <v>2296</v>
      </c>
      <c r="H95" s="552" t="s">
        <v>2294</v>
      </c>
      <c r="I95" s="757">
        <v>2</v>
      </c>
      <c r="J95" s="757">
        <v>3</v>
      </c>
      <c r="K95" s="268">
        <f t="shared" si="38"/>
        <v>5</v>
      </c>
      <c r="L95" s="757">
        <v>3</v>
      </c>
      <c r="M95" s="757">
        <v>2</v>
      </c>
      <c r="N95" s="268">
        <f t="shared" si="39"/>
        <v>5</v>
      </c>
      <c r="O95" s="268">
        <f t="shared" si="40"/>
        <v>10</v>
      </c>
      <c r="P95" s="758"/>
      <c r="Q95" s="1101" t="s">
        <v>2266</v>
      </c>
      <c r="R95" s="1102"/>
      <c r="S95" s="1087">
        <v>2</v>
      </c>
      <c r="T95" s="1088">
        <f t="shared" si="41"/>
        <v>1</v>
      </c>
      <c r="U95" s="856" t="str">
        <f t="shared" si="51"/>
        <v>De acuerdo con lo programado</v>
      </c>
      <c r="V95" s="1089" t="s">
        <v>1927</v>
      </c>
      <c r="W95" s="576">
        <v>4</v>
      </c>
      <c r="X95" s="1088">
        <f t="shared" si="42"/>
        <v>1.3333333333333333</v>
      </c>
      <c r="Y95" s="856" t="str">
        <f t="shared" si="47"/>
        <v>De acuerdo con lo programado</v>
      </c>
      <c r="Z95" s="577"/>
      <c r="AA95" s="576">
        <v>2</v>
      </c>
      <c r="AB95" s="1088">
        <f t="shared" si="43"/>
        <v>0.66666666666666663</v>
      </c>
      <c r="AC95" s="856" t="str">
        <f t="shared" si="48"/>
        <v>Atraso Leve</v>
      </c>
      <c r="AD95" s="577"/>
      <c r="AE95" s="576">
        <v>2</v>
      </c>
      <c r="AF95" s="551">
        <f t="shared" si="44"/>
        <v>1</v>
      </c>
      <c r="AG95" s="764" t="str">
        <f t="shared" si="49"/>
        <v>De acuerdo con lo programado</v>
      </c>
      <c r="AH95" s="856"/>
      <c r="AI95" s="761">
        <f t="shared" si="45"/>
        <v>10</v>
      </c>
      <c r="AJ95" s="554">
        <f t="shared" si="46"/>
        <v>1</v>
      </c>
      <c r="AK95" s="764" t="str">
        <f t="shared" si="50"/>
        <v>De acuerdo con lo programado</v>
      </c>
      <c r="AL95" s="856"/>
    </row>
    <row r="96" spans="1:38" ht="77.400000000000006" customHeight="1" thickTop="1" thickBot="1">
      <c r="A96" s="737">
        <f t="shared" si="52"/>
        <v>82</v>
      </c>
      <c r="B96" s="267">
        <v>0</v>
      </c>
      <c r="C96" s="267">
        <v>0</v>
      </c>
      <c r="D96" s="267">
        <v>0</v>
      </c>
      <c r="E96" s="756">
        <v>0</v>
      </c>
      <c r="F96" s="753" t="s">
        <v>2291</v>
      </c>
      <c r="G96" s="552" t="s">
        <v>2297</v>
      </c>
      <c r="H96" s="552" t="s">
        <v>2294</v>
      </c>
      <c r="I96" s="552">
        <v>0</v>
      </c>
      <c r="J96" s="757">
        <v>1</v>
      </c>
      <c r="K96" s="268">
        <f t="shared" si="38"/>
        <v>1</v>
      </c>
      <c r="L96" s="552">
        <v>0</v>
      </c>
      <c r="M96" s="552">
        <v>0</v>
      </c>
      <c r="N96" s="268">
        <f t="shared" si="39"/>
        <v>0</v>
      </c>
      <c r="O96" s="268">
        <f t="shared" si="40"/>
        <v>1</v>
      </c>
      <c r="P96" s="758"/>
      <c r="Q96" s="1101" t="s">
        <v>2266</v>
      </c>
      <c r="R96" s="1102"/>
      <c r="S96" s="1087">
        <v>0</v>
      </c>
      <c r="T96" s="1088" t="str">
        <f t="shared" si="41"/>
        <v>No hay Programación</v>
      </c>
      <c r="U96" s="856" t="str">
        <f t="shared" si="51"/>
        <v>De acuerdo con lo programado</v>
      </c>
      <c r="V96" s="1089" t="s">
        <v>1927</v>
      </c>
      <c r="W96" s="576">
        <v>0</v>
      </c>
      <c r="X96" s="1088">
        <f t="shared" si="42"/>
        <v>0</v>
      </c>
      <c r="Y96" s="856" t="str">
        <f t="shared" si="47"/>
        <v>En riesgo en cumplimiento</v>
      </c>
      <c r="Z96" s="577"/>
      <c r="AA96" s="576">
        <v>0</v>
      </c>
      <c r="AB96" s="1088" t="str">
        <f t="shared" si="43"/>
        <v>No hay Programación</v>
      </c>
      <c r="AC96" s="856" t="str">
        <f t="shared" si="48"/>
        <v>De acuerdo con lo programado</v>
      </c>
      <c r="AD96" s="577" t="s">
        <v>2280</v>
      </c>
      <c r="AE96" s="576">
        <v>1</v>
      </c>
      <c r="AF96" s="551" t="str">
        <f t="shared" si="44"/>
        <v>No hay Programación</v>
      </c>
      <c r="AG96" s="764" t="str">
        <f t="shared" si="49"/>
        <v>De acuerdo con lo programado</v>
      </c>
      <c r="AH96" s="856"/>
      <c r="AI96" s="761">
        <f t="shared" si="45"/>
        <v>1</v>
      </c>
      <c r="AJ96" s="554">
        <f t="shared" si="46"/>
        <v>1</v>
      </c>
      <c r="AK96" s="764" t="str">
        <f t="shared" si="50"/>
        <v>De acuerdo con lo programado</v>
      </c>
      <c r="AL96" s="856"/>
    </row>
    <row r="97" spans="1:38" ht="77.400000000000006" customHeight="1" thickTop="1" thickBot="1">
      <c r="A97" s="737">
        <f t="shared" si="52"/>
        <v>83</v>
      </c>
      <c r="B97" s="267">
        <v>0</v>
      </c>
      <c r="C97" s="267">
        <v>0</v>
      </c>
      <c r="D97" s="267">
        <v>0</v>
      </c>
      <c r="E97" s="756">
        <v>0</v>
      </c>
      <c r="F97" s="753" t="s">
        <v>2291</v>
      </c>
      <c r="G97" s="552" t="s">
        <v>2298</v>
      </c>
      <c r="H97" s="552" t="s">
        <v>2294</v>
      </c>
      <c r="I97" s="757">
        <v>8</v>
      </c>
      <c r="J97" s="757">
        <v>11</v>
      </c>
      <c r="K97" s="268">
        <f t="shared" si="38"/>
        <v>19</v>
      </c>
      <c r="L97" s="757">
        <v>9</v>
      </c>
      <c r="M97" s="757">
        <v>8</v>
      </c>
      <c r="N97" s="268">
        <f t="shared" si="39"/>
        <v>17</v>
      </c>
      <c r="O97" s="268">
        <f t="shared" si="40"/>
        <v>36</v>
      </c>
      <c r="P97" s="758"/>
      <c r="Q97" s="1101" t="s">
        <v>2266</v>
      </c>
      <c r="R97" s="1102"/>
      <c r="S97" s="1087">
        <v>6</v>
      </c>
      <c r="T97" s="1088">
        <f t="shared" si="41"/>
        <v>0.75</v>
      </c>
      <c r="U97" s="856" t="str">
        <f t="shared" si="51"/>
        <v>Atraso Leve</v>
      </c>
      <c r="V97" s="1089" t="s">
        <v>1927</v>
      </c>
      <c r="W97" s="576">
        <v>19</v>
      </c>
      <c r="X97" s="1088">
        <f t="shared" si="42"/>
        <v>1.7272727272727273</v>
      </c>
      <c r="Y97" s="856" t="str">
        <f t="shared" si="47"/>
        <v>De acuerdo con lo programado</v>
      </c>
      <c r="Z97" s="577"/>
      <c r="AA97" s="576">
        <v>13</v>
      </c>
      <c r="AB97" s="1088">
        <f t="shared" si="43"/>
        <v>1.4444444444444444</v>
      </c>
      <c r="AC97" s="856" t="str">
        <f t="shared" si="48"/>
        <v>De acuerdo con lo programado</v>
      </c>
      <c r="AD97" s="577"/>
      <c r="AE97" s="576">
        <v>0</v>
      </c>
      <c r="AF97" s="551">
        <f t="shared" si="44"/>
        <v>0</v>
      </c>
      <c r="AG97" s="764" t="str">
        <f t="shared" si="49"/>
        <v>En riesgo en cumplimiento</v>
      </c>
      <c r="AH97" s="856"/>
      <c r="AI97" s="761">
        <f t="shared" si="45"/>
        <v>38</v>
      </c>
      <c r="AJ97" s="554">
        <f t="shared" si="46"/>
        <v>1.0555555555555556</v>
      </c>
      <c r="AK97" s="764" t="str">
        <f t="shared" si="50"/>
        <v>De acuerdo con lo programado</v>
      </c>
      <c r="AL97" s="856"/>
    </row>
    <row r="98" spans="1:38" ht="77.400000000000006" customHeight="1" thickTop="1" thickBot="1">
      <c r="A98" s="737">
        <f t="shared" si="52"/>
        <v>84</v>
      </c>
      <c r="B98" s="267">
        <v>0</v>
      </c>
      <c r="C98" s="267">
        <v>0</v>
      </c>
      <c r="D98" s="267">
        <v>0</v>
      </c>
      <c r="E98" s="756">
        <v>0</v>
      </c>
      <c r="F98" s="753" t="s">
        <v>2291</v>
      </c>
      <c r="G98" s="552" t="s">
        <v>2299</v>
      </c>
      <c r="H98" s="552" t="s">
        <v>1336</v>
      </c>
      <c r="I98" s="552">
        <v>0</v>
      </c>
      <c r="J98" s="552">
        <v>0</v>
      </c>
      <c r="K98" s="268">
        <f t="shared" si="38"/>
        <v>0</v>
      </c>
      <c r="L98" s="552">
        <v>0</v>
      </c>
      <c r="M98" s="757">
        <v>1</v>
      </c>
      <c r="N98" s="268">
        <f t="shared" si="39"/>
        <v>1</v>
      </c>
      <c r="O98" s="268">
        <f t="shared" si="40"/>
        <v>1</v>
      </c>
      <c r="P98" s="758"/>
      <c r="Q98" s="1101" t="s">
        <v>2266</v>
      </c>
      <c r="R98" s="1102"/>
      <c r="S98" s="1087">
        <v>0</v>
      </c>
      <c r="T98" s="1088" t="str">
        <f t="shared" si="41"/>
        <v>No hay Programación</v>
      </c>
      <c r="U98" s="856" t="str">
        <f t="shared" si="51"/>
        <v>De acuerdo con lo programado</v>
      </c>
      <c r="V98" s="1089" t="s">
        <v>1927</v>
      </c>
      <c r="W98" s="576">
        <v>0</v>
      </c>
      <c r="X98" s="1088" t="str">
        <f t="shared" si="42"/>
        <v>No hay Programación</v>
      </c>
      <c r="Y98" s="856" t="str">
        <f t="shared" si="47"/>
        <v>De acuerdo con lo programado</v>
      </c>
      <c r="Z98" s="577"/>
      <c r="AA98" s="576">
        <v>0</v>
      </c>
      <c r="AB98" s="1088" t="str">
        <f t="shared" si="43"/>
        <v>No hay Programación</v>
      </c>
      <c r="AC98" s="856" t="str">
        <f t="shared" si="48"/>
        <v>De acuerdo con lo programado</v>
      </c>
      <c r="AD98" s="577"/>
      <c r="AE98" s="576">
        <v>1</v>
      </c>
      <c r="AF98" s="551">
        <f t="shared" si="44"/>
        <v>1</v>
      </c>
      <c r="AG98" s="764" t="str">
        <f t="shared" si="49"/>
        <v>De acuerdo con lo programado</v>
      </c>
      <c r="AH98" s="856"/>
      <c r="AI98" s="761">
        <f t="shared" si="45"/>
        <v>1</v>
      </c>
      <c r="AJ98" s="554">
        <f t="shared" si="46"/>
        <v>1</v>
      </c>
      <c r="AK98" s="764" t="str">
        <f t="shared" si="50"/>
        <v>De acuerdo con lo programado</v>
      </c>
      <c r="AL98" s="856"/>
    </row>
    <row r="99" spans="1:38" ht="77.400000000000006" customHeight="1" thickTop="1" thickBot="1">
      <c r="A99" s="737">
        <f t="shared" si="52"/>
        <v>85</v>
      </c>
      <c r="B99" s="267">
        <v>0</v>
      </c>
      <c r="C99" s="267">
        <v>0</v>
      </c>
      <c r="D99" s="267">
        <v>0</v>
      </c>
      <c r="E99" s="756">
        <v>0</v>
      </c>
      <c r="F99" s="753" t="s">
        <v>2300</v>
      </c>
      <c r="G99" s="552" t="s">
        <v>178</v>
      </c>
      <c r="H99" s="552" t="s">
        <v>1336</v>
      </c>
      <c r="I99" s="552">
        <v>0</v>
      </c>
      <c r="J99" s="552">
        <v>0</v>
      </c>
      <c r="K99" s="268">
        <f t="shared" si="38"/>
        <v>0</v>
      </c>
      <c r="L99" s="552">
        <v>0</v>
      </c>
      <c r="M99" s="757">
        <v>1</v>
      </c>
      <c r="N99" s="268">
        <f t="shared" si="39"/>
        <v>1</v>
      </c>
      <c r="O99" s="268">
        <f t="shared" si="40"/>
        <v>1</v>
      </c>
      <c r="P99" s="758"/>
      <c r="Q99" s="1101" t="s">
        <v>2266</v>
      </c>
      <c r="R99" s="1102"/>
      <c r="S99" s="1087">
        <v>0</v>
      </c>
      <c r="T99" s="1088" t="str">
        <f t="shared" si="41"/>
        <v>No hay Programación</v>
      </c>
      <c r="U99" s="856" t="str">
        <f t="shared" si="51"/>
        <v>De acuerdo con lo programado</v>
      </c>
      <c r="V99" s="1089" t="s">
        <v>1927</v>
      </c>
      <c r="W99" s="576">
        <v>0</v>
      </c>
      <c r="X99" s="1088" t="str">
        <f t="shared" si="42"/>
        <v>No hay Programación</v>
      </c>
      <c r="Y99" s="856" t="str">
        <f t="shared" si="47"/>
        <v>De acuerdo con lo programado</v>
      </c>
      <c r="Z99" s="577"/>
      <c r="AA99" s="576">
        <v>0</v>
      </c>
      <c r="AB99" s="1088" t="str">
        <f t="shared" si="43"/>
        <v>No hay Programación</v>
      </c>
      <c r="AC99" s="856" t="str">
        <f t="shared" si="48"/>
        <v>De acuerdo con lo programado</v>
      </c>
      <c r="AD99" s="577"/>
      <c r="AE99" s="576">
        <v>1</v>
      </c>
      <c r="AF99" s="551">
        <f t="shared" si="44"/>
        <v>1</v>
      </c>
      <c r="AG99" s="764" t="str">
        <f t="shared" si="49"/>
        <v>De acuerdo con lo programado</v>
      </c>
      <c r="AH99" s="856"/>
      <c r="AI99" s="761">
        <f t="shared" si="45"/>
        <v>1</v>
      </c>
      <c r="AJ99" s="554">
        <f t="shared" si="46"/>
        <v>1</v>
      </c>
      <c r="AK99" s="764" t="str">
        <f t="shared" si="50"/>
        <v>De acuerdo con lo programado</v>
      </c>
      <c r="AL99" s="856"/>
    </row>
    <row r="100" spans="1:38" ht="77.400000000000006" customHeight="1" thickTop="1" thickBot="1">
      <c r="A100" s="737">
        <f t="shared" si="52"/>
        <v>86</v>
      </c>
      <c r="B100" s="267">
        <v>0</v>
      </c>
      <c r="C100" s="267">
        <v>0</v>
      </c>
      <c r="D100" s="267">
        <v>0</v>
      </c>
      <c r="E100" s="756">
        <v>0</v>
      </c>
      <c r="F100" s="753" t="s">
        <v>2300</v>
      </c>
      <c r="G100" s="552" t="s">
        <v>2301</v>
      </c>
      <c r="H100" s="552" t="s">
        <v>2278</v>
      </c>
      <c r="I100" s="552">
        <v>0</v>
      </c>
      <c r="J100" s="552">
        <v>0</v>
      </c>
      <c r="K100" s="268">
        <f t="shared" si="38"/>
        <v>0</v>
      </c>
      <c r="L100" s="552">
        <v>0</v>
      </c>
      <c r="M100" s="757">
        <v>1</v>
      </c>
      <c r="N100" s="268">
        <f t="shared" si="39"/>
        <v>1</v>
      </c>
      <c r="O100" s="268">
        <f t="shared" si="40"/>
        <v>1</v>
      </c>
      <c r="P100" s="758"/>
      <c r="Q100" s="1101" t="s">
        <v>2266</v>
      </c>
      <c r="R100" s="1102"/>
      <c r="S100" s="1087">
        <v>0</v>
      </c>
      <c r="T100" s="1088" t="str">
        <f t="shared" si="41"/>
        <v>No hay Programación</v>
      </c>
      <c r="U100" s="856" t="str">
        <f t="shared" si="51"/>
        <v>De acuerdo con lo programado</v>
      </c>
      <c r="V100" s="1089" t="s">
        <v>1927</v>
      </c>
      <c r="W100" s="576">
        <v>0</v>
      </c>
      <c r="X100" s="1088" t="str">
        <f t="shared" si="42"/>
        <v>No hay Programación</v>
      </c>
      <c r="Y100" s="856" t="str">
        <f t="shared" si="47"/>
        <v>De acuerdo con lo programado</v>
      </c>
      <c r="Z100" s="577"/>
      <c r="AA100" s="576">
        <v>0</v>
      </c>
      <c r="AB100" s="1088" t="str">
        <f t="shared" si="43"/>
        <v>No hay Programación</v>
      </c>
      <c r="AC100" s="856" t="str">
        <f t="shared" si="48"/>
        <v>De acuerdo con lo programado</v>
      </c>
      <c r="AD100" s="577"/>
      <c r="AE100" s="576">
        <v>1</v>
      </c>
      <c r="AF100" s="551">
        <f t="shared" si="44"/>
        <v>1</v>
      </c>
      <c r="AG100" s="764" t="str">
        <f t="shared" si="49"/>
        <v>De acuerdo con lo programado</v>
      </c>
      <c r="AH100" s="856"/>
      <c r="AI100" s="761">
        <f t="shared" si="45"/>
        <v>1</v>
      </c>
      <c r="AJ100" s="554">
        <f t="shared" si="46"/>
        <v>1</v>
      </c>
      <c r="AK100" s="764" t="str">
        <f t="shared" si="50"/>
        <v>De acuerdo con lo programado</v>
      </c>
      <c r="AL100" s="856"/>
    </row>
    <row r="101" spans="1:38" ht="77.400000000000006" customHeight="1" thickTop="1" thickBot="1">
      <c r="A101" s="737">
        <f t="shared" si="52"/>
        <v>87</v>
      </c>
      <c r="B101" s="267">
        <v>0</v>
      </c>
      <c r="C101" s="267">
        <v>0</v>
      </c>
      <c r="D101" s="267">
        <v>0</v>
      </c>
      <c r="E101" s="756">
        <v>0</v>
      </c>
      <c r="F101" s="753" t="s">
        <v>2302</v>
      </c>
      <c r="G101" s="552" t="s">
        <v>2303</v>
      </c>
      <c r="H101" s="552" t="s">
        <v>2304</v>
      </c>
      <c r="I101" s="552">
        <v>0</v>
      </c>
      <c r="J101" s="757">
        <v>2</v>
      </c>
      <c r="K101" s="268">
        <f t="shared" si="38"/>
        <v>2</v>
      </c>
      <c r="L101" s="552">
        <v>0</v>
      </c>
      <c r="M101" s="757">
        <v>2</v>
      </c>
      <c r="N101" s="268">
        <f t="shared" si="39"/>
        <v>2</v>
      </c>
      <c r="O101" s="268">
        <f t="shared" si="40"/>
        <v>4</v>
      </c>
      <c r="P101" s="758"/>
      <c r="Q101" s="1101" t="s">
        <v>2305</v>
      </c>
      <c r="R101" s="1102"/>
      <c r="S101" s="1087">
        <v>0</v>
      </c>
      <c r="T101" s="1088" t="str">
        <f t="shared" si="41"/>
        <v>No hay Programación</v>
      </c>
      <c r="U101" s="856" t="str">
        <f t="shared" si="51"/>
        <v>De acuerdo con lo programado</v>
      </c>
      <c r="V101" s="1089" t="s">
        <v>1927</v>
      </c>
      <c r="W101" s="576">
        <v>2</v>
      </c>
      <c r="X101" s="1088">
        <f t="shared" si="42"/>
        <v>1</v>
      </c>
      <c r="Y101" s="856" t="str">
        <f t="shared" si="47"/>
        <v>De acuerdo con lo programado</v>
      </c>
      <c r="Z101" s="577"/>
      <c r="AA101" s="576">
        <v>0</v>
      </c>
      <c r="AB101" s="1088" t="str">
        <f t="shared" si="43"/>
        <v>No hay Programación</v>
      </c>
      <c r="AC101" s="856" t="str">
        <f t="shared" si="48"/>
        <v>De acuerdo con lo programado</v>
      </c>
      <c r="AD101" s="577"/>
      <c r="AE101" s="576">
        <v>2</v>
      </c>
      <c r="AF101" s="551">
        <f t="shared" si="44"/>
        <v>1</v>
      </c>
      <c r="AG101" s="764" t="str">
        <f t="shared" si="49"/>
        <v>De acuerdo con lo programado</v>
      </c>
      <c r="AH101" s="856"/>
      <c r="AI101" s="761">
        <f t="shared" si="45"/>
        <v>4</v>
      </c>
      <c r="AJ101" s="554">
        <f t="shared" si="46"/>
        <v>1</v>
      </c>
      <c r="AK101" s="764" t="str">
        <f t="shared" si="50"/>
        <v>De acuerdo con lo programado</v>
      </c>
      <c r="AL101" s="856"/>
    </row>
    <row r="102" spans="1:38" ht="77.400000000000006" customHeight="1" thickTop="1" thickBot="1">
      <c r="A102" s="737">
        <f t="shared" si="52"/>
        <v>88</v>
      </c>
      <c r="B102" s="267">
        <v>0</v>
      </c>
      <c r="C102" s="267">
        <v>0</v>
      </c>
      <c r="D102" s="267">
        <v>0</v>
      </c>
      <c r="E102" s="756">
        <v>0</v>
      </c>
      <c r="F102" s="753" t="s">
        <v>2306</v>
      </c>
      <c r="G102" s="552" t="s">
        <v>2249</v>
      </c>
      <c r="H102" s="552" t="s">
        <v>207</v>
      </c>
      <c r="I102" s="757">
        <v>3</v>
      </c>
      <c r="J102" s="757">
        <v>3</v>
      </c>
      <c r="K102" s="268">
        <f t="shared" si="38"/>
        <v>6</v>
      </c>
      <c r="L102" s="757">
        <v>3</v>
      </c>
      <c r="M102" s="757">
        <v>3</v>
      </c>
      <c r="N102" s="268">
        <f t="shared" si="39"/>
        <v>6</v>
      </c>
      <c r="O102" s="268">
        <f t="shared" si="40"/>
        <v>12</v>
      </c>
      <c r="P102" s="758"/>
      <c r="Q102" s="1101" t="s">
        <v>2305</v>
      </c>
      <c r="R102" s="1102"/>
      <c r="S102" s="1087">
        <v>3</v>
      </c>
      <c r="T102" s="1088">
        <f t="shared" si="41"/>
        <v>1</v>
      </c>
      <c r="U102" s="856" t="str">
        <f t="shared" si="51"/>
        <v>De acuerdo con lo programado</v>
      </c>
      <c r="V102" s="1089" t="s">
        <v>1927</v>
      </c>
      <c r="W102" s="576">
        <v>2</v>
      </c>
      <c r="X102" s="1088">
        <f t="shared" si="42"/>
        <v>0.66666666666666663</v>
      </c>
      <c r="Y102" s="856" t="str">
        <f t="shared" si="47"/>
        <v>Atraso Leve</v>
      </c>
      <c r="Z102" s="577"/>
      <c r="AA102" s="576">
        <v>1</v>
      </c>
      <c r="AB102" s="1088">
        <f t="shared" si="43"/>
        <v>0.33333333333333331</v>
      </c>
      <c r="AC102" s="856" t="str">
        <f t="shared" si="48"/>
        <v>En riesgo en cumplimiento</v>
      </c>
      <c r="AD102" s="577" t="s">
        <v>2307</v>
      </c>
      <c r="AE102" s="576">
        <v>4</v>
      </c>
      <c r="AF102" s="551">
        <f t="shared" si="44"/>
        <v>1.3333333333333333</v>
      </c>
      <c r="AG102" s="764" t="str">
        <f t="shared" si="49"/>
        <v>De acuerdo con lo programado</v>
      </c>
      <c r="AH102" s="856"/>
      <c r="AI102" s="761">
        <f t="shared" si="45"/>
        <v>10</v>
      </c>
      <c r="AJ102" s="554">
        <f t="shared" si="46"/>
        <v>0.83333333333333337</v>
      </c>
      <c r="AK102" s="764" t="str">
        <f t="shared" si="50"/>
        <v>Atraso Leve</v>
      </c>
      <c r="AL102" s="856"/>
    </row>
    <row r="103" spans="1:38" ht="77.400000000000006" customHeight="1" thickTop="1" thickBot="1">
      <c r="A103" s="737">
        <f t="shared" si="52"/>
        <v>89</v>
      </c>
      <c r="B103" s="267">
        <v>0</v>
      </c>
      <c r="C103" s="267">
        <v>0</v>
      </c>
      <c r="D103" s="267">
        <v>0</v>
      </c>
      <c r="E103" s="756">
        <v>0</v>
      </c>
      <c r="F103" s="753" t="s">
        <v>2308</v>
      </c>
      <c r="G103" s="552" t="s">
        <v>1553</v>
      </c>
      <c r="H103" s="552" t="s">
        <v>206</v>
      </c>
      <c r="I103" s="757">
        <v>2</v>
      </c>
      <c r="J103" s="757">
        <v>3</v>
      </c>
      <c r="K103" s="268">
        <f t="shared" si="38"/>
        <v>5</v>
      </c>
      <c r="L103" s="757">
        <v>3</v>
      </c>
      <c r="M103" s="757">
        <v>3</v>
      </c>
      <c r="N103" s="268">
        <f t="shared" si="39"/>
        <v>6</v>
      </c>
      <c r="O103" s="268">
        <f t="shared" si="40"/>
        <v>11</v>
      </c>
      <c r="P103" s="758"/>
      <c r="Q103" s="1101" t="s">
        <v>2305</v>
      </c>
      <c r="R103" s="1102"/>
      <c r="S103" s="1087">
        <v>2</v>
      </c>
      <c r="T103" s="1088">
        <f t="shared" si="41"/>
        <v>1</v>
      </c>
      <c r="U103" s="856" t="str">
        <f t="shared" si="51"/>
        <v>De acuerdo con lo programado</v>
      </c>
      <c r="V103" s="1089" t="s">
        <v>1927</v>
      </c>
      <c r="W103" s="576">
        <v>3</v>
      </c>
      <c r="X103" s="1088">
        <f t="shared" si="42"/>
        <v>1</v>
      </c>
      <c r="Y103" s="856" t="str">
        <f t="shared" si="47"/>
        <v>De acuerdo con lo programado</v>
      </c>
      <c r="Z103" s="577"/>
      <c r="AA103" s="576">
        <v>2</v>
      </c>
      <c r="AB103" s="1088">
        <f t="shared" si="43"/>
        <v>0.66666666666666663</v>
      </c>
      <c r="AC103" s="856" t="str">
        <f t="shared" si="48"/>
        <v>Atraso Leve</v>
      </c>
      <c r="AD103" s="577" t="s">
        <v>2309</v>
      </c>
      <c r="AE103" s="576">
        <v>3</v>
      </c>
      <c r="AF103" s="551">
        <f t="shared" si="44"/>
        <v>1</v>
      </c>
      <c r="AG103" s="764" t="str">
        <f t="shared" si="49"/>
        <v>De acuerdo con lo programado</v>
      </c>
      <c r="AH103" s="856"/>
      <c r="AI103" s="761">
        <f t="shared" si="45"/>
        <v>10</v>
      </c>
      <c r="AJ103" s="554">
        <f t="shared" si="46"/>
        <v>0.90909090909090906</v>
      </c>
      <c r="AK103" s="764" t="str">
        <f t="shared" si="50"/>
        <v>De acuerdo con lo programado</v>
      </c>
      <c r="AL103" s="856" t="s">
        <v>2310</v>
      </c>
    </row>
    <row r="104" spans="1:38" ht="77.400000000000006" customHeight="1" thickTop="1" thickBot="1">
      <c r="A104" s="737">
        <f t="shared" si="52"/>
        <v>90</v>
      </c>
      <c r="B104" s="267">
        <v>0</v>
      </c>
      <c r="C104" s="267">
        <v>0</v>
      </c>
      <c r="D104" s="267">
        <v>0</v>
      </c>
      <c r="E104" s="267">
        <v>0</v>
      </c>
      <c r="F104" s="753" t="s">
        <v>2311</v>
      </c>
      <c r="G104" s="552" t="s">
        <v>1553</v>
      </c>
      <c r="H104" s="552" t="s">
        <v>2312</v>
      </c>
      <c r="I104" s="757">
        <v>2</v>
      </c>
      <c r="J104" s="757">
        <v>3</v>
      </c>
      <c r="K104" s="268">
        <f t="shared" si="38"/>
        <v>5</v>
      </c>
      <c r="L104" s="757">
        <v>3</v>
      </c>
      <c r="M104" s="757">
        <v>2</v>
      </c>
      <c r="N104" s="268">
        <f t="shared" si="39"/>
        <v>5</v>
      </c>
      <c r="O104" s="268">
        <f t="shared" si="40"/>
        <v>10</v>
      </c>
      <c r="P104" s="758"/>
      <c r="Q104" s="1101" t="s">
        <v>2305</v>
      </c>
      <c r="R104" s="1102"/>
      <c r="S104" s="1087">
        <v>1</v>
      </c>
      <c r="T104" s="1088">
        <f t="shared" si="41"/>
        <v>0.5</v>
      </c>
      <c r="U104" s="856" t="str">
        <f t="shared" si="51"/>
        <v>Atraso Leve</v>
      </c>
      <c r="V104" s="1089" t="s">
        <v>1927</v>
      </c>
      <c r="W104" s="576">
        <v>2</v>
      </c>
      <c r="X104" s="1088">
        <f t="shared" si="42"/>
        <v>0.66666666666666663</v>
      </c>
      <c r="Y104" s="856" t="str">
        <f t="shared" si="47"/>
        <v>Atraso Leve</v>
      </c>
      <c r="Z104" s="577"/>
      <c r="AA104" s="576">
        <v>2</v>
      </c>
      <c r="AB104" s="1088">
        <f t="shared" si="43"/>
        <v>0.66666666666666663</v>
      </c>
      <c r="AC104" s="856" t="str">
        <f t="shared" si="48"/>
        <v>Atraso Leve</v>
      </c>
      <c r="AD104" s="577" t="s">
        <v>2309</v>
      </c>
      <c r="AE104" s="576">
        <v>1</v>
      </c>
      <c r="AF104" s="551">
        <f t="shared" si="44"/>
        <v>0.5</v>
      </c>
      <c r="AG104" s="764" t="str">
        <f t="shared" si="49"/>
        <v>Atraso Leve</v>
      </c>
      <c r="AH104" s="856"/>
      <c r="AI104" s="761">
        <f t="shared" si="45"/>
        <v>6</v>
      </c>
      <c r="AJ104" s="554">
        <f t="shared" si="46"/>
        <v>0.6</v>
      </c>
      <c r="AK104" s="764" t="str">
        <f t="shared" si="50"/>
        <v>Atraso Leve</v>
      </c>
      <c r="AL104" s="856" t="s">
        <v>2313</v>
      </c>
    </row>
    <row r="105" spans="1:38" ht="77.400000000000006" customHeight="1" thickTop="1" thickBot="1">
      <c r="A105" s="737">
        <f t="shared" si="52"/>
        <v>91</v>
      </c>
      <c r="B105" s="267">
        <v>0</v>
      </c>
      <c r="C105" s="267">
        <v>0</v>
      </c>
      <c r="D105" s="267">
        <v>0</v>
      </c>
      <c r="E105" s="267">
        <v>0</v>
      </c>
      <c r="F105" s="753" t="s">
        <v>2314</v>
      </c>
      <c r="G105" s="552" t="s">
        <v>1553</v>
      </c>
      <c r="H105" s="552" t="s">
        <v>207</v>
      </c>
      <c r="I105" s="757">
        <v>2</v>
      </c>
      <c r="J105" s="757">
        <v>2</v>
      </c>
      <c r="K105" s="268">
        <f t="shared" si="38"/>
        <v>4</v>
      </c>
      <c r="L105" s="757">
        <v>2</v>
      </c>
      <c r="M105" s="757">
        <v>2</v>
      </c>
      <c r="N105" s="268">
        <f t="shared" si="39"/>
        <v>4</v>
      </c>
      <c r="O105" s="268">
        <f t="shared" si="40"/>
        <v>8</v>
      </c>
      <c r="P105" s="758"/>
      <c r="Q105" s="1101" t="s">
        <v>2305</v>
      </c>
      <c r="R105" s="1102"/>
      <c r="S105" s="1087">
        <v>4</v>
      </c>
      <c r="T105" s="1088">
        <f t="shared" si="41"/>
        <v>2</v>
      </c>
      <c r="U105" s="856" t="str">
        <f t="shared" si="51"/>
        <v>De acuerdo con lo programado</v>
      </c>
      <c r="V105" s="1091" t="s">
        <v>2315</v>
      </c>
      <c r="W105" s="576">
        <v>2</v>
      </c>
      <c r="X105" s="1088">
        <f t="shared" si="42"/>
        <v>1</v>
      </c>
      <c r="Y105" s="856" t="str">
        <f t="shared" si="47"/>
        <v>De acuerdo con lo programado</v>
      </c>
      <c r="Z105" s="577"/>
      <c r="AA105" s="576">
        <v>2</v>
      </c>
      <c r="AB105" s="1088">
        <f t="shared" si="43"/>
        <v>1</v>
      </c>
      <c r="AC105" s="856" t="str">
        <f t="shared" si="48"/>
        <v>De acuerdo con lo programado</v>
      </c>
      <c r="AD105" s="577"/>
      <c r="AE105" s="576">
        <v>0</v>
      </c>
      <c r="AF105" s="551">
        <f t="shared" si="44"/>
        <v>0</v>
      </c>
      <c r="AG105" s="764" t="str">
        <f t="shared" si="49"/>
        <v>En riesgo en cumplimiento</v>
      </c>
      <c r="AH105" s="856"/>
      <c r="AI105" s="761">
        <f t="shared" si="45"/>
        <v>8</v>
      </c>
      <c r="AJ105" s="554">
        <f t="shared" si="46"/>
        <v>1</v>
      </c>
      <c r="AK105" s="764" t="str">
        <f t="shared" si="50"/>
        <v>De acuerdo con lo programado</v>
      </c>
      <c r="AL105" s="856"/>
    </row>
    <row r="106" spans="1:38" ht="77.400000000000006" customHeight="1" thickTop="1" thickBot="1">
      <c r="A106" s="737">
        <f t="shared" si="52"/>
        <v>92</v>
      </c>
      <c r="B106" s="267">
        <v>0</v>
      </c>
      <c r="C106" s="267">
        <v>0</v>
      </c>
      <c r="D106" s="267">
        <v>0</v>
      </c>
      <c r="E106" s="267">
        <v>0</v>
      </c>
      <c r="F106" s="753" t="s">
        <v>2316</v>
      </c>
      <c r="G106" s="552" t="s">
        <v>1553</v>
      </c>
      <c r="H106" s="552" t="s">
        <v>207</v>
      </c>
      <c r="I106" s="757">
        <v>2</v>
      </c>
      <c r="J106" s="757">
        <v>2</v>
      </c>
      <c r="K106" s="268">
        <f t="shared" si="38"/>
        <v>4</v>
      </c>
      <c r="L106" s="757">
        <v>2</v>
      </c>
      <c r="M106" s="757">
        <v>2</v>
      </c>
      <c r="N106" s="268">
        <f t="shared" si="39"/>
        <v>4</v>
      </c>
      <c r="O106" s="268">
        <f t="shared" si="40"/>
        <v>8</v>
      </c>
      <c r="P106" s="758"/>
      <c r="Q106" s="1101" t="s">
        <v>2305</v>
      </c>
      <c r="R106" s="1102"/>
      <c r="S106" s="1087">
        <v>1</v>
      </c>
      <c r="T106" s="1088">
        <f t="shared" si="41"/>
        <v>0.5</v>
      </c>
      <c r="U106" s="856" t="str">
        <f t="shared" si="51"/>
        <v>Atraso Leve</v>
      </c>
      <c r="V106" s="1089" t="s">
        <v>1927</v>
      </c>
      <c r="W106" s="576">
        <v>1</v>
      </c>
      <c r="X106" s="1088">
        <f t="shared" si="42"/>
        <v>0.5</v>
      </c>
      <c r="Y106" s="856" t="str">
        <f t="shared" si="47"/>
        <v>Atraso Leve</v>
      </c>
      <c r="Z106" s="577"/>
      <c r="AA106" s="576">
        <v>2</v>
      </c>
      <c r="AB106" s="1088">
        <f t="shared" si="43"/>
        <v>1</v>
      </c>
      <c r="AC106" s="856" t="str">
        <f t="shared" si="48"/>
        <v>De acuerdo con lo programado</v>
      </c>
      <c r="AD106" s="577"/>
      <c r="AE106" s="576">
        <v>2</v>
      </c>
      <c r="AF106" s="551">
        <f t="shared" si="44"/>
        <v>1</v>
      </c>
      <c r="AG106" s="764" t="str">
        <f t="shared" si="49"/>
        <v>De acuerdo con lo programado</v>
      </c>
      <c r="AH106" s="856"/>
      <c r="AI106" s="761">
        <f t="shared" si="45"/>
        <v>6</v>
      </c>
      <c r="AJ106" s="554">
        <f t="shared" si="46"/>
        <v>0.75</v>
      </c>
      <c r="AK106" s="764" t="str">
        <f t="shared" si="50"/>
        <v>Atraso Leve</v>
      </c>
      <c r="AL106" s="856" t="s">
        <v>2317</v>
      </c>
    </row>
    <row r="107" spans="1:38" ht="77.400000000000006" customHeight="1" thickTop="1" thickBot="1">
      <c r="A107" s="737">
        <f t="shared" si="52"/>
        <v>93</v>
      </c>
      <c r="B107" s="267">
        <v>0</v>
      </c>
      <c r="C107" s="267">
        <v>0</v>
      </c>
      <c r="D107" s="267">
        <v>0</v>
      </c>
      <c r="E107" s="756">
        <v>0</v>
      </c>
      <c r="F107" s="753" t="s">
        <v>2318</v>
      </c>
      <c r="G107" s="552" t="s">
        <v>2249</v>
      </c>
      <c r="H107" s="552" t="s">
        <v>207</v>
      </c>
      <c r="I107" s="552">
        <v>0</v>
      </c>
      <c r="J107" s="757">
        <v>6</v>
      </c>
      <c r="K107" s="268">
        <f t="shared" si="38"/>
        <v>6</v>
      </c>
      <c r="L107" s="552">
        <v>0</v>
      </c>
      <c r="M107" s="757">
        <v>6</v>
      </c>
      <c r="N107" s="268">
        <f t="shared" si="39"/>
        <v>6</v>
      </c>
      <c r="O107" s="268">
        <f t="shared" si="40"/>
        <v>12</v>
      </c>
      <c r="P107" s="758"/>
      <c r="Q107" s="1101" t="s">
        <v>2305</v>
      </c>
      <c r="R107" s="1102"/>
      <c r="S107" s="1087">
        <v>5</v>
      </c>
      <c r="T107" s="1088" t="str">
        <f t="shared" si="41"/>
        <v>No hay Programación</v>
      </c>
      <c r="U107" s="856" t="str">
        <f t="shared" si="51"/>
        <v>De acuerdo con lo programado</v>
      </c>
      <c r="V107" s="1089" t="s">
        <v>1927</v>
      </c>
      <c r="W107" s="576">
        <v>0</v>
      </c>
      <c r="X107" s="1088">
        <f t="shared" si="42"/>
        <v>0</v>
      </c>
      <c r="Y107" s="856" t="str">
        <f t="shared" si="47"/>
        <v>En riesgo en cumplimiento</v>
      </c>
      <c r="Z107" s="577"/>
      <c r="AA107" s="576">
        <v>4</v>
      </c>
      <c r="AB107" s="1088" t="str">
        <f t="shared" si="43"/>
        <v>No hay Programación</v>
      </c>
      <c r="AC107" s="856" t="str">
        <f t="shared" si="48"/>
        <v>De acuerdo con lo programado</v>
      </c>
      <c r="AD107" s="577"/>
      <c r="AE107" s="576">
        <v>1</v>
      </c>
      <c r="AF107" s="551">
        <f t="shared" si="44"/>
        <v>0.16666666666666666</v>
      </c>
      <c r="AG107" s="764" t="str">
        <f t="shared" si="49"/>
        <v>En riesgo en cumplimiento</v>
      </c>
      <c r="AH107" s="856"/>
      <c r="AI107" s="761">
        <f t="shared" si="45"/>
        <v>10</v>
      </c>
      <c r="AJ107" s="554">
        <f t="shared" si="46"/>
        <v>0.83333333333333337</v>
      </c>
      <c r="AK107" s="764" t="str">
        <f t="shared" si="50"/>
        <v>Atraso Leve</v>
      </c>
      <c r="AL107" s="856"/>
    </row>
    <row r="108" spans="1:38" ht="77.400000000000006" customHeight="1" thickTop="1" thickBot="1">
      <c r="A108" s="737">
        <f t="shared" si="52"/>
        <v>94</v>
      </c>
      <c r="B108" s="267">
        <v>0</v>
      </c>
      <c r="C108" s="267">
        <v>0</v>
      </c>
      <c r="D108" s="267">
        <v>0</v>
      </c>
      <c r="E108" s="756">
        <v>0</v>
      </c>
      <c r="F108" s="753" t="s">
        <v>2319</v>
      </c>
      <c r="G108" s="552" t="s">
        <v>2320</v>
      </c>
      <c r="H108" s="552" t="s">
        <v>207</v>
      </c>
      <c r="I108" s="757">
        <v>3</v>
      </c>
      <c r="J108" s="757">
        <v>3</v>
      </c>
      <c r="K108" s="268">
        <f t="shared" si="38"/>
        <v>6</v>
      </c>
      <c r="L108" s="757">
        <v>3</v>
      </c>
      <c r="M108" s="757">
        <v>3</v>
      </c>
      <c r="N108" s="268">
        <f t="shared" si="39"/>
        <v>6</v>
      </c>
      <c r="O108" s="268">
        <f t="shared" si="40"/>
        <v>12</v>
      </c>
      <c r="P108" s="758"/>
      <c r="Q108" s="1101" t="s">
        <v>2305</v>
      </c>
      <c r="R108" s="1102"/>
      <c r="S108" s="1087">
        <v>3</v>
      </c>
      <c r="T108" s="1088">
        <f t="shared" si="41"/>
        <v>1</v>
      </c>
      <c r="U108" s="856" t="str">
        <f t="shared" si="51"/>
        <v>De acuerdo con lo programado</v>
      </c>
      <c r="V108" s="1089" t="s">
        <v>1927</v>
      </c>
      <c r="W108" s="576">
        <v>4</v>
      </c>
      <c r="X108" s="1088">
        <f t="shared" si="42"/>
        <v>1.3333333333333333</v>
      </c>
      <c r="Y108" s="856" t="str">
        <f t="shared" si="47"/>
        <v>De acuerdo con lo programado</v>
      </c>
      <c r="Z108" s="577"/>
      <c r="AA108" s="576">
        <v>2</v>
      </c>
      <c r="AB108" s="1088">
        <f t="shared" si="43"/>
        <v>0.66666666666666663</v>
      </c>
      <c r="AC108" s="856" t="str">
        <f t="shared" si="48"/>
        <v>Atraso Leve</v>
      </c>
      <c r="AD108" s="577"/>
      <c r="AE108" s="576">
        <v>0</v>
      </c>
      <c r="AF108" s="551">
        <f t="shared" si="44"/>
        <v>0</v>
      </c>
      <c r="AG108" s="764" t="str">
        <f t="shared" si="49"/>
        <v>En riesgo en cumplimiento</v>
      </c>
      <c r="AH108" s="856"/>
      <c r="AI108" s="761">
        <f t="shared" si="45"/>
        <v>9</v>
      </c>
      <c r="AJ108" s="554">
        <f t="shared" si="46"/>
        <v>0.75</v>
      </c>
      <c r="AK108" s="764" t="str">
        <f t="shared" si="50"/>
        <v>Atraso Leve</v>
      </c>
      <c r="AL108" s="1023" t="s">
        <v>2321</v>
      </c>
    </row>
    <row r="109" spans="1:38" ht="77.400000000000006" customHeight="1" thickTop="1" thickBot="1">
      <c r="A109" s="737">
        <f t="shared" si="52"/>
        <v>95</v>
      </c>
      <c r="B109" s="267">
        <v>0</v>
      </c>
      <c r="C109" s="267">
        <v>0</v>
      </c>
      <c r="D109" s="267">
        <v>0</v>
      </c>
      <c r="E109" s="756">
        <v>0</v>
      </c>
      <c r="F109" s="753" t="s">
        <v>2322</v>
      </c>
      <c r="G109" s="552" t="s">
        <v>2320</v>
      </c>
      <c r="H109" s="552" t="s">
        <v>204</v>
      </c>
      <c r="I109" s="757">
        <v>3</v>
      </c>
      <c r="J109" s="757">
        <v>3</v>
      </c>
      <c r="K109" s="268">
        <f t="shared" si="38"/>
        <v>6</v>
      </c>
      <c r="L109" s="757">
        <v>3</v>
      </c>
      <c r="M109" s="757">
        <v>3</v>
      </c>
      <c r="N109" s="268">
        <f t="shared" si="39"/>
        <v>6</v>
      </c>
      <c r="O109" s="268">
        <f t="shared" si="40"/>
        <v>12</v>
      </c>
      <c r="P109" s="758"/>
      <c r="Q109" s="1101" t="s">
        <v>2305</v>
      </c>
      <c r="R109" s="1102"/>
      <c r="S109" s="1087">
        <v>2</v>
      </c>
      <c r="T109" s="1088">
        <f t="shared" si="41"/>
        <v>0.66666666666666663</v>
      </c>
      <c r="U109" s="856" t="str">
        <f t="shared" si="51"/>
        <v>Atraso Leve</v>
      </c>
      <c r="V109" s="1089" t="s">
        <v>1927</v>
      </c>
      <c r="W109" s="576">
        <v>3</v>
      </c>
      <c r="X109" s="1088">
        <f t="shared" si="42"/>
        <v>1</v>
      </c>
      <c r="Y109" s="856" t="str">
        <f t="shared" si="47"/>
        <v>De acuerdo con lo programado</v>
      </c>
      <c r="Z109" s="577"/>
      <c r="AA109" s="576">
        <v>1</v>
      </c>
      <c r="AB109" s="1088">
        <f t="shared" si="43"/>
        <v>0.33333333333333331</v>
      </c>
      <c r="AC109" s="856" t="str">
        <f t="shared" si="48"/>
        <v>En riesgo en cumplimiento</v>
      </c>
      <c r="AD109" s="577"/>
      <c r="AE109" s="576">
        <v>0</v>
      </c>
      <c r="AF109" s="551">
        <f t="shared" si="44"/>
        <v>0</v>
      </c>
      <c r="AG109" s="764" t="str">
        <f t="shared" si="49"/>
        <v>En riesgo en cumplimiento</v>
      </c>
      <c r="AH109" s="856"/>
      <c r="AI109" s="761">
        <f t="shared" si="45"/>
        <v>6</v>
      </c>
      <c r="AJ109" s="554">
        <f t="shared" si="46"/>
        <v>0.5</v>
      </c>
      <c r="AK109" s="764" t="str">
        <f t="shared" si="50"/>
        <v>Atraso Leve</v>
      </c>
      <c r="AL109" s="856" t="s">
        <v>2321</v>
      </c>
    </row>
    <row r="110" spans="1:38" ht="77.400000000000006" customHeight="1">
      <c r="A110" s="737">
        <f t="shared" si="52"/>
        <v>96</v>
      </c>
      <c r="B110" s="267">
        <v>0</v>
      </c>
      <c r="C110" s="267">
        <v>0</v>
      </c>
      <c r="D110" s="267">
        <v>0</v>
      </c>
      <c r="E110" s="756">
        <v>0</v>
      </c>
      <c r="F110" s="753" t="s">
        <v>2323</v>
      </c>
      <c r="G110" s="552" t="s">
        <v>2324</v>
      </c>
      <c r="H110" s="552" t="s">
        <v>207</v>
      </c>
      <c r="I110" s="757">
        <v>2</v>
      </c>
      <c r="J110" s="757">
        <v>2</v>
      </c>
      <c r="K110" s="268">
        <f t="shared" si="38"/>
        <v>4</v>
      </c>
      <c r="L110" s="757">
        <v>2</v>
      </c>
      <c r="M110" s="757">
        <v>2</v>
      </c>
      <c r="N110" s="268">
        <f t="shared" si="39"/>
        <v>4</v>
      </c>
      <c r="O110" s="268">
        <f t="shared" si="40"/>
        <v>8</v>
      </c>
      <c r="P110" s="758"/>
      <c r="Q110" s="1101" t="s">
        <v>2305</v>
      </c>
      <c r="R110" s="1102"/>
      <c r="S110" s="1087">
        <v>1</v>
      </c>
      <c r="T110" s="1088">
        <f t="shared" si="41"/>
        <v>0.5</v>
      </c>
      <c r="U110" s="856" t="str">
        <f t="shared" si="51"/>
        <v>Atraso Leve</v>
      </c>
      <c r="V110" s="1089" t="s">
        <v>1927</v>
      </c>
      <c r="W110" s="576">
        <v>3</v>
      </c>
      <c r="X110" s="1088">
        <f t="shared" si="42"/>
        <v>1.5</v>
      </c>
      <c r="Y110" s="856" t="str">
        <f t="shared" si="47"/>
        <v>De acuerdo con lo programado</v>
      </c>
      <c r="Z110" s="577"/>
      <c r="AA110" s="576">
        <v>2</v>
      </c>
      <c r="AB110" s="1088">
        <f t="shared" si="43"/>
        <v>1</v>
      </c>
      <c r="AC110" s="856" t="str">
        <f t="shared" si="48"/>
        <v>De acuerdo con lo programado</v>
      </c>
      <c r="AD110" s="577"/>
      <c r="AE110" s="576">
        <v>2</v>
      </c>
      <c r="AF110" s="551">
        <f t="shared" si="44"/>
        <v>1</v>
      </c>
      <c r="AG110" s="764" t="str">
        <f t="shared" si="49"/>
        <v>De acuerdo con lo programado</v>
      </c>
      <c r="AH110" s="856"/>
      <c r="AI110" s="761">
        <f t="shared" si="45"/>
        <v>8</v>
      </c>
      <c r="AJ110" s="554">
        <f t="shared" si="46"/>
        <v>1</v>
      </c>
      <c r="AK110" s="764" t="str">
        <f t="shared" si="50"/>
        <v>De acuerdo con lo programado</v>
      </c>
      <c r="AL110" s="1082"/>
    </row>
    <row r="111" spans="1:38" ht="77.400000000000006" customHeight="1" thickTop="1" thickBot="1">
      <c r="A111" s="737">
        <f t="shared" si="52"/>
        <v>97</v>
      </c>
      <c r="B111" s="267">
        <v>0</v>
      </c>
      <c r="C111" s="267">
        <v>0</v>
      </c>
      <c r="D111" s="267">
        <v>0</v>
      </c>
      <c r="E111" s="756">
        <v>0</v>
      </c>
      <c r="F111" s="753" t="s">
        <v>2325</v>
      </c>
      <c r="G111" s="552" t="s">
        <v>2324</v>
      </c>
      <c r="H111" s="552" t="s">
        <v>207</v>
      </c>
      <c r="I111" s="757">
        <v>2</v>
      </c>
      <c r="J111" s="757">
        <v>2</v>
      </c>
      <c r="K111" s="268">
        <f t="shared" si="38"/>
        <v>4</v>
      </c>
      <c r="L111" s="757">
        <v>2</v>
      </c>
      <c r="M111" s="757">
        <v>2</v>
      </c>
      <c r="N111" s="268">
        <f t="shared" si="39"/>
        <v>4</v>
      </c>
      <c r="O111" s="268">
        <f t="shared" si="40"/>
        <v>8</v>
      </c>
      <c r="P111" s="758"/>
      <c r="Q111" s="1101" t="s">
        <v>2305</v>
      </c>
      <c r="R111" s="1102"/>
      <c r="S111" s="1087">
        <v>1</v>
      </c>
      <c r="T111" s="1088">
        <f t="shared" si="41"/>
        <v>0.5</v>
      </c>
      <c r="U111" s="856" t="str">
        <f t="shared" si="51"/>
        <v>Atraso Leve</v>
      </c>
      <c r="V111" s="1089" t="s">
        <v>1927</v>
      </c>
      <c r="W111" s="576">
        <v>3</v>
      </c>
      <c r="X111" s="1088">
        <f t="shared" si="42"/>
        <v>1.5</v>
      </c>
      <c r="Y111" s="856" t="str">
        <f t="shared" si="47"/>
        <v>De acuerdo con lo programado</v>
      </c>
      <c r="Z111" s="577"/>
      <c r="AA111" s="576">
        <v>4</v>
      </c>
      <c r="AB111" s="1088">
        <f t="shared" si="43"/>
        <v>2</v>
      </c>
      <c r="AC111" s="856" t="str">
        <f t="shared" si="48"/>
        <v>De acuerdo con lo programado</v>
      </c>
      <c r="AD111" s="577" t="s">
        <v>2326</v>
      </c>
      <c r="AE111" s="576">
        <v>0</v>
      </c>
      <c r="AF111" s="551">
        <f t="shared" si="44"/>
        <v>0</v>
      </c>
      <c r="AG111" s="764" t="str">
        <f t="shared" si="49"/>
        <v>En riesgo en cumplimiento</v>
      </c>
      <c r="AH111" s="856"/>
      <c r="AI111" s="761">
        <f t="shared" si="45"/>
        <v>8</v>
      </c>
      <c r="AJ111" s="554">
        <f t="shared" si="46"/>
        <v>1</v>
      </c>
      <c r="AK111" s="764" t="str">
        <f t="shared" si="50"/>
        <v>De acuerdo con lo programado</v>
      </c>
      <c r="AL111" s="856"/>
    </row>
    <row r="112" spans="1:38" ht="77.400000000000006" customHeight="1" thickTop="1" thickBot="1">
      <c r="A112" s="737">
        <f t="shared" si="52"/>
        <v>98</v>
      </c>
      <c r="B112" s="267">
        <v>0</v>
      </c>
      <c r="C112" s="267">
        <v>0</v>
      </c>
      <c r="D112" s="267">
        <v>0</v>
      </c>
      <c r="E112" s="756">
        <v>0</v>
      </c>
      <c r="F112" s="753" t="s">
        <v>2327</v>
      </c>
      <c r="G112" s="552" t="s">
        <v>1553</v>
      </c>
      <c r="H112" s="552" t="s">
        <v>2328</v>
      </c>
      <c r="I112" s="757">
        <v>1</v>
      </c>
      <c r="J112" s="757">
        <v>1</v>
      </c>
      <c r="K112" s="268">
        <f t="shared" si="38"/>
        <v>2</v>
      </c>
      <c r="L112" s="757">
        <v>1</v>
      </c>
      <c r="M112" s="757">
        <v>1</v>
      </c>
      <c r="N112" s="268">
        <f t="shared" si="39"/>
        <v>2</v>
      </c>
      <c r="O112" s="268">
        <f t="shared" si="40"/>
        <v>4</v>
      </c>
      <c r="P112" s="758"/>
      <c r="Q112" s="1101" t="s">
        <v>2305</v>
      </c>
      <c r="R112" s="1102"/>
      <c r="S112" s="1087">
        <v>1</v>
      </c>
      <c r="T112" s="1088">
        <f t="shared" si="41"/>
        <v>1</v>
      </c>
      <c r="U112" s="856" t="str">
        <f t="shared" si="51"/>
        <v>De acuerdo con lo programado</v>
      </c>
      <c r="V112" s="1089" t="s">
        <v>1927</v>
      </c>
      <c r="W112" s="576">
        <v>1</v>
      </c>
      <c r="X112" s="1088">
        <f t="shared" si="42"/>
        <v>1</v>
      </c>
      <c r="Y112" s="856" t="str">
        <f t="shared" si="47"/>
        <v>De acuerdo con lo programado</v>
      </c>
      <c r="Z112" s="577"/>
      <c r="AA112" s="576">
        <v>1</v>
      </c>
      <c r="AB112" s="1088">
        <f t="shared" si="43"/>
        <v>1</v>
      </c>
      <c r="AC112" s="856" t="str">
        <f t="shared" si="48"/>
        <v>De acuerdo con lo programado</v>
      </c>
      <c r="AD112" s="577"/>
      <c r="AE112" s="576">
        <v>1</v>
      </c>
      <c r="AF112" s="551">
        <f t="shared" si="44"/>
        <v>1</v>
      </c>
      <c r="AG112" s="764" t="str">
        <f t="shared" si="49"/>
        <v>De acuerdo con lo programado</v>
      </c>
      <c r="AH112" s="856"/>
      <c r="AI112" s="761">
        <f t="shared" si="45"/>
        <v>4</v>
      </c>
      <c r="AJ112" s="554">
        <f t="shared" si="46"/>
        <v>1</v>
      </c>
      <c r="AK112" s="764" t="str">
        <f t="shared" si="50"/>
        <v>De acuerdo con lo programado</v>
      </c>
      <c r="AL112" s="856"/>
    </row>
    <row r="113" spans="1:38" ht="77.400000000000006" customHeight="1" thickTop="1" thickBot="1">
      <c r="A113" s="737">
        <f t="shared" si="52"/>
        <v>99</v>
      </c>
      <c r="B113" s="267">
        <v>0</v>
      </c>
      <c r="C113" s="267">
        <v>0</v>
      </c>
      <c r="D113" s="267">
        <v>0</v>
      </c>
      <c r="E113" s="756">
        <v>0</v>
      </c>
      <c r="F113" s="753" t="s">
        <v>2329</v>
      </c>
      <c r="G113" s="552" t="s">
        <v>1553</v>
      </c>
      <c r="H113" s="552" t="s">
        <v>2330</v>
      </c>
      <c r="I113" s="757">
        <v>1</v>
      </c>
      <c r="J113" s="757">
        <v>1</v>
      </c>
      <c r="K113" s="268">
        <f t="shared" si="38"/>
        <v>2</v>
      </c>
      <c r="L113" s="552">
        <v>0</v>
      </c>
      <c r="M113" s="757">
        <v>1</v>
      </c>
      <c r="N113" s="268">
        <f t="shared" si="39"/>
        <v>1</v>
      </c>
      <c r="O113" s="268">
        <f t="shared" si="40"/>
        <v>3</v>
      </c>
      <c r="P113" s="758"/>
      <c r="Q113" s="1101" t="s">
        <v>2305</v>
      </c>
      <c r="R113" s="1102"/>
      <c r="S113" s="1087">
        <v>1</v>
      </c>
      <c r="T113" s="1088">
        <f t="shared" si="41"/>
        <v>1</v>
      </c>
      <c r="U113" s="856" t="str">
        <f t="shared" si="51"/>
        <v>De acuerdo con lo programado</v>
      </c>
      <c r="V113" s="1089" t="s">
        <v>1927</v>
      </c>
      <c r="W113" s="576">
        <v>1</v>
      </c>
      <c r="X113" s="1088">
        <f t="shared" si="42"/>
        <v>1</v>
      </c>
      <c r="Y113" s="856" t="str">
        <f t="shared" si="47"/>
        <v>De acuerdo con lo programado</v>
      </c>
      <c r="Z113" s="577"/>
      <c r="AA113" s="576">
        <v>0</v>
      </c>
      <c r="AB113" s="1088" t="str">
        <f t="shared" si="43"/>
        <v>No hay Programación</v>
      </c>
      <c r="AC113" s="856" t="str">
        <f t="shared" si="48"/>
        <v>De acuerdo con lo programado</v>
      </c>
      <c r="AD113" s="577"/>
      <c r="AE113" s="576">
        <v>0</v>
      </c>
      <c r="AF113" s="551">
        <f t="shared" si="44"/>
        <v>0</v>
      </c>
      <c r="AG113" s="764" t="str">
        <f t="shared" si="49"/>
        <v>En riesgo en cumplimiento</v>
      </c>
      <c r="AH113" s="856"/>
      <c r="AI113" s="761">
        <f t="shared" si="45"/>
        <v>2</v>
      </c>
      <c r="AJ113" s="554">
        <f t="shared" si="46"/>
        <v>0.66666666666666663</v>
      </c>
      <c r="AK113" s="764" t="str">
        <f t="shared" si="50"/>
        <v>Atraso Leve</v>
      </c>
      <c r="AL113" s="856" t="s">
        <v>2331</v>
      </c>
    </row>
    <row r="114" spans="1:38" ht="66.650000000000006" customHeight="1" thickTop="1" thickBot="1">
      <c r="A114" s="1103" t="s">
        <v>2332</v>
      </c>
      <c r="B114" s="1103"/>
      <c r="C114" s="1103"/>
      <c r="D114" s="1103"/>
      <c r="E114" s="1103"/>
      <c r="F114" s="1103"/>
      <c r="G114" s="1103"/>
      <c r="H114" s="1103"/>
      <c r="I114" s="1103"/>
      <c r="J114" s="1103"/>
      <c r="K114" s="1103"/>
      <c r="L114" s="1103"/>
      <c r="M114" s="1103"/>
      <c r="N114" s="1103"/>
      <c r="O114" s="1103"/>
      <c r="P114" s="1103"/>
      <c r="Q114" s="1103"/>
      <c r="R114" s="1103"/>
      <c r="S114" s="743"/>
      <c r="T114" s="743"/>
      <c r="U114" s="743"/>
      <c r="V114" s="743"/>
      <c r="W114" s="743"/>
      <c r="X114" s="743"/>
      <c r="Y114" s="743"/>
      <c r="Z114" s="743"/>
      <c r="AA114" s="743"/>
      <c r="AB114" s="743"/>
      <c r="AC114" s="743"/>
      <c r="AD114" s="743"/>
      <c r="AE114" s="743"/>
      <c r="AF114" s="1103"/>
      <c r="AG114" s="1103"/>
      <c r="AH114" s="743"/>
      <c r="AI114" s="1103"/>
      <c r="AJ114" s="1103"/>
      <c r="AK114" s="1103"/>
      <c r="AL114" s="743"/>
    </row>
    <row r="115" spans="1:38" ht="65.400000000000006" customHeight="1" thickTop="1" thickBot="1">
      <c r="A115" s="737">
        <f>A113+1</f>
        <v>100</v>
      </c>
      <c r="B115" s="267"/>
      <c r="C115" s="267"/>
      <c r="D115" s="267"/>
      <c r="E115" s="267"/>
      <c r="F115" s="759" t="s">
        <v>240</v>
      </c>
      <c r="G115" s="1104" t="s">
        <v>164</v>
      </c>
      <c r="H115" s="1104" t="s">
        <v>207</v>
      </c>
      <c r="I115" s="552">
        <v>0</v>
      </c>
      <c r="J115" s="552">
        <v>0</v>
      </c>
      <c r="K115" s="268">
        <f t="shared" si="38"/>
        <v>0</v>
      </c>
      <c r="L115" s="552">
        <v>0</v>
      </c>
      <c r="M115" s="552">
        <v>0</v>
      </c>
      <c r="N115" s="268">
        <f t="shared" si="39"/>
        <v>0</v>
      </c>
      <c r="O115" s="268">
        <f t="shared" si="40"/>
        <v>0</v>
      </c>
      <c r="P115" s="579"/>
      <c r="Q115" s="765" t="s">
        <v>2169</v>
      </c>
      <c r="R115" s="1093"/>
      <c r="S115" s="1087">
        <v>0</v>
      </c>
      <c r="T115" s="1088" t="str">
        <f t="shared" si="41"/>
        <v>No hay Programación</v>
      </c>
      <c r="U115" s="856" t="str">
        <f t="shared" si="51"/>
        <v>De acuerdo con lo programado</v>
      </c>
      <c r="V115" s="1089" t="s">
        <v>1927</v>
      </c>
      <c r="W115" s="576">
        <v>113</v>
      </c>
      <c r="X115" s="1088" t="str">
        <f t="shared" si="42"/>
        <v>No hay Programación</v>
      </c>
      <c r="Y115" s="856" t="str">
        <f t="shared" si="47"/>
        <v>De acuerdo con lo programado</v>
      </c>
      <c r="Z115" s="577"/>
      <c r="AA115" s="576">
        <v>0</v>
      </c>
      <c r="AB115" s="1088" t="str">
        <f t="shared" si="43"/>
        <v>No hay Programación</v>
      </c>
      <c r="AC115" s="856" t="str">
        <f t="shared" si="48"/>
        <v>De acuerdo con lo programado</v>
      </c>
      <c r="AD115" s="577"/>
      <c r="AE115" s="576">
        <v>0</v>
      </c>
      <c r="AF115" s="551" t="str">
        <f t="shared" si="44"/>
        <v>No hay Programación</v>
      </c>
      <c r="AG115" s="764" t="str">
        <f t="shared" si="49"/>
        <v>De acuerdo con lo programado</v>
      </c>
      <c r="AH115" s="856"/>
      <c r="AI115" s="761">
        <f t="shared" si="45"/>
        <v>113</v>
      </c>
      <c r="AJ115" s="554" t="str">
        <f t="shared" si="46"/>
        <v>No hay Programación</v>
      </c>
      <c r="AK115" s="764" t="str">
        <f t="shared" si="50"/>
        <v>De acuerdo con lo programado</v>
      </c>
      <c r="AL115" s="856"/>
    </row>
    <row r="116" spans="1:38" ht="65.400000000000006" customHeight="1" thickTop="1" thickBot="1">
      <c r="A116" s="737">
        <f t="shared" si="52"/>
        <v>101</v>
      </c>
      <c r="B116" s="267"/>
      <c r="C116" s="267"/>
      <c r="D116" s="267"/>
      <c r="E116" s="267"/>
      <c r="F116" s="760" t="s">
        <v>2333</v>
      </c>
      <c r="G116" s="1104" t="s">
        <v>180</v>
      </c>
      <c r="H116" s="1104" t="s">
        <v>215</v>
      </c>
      <c r="I116" s="552">
        <v>0</v>
      </c>
      <c r="J116" s="552">
        <v>0</v>
      </c>
      <c r="K116" s="268">
        <f t="shared" si="38"/>
        <v>0</v>
      </c>
      <c r="L116" s="552">
        <v>0</v>
      </c>
      <c r="M116" s="552">
        <v>0</v>
      </c>
      <c r="N116" s="268">
        <f t="shared" si="39"/>
        <v>0</v>
      </c>
      <c r="O116" s="268">
        <f t="shared" si="40"/>
        <v>0</v>
      </c>
      <c r="P116" s="579"/>
      <c r="Q116" s="765" t="s">
        <v>2169</v>
      </c>
      <c r="R116" s="1093"/>
      <c r="S116" s="1087">
        <v>0</v>
      </c>
      <c r="T116" s="1088" t="str">
        <f t="shared" si="41"/>
        <v>No hay Programación</v>
      </c>
      <c r="U116" s="856" t="str">
        <f t="shared" si="51"/>
        <v>De acuerdo con lo programado</v>
      </c>
      <c r="V116" s="1089" t="s">
        <v>1927</v>
      </c>
      <c r="W116" s="576">
        <v>2</v>
      </c>
      <c r="X116" s="1088" t="str">
        <f t="shared" si="42"/>
        <v>No hay Programación</v>
      </c>
      <c r="Y116" s="856" t="str">
        <f t="shared" si="47"/>
        <v>De acuerdo con lo programado</v>
      </c>
      <c r="Z116" s="577"/>
      <c r="AA116" s="576">
        <v>0</v>
      </c>
      <c r="AB116" s="1088" t="str">
        <f t="shared" si="43"/>
        <v>No hay Programación</v>
      </c>
      <c r="AC116" s="856" t="str">
        <f t="shared" si="48"/>
        <v>De acuerdo con lo programado</v>
      </c>
      <c r="AD116" s="577"/>
      <c r="AE116" s="576">
        <v>0</v>
      </c>
      <c r="AF116" s="551" t="str">
        <f t="shared" si="44"/>
        <v>No hay Programación</v>
      </c>
      <c r="AG116" s="764" t="str">
        <f t="shared" si="49"/>
        <v>De acuerdo con lo programado</v>
      </c>
      <c r="AH116" s="856"/>
      <c r="AI116" s="761">
        <f t="shared" si="45"/>
        <v>2</v>
      </c>
      <c r="AJ116" s="554" t="str">
        <f t="shared" si="46"/>
        <v>No hay Programación</v>
      </c>
      <c r="AK116" s="764" t="str">
        <f t="shared" si="50"/>
        <v>De acuerdo con lo programado</v>
      </c>
      <c r="AL116" s="856"/>
    </row>
    <row r="117" spans="1:38" ht="65.400000000000006" customHeight="1" thickTop="1" thickBot="1">
      <c r="A117" s="737">
        <f t="shared" si="52"/>
        <v>102</v>
      </c>
      <c r="B117" s="267"/>
      <c r="C117" s="267"/>
      <c r="D117" s="267"/>
      <c r="E117" s="267"/>
      <c r="F117" s="760" t="s">
        <v>2334</v>
      </c>
      <c r="G117" s="1104" t="s">
        <v>180</v>
      </c>
      <c r="H117" s="1104" t="s">
        <v>215</v>
      </c>
      <c r="I117" s="552">
        <v>0</v>
      </c>
      <c r="J117" s="552">
        <v>0</v>
      </c>
      <c r="K117" s="268">
        <f t="shared" si="38"/>
        <v>0</v>
      </c>
      <c r="L117" s="552">
        <v>0</v>
      </c>
      <c r="M117" s="552">
        <v>0</v>
      </c>
      <c r="N117" s="268">
        <f t="shared" si="39"/>
        <v>0</v>
      </c>
      <c r="O117" s="268">
        <f t="shared" si="40"/>
        <v>0</v>
      </c>
      <c r="P117" s="579"/>
      <c r="Q117" s="765" t="s">
        <v>2169</v>
      </c>
      <c r="R117" s="1093"/>
      <c r="S117" s="1087">
        <v>563</v>
      </c>
      <c r="T117" s="1088" t="str">
        <f t="shared" si="41"/>
        <v>No hay Programación</v>
      </c>
      <c r="U117" s="856" t="str">
        <f t="shared" si="51"/>
        <v>De acuerdo con lo programado</v>
      </c>
      <c r="V117" s="1089" t="s">
        <v>1927</v>
      </c>
      <c r="W117" s="576">
        <v>603</v>
      </c>
      <c r="X117" s="1088" t="str">
        <f t="shared" si="42"/>
        <v>No hay Programación</v>
      </c>
      <c r="Y117" s="856" t="str">
        <f t="shared" si="47"/>
        <v>De acuerdo con lo programado</v>
      </c>
      <c r="Z117" s="577"/>
      <c r="AA117" s="576">
        <v>411</v>
      </c>
      <c r="AB117" s="1088" t="str">
        <f t="shared" si="43"/>
        <v>No hay Programación</v>
      </c>
      <c r="AC117" s="856" t="str">
        <f t="shared" si="48"/>
        <v>De acuerdo con lo programado</v>
      </c>
      <c r="AD117" s="577"/>
      <c r="AE117" s="576">
        <v>330</v>
      </c>
      <c r="AF117" s="551" t="str">
        <f t="shared" si="44"/>
        <v>No hay Programación</v>
      </c>
      <c r="AG117" s="764" t="str">
        <f t="shared" si="49"/>
        <v>De acuerdo con lo programado</v>
      </c>
      <c r="AH117" s="856"/>
      <c r="AI117" s="761">
        <f t="shared" si="45"/>
        <v>1907</v>
      </c>
      <c r="AJ117" s="554" t="str">
        <f t="shared" si="46"/>
        <v>No hay Programación</v>
      </c>
      <c r="AK117" s="764" t="str">
        <f t="shared" si="50"/>
        <v>De acuerdo con lo programado</v>
      </c>
      <c r="AL117" s="856"/>
    </row>
    <row r="118" spans="1:38" ht="65.400000000000006" customHeight="1" thickTop="1" thickBot="1">
      <c r="A118" s="737">
        <f t="shared" si="52"/>
        <v>103</v>
      </c>
      <c r="B118" s="267"/>
      <c r="C118" s="267"/>
      <c r="D118" s="267"/>
      <c r="E118" s="267"/>
      <c r="F118" s="760" t="s">
        <v>2335</v>
      </c>
      <c r="G118" s="1104" t="s">
        <v>182</v>
      </c>
      <c r="H118" s="1104" t="s">
        <v>209</v>
      </c>
      <c r="I118" s="552">
        <v>0</v>
      </c>
      <c r="J118" s="552">
        <v>0</v>
      </c>
      <c r="K118" s="268">
        <f t="shared" si="38"/>
        <v>0</v>
      </c>
      <c r="L118" s="552">
        <v>0</v>
      </c>
      <c r="M118" s="552">
        <v>0</v>
      </c>
      <c r="N118" s="268">
        <f t="shared" si="39"/>
        <v>0</v>
      </c>
      <c r="O118" s="268">
        <f t="shared" si="40"/>
        <v>0</v>
      </c>
      <c r="P118" s="579"/>
      <c r="Q118" s="765" t="s">
        <v>2169</v>
      </c>
      <c r="R118" s="1093"/>
      <c r="S118" s="1087">
        <v>0</v>
      </c>
      <c r="T118" s="1088" t="str">
        <f t="shared" si="41"/>
        <v>No hay Programación</v>
      </c>
      <c r="U118" s="856" t="str">
        <f t="shared" si="51"/>
        <v>De acuerdo con lo programado</v>
      </c>
      <c r="V118" s="1089" t="s">
        <v>1927</v>
      </c>
      <c r="W118" s="576">
        <v>0</v>
      </c>
      <c r="X118" s="1088" t="str">
        <f t="shared" si="42"/>
        <v>No hay Programación</v>
      </c>
      <c r="Y118" s="856" t="str">
        <f t="shared" si="47"/>
        <v>De acuerdo con lo programado</v>
      </c>
      <c r="Z118" s="577"/>
      <c r="AA118" s="576">
        <v>0</v>
      </c>
      <c r="AB118" s="1088" t="str">
        <f t="shared" si="43"/>
        <v>No hay Programación</v>
      </c>
      <c r="AC118" s="856" t="str">
        <f t="shared" si="48"/>
        <v>De acuerdo con lo programado</v>
      </c>
      <c r="AD118" s="577"/>
      <c r="AE118" s="576">
        <v>0</v>
      </c>
      <c r="AF118" s="551" t="str">
        <f t="shared" si="44"/>
        <v>No hay Programación</v>
      </c>
      <c r="AG118" s="764" t="str">
        <f t="shared" si="49"/>
        <v>De acuerdo con lo programado</v>
      </c>
      <c r="AH118" s="856"/>
      <c r="AI118" s="761">
        <f t="shared" si="45"/>
        <v>0</v>
      </c>
      <c r="AJ118" s="554" t="str">
        <f t="shared" si="46"/>
        <v>No hay Programación</v>
      </c>
      <c r="AK118" s="764" t="str">
        <f t="shared" si="50"/>
        <v>De acuerdo con lo programado</v>
      </c>
      <c r="AL118" s="856"/>
    </row>
    <row r="119" spans="1:38" ht="65.400000000000006" customHeight="1" thickTop="1" thickBot="1">
      <c r="A119" s="737">
        <f t="shared" si="52"/>
        <v>104</v>
      </c>
      <c r="B119" s="267"/>
      <c r="C119" s="267"/>
      <c r="D119" s="267"/>
      <c r="E119" s="267"/>
      <c r="F119" s="760" t="s">
        <v>2336</v>
      </c>
      <c r="G119" s="1104" t="s">
        <v>182</v>
      </c>
      <c r="H119" s="1104" t="s">
        <v>209</v>
      </c>
      <c r="I119" s="552">
        <v>0</v>
      </c>
      <c r="J119" s="552">
        <v>0</v>
      </c>
      <c r="K119" s="268">
        <f t="shared" si="38"/>
        <v>0</v>
      </c>
      <c r="L119" s="552">
        <v>0</v>
      </c>
      <c r="M119" s="552">
        <v>0</v>
      </c>
      <c r="N119" s="268">
        <f t="shared" si="39"/>
        <v>0</v>
      </c>
      <c r="O119" s="268">
        <f t="shared" si="40"/>
        <v>0</v>
      </c>
      <c r="P119" s="579"/>
      <c r="Q119" s="765" t="s">
        <v>2169</v>
      </c>
      <c r="R119" s="1093"/>
      <c r="S119" s="1087">
        <v>0</v>
      </c>
      <c r="T119" s="1088" t="str">
        <f t="shared" si="41"/>
        <v>No hay Programación</v>
      </c>
      <c r="U119" s="856" t="str">
        <f t="shared" si="51"/>
        <v>De acuerdo con lo programado</v>
      </c>
      <c r="V119" s="1089" t="s">
        <v>1927</v>
      </c>
      <c r="W119" s="576">
        <v>16</v>
      </c>
      <c r="X119" s="1088" t="str">
        <f t="shared" si="42"/>
        <v>No hay Programación</v>
      </c>
      <c r="Y119" s="856" t="str">
        <f t="shared" si="47"/>
        <v>De acuerdo con lo programado</v>
      </c>
      <c r="Z119" s="577"/>
      <c r="AA119" s="576">
        <v>0</v>
      </c>
      <c r="AB119" s="1088" t="str">
        <f t="shared" si="43"/>
        <v>No hay Programación</v>
      </c>
      <c r="AC119" s="856" t="str">
        <f t="shared" si="48"/>
        <v>De acuerdo con lo programado</v>
      </c>
      <c r="AD119" s="577"/>
      <c r="AE119" s="576">
        <v>6</v>
      </c>
      <c r="AF119" s="551" t="str">
        <f t="shared" si="44"/>
        <v>No hay Programación</v>
      </c>
      <c r="AG119" s="764" t="str">
        <f t="shared" si="49"/>
        <v>De acuerdo con lo programado</v>
      </c>
      <c r="AH119" s="856"/>
      <c r="AI119" s="761">
        <f t="shared" si="45"/>
        <v>22</v>
      </c>
      <c r="AJ119" s="554" t="str">
        <f t="shared" si="46"/>
        <v>No hay Programación</v>
      </c>
      <c r="AK119" s="764" t="str">
        <f t="shared" si="50"/>
        <v>De acuerdo con lo programado</v>
      </c>
      <c r="AL119" s="856"/>
    </row>
    <row r="120" spans="1:38" ht="65.400000000000006" customHeight="1" thickTop="1" thickBot="1">
      <c r="A120" s="737">
        <f t="shared" si="52"/>
        <v>105</v>
      </c>
      <c r="B120" s="267"/>
      <c r="C120" s="267"/>
      <c r="D120" s="267"/>
      <c r="E120" s="267"/>
      <c r="F120" s="760" t="s">
        <v>2337</v>
      </c>
      <c r="G120" s="1104" t="s">
        <v>182</v>
      </c>
      <c r="H120" s="1104" t="s">
        <v>209</v>
      </c>
      <c r="I120" s="552">
        <v>0</v>
      </c>
      <c r="J120" s="552">
        <v>0</v>
      </c>
      <c r="K120" s="268">
        <f t="shared" si="38"/>
        <v>0</v>
      </c>
      <c r="L120" s="552">
        <v>0</v>
      </c>
      <c r="M120" s="552">
        <v>0</v>
      </c>
      <c r="N120" s="268">
        <f t="shared" si="39"/>
        <v>0</v>
      </c>
      <c r="O120" s="268">
        <f t="shared" si="40"/>
        <v>0</v>
      </c>
      <c r="P120" s="579"/>
      <c r="Q120" s="765" t="s">
        <v>2169</v>
      </c>
      <c r="R120" s="1093"/>
      <c r="S120" s="1087">
        <v>0</v>
      </c>
      <c r="T120" s="1088" t="str">
        <f t="shared" si="41"/>
        <v>No hay Programación</v>
      </c>
      <c r="U120" s="856" t="str">
        <f t="shared" si="51"/>
        <v>De acuerdo con lo programado</v>
      </c>
      <c r="V120" s="1089" t="s">
        <v>1927</v>
      </c>
      <c r="W120" s="576">
        <v>3</v>
      </c>
      <c r="X120" s="1088" t="str">
        <f t="shared" si="42"/>
        <v>No hay Programación</v>
      </c>
      <c r="Y120" s="856" t="str">
        <f t="shared" si="47"/>
        <v>De acuerdo con lo programado</v>
      </c>
      <c r="Z120" s="577"/>
      <c r="AA120" s="576">
        <v>2</v>
      </c>
      <c r="AB120" s="1088" t="str">
        <f t="shared" si="43"/>
        <v>No hay Programación</v>
      </c>
      <c r="AC120" s="856" t="str">
        <f t="shared" si="48"/>
        <v>De acuerdo con lo programado</v>
      </c>
      <c r="AD120" s="577"/>
      <c r="AE120" s="576">
        <v>0</v>
      </c>
      <c r="AF120" s="551" t="str">
        <f t="shared" si="44"/>
        <v>No hay Programación</v>
      </c>
      <c r="AG120" s="764" t="str">
        <f t="shared" si="49"/>
        <v>De acuerdo con lo programado</v>
      </c>
      <c r="AH120" s="856"/>
      <c r="AI120" s="761">
        <f t="shared" si="45"/>
        <v>5</v>
      </c>
      <c r="AJ120" s="554" t="str">
        <f t="shared" si="46"/>
        <v>No hay Programación</v>
      </c>
      <c r="AK120" s="764" t="str">
        <f t="shared" si="50"/>
        <v>De acuerdo con lo programado</v>
      </c>
      <c r="AL120" s="856"/>
    </row>
    <row r="121" spans="1:38" ht="65.400000000000006" customHeight="1" thickTop="1" thickBot="1">
      <c r="A121" s="737">
        <f t="shared" si="52"/>
        <v>106</v>
      </c>
      <c r="B121" s="267"/>
      <c r="C121" s="267"/>
      <c r="D121" s="267"/>
      <c r="E121" s="267"/>
      <c r="F121" s="760" t="s">
        <v>2338</v>
      </c>
      <c r="G121" s="1104" t="s">
        <v>182</v>
      </c>
      <c r="H121" s="1104" t="s">
        <v>209</v>
      </c>
      <c r="I121" s="552">
        <v>0</v>
      </c>
      <c r="J121" s="552">
        <v>0</v>
      </c>
      <c r="K121" s="268">
        <f t="shared" si="38"/>
        <v>0</v>
      </c>
      <c r="L121" s="552">
        <v>0</v>
      </c>
      <c r="M121" s="552">
        <v>0</v>
      </c>
      <c r="N121" s="268">
        <f t="shared" si="39"/>
        <v>0</v>
      </c>
      <c r="O121" s="268">
        <f t="shared" si="40"/>
        <v>0</v>
      </c>
      <c r="P121" s="579"/>
      <c r="Q121" s="765" t="s">
        <v>2169</v>
      </c>
      <c r="R121" s="1093"/>
      <c r="S121" s="1087">
        <v>0</v>
      </c>
      <c r="T121" s="1088" t="str">
        <f t="shared" si="41"/>
        <v>No hay Programación</v>
      </c>
      <c r="U121" s="856" t="str">
        <f t="shared" si="51"/>
        <v>De acuerdo con lo programado</v>
      </c>
      <c r="V121" s="1089" t="s">
        <v>1927</v>
      </c>
      <c r="W121" s="576">
        <v>9</v>
      </c>
      <c r="X121" s="1088" t="str">
        <f t="shared" si="42"/>
        <v>No hay Programación</v>
      </c>
      <c r="Y121" s="856" t="str">
        <f t="shared" si="47"/>
        <v>De acuerdo con lo programado</v>
      </c>
      <c r="Z121" s="577"/>
      <c r="AA121" s="576">
        <v>0</v>
      </c>
      <c r="AB121" s="1088" t="str">
        <f t="shared" si="43"/>
        <v>No hay Programación</v>
      </c>
      <c r="AC121" s="856" t="str">
        <f t="shared" si="48"/>
        <v>De acuerdo con lo programado</v>
      </c>
      <c r="AD121" s="577"/>
      <c r="AE121" s="576">
        <v>1</v>
      </c>
      <c r="AF121" s="551" t="str">
        <f t="shared" si="44"/>
        <v>No hay Programación</v>
      </c>
      <c r="AG121" s="764" t="str">
        <f t="shared" si="49"/>
        <v>De acuerdo con lo programado</v>
      </c>
      <c r="AH121" s="856"/>
      <c r="AI121" s="761">
        <f t="shared" si="45"/>
        <v>10</v>
      </c>
      <c r="AJ121" s="554" t="str">
        <f t="shared" si="46"/>
        <v>No hay Programación</v>
      </c>
      <c r="AK121" s="764" t="str">
        <f t="shared" si="50"/>
        <v>De acuerdo con lo programado</v>
      </c>
      <c r="AL121" s="856"/>
    </row>
    <row r="122" spans="1:38" ht="65.400000000000006" customHeight="1" thickTop="1" thickBot="1">
      <c r="A122" s="737">
        <f t="shared" si="52"/>
        <v>107</v>
      </c>
      <c r="B122" s="267"/>
      <c r="C122" s="267"/>
      <c r="D122" s="267"/>
      <c r="E122" s="267"/>
      <c r="F122" s="760" t="s">
        <v>2339</v>
      </c>
      <c r="G122" s="1104" t="s">
        <v>180</v>
      </c>
      <c r="H122" s="1104" t="s">
        <v>204</v>
      </c>
      <c r="I122" s="552">
        <v>0</v>
      </c>
      <c r="J122" s="552">
        <v>0</v>
      </c>
      <c r="K122" s="268">
        <f t="shared" si="38"/>
        <v>0</v>
      </c>
      <c r="L122" s="552">
        <v>0</v>
      </c>
      <c r="M122" s="552">
        <v>0</v>
      </c>
      <c r="N122" s="268">
        <f t="shared" si="39"/>
        <v>0</v>
      </c>
      <c r="O122" s="268">
        <f t="shared" si="40"/>
        <v>0</v>
      </c>
      <c r="P122" s="579"/>
      <c r="Q122" s="765" t="s">
        <v>2169</v>
      </c>
      <c r="R122" s="1093"/>
      <c r="S122" s="1087">
        <v>0</v>
      </c>
      <c r="T122" s="1088" t="str">
        <f t="shared" si="41"/>
        <v>No hay Programación</v>
      </c>
      <c r="U122" s="856" t="str">
        <f t="shared" si="51"/>
        <v>De acuerdo con lo programado</v>
      </c>
      <c r="V122" s="1089" t="s">
        <v>1927</v>
      </c>
      <c r="W122" s="576">
        <v>108</v>
      </c>
      <c r="X122" s="1088" t="str">
        <f t="shared" si="42"/>
        <v>No hay Programación</v>
      </c>
      <c r="Y122" s="856" t="str">
        <f t="shared" si="47"/>
        <v>De acuerdo con lo programado</v>
      </c>
      <c r="Z122" s="577"/>
      <c r="AA122" s="576">
        <v>8</v>
      </c>
      <c r="AB122" s="1088" t="str">
        <f t="shared" si="43"/>
        <v>No hay Programación</v>
      </c>
      <c r="AC122" s="856" t="str">
        <f t="shared" si="48"/>
        <v>De acuerdo con lo programado</v>
      </c>
      <c r="AD122" s="577"/>
      <c r="AE122" s="576">
        <v>15</v>
      </c>
      <c r="AF122" s="551" t="str">
        <f t="shared" si="44"/>
        <v>No hay Programación</v>
      </c>
      <c r="AG122" s="764" t="str">
        <f t="shared" si="49"/>
        <v>De acuerdo con lo programado</v>
      </c>
      <c r="AH122" s="856"/>
      <c r="AI122" s="761">
        <f t="shared" si="45"/>
        <v>131</v>
      </c>
      <c r="AJ122" s="554" t="str">
        <f t="shared" si="46"/>
        <v>No hay Programación</v>
      </c>
      <c r="AK122" s="764" t="str">
        <f t="shared" si="50"/>
        <v>De acuerdo con lo programado</v>
      </c>
      <c r="AL122" s="856"/>
    </row>
    <row r="123" spans="1:38" ht="65.400000000000006" customHeight="1" thickTop="1" thickBot="1">
      <c r="A123" s="737">
        <f t="shared" si="52"/>
        <v>108</v>
      </c>
      <c r="B123" s="267"/>
      <c r="C123" s="267"/>
      <c r="D123" s="267"/>
      <c r="E123" s="267"/>
      <c r="F123" s="760" t="s">
        <v>2340</v>
      </c>
      <c r="G123" s="1104" t="s">
        <v>180</v>
      </c>
      <c r="H123" s="1104" t="s">
        <v>204</v>
      </c>
      <c r="I123" s="552">
        <v>0</v>
      </c>
      <c r="J123" s="552">
        <v>0</v>
      </c>
      <c r="K123" s="268">
        <f t="shared" si="38"/>
        <v>0</v>
      </c>
      <c r="L123" s="552">
        <v>0</v>
      </c>
      <c r="M123" s="552">
        <v>0</v>
      </c>
      <c r="N123" s="268">
        <f t="shared" si="39"/>
        <v>0</v>
      </c>
      <c r="O123" s="268">
        <f t="shared" si="39"/>
        <v>0</v>
      </c>
      <c r="P123" s="268"/>
      <c r="Q123" s="765" t="s">
        <v>2169</v>
      </c>
      <c r="R123" s="1093"/>
      <c r="S123" s="1087">
        <v>0</v>
      </c>
      <c r="T123" s="1088" t="str">
        <f t="shared" si="41"/>
        <v>No hay Programación</v>
      </c>
      <c r="U123" s="856" t="str">
        <f t="shared" si="51"/>
        <v>De acuerdo con lo programado</v>
      </c>
      <c r="V123" s="1089" t="s">
        <v>1927</v>
      </c>
      <c r="W123" s="576">
        <v>15</v>
      </c>
      <c r="X123" s="1088" t="str">
        <f t="shared" si="42"/>
        <v>No hay Programación</v>
      </c>
      <c r="Y123" s="856" t="str">
        <f t="shared" si="47"/>
        <v>De acuerdo con lo programado</v>
      </c>
      <c r="Z123" s="577"/>
      <c r="AA123" s="576">
        <v>3</v>
      </c>
      <c r="AB123" s="1088" t="str">
        <f t="shared" si="43"/>
        <v>No hay Programación</v>
      </c>
      <c r="AC123" s="856" t="str">
        <f t="shared" si="48"/>
        <v>De acuerdo con lo programado</v>
      </c>
      <c r="AD123" s="577"/>
      <c r="AE123" s="576">
        <v>5</v>
      </c>
      <c r="AF123" s="551" t="str">
        <f t="shared" si="44"/>
        <v>No hay Programación</v>
      </c>
      <c r="AG123" s="764" t="str">
        <f t="shared" si="49"/>
        <v>De acuerdo con lo programado</v>
      </c>
      <c r="AH123" s="856"/>
      <c r="AI123" s="761">
        <f t="shared" si="45"/>
        <v>23</v>
      </c>
      <c r="AJ123" s="554" t="str">
        <f t="shared" si="46"/>
        <v>No hay Programación</v>
      </c>
      <c r="AK123" s="764" t="str">
        <f t="shared" si="50"/>
        <v>De acuerdo con lo programado</v>
      </c>
      <c r="AL123" s="856"/>
    </row>
    <row r="124" spans="1:38" ht="65.400000000000006" customHeight="1" thickTop="1" thickBot="1">
      <c r="A124" s="737">
        <f t="shared" si="52"/>
        <v>109</v>
      </c>
      <c r="B124" s="267"/>
      <c r="C124" s="267"/>
      <c r="D124" s="267"/>
      <c r="E124" s="267"/>
      <c r="F124" s="760" t="s">
        <v>2341</v>
      </c>
      <c r="G124" s="1104" t="s">
        <v>180</v>
      </c>
      <c r="H124" s="1104" t="s">
        <v>204</v>
      </c>
      <c r="I124" s="552">
        <v>0</v>
      </c>
      <c r="J124" s="552">
        <v>0</v>
      </c>
      <c r="K124" s="268">
        <f t="shared" si="38"/>
        <v>0</v>
      </c>
      <c r="L124" s="552">
        <v>0</v>
      </c>
      <c r="M124" s="552">
        <v>0</v>
      </c>
      <c r="N124" s="268">
        <f t="shared" si="39"/>
        <v>0</v>
      </c>
      <c r="O124" s="268">
        <f t="shared" si="39"/>
        <v>0</v>
      </c>
      <c r="P124" s="579"/>
      <c r="Q124" s="765" t="s">
        <v>2169</v>
      </c>
      <c r="R124" s="1093"/>
      <c r="S124" s="1087">
        <v>0</v>
      </c>
      <c r="T124" s="1088" t="str">
        <f t="shared" ref="T124" si="53">IF(S124="","No hay ejecución",IF(AND(I124=0),"No hay Programación", S124/I124))</f>
        <v>No hay Programación</v>
      </c>
      <c r="U124" s="856" t="str">
        <f t="shared" si="51"/>
        <v>De acuerdo con lo programado</v>
      </c>
      <c r="V124" s="1089" t="s">
        <v>1927</v>
      </c>
      <c r="W124" s="576">
        <v>76</v>
      </c>
      <c r="X124" s="1088" t="str">
        <f t="shared" ref="X124" si="54">IF(W124="","No hay ejecución",IF(AND(J124=0),"No hay Programación", W124/J124))</f>
        <v>No hay Programación</v>
      </c>
      <c r="Y124" s="856" t="str">
        <f t="shared" si="47"/>
        <v>De acuerdo con lo programado</v>
      </c>
      <c r="Z124" s="577"/>
      <c r="AA124" s="576">
        <v>0</v>
      </c>
      <c r="AB124" s="1088" t="str">
        <f t="shared" ref="AB124" si="55">IF(AA124="","No hay ejecución",IF(AND(L124=0),"No hay Programación", AA124/L124))</f>
        <v>No hay Programación</v>
      </c>
      <c r="AC124" s="856" t="str">
        <f t="shared" si="48"/>
        <v>De acuerdo con lo programado</v>
      </c>
      <c r="AD124" s="577"/>
      <c r="AE124" s="576">
        <v>10</v>
      </c>
      <c r="AF124" s="551" t="str">
        <f t="shared" ref="AF124" si="56">IF(AE124="","No hay ejecución",IF(AND(M124=0),"No hay Programación", AE124/M124))</f>
        <v>No hay Programación</v>
      </c>
      <c r="AG124" s="764" t="str">
        <f t="shared" si="49"/>
        <v>De acuerdo con lo programado</v>
      </c>
      <c r="AH124" s="856"/>
      <c r="AI124" s="761">
        <f t="shared" ref="AI124" si="57">AE124+AA124+W124+S124</f>
        <v>86</v>
      </c>
      <c r="AJ124" s="554" t="str">
        <f t="shared" ref="AJ124" si="58">IF(AI124="","No hay ejecución",IF(AND(O124=0),"No hay Programación", AI124/O124))</f>
        <v>No hay Programación</v>
      </c>
      <c r="AK124" s="764" t="str">
        <f t="shared" si="50"/>
        <v>De acuerdo con lo programado</v>
      </c>
      <c r="AL124" s="856"/>
    </row>
    <row r="125" spans="1:38" ht="65.400000000000006" customHeight="1" thickTop="1" thickBot="1">
      <c r="A125" s="737">
        <f t="shared" si="52"/>
        <v>110</v>
      </c>
      <c r="B125" s="267"/>
      <c r="C125" s="267"/>
      <c r="D125" s="267"/>
      <c r="E125" s="267"/>
      <c r="F125" s="1105" t="s">
        <v>2342</v>
      </c>
      <c r="G125" s="1104" t="s">
        <v>164</v>
      </c>
      <c r="H125" s="1104" t="s">
        <v>205</v>
      </c>
      <c r="I125" s="552">
        <v>0</v>
      </c>
      <c r="J125" s="552">
        <v>0</v>
      </c>
      <c r="K125" s="268">
        <f t="shared" si="38"/>
        <v>0</v>
      </c>
      <c r="L125" s="552">
        <v>0</v>
      </c>
      <c r="M125" s="552">
        <v>0</v>
      </c>
      <c r="N125" s="268">
        <f t="shared" si="39"/>
        <v>0</v>
      </c>
      <c r="O125" s="268">
        <f t="shared" si="40"/>
        <v>0</v>
      </c>
      <c r="P125" s="579"/>
      <c r="Q125" s="765" t="s">
        <v>2169</v>
      </c>
      <c r="R125" s="1093"/>
      <c r="S125" s="1087">
        <v>0</v>
      </c>
      <c r="T125" s="1088" t="str">
        <f t="shared" si="41"/>
        <v>No hay Programación</v>
      </c>
      <c r="U125" s="856" t="str">
        <f t="shared" si="51"/>
        <v>De acuerdo con lo programado</v>
      </c>
      <c r="V125" s="1089" t="s">
        <v>1927</v>
      </c>
      <c r="W125" s="576">
        <v>0</v>
      </c>
      <c r="X125" s="1088" t="str">
        <f t="shared" si="42"/>
        <v>No hay Programación</v>
      </c>
      <c r="Y125" s="856" t="str">
        <f t="shared" si="47"/>
        <v>De acuerdo con lo programado</v>
      </c>
      <c r="Z125" s="577"/>
      <c r="AA125" s="576">
        <v>0</v>
      </c>
      <c r="AB125" s="1088" t="str">
        <f t="shared" si="43"/>
        <v>No hay Programación</v>
      </c>
      <c r="AC125" s="856" t="str">
        <f t="shared" si="48"/>
        <v>De acuerdo con lo programado</v>
      </c>
      <c r="AD125" s="577"/>
      <c r="AE125" s="576">
        <v>1</v>
      </c>
      <c r="AF125" s="551" t="str">
        <f t="shared" si="44"/>
        <v>No hay Programación</v>
      </c>
      <c r="AG125" s="764" t="str">
        <f t="shared" si="49"/>
        <v>De acuerdo con lo programado</v>
      </c>
      <c r="AH125" s="856"/>
      <c r="AI125" s="761">
        <f t="shared" si="45"/>
        <v>1</v>
      </c>
      <c r="AJ125" s="554" t="str">
        <f t="shared" si="46"/>
        <v>No hay Programación</v>
      </c>
      <c r="AK125" s="764" t="str">
        <f t="shared" si="50"/>
        <v>De acuerdo con lo programado</v>
      </c>
      <c r="AL125" s="856" t="s">
        <v>2343</v>
      </c>
    </row>
    <row r="126" spans="1:38" ht="65.400000000000006" customHeight="1" thickTop="1" thickBot="1">
      <c r="A126" s="737">
        <f t="shared" si="52"/>
        <v>111</v>
      </c>
      <c r="B126" s="267"/>
      <c r="C126" s="267"/>
      <c r="D126" s="267"/>
      <c r="E126" s="267"/>
      <c r="F126" s="1105" t="s">
        <v>2344</v>
      </c>
      <c r="G126" s="1104" t="s">
        <v>164</v>
      </c>
      <c r="H126" s="1104" t="s">
        <v>205</v>
      </c>
      <c r="I126" s="552">
        <v>0</v>
      </c>
      <c r="J126" s="552">
        <v>0</v>
      </c>
      <c r="K126" s="268">
        <f t="shared" si="38"/>
        <v>0</v>
      </c>
      <c r="L126" s="552">
        <v>0</v>
      </c>
      <c r="M126" s="552">
        <v>0</v>
      </c>
      <c r="N126" s="268">
        <f t="shared" si="39"/>
        <v>0</v>
      </c>
      <c r="O126" s="268">
        <f t="shared" si="40"/>
        <v>0</v>
      </c>
      <c r="P126" s="579"/>
      <c r="Q126" s="765" t="s">
        <v>2169</v>
      </c>
      <c r="R126" s="1093"/>
      <c r="S126" s="1087">
        <v>0</v>
      </c>
      <c r="T126" s="1088" t="str">
        <f t="shared" si="41"/>
        <v>No hay Programación</v>
      </c>
      <c r="U126" s="856" t="str">
        <f t="shared" si="51"/>
        <v>De acuerdo con lo programado</v>
      </c>
      <c r="V126" s="1089" t="s">
        <v>1927</v>
      </c>
      <c r="W126" s="576">
        <v>0</v>
      </c>
      <c r="X126" s="1088" t="str">
        <f t="shared" si="42"/>
        <v>No hay Programación</v>
      </c>
      <c r="Y126" s="856" t="str">
        <f t="shared" si="47"/>
        <v>De acuerdo con lo programado</v>
      </c>
      <c r="Z126" s="577"/>
      <c r="AA126" s="576">
        <v>0</v>
      </c>
      <c r="AB126" s="1088" t="str">
        <f t="shared" si="43"/>
        <v>No hay Programación</v>
      </c>
      <c r="AC126" s="856" t="str">
        <f t="shared" si="48"/>
        <v>De acuerdo con lo programado</v>
      </c>
      <c r="AD126" s="577"/>
      <c r="AE126" s="576">
        <v>1</v>
      </c>
      <c r="AF126" s="551" t="str">
        <f t="shared" si="44"/>
        <v>No hay Programación</v>
      </c>
      <c r="AG126" s="764" t="str">
        <f t="shared" si="49"/>
        <v>De acuerdo con lo programado</v>
      </c>
      <c r="AH126" s="856"/>
      <c r="AI126" s="761">
        <f t="shared" si="45"/>
        <v>1</v>
      </c>
      <c r="AJ126" s="554" t="str">
        <f t="shared" si="46"/>
        <v>No hay Programación</v>
      </c>
      <c r="AK126" s="764" t="str">
        <f t="shared" si="50"/>
        <v>De acuerdo con lo programado</v>
      </c>
      <c r="AL126" s="856" t="s">
        <v>2343</v>
      </c>
    </row>
    <row r="127" spans="1:38" ht="65.400000000000006" customHeight="1" thickTop="1" thickBot="1">
      <c r="A127" s="737">
        <f t="shared" si="52"/>
        <v>112</v>
      </c>
      <c r="B127" s="267"/>
      <c r="C127" s="267"/>
      <c r="D127" s="267"/>
      <c r="E127" s="267"/>
      <c r="F127" s="1106" t="s">
        <v>2345</v>
      </c>
      <c r="G127" s="1104" t="s">
        <v>164</v>
      </c>
      <c r="H127" s="1104" t="s">
        <v>205</v>
      </c>
      <c r="I127" s="552">
        <v>0</v>
      </c>
      <c r="J127" s="552">
        <v>0</v>
      </c>
      <c r="K127" s="268">
        <f t="shared" si="38"/>
        <v>0</v>
      </c>
      <c r="L127" s="552">
        <v>0</v>
      </c>
      <c r="M127" s="552">
        <v>0</v>
      </c>
      <c r="N127" s="268">
        <f t="shared" si="39"/>
        <v>0</v>
      </c>
      <c r="O127" s="268">
        <f t="shared" si="40"/>
        <v>0</v>
      </c>
      <c r="P127" s="579"/>
      <c r="Q127" s="765" t="s">
        <v>2169</v>
      </c>
      <c r="R127" s="1093"/>
      <c r="S127" s="1087">
        <v>0</v>
      </c>
      <c r="T127" s="1088" t="str">
        <f t="shared" si="41"/>
        <v>No hay Programación</v>
      </c>
      <c r="U127" s="856" t="str">
        <f t="shared" si="51"/>
        <v>De acuerdo con lo programado</v>
      </c>
      <c r="V127" s="1089" t="s">
        <v>1927</v>
      </c>
      <c r="W127" s="576">
        <v>0</v>
      </c>
      <c r="X127" s="1088" t="str">
        <f t="shared" si="42"/>
        <v>No hay Programación</v>
      </c>
      <c r="Y127" s="856" t="str">
        <f t="shared" si="47"/>
        <v>De acuerdo con lo programado</v>
      </c>
      <c r="Z127" s="577"/>
      <c r="AA127" s="576">
        <v>0</v>
      </c>
      <c r="AB127" s="1088" t="str">
        <f t="shared" si="43"/>
        <v>No hay Programación</v>
      </c>
      <c r="AC127" s="856" t="str">
        <f t="shared" si="48"/>
        <v>De acuerdo con lo programado</v>
      </c>
      <c r="AD127" s="577"/>
      <c r="AE127" s="576">
        <v>0</v>
      </c>
      <c r="AF127" s="551" t="str">
        <f t="shared" si="44"/>
        <v>No hay Programación</v>
      </c>
      <c r="AG127" s="764" t="str">
        <f t="shared" si="49"/>
        <v>De acuerdo con lo programado</v>
      </c>
      <c r="AH127" s="856"/>
      <c r="AI127" s="761">
        <f t="shared" si="45"/>
        <v>0</v>
      </c>
      <c r="AJ127" s="554" t="str">
        <f t="shared" si="46"/>
        <v>No hay Programación</v>
      </c>
      <c r="AK127" s="764" t="str">
        <f t="shared" si="50"/>
        <v>De acuerdo con lo programado</v>
      </c>
      <c r="AL127" s="856"/>
    </row>
    <row r="128" spans="1:38" ht="65.400000000000006" customHeight="1" thickTop="1" thickBot="1">
      <c r="A128" s="737">
        <f t="shared" si="52"/>
        <v>113</v>
      </c>
      <c r="B128" s="267"/>
      <c r="C128" s="267"/>
      <c r="D128" s="267"/>
      <c r="E128" s="267"/>
      <c r="F128" s="1105" t="s">
        <v>2346</v>
      </c>
      <c r="G128" s="1104" t="s">
        <v>164</v>
      </c>
      <c r="H128" s="1104" t="s">
        <v>205</v>
      </c>
      <c r="I128" s="552">
        <v>0</v>
      </c>
      <c r="J128" s="552">
        <v>0</v>
      </c>
      <c r="K128" s="268">
        <f t="shared" si="38"/>
        <v>0</v>
      </c>
      <c r="L128" s="552">
        <v>0</v>
      </c>
      <c r="M128" s="552">
        <v>0</v>
      </c>
      <c r="N128" s="268">
        <f t="shared" si="39"/>
        <v>0</v>
      </c>
      <c r="O128" s="268">
        <f t="shared" si="40"/>
        <v>0</v>
      </c>
      <c r="P128" s="579"/>
      <c r="Q128" s="765" t="s">
        <v>2169</v>
      </c>
      <c r="R128" s="1093"/>
      <c r="S128" s="1087">
        <v>0</v>
      </c>
      <c r="T128" s="1088" t="str">
        <f t="shared" si="41"/>
        <v>No hay Programación</v>
      </c>
      <c r="U128" s="856" t="str">
        <f t="shared" si="51"/>
        <v>De acuerdo con lo programado</v>
      </c>
      <c r="V128" s="1089" t="s">
        <v>1927</v>
      </c>
      <c r="W128" s="576">
        <v>0</v>
      </c>
      <c r="X128" s="1088" t="str">
        <f t="shared" si="42"/>
        <v>No hay Programación</v>
      </c>
      <c r="Y128" s="856" t="str">
        <f t="shared" si="47"/>
        <v>De acuerdo con lo programado</v>
      </c>
      <c r="Z128" s="577"/>
      <c r="AA128" s="576">
        <v>0</v>
      </c>
      <c r="AB128" s="1088" t="str">
        <f t="shared" si="43"/>
        <v>No hay Programación</v>
      </c>
      <c r="AC128" s="856" t="str">
        <f t="shared" si="48"/>
        <v>De acuerdo con lo programado</v>
      </c>
      <c r="AD128" s="577"/>
      <c r="AE128" s="576">
        <v>0</v>
      </c>
      <c r="AF128" s="551" t="str">
        <f t="shared" si="44"/>
        <v>No hay Programación</v>
      </c>
      <c r="AG128" s="764" t="str">
        <f t="shared" si="49"/>
        <v>De acuerdo con lo programado</v>
      </c>
      <c r="AH128" s="856"/>
      <c r="AI128" s="761">
        <f t="shared" si="45"/>
        <v>0</v>
      </c>
      <c r="AJ128" s="554" t="str">
        <f t="shared" si="46"/>
        <v>No hay Programación</v>
      </c>
      <c r="AK128" s="764" t="str">
        <f t="shared" si="50"/>
        <v>De acuerdo con lo programado</v>
      </c>
      <c r="AL128" s="856"/>
    </row>
    <row r="129" spans="1:38" ht="65.400000000000006" customHeight="1" thickTop="1" thickBot="1">
      <c r="A129" s="737">
        <f t="shared" si="52"/>
        <v>114</v>
      </c>
      <c r="B129" s="267"/>
      <c r="C129" s="267"/>
      <c r="D129" s="267"/>
      <c r="E129" s="267"/>
      <c r="F129" s="1106" t="s">
        <v>2347</v>
      </c>
      <c r="G129" s="1104" t="s">
        <v>164</v>
      </c>
      <c r="H129" s="1104" t="s">
        <v>205</v>
      </c>
      <c r="I129" s="552">
        <v>0</v>
      </c>
      <c r="J129" s="552">
        <v>0</v>
      </c>
      <c r="K129" s="268">
        <f t="shared" si="38"/>
        <v>0</v>
      </c>
      <c r="L129" s="552">
        <v>0</v>
      </c>
      <c r="M129" s="552">
        <v>0</v>
      </c>
      <c r="N129" s="268">
        <f t="shared" si="39"/>
        <v>0</v>
      </c>
      <c r="O129" s="268">
        <f t="shared" si="40"/>
        <v>0</v>
      </c>
      <c r="P129" s="579"/>
      <c r="Q129" s="765" t="s">
        <v>2169</v>
      </c>
      <c r="R129" s="1093"/>
      <c r="S129" s="1087">
        <v>0</v>
      </c>
      <c r="T129" s="1088" t="str">
        <f t="shared" si="41"/>
        <v>No hay Programación</v>
      </c>
      <c r="U129" s="856" t="str">
        <f t="shared" si="51"/>
        <v>De acuerdo con lo programado</v>
      </c>
      <c r="V129" s="1089" t="s">
        <v>1927</v>
      </c>
      <c r="W129" s="576">
        <v>0</v>
      </c>
      <c r="X129" s="1088" t="str">
        <f t="shared" si="42"/>
        <v>No hay Programación</v>
      </c>
      <c r="Y129" s="856" t="str">
        <f t="shared" si="47"/>
        <v>De acuerdo con lo programado</v>
      </c>
      <c r="Z129" s="577"/>
      <c r="AA129" s="576">
        <v>0</v>
      </c>
      <c r="AB129" s="1088" t="str">
        <f t="shared" si="43"/>
        <v>No hay Programación</v>
      </c>
      <c r="AC129" s="856" t="str">
        <f t="shared" si="48"/>
        <v>De acuerdo con lo programado</v>
      </c>
      <c r="AD129" s="577"/>
      <c r="AE129" s="576">
        <v>0</v>
      </c>
      <c r="AF129" s="551" t="str">
        <f t="shared" si="44"/>
        <v>No hay Programación</v>
      </c>
      <c r="AG129" s="764" t="str">
        <f t="shared" si="49"/>
        <v>De acuerdo con lo programado</v>
      </c>
      <c r="AH129" s="856"/>
      <c r="AI129" s="761">
        <f t="shared" si="45"/>
        <v>0</v>
      </c>
      <c r="AJ129" s="554" t="str">
        <f t="shared" si="46"/>
        <v>No hay Programación</v>
      </c>
      <c r="AK129" s="764" t="str">
        <f t="shared" si="50"/>
        <v>De acuerdo con lo programado</v>
      </c>
      <c r="AL129" s="856"/>
    </row>
    <row r="130" spans="1:38" ht="65.400000000000006" customHeight="1" thickTop="1" thickBot="1">
      <c r="A130" s="737">
        <f t="shared" si="52"/>
        <v>115</v>
      </c>
      <c r="B130" s="267"/>
      <c r="C130" s="267"/>
      <c r="D130" s="267"/>
      <c r="E130" s="267"/>
      <c r="F130" s="760" t="s">
        <v>2348</v>
      </c>
      <c r="G130" s="1104" t="s">
        <v>178</v>
      </c>
      <c r="H130" s="1104" t="s">
        <v>200</v>
      </c>
      <c r="I130" s="552">
        <v>0</v>
      </c>
      <c r="J130" s="552">
        <v>0</v>
      </c>
      <c r="K130" s="268">
        <f t="shared" si="38"/>
        <v>0</v>
      </c>
      <c r="L130" s="552">
        <v>0</v>
      </c>
      <c r="M130" s="552">
        <v>0</v>
      </c>
      <c r="N130" s="268">
        <f t="shared" si="39"/>
        <v>0</v>
      </c>
      <c r="O130" s="268">
        <f t="shared" si="40"/>
        <v>0</v>
      </c>
      <c r="P130" s="579"/>
      <c r="Q130" s="765" t="s">
        <v>2169</v>
      </c>
      <c r="R130" s="1093"/>
      <c r="S130" s="1087">
        <v>0</v>
      </c>
      <c r="T130" s="1088" t="str">
        <f t="shared" si="41"/>
        <v>No hay Programación</v>
      </c>
      <c r="U130" s="856" t="str">
        <f t="shared" si="51"/>
        <v>De acuerdo con lo programado</v>
      </c>
      <c r="V130" s="1089" t="s">
        <v>1927</v>
      </c>
      <c r="W130" s="576">
        <v>0</v>
      </c>
      <c r="X130" s="1088" t="str">
        <f t="shared" si="42"/>
        <v>No hay Programación</v>
      </c>
      <c r="Y130" s="856" t="str">
        <f t="shared" si="47"/>
        <v>De acuerdo con lo programado</v>
      </c>
      <c r="Z130" s="577"/>
      <c r="AA130" s="576">
        <v>0</v>
      </c>
      <c r="AB130" s="1088" t="str">
        <f t="shared" si="43"/>
        <v>No hay Programación</v>
      </c>
      <c r="AC130" s="856" t="str">
        <f t="shared" si="48"/>
        <v>De acuerdo con lo programado</v>
      </c>
      <c r="AD130" s="577"/>
      <c r="AE130" s="576">
        <v>0</v>
      </c>
      <c r="AF130" s="551" t="str">
        <f t="shared" si="44"/>
        <v>No hay Programación</v>
      </c>
      <c r="AG130" s="764" t="str">
        <f t="shared" si="49"/>
        <v>De acuerdo con lo programado</v>
      </c>
      <c r="AH130" s="856"/>
      <c r="AI130" s="761">
        <f t="shared" si="45"/>
        <v>0</v>
      </c>
      <c r="AJ130" s="554" t="str">
        <f t="shared" si="46"/>
        <v>No hay Programación</v>
      </c>
      <c r="AK130" s="764" t="str">
        <f t="shared" si="50"/>
        <v>De acuerdo con lo programado</v>
      </c>
      <c r="AL130" s="856"/>
    </row>
    <row r="131" spans="1:38" ht="65.400000000000006" customHeight="1" thickTop="1" thickBot="1">
      <c r="A131" s="737">
        <f t="shared" si="52"/>
        <v>116</v>
      </c>
      <c r="B131" s="267"/>
      <c r="C131" s="267"/>
      <c r="D131" s="267"/>
      <c r="E131" s="267"/>
      <c r="F131" s="760" t="s">
        <v>2349</v>
      </c>
      <c r="G131" s="1104" t="s">
        <v>180</v>
      </c>
      <c r="H131" s="1104" t="s">
        <v>200</v>
      </c>
      <c r="I131" s="552">
        <v>0</v>
      </c>
      <c r="J131" s="552">
        <v>0</v>
      </c>
      <c r="K131" s="268">
        <f t="shared" si="38"/>
        <v>0</v>
      </c>
      <c r="L131" s="552">
        <v>0</v>
      </c>
      <c r="M131" s="552">
        <v>0</v>
      </c>
      <c r="N131" s="268">
        <f t="shared" si="39"/>
        <v>0</v>
      </c>
      <c r="O131" s="268">
        <f t="shared" si="40"/>
        <v>0</v>
      </c>
      <c r="P131" s="579"/>
      <c r="Q131" s="765" t="s">
        <v>2169</v>
      </c>
      <c r="R131" s="1093"/>
      <c r="S131" s="1087">
        <v>0</v>
      </c>
      <c r="T131" s="1088" t="str">
        <f t="shared" si="41"/>
        <v>No hay Programación</v>
      </c>
      <c r="U131" s="856" t="str">
        <f t="shared" si="51"/>
        <v>De acuerdo con lo programado</v>
      </c>
      <c r="V131" s="1089" t="s">
        <v>1927</v>
      </c>
      <c r="W131" s="576">
        <v>0</v>
      </c>
      <c r="X131" s="1088" t="str">
        <f t="shared" si="42"/>
        <v>No hay Programación</v>
      </c>
      <c r="Y131" s="856" t="str">
        <f t="shared" si="47"/>
        <v>De acuerdo con lo programado</v>
      </c>
      <c r="Z131" s="577"/>
      <c r="AA131" s="576">
        <v>0</v>
      </c>
      <c r="AB131" s="1088" t="str">
        <f t="shared" si="43"/>
        <v>No hay Programación</v>
      </c>
      <c r="AC131" s="856" t="str">
        <f t="shared" si="48"/>
        <v>De acuerdo con lo programado</v>
      </c>
      <c r="AD131" s="577"/>
      <c r="AE131" s="576">
        <v>0</v>
      </c>
      <c r="AF131" s="551" t="str">
        <f t="shared" si="44"/>
        <v>No hay Programación</v>
      </c>
      <c r="AG131" s="764" t="str">
        <f t="shared" si="49"/>
        <v>De acuerdo con lo programado</v>
      </c>
      <c r="AH131" s="856"/>
      <c r="AI131" s="761">
        <f t="shared" si="45"/>
        <v>0</v>
      </c>
      <c r="AJ131" s="554" t="str">
        <f t="shared" si="46"/>
        <v>No hay Programación</v>
      </c>
      <c r="AK131" s="764" t="str">
        <f t="shared" si="50"/>
        <v>De acuerdo con lo programado</v>
      </c>
      <c r="AL131" s="856"/>
    </row>
    <row r="132" spans="1:38" ht="65.400000000000006" customHeight="1" thickTop="1" thickBot="1">
      <c r="A132" s="737">
        <f t="shared" si="52"/>
        <v>117</v>
      </c>
      <c r="B132" s="267"/>
      <c r="C132" s="267"/>
      <c r="D132" s="267"/>
      <c r="E132" s="267"/>
      <c r="F132" s="857" t="s">
        <v>2350</v>
      </c>
      <c r="G132" s="1104" t="s">
        <v>164</v>
      </c>
      <c r="H132" s="1104" t="s">
        <v>205</v>
      </c>
      <c r="I132" s="552">
        <v>0</v>
      </c>
      <c r="J132" s="552">
        <v>0</v>
      </c>
      <c r="K132" s="268">
        <f t="shared" si="38"/>
        <v>0</v>
      </c>
      <c r="L132" s="552">
        <v>0</v>
      </c>
      <c r="M132" s="552">
        <v>0</v>
      </c>
      <c r="N132" s="268">
        <f t="shared" si="39"/>
        <v>0</v>
      </c>
      <c r="O132" s="268">
        <f t="shared" si="40"/>
        <v>0</v>
      </c>
      <c r="P132" s="579"/>
      <c r="Q132" s="765" t="s">
        <v>2218</v>
      </c>
      <c r="R132" s="1093"/>
      <c r="S132" s="1087">
        <v>0</v>
      </c>
      <c r="T132" s="1088" t="str">
        <f t="shared" si="41"/>
        <v>No hay Programación</v>
      </c>
      <c r="U132" s="856" t="str">
        <f t="shared" si="51"/>
        <v>De acuerdo con lo programado</v>
      </c>
      <c r="V132" s="1089" t="s">
        <v>1927</v>
      </c>
      <c r="W132" s="576">
        <v>0</v>
      </c>
      <c r="X132" s="1088" t="str">
        <f t="shared" si="42"/>
        <v>No hay Programación</v>
      </c>
      <c r="Y132" s="856" t="str">
        <f t="shared" si="47"/>
        <v>De acuerdo con lo programado</v>
      </c>
      <c r="Z132" s="577"/>
      <c r="AA132" s="576">
        <v>0</v>
      </c>
      <c r="AB132" s="1088" t="str">
        <f t="shared" si="43"/>
        <v>No hay Programación</v>
      </c>
      <c r="AC132" s="856" t="str">
        <f t="shared" si="48"/>
        <v>De acuerdo con lo programado</v>
      </c>
      <c r="AD132" s="577"/>
      <c r="AE132" s="576">
        <v>0</v>
      </c>
      <c r="AF132" s="551" t="str">
        <f t="shared" si="44"/>
        <v>No hay Programación</v>
      </c>
      <c r="AG132" s="764" t="str">
        <f t="shared" si="49"/>
        <v>De acuerdo con lo programado</v>
      </c>
      <c r="AH132" s="856"/>
      <c r="AI132" s="761">
        <f t="shared" si="45"/>
        <v>0</v>
      </c>
      <c r="AJ132" s="554" t="str">
        <f t="shared" si="46"/>
        <v>No hay Programación</v>
      </c>
      <c r="AK132" s="764" t="str">
        <f t="shared" si="50"/>
        <v>De acuerdo con lo programado</v>
      </c>
      <c r="AL132" s="856"/>
    </row>
    <row r="133" spans="1:38" ht="65.400000000000006" customHeight="1" thickTop="1" thickBot="1">
      <c r="A133" s="737">
        <f t="shared" si="52"/>
        <v>118</v>
      </c>
      <c r="B133" s="267"/>
      <c r="C133" s="267"/>
      <c r="D133" s="267"/>
      <c r="E133" s="267"/>
      <c r="F133" s="857" t="s">
        <v>2351</v>
      </c>
      <c r="G133" s="1104" t="s">
        <v>159</v>
      </c>
      <c r="H133" s="767" t="s">
        <v>2352</v>
      </c>
      <c r="I133" s="552">
        <v>0</v>
      </c>
      <c r="J133" s="552">
        <v>0</v>
      </c>
      <c r="K133" s="268">
        <f t="shared" si="38"/>
        <v>0</v>
      </c>
      <c r="L133" s="552">
        <v>0</v>
      </c>
      <c r="M133" s="552">
        <v>0</v>
      </c>
      <c r="N133" s="268">
        <f t="shared" si="39"/>
        <v>0</v>
      </c>
      <c r="O133" s="268">
        <f t="shared" si="40"/>
        <v>0</v>
      </c>
      <c r="P133" s="579"/>
      <c r="Q133" s="765" t="s">
        <v>2353</v>
      </c>
      <c r="R133" s="1093"/>
      <c r="S133" s="1087">
        <v>0</v>
      </c>
      <c r="T133" s="1088" t="str">
        <f t="shared" si="41"/>
        <v>No hay Programación</v>
      </c>
      <c r="U133" s="856" t="str">
        <f t="shared" si="51"/>
        <v>De acuerdo con lo programado</v>
      </c>
      <c r="V133" s="1089" t="s">
        <v>1927</v>
      </c>
      <c r="W133" s="576">
        <v>0</v>
      </c>
      <c r="X133" s="1088" t="str">
        <f t="shared" si="42"/>
        <v>No hay Programación</v>
      </c>
      <c r="Y133" s="856" t="str">
        <f t="shared" si="47"/>
        <v>De acuerdo con lo programado</v>
      </c>
      <c r="Z133" s="577"/>
      <c r="AA133" s="576">
        <v>0</v>
      </c>
      <c r="AB133" s="1088" t="str">
        <f t="shared" si="43"/>
        <v>No hay Programación</v>
      </c>
      <c r="AC133" s="856" t="str">
        <f t="shared" si="48"/>
        <v>De acuerdo con lo programado</v>
      </c>
      <c r="AD133" s="577"/>
      <c r="AE133" s="576">
        <v>0</v>
      </c>
      <c r="AF133" s="551" t="str">
        <f t="shared" si="44"/>
        <v>No hay Programación</v>
      </c>
      <c r="AG133" s="764" t="str">
        <f t="shared" si="49"/>
        <v>De acuerdo con lo programado</v>
      </c>
      <c r="AH133" s="856"/>
      <c r="AI133" s="761">
        <f t="shared" si="45"/>
        <v>0</v>
      </c>
      <c r="AJ133" s="554" t="str">
        <f t="shared" si="46"/>
        <v>No hay Programación</v>
      </c>
      <c r="AK133" s="764" t="str">
        <f t="shared" si="50"/>
        <v>De acuerdo con lo programado</v>
      </c>
      <c r="AL133" s="856"/>
    </row>
    <row r="134" spans="1:38" ht="13" thickTop="1" thickBot="1">
      <c r="A134" s="562"/>
      <c r="B134" s="562"/>
      <c r="C134" s="562"/>
      <c r="D134" s="562"/>
      <c r="E134" s="562"/>
      <c r="F134" s="651"/>
      <c r="G134" s="652"/>
      <c r="H134" s="652"/>
      <c r="I134" s="599"/>
      <c r="J134" s="599"/>
      <c r="K134" s="599"/>
      <c r="L134" s="599"/>
      <c r="M134" s="599"/>
      <c r="N134" s="599"/>
      <c r="O134" s="599"/>
      <c r="P134" s="599"/>
      <c r="Q134" s="655"/>
    </row>
    <row r="135" spans="1:38" ht="13" thickTop="1" thickBot="1">
      <c r="A135" s="1520" t="s">
        <v>2354</v>
      </c>
      <c r="B135" s="1521"/>
      <c r="C135" s="1521"/>
      <c r="D135" s="1521"/>
      <c r="E135" s="1521"/>
      <c r="F135" s="597"/>
      <c r="G135" s="598"/>
      <c r="H135" s="598"/>
      <c r="I135" s="599"/>
      <c r="J135" s="599"/>
      <c r="K135" s="599"/>
      <c r="L135" s="599"/>
      <c r="M135" s="599"/>
      <c r="N135" s="599"/>
      <c r="O135" s="599"/>
      <c r="P135" s="599"/>
      <c r="Q135" s="655"/>
    </row>
    <row r="136" spans="1:38" ht="13" thickTop="1" thickBot="1">
      <c r="A136" s="559"/>
      <c r="B136" s="559"/>
      <c r="C136" s="559"/>
      <c r="D136" s="559"/>
      <c r="E136" s="559"/>
      <c r="F136" s="568"/>
      <c r="G136" s="598"/>
      <c r="H136" s="598"/>
      <c r="I136" s="599"/>
      <c r="J136" s="599"/>
      <c r="K136" s="599"/>
      <c r="L136" s="599"/>
      <c r="M136" s="599"/>
      <c r="N136" s="599"/>
      <c r="O136" s="599"/>
      <c r="P136" s="599"/>
      <c r="Q136" s="655"/>
    </row>
    <row r="137" spans="1:38" ht="13" thickTop="1" thickBot="1">
      <c r="A137" s="1522" t="s">
        <v>365</v>
      </c>
      <c r="B137" s="1523"/>
      <c r="C137" s="1523"/>
      <c r="D137" s="1523"/>
      <c r="E137" s="1523"/>
      <c r="F137" s="597"/>
      <c r="G137" s="598"/>
      <c r="H137" s="598"/>
      <c r="I137" s="599"/>
      <c r="J137" s="599"/>
      <c r="K137" s="599"/>
      <c r="L137" s="599"/>
      <c r="M137" s="599"/>
      <c r="N137" s="599"/>
      <c r="O137" s="599"/>
      <c r="P137" s="599"/>
      <c r="Q137" s="655"/>
    </row>
    <row r="138" spans="1:38" ht="13" thickTop="1" thickBot="1">
      <c r="A138" s="560"/>
      <c r="B138" s="560"/>
      <c r="C138" s="560"/>
      <c r="D138" s="560"/>
      <c r="E138" s="560"/>
      <c r="F138" s="603"/>
      <c r="G138" s="598"/>
      <c r="H138" s="598"/>
      <c r="I138" s="599"/>
      <c r="J138" s="599"/>
      <c r="K138" s="599"/>
      <c r="L138" s="599"/>
      <c r="M138" s="599"/>
      <c r="N138" s="599"/>
      <c r="O138" s="599"/>
      <c r="P138" s="599"/>
      <c r="Q138" s="655"/>
    </row>
    <row r="139" spans="1:38" ht="13" thickTop="1" thickBot="1">
      <c r="A139" s="561" t="s">
        <v>366</v>
      </c>
      <c r="B139" s="562"/>
      <c r="C139" s="562"/>
      <c r="D139" s="562"/>
      <c r="E139" s="562"/>
      <c r="F139" s="651"/>
      <c r="G139" s="598"/>
      <c r="H139" s="598"/>
      <c r="I139" s="599"/>
      <c r="J139" s="599"/>
      <c r="K139" s="599"/>
      <c r="L139" s="599"/>
      <c r="M139" s="599"/>
      <c r="N139" s="599"/>
      <c r="O139" s="599"/>
      <c r="P139" s="599"/>
      <c r="Q139" s="655"/>
    </row>
    <row r="140" spans="1:38" ht="13" thickTop="1" thickBot="1">
      <c r="A140" s="563">
        <v>1</v>
      </c>
      <c r="B140" s="562" t="s">
        <v>367</v>
      </c>
      <c r="C140" s="562"/>
      <c r="D140" s="562"/>
      <c r="E140" s="562"/>
      <c r="F140" s="651"/>
      <c r="G140" s="598"/>
      <c r="H140" s="598"/>
      <c r="I140" s="599"/>
      <c r="J140" s="599"/>
      <c r="K140" s="599"/>
      <c r="L140" s="599"/>
      <c r="M140" s="599"/>
      <c r="N140" s="599"/>
      <c r="O140" s="599"/>
      <c r="P140" s="599"/>
      <c r="Q140" s="655"/>
    </row>
    <row r="141" spans="1:38" ht="13" thickTop="1" thickBot="1">
      <c r="A141" s="563">
        <v>2</v>
      </c>
      <c r="B141" s="562" t="s">
        <v>2355</v>
      </c>
      <c r="C141" s="562"/>
      <c r="D141" s="562"/>
      <c r="E141" s="562"/>
      <c r="F141" s="651"/>
      <c r="G141" s="598"/>
      <c r="H141" s="598"/>
      <c r="I141" s="599"/>
      <c r="J141" s="599"/>
      <c r="K141" s="599"/>
      <c r="L141" s="599"/>
      <c r="M141" s="599"/>
      <c r="N141" s="599"/>
      <c r="O141" s="599"/>
      <c r="P141" s="599"/>
      <c r="Q141" s="655"/>
    </row>
    <row r="142" spans="1:38" ht="13" thickTop="1" thickBot="1">
      <c r="A142" s="563">
        <v>3</v>
      </c>
      <c r="B142" s="562" t="s">
        <v>2356</v>
      </c>
      <c r="D142" s="562"/>
      <c r="E142" s="562"/>
      <c r="F142" s="651"/>
      <c r="G142" s="555"/>
      <c r="H142" s="559"/>
      <c r="I142" s="599"/>
      <c r="J142" s="599"/>
      <c r="K142" s="599"/>
      <c r="L142" s="599"/>
      <c r="M142" s="599"/>
      <c r="N142" s="599"/>
      <c r="O142" s="599"/>
      <c r="P142" s="599"/>
      <c r="Q142" s="655"/>
    </row>
    <row r="143" spans="1:38" ht="13" thickTop="1" thickBot="1">
      <c r="A143" s="563">
        <v>4</v>
      </c>
      <c r="B143" s="562" t="s">
        <v>2357</v>
      </c>
      <c r="D143" s="562"/>
      <c r="E143" s="562"/>
      <c r="F143" s="651"/>
      <c r="G143" s="652"/>
      <c r="H143" s="652"/>
      <c r="I143" s="599"/>
      <c r="J143" s="599"/>
      <c r="K143" s="599"/>
      <c r="L143" s="599"/>
      <c r="M143" s="599"/>
      <c r="N143" s="599"/>
      <c r="O143" s="599"/>
      <c r="P143" s="599"/>
      <c r="Q143" s="655"/>
    </row>
    <row r="144" spans="1:38" ht="13" thickTop="1" thickBot="1">
      <c r="A144" s="563">
        <v>5</v>
      </c>
      <c r="B144" s="562" t="s">
        <v>2358</v>
      </c>
      <c r="D144" s="562"/>
      <c r="E144" s="562"/>
      <c r="F144" s="651"/>
      <c r="G144" s="652"/>
      <c r="H144" s="652"/>
      <c r="I144" s="599"/>
      <c r="J144" s="599"/>
      <c r="K144" s="599"/>
      <c r="L144" s="599"/>
      <c r="M144" s="599"/>
      <c r="N144" s="599"/>
      <c r="O144" s="599"/>
      <c r="P144" s="599"/>
      <c r="Q144" s="655"/>
    </row>
    <row r="145" spans="1:30" ht="12.5" thickTop="1">
      <c r="A145" s="563">
        <v>6</v>
      </c>
      <c r="B145" s="557" t="s">
        <v>372</v>
      </c>
      <c r="D145" s="562"/>
      <c r="E145" s="562"/>
      <c r="F145" s="651"/>
      <c r="G145" s="598"/>
      <c r="H145" s="598"/>
      <c r="I145" s="601"/>
      <c r="J145" s="601"/>
      <c r="K145" s="601"/>
      <c r="L145" s="601"/>
      <c r="M145" s="601"/>
      <c r="N145" s="601"/>
      <c r="O145" s="601"/>
      <c r="P145" s="601"/>
      <c r="Q145" s="603"/>
    </row>
    <row r="146" spans="1:30">
      <c r="A146" s="563">
        <v>7</v>
      </c>
      <c r="B146" s="562" t="s">
        <v>373</v>
      </c>
      <c r="D146" s="562"/>
      <c r="E146" s="562"/>
      <c r="F146" s="651"/>
      <c r="G146" s="598"/>
      <c r="H146" s="598"/>
      <c r="I146" s="601"/>
      <c r="J146" s="601"/>
      <c r="K146" s="601"/>
      <c r="L146" s="601"/>
      <c r="M146" s="601"/>
      <c r="N146" s="601"/>
      <c r="O146" s="601"/>
      <c r="P146" s="601"/>
      <c r="Q146" s="603"/>
    </row>
    <row r="147" spans="1:30">
      <c r="A147" s="563">
        <v>8</v>
      </c>
      <c r="B147" s="564" t="s">
        <v>374</v>
      </c>
      <c r="C147" s="562"/>
      <c r="D147" s="557"/>
      <c r="E147" s="557"/>
      <c r="F147" s="651"/>
      <c r="G147" s="598"/>
      <c r="H147" s="598"/>
      <c r="I147" s="601"/>
      <c r="J147" s="601"/>
      <c r="K147" s="601"/>
      <c r="L147" s="601"/>
      <c r="M147" s="601"/>
      <c r="N147" s="601"/>
      <c r="O147" s="601"/>
      <c r="P147" s="601"/>
      <c r="Q147" s="603"/>
    </row>
    <row r="148" spans="1:30">
      <c r="A148" s="563">
        <v>9</v>
      </c>
      <c r="B148" s="564" t="s">
        <v>375</v>
      </c>
      <c r="C148" s="562"/>
      <c r="D148" s="562"/>
      <c r="E148" s="562"/>
      <c r="F148" s="651"/>
      <c r="G148" s="598"/>
      <c r="H148" s="598"/>
      <c r="I148" s="601"/>
      <c r="J148" s="601"/>
      <c r="K148" s="601"/>
      <c r="L148" s="601"/>
      <c r="M148" s="601"/>
      <c r="N148" s="601"/>
      <c r="O148" s="601"/>
      <c r="P148" s="601"/>
      <c r="Q148" s="603"/>
    </row>
    <row r="149" spans="1:30">
      <c r="A149" s="563">
        <v>10</v>
      </c>
      <c r="B149" s="564" t="s">
        <v>376</v>
      </c>
      <c r="C149" s="562"/>
      <c r="D149" s="562"/>
      <c r="E149" s="562"/>
      <c r="F149" s="651"/>
      <c r="G149" s="598"/>
      <c r="H149" s="598"/>
      <c r="I149" s="601"/>
      <c r="J149" s="601"/>
      <c r="K149" s="601"/>
      <c r="L149" s="601"/>
      <c r="M149" s="601"/>
      <c r="N149" s="601"/>
      <c r="O149" s="601"/>
      <c r="P149" s="601"/>
      <c r="Q149" s="603"/>
    </row>
    <row r="150" spans="1:30">
      <c r="A150" s="563">
        <v>10</v>
      </c>
      <c r="B150" s="564" t="s">
        <v>377</v>
      </c>
      <c r="C150" s="562"/>
      <c r="D150" s="562"/>
      <c r="E150" s="562"/>
      <c r="F150" s="651"/>
      <c r="G150" s="598"/>
      <c r="H150" s="598"/>
      <c r="I150" s="601"/>
      <c r="J150" s="601"/>
      <c r="K150" s="601"/>
      <c r="L150" s="601"/>
      <c r="M150" s="601"/>
      <c r="N150" s="601"/>
      <c r="O150" s="601"/>
      <c r="P150" s="601"/>
      <c r="Q150" s="603"/>
      <c r="R150" s="601"/>
    </row>
    <row r="151" spans="1:30" ht="12.5" thickBot="1">
      <c r="A151" s="563">
        <v>11</v>
      </c>
      <c r="B151" s="562" t="s">
        <v>378</v>
      </c>
      <c r="C151" s="562"/>
      <c r="D151" s="562"/>
      <c r="E151" s="562"/>
      <c r="F151" s="651"/>
      <c r="G151" s="598"/>
      <c r="H151" s="598"/>
      <c r="I151" s="601"/>
      <c r="J151" s="601"/>
      <c r="K151" s="601"/>
      <c r="L151" s="601"/>
      <c r="M151" s="601"/>
      <c r="N151" s="601"/>
      <c r="O151" s="601"/>
      <c r="P151" s="601"/>
      <c r="Q151" s="603"/>
      <c r="R151" s="601"/>
      <c r="S151" s="557"/>
      <c r="T151" s="744"/>
      <c r="U151" s="745"/>
      <c r="V151" s="746"/>
      <c r="W151" s="744"/>
      <c r="X151" s="747"/>
      <c r="Y151" s="745"/>
      <c r="Z151" s="748"/>
      <c r="AA151" s="749"/>
      <c r="AB151" s="747"/>
      <c r="AC151" s="745"/>
      <c r="AD151" s="750"/>
    </row>
    <row r="152" spans="1:30" ht="13" thickTop="1" thickBot="1">
      <c r="A152" s="563">
        <v>12</v>
      </c>
      <c r="B152" s="564" t="s">
        <v>379</v>
      </c>
      <c r="C152" s="562"/>
      <c r="D152" s="562"/>
      <c r="E152" s="562"/>
      <c r="F152" s="651"/>
      <c r="G152" s="598"/>
      <c r="H152" s="598"/>
      <c r="I152" s="601"/>
      <c r="J152" s="601"/>
      <c r="K152" s="601"/>
      <c r="L152" s="601"/>
      <c r="M152" s="601"/>
      <c r="N152" s="601"/>
      <c r="O152" s="601"/>
      <c r="P152" s="601"/>
      <c r="Q152" s="603"/>
      <c r="R152" s="601"/>
      <c r="S152" s="744"/>
      <c r="T152" s="747"/>
      <c r="U152" s="745"/>
      <c r="V152" s="746"/>
      <c r="W152" s="744"/>
      <c r="X152" s="747"/>
      <c r="Y152" s="745"/>
      <c r="Z152" s="748"/>
      <c r="AA152" s="749"/>
      <c r="AB152" s="747"/>
      <c r="AC152" s="745"/>
      <c r="AD152" s="750"/>
    </row>
    <row r="153" spans="1:30" ht="13" thickTop="1" thickBot="1">
      <c r="A153" s="557"/>
      <c r="C153" s="557"/>
      <c r="D153" s="557"/>
      <c r="E153" s="557"/>
      <c r="F153" s="568"/>
      <c r="G153" s="653"/>
      <c r="H153" s="653"/>
      <c r="I153" s="653"/>
      <c r="J153" s="653"/>
      <c r="K153" s="653"/>
      <c r="L153" s="653"/>
      <c r="M153" s="653"/>
      <c r="N153" s="653"/>
      <c r="O153" s="653"/>
      <c r="P153" s="721"/>
      <c r="Q153" s="654"/>
      <c r="R153" s="601"/>
      <c r="S153" s="751"/>
      <c r="T153" s="751"/>
      <c r="U153" s="751"/>
      <c r="V153" s="751"/>
      <c r="W153" s="751"/>
      <c r="X153" s="751"/>
      <c r="Y153" s="751"/>
      <c r="Z153" s="752"/>
      <c r="AA153" s="751"/>
      <c r="AB153" s="751"/>
      <c r="AC153" s="751"/>
      <c r="AD153" s="752"/>
    </row>
    <row r="154" spans="1:30" ht="13" thickTop="1" thickBot="1">
      <c r="A154" s="557"/>
      <c r="C154" s="557"/>
      <c r="D154" s="557"/>
      <c r="E154" s="557"/>
      <c r="F154" s="568"/>
      <c r="G154" s="555"/>
      <c r="H154" s="559"/>
      <c r="I154" s="555"/>
      <c r="J154" s="555"/>
      <c r="K154" s="555"/>
      <c r="L154" s="555"/>
      <c r="M154" s="555"/>
      <c r="N154" s="555"/>
      <c r="O154" s="555"/>
      <c r="P154" s="557"/>
      <c r="Q154" s="556"/>
      <c r="R154" s="721"/>
      <c r="S154" s="744"/>
      <c r="T154" s="747"/>
      <c r="U154" s="745"/>
      <c r="V154" s="746"/>
      <c r="W154" s="744"/>
      <c r="X154" s="747"/>
      <c r="Y154" s="745"/>
      <c r="Z154" s="748"/>
      <c r="AA154" s="749"/>
      <c r="AB154" s="747"/>
      <c r="AC154" s="745"/>
      <c r="AD154" s="750"/>
    </row>
    <row r="155" spans="1:30" ht="13" thickTop="1" thickBot="1">
      <c r="A155" s="557"/>
      <c r="B155" s="557"/>
      <c r="C155" s="557"/>
      <c r="D155" s="557"/>
      <c r="E155" s="557"/>
      <c r="F155" s="568"/>
      <c r="G155" s="555"/>
      <c r="H155" s="559"/>
      <c r="I155" s="555"/>
      <c r="J155" s="555"/>
      <c r="K155" s="555"/>
      <c r="L155" s="555"/>
      <c r="M155" s="555"/>
      <c r="N155" s="555"/>
      <c r="O155" s="555"/>
      <c r="P155" s="557"/>
      <c r="Q155" s="556"/>
      <c r="R155" s="601"/>
      <c r="S155" s="744"/>
      <c r="T155" s="747"/>
      <c r="U155" s="745"/>
      <c r="V155" s="746"/>
      <c r="W155" s="744"/>
      <c r="X155" s="747"/>
      <c r="Y155" s="745"/>
      <c r="Z155" s="748"/>
      <c r="AA155" s="749"/>
      <c r="AB155" s="747"/>
      <c r="AC155" s="745"/>
      <c r="AD155" s="750"/>
    </row>
    <row r="156" spans="1:30" ht="13" thickTop="1" thickBot="1">
      <c r="A156" s="557"/>
      <c r="B156" s="557"/>
      <c r="C156" s="557"/>
      <c r="D156" s="557"/>
      <c r="E156" s="557"/>
      <c r="F156" s="568"/>
      <c r="G156" s="555"/>
      <c r="H156" s="559"/>
      <c r="I156" s="555"/>
      <c r="J156" s="555"/>
      <c r="K156" s="555"/>
      <c r="L156" s="555"/>
      <c r="M156" s="555"/>
      <c r="N156" s="555"/>
      <c r="O156" s="555"/>
      <c r="P156" s="557"/>
      <c r="Q156" s="556"/>
      <c r="R156" s="601"/>
      <c r="S156" s="744"/>
      <c r="T156" s="747"/>
      <c r="U156" s="745"/>
      <c r="V156" s="746"/>
      <c r="W156" s="744"/>
      <c r="X156" s="747"/>
      <c r="Y156" s="745"/>
      <c r="Z156" s="748"/>
      <c r="AA156" s="749"/>
      <c r="AB156" s="747"/>
      <c r="AC156" s="745"/>
      <c r="AD156" s="750"/>
    </row>
    <row r="157" spans="1:30" ht="13" thickTop="1" thickBot="1">
      <c r="A157" s="557"/>
      <c r="B157" s="557"/>
      <c r="C157" s="557"/>
      <c r="D157" s="557"/>
      <c r="E157" s="557"/>
      <c r="F157" s="568"/>
      <c r="G157" s="555"/>
      <c r="H157" s="559"/>
      <c r="I157" s="555"/>
      <c r="J157" s="555"/>
      <c r="K157" s="555"/>
      <c r="L157" s="555"/>
      <c r="M157" s="555"/>
      <c r="N157" s="555"/>
      <c r="O157" s="555"/>
      <c r="P157" s="557"/>
      <c r="Q157" s="556"/>
      <c r="R157" s="601"/>
      <c r="S157" s="744"/>
      <c r="T157" s="747"/>
      <c r="U157" s="745"/>
      <c r="V157" s="746"/>
      <c r="W157" s="744"/>
      <c r="X157" s="747"/>
      <c r="Y157" s="745"/>
      <c r="Z157" s="748"/>
      <c r="AA157" s="749"/>
      <c r="AB157" s="747"/>
      <c r="AC157" s="745"/>
      <c r="AD157" s="750"/>
    </row>
    <row r="158" spans="1:30" ht="13" thickTop="1" thickBot="1">
      <c r="R158" s="599"/>
      <c r="S158" s="557"/>
      <c r="T158" s="557"/>
      <c r="U158" s="557"/>
      <c r="V158" s="557"/>
      <c r="W158" s="557"/>
      <c r="X158" s="557"/>
      <c r="Y158" s="557"/>
      <c r="Z158" s="558"/>
      <c r="AA158" s="557"/>
      <c r="AB158" s="557"/>
      <c r="AC158" s="557"/>
      <c r="AD158" s="750"/>
    </row>
    <row r="159" spans="1:30" ht="10.5" customHeight="1" thickTop="1" thickBot="1">
      <c r="R159" s="599"/>
    </row>
    <row r="160" spans="1:30" ht="13" thickTop="1" thickBot="1">
      <c r="R160" s="599"/>
    </row>
    <row r="161" spans="1:30" ht="12" customHeight="1" thickTop="1" thickBot="1">
      <c r="R161" s="599"/>
    </row>
    <row r="162" spans="1:30" ht="13" thickTop="1" thickBot="1">
      <c r="R162" s="599"/>
    </row>
    <row r="163" spans="1:30" ht="13" thickTop="1" thickBot="1">
      <c r="R163" s="599"/>
    </row>
    <row r="164" spans="1:30" ht="12.9" customHeight="1" thickTop="1" thickBot="1">
      <c r="R164" s="599"/>
    </row>
    <row r="165" spans="1:30" ht="12.9" customHeight="1" thickTop="1" thickBot="1">
      <c r="R165" s="599"/>
    </row>
    <row r="166" spans="1:30" ht="12.9" customHeight="1" thickTop="1" thickBot="1">
      <c r="R166" s="599"/>
    </row>
    <row r="167" spans="1:30" ht="12.9" customHeight="1" thickTop="1" thickBot="1">
      <c r="R167" s="599"/>
    </row>
    <row r="168" spans="1:30" ht="12.9" customHeight="1" thickTop="1" thickBot="1">
      <c r="R168" s="599"/>
    </row>
    <row r="169" spans="1:30" ht="12.9" customHeight="1" thickTop="1">
      <c r="R169" s="601"/>
    </row>
    <row r="170" spans="1:30" ht="12.9" customHeight="1">
      <c r="R170" s="601"/>
    </row>
    <row r="171" spans="1:30" s="557" customFormat="1" ht="12.9" customHeight="1">
      <c r="A171" s="509"/>
      <c r="B171" s="509"/>
      <c r="C171" s="509"/>
      <c r="D171" s="509"/>
      <c r="E171" s="509"/>
      <c r="F171" s="565"/>
      <c r="G171" s="546"/>
      <c r="H171" s="742"/>
      <c r="I171" s="546"/>
      <c r="J171" s="546"/>
      <c r="K171" s="546"/>
      <c r="L171" s="546"/>
      <c r="M171" s="546"/>
      <c r="N171" s="546"/>
      <c r="O171" s="546"/>
      <c r="P171" s="509"/>
      <c r="Q171" s="547"/>
      <c r="R171" s="601"/>
      <c r="Z171" s="558"/>
      <c r="AD171" s="556"/>
    </row>
    <row r="172" spans="1:30" ht="12.9" customHeight="1">
      <c r="R172" s="601"/>
    </row>
    <row r="173" spans="1:30" ht="12.9" hidden="1" customHeight="1">
      <c r="R173" s="601"/>
    </row>
    <row r="174" spans="1:30" ht="12.9" customHeight="1">
      <c r="R174" s="601"/>
    </row>
    <row r="175" spans="1:30" ht="12.9" customHeight="1">
      <c r="R175" s="601"/>
    </row>
    <row r="176" spans="1:30" ht="12.9" customHeight="1">
      <c r="R176" s="601"/>
    </row>
    <row r="177" spans="1:30" ht="12.5" thickBot="1">
      <c r="R177" s="721"/>
    </row>
    <row r="178" spans="1:30" ht="12.5" thickTop="1">
      <c r="R178" s="557"/>
    </row>
    <row r="179" spans="1:30" s="557" customFormat="1">
      <c r="A179" s="509"/>
      <c r="B179" s="509"/>
      <c r="C179" s="509"/>
      <c r="D179" s="509"/>
      <c r="E179" s="509"/>
      <c r="F179" s="565"/>
      <c r="G179" s="546"/>
      <c r="H179" s="742"/>
      <c r="I179" s="546"/>
      <c r="J179" s="546"/>
      <c r="K179" s="546"/>
      <c r="L179" s="546"/>
      <c r="M179" s="546"/>
      <c r="N179" s="546"/>
      <c r="O179" s="546"/>
      <c r="P179" s="509"/>
      <c r="Q179" s="547"/>
      <c r="Z179" s="558"/>
      <c r="AD179" s="556"/>
    </row>
    <row r="180" spans="1:30" s="557" customFormat="1" ht="9.75" customHeight="1">
      <c r="A180" s="509"/>
      <c r="B180" s="509"/>
      <c r="C180" s="509"/>
      <c r="D180" s="509"/>
      <c r="E180" s="509"/>
      <c r="F180" s="565"/>
      <c r="G180" s="546"/>
      <c r="H180" s="742"/>
      <c r="I180" s="546"/>
      <c r="J180" s="546"/>
      <c r="K180" s="546"/>
      <c r="L180" s="546"/>
      <c r="M180" s="546"/>
      <c r="N180" s="546"/>
      <c r="O180" s="546"/>
      <c r="P180" s="509"/>
      <c r="Q180" s="547"/>
      <c r="Z180" s="558"/>
      <c r="AD180" s="556"/>
    </row>
    <row r="181" spans="1:30" s="557" customFormat="1">
      <c r="A181" s="509"/>
      <c r="B181" s="509"/>
      <c r="C181" s="509"/>
      <c r="D181" s="509"/>
      <c r="E181" s="509"/>
      <c r="F181" s="565"/>
      <c r="G181" s="546"/>
      <c r="H181" s="742"/>
      <c r="I181" s="546"/>
      <c r="J181" s="546"/>
      <c r="K181" s="546"/>
      <c r="L181" s="546"/>
      <c r="M181" s="546"/>
      <c r="N181" s="546"/>
      <c r="O181" s="546"/>
      <c r="P181" s="509"/>
      <c r="Q181" s="547"/>
      <c r="Z181" s="558"/>
      <c r="AD181" s="556"/>
    </row>
    <row r="182" spans="1:30" s="557" customFormat="1" ht="9" customHeight="1">
      <c r="A182" s="509"/>
      <c r="B182" s="509"/>
      <c r="C182" s="509"/>
      <c r="D182" s="509"/>
      <c r="E182" s="509"/>
      <c r="F182" s="565"/>
      <c r="G182" s="546"/>
      <c r="H182" s="742"/>
      <c r="I182" s="546"/>
      <c r="J182" s="546"/>
      <c r="K182" s="546"/>
      <c r="L182" s="546"/>
      <c r="M182" s="546"/>
      <c r="N182" s="546"/>
      <c r="O182" s="546"/>
      <c r="P182" s="509"/>
      <c r="Q182" s="547"/>
      <c r="R182" s="509"/>
      <c r="Z182" s="558"/>
      <c r="AD182" s="556"/>
    </row>
    <row r="183" spans="1:30" s="557" customFormat="1">
      <c r="A183" s="509"/>
      <c r="B183" s="509"/>
      <c r="C183" s="509"/>
      <c r="D183" s="509"/>
      <c r="E183" s="509"/>
      <c r="F183" s="565"/>
      <c r="G183" s="546"/>
      <c r="H183" s="742"/>
      <c r="I183" s="546"/>
      <c r="J183" s="546"/>
      <c r="K183" s="546"/>
      <c r="L183" s="546"/>
      <c r="M183" s="546"/>
      <c r="N183" s="546"/>
      <c r="O183" s="546"/>
      <c r="P183" s="509"/>
      <c r="Q183" s="547"/>
      <c r="R183" s="509"/>
      <c r="Z183" s="558"/>
      <c r="AD183" s="556"/>
    </row>
    <row r="184" spans="1:30" s="557" customFormat="1">
      <c r="A184" s="509"/>
      <c r="B184" s="509"/>
      <c r="C184" s="509"/>
      <c r="D184" s="509"/>
      <c r="E184" s="509"/>
      <c r="F184" s="565"/>
      <c r="G184" s="546"/>
      <c r="H184" s="742"/>
      <c r="I184" s="546"/>
      <c r="J184" s="546"/>
      <c r="K184" s="546"/>
      <c r="L184" s="546"/>
      <c r="M184" s="546"/>
      <c r="N184" s="546"/>
      <c r="O184" s="546"/>
      <c r="P184" s="509"/>
      <c r="Q184" s="547"/>
      <c r="R184" s="509"/>
      <c r="Z184" s="558"/>
      <c r="AD184" s="556"/>
    </row>
    <row r="185" spans="1:30" s="557" customFormat="1">
      <c r="A185" s="509"/>
      <c r="B185" s="509"/>
      <c r="C185" s="509"/>
      <c r="D185" s="509"/>
      <c r="E185" s="509"/>
      <c r="F185" s="565"/>
      <c r="G185" s="546"/>
      <c r="H185" s="742"/>
      <c r="I185" s="546"/>
      <c r="J185" s="546"/>
      <c r="K185" s="546"/>
      <c r="L185" s="546"/>
      <c r="M185" s="546"/>
      <c r="N185" s="546"/>
      <c r="O185" s="546"/>
      <c r="P185" s="509"/>
      <c r="Q185" s="547"/>
      <c r="R185" s="509"/>
      <c r="Z185" s="558"/>
      <c r="AD185" s="556"/>
    </row>
    <row r="186" spans="1:30" s="557" customFormat="1">
      <c r="A186" s="509"/>
      <c r="B186" s="509"/>
      <c r="C186" s="509"/>
      <c r="D186" s="509"/>
      <c r="E186" s="509"/>
      <c r="F186" s="565"/>
      <c r="G186" s="546"/>
      <c r="H186" s="742"/>
      <c r="I186" s="546"/>
      <c r="J186" s="546"/>
      <c r="K186" s="546"/>
      <c r="L186" s="546"/>
      <c r="M186" s="546"/>
      <c r="N186" s="546"/>
      <c r="O186" s="546"/>
      <c r="P186" s="509"/>
      <c r="Q186" s="547"/>
      <c r="R186" s="509"/>
      <c r="Z186" s="558"/>
      <c r="AD186" s="556"/>
    </row>
    <row r="187" spans="1:30" s="557" customFormat="1">
      <c r="A187" s="509"/>
      <c r="B187" s="509"/>
      <c r="C187" s="509"/>
      <c r="D187" s="509"/>
      <c r="E187" s="509"/>
      <c r="F187" s="565"/>
      <c r="G187" s="546"/>
      <c r="H187" s="742"/>
      <c r="I187" s="546"/>
      <c r="J187" s="546"/>
      <c r="K187" s="546"/>
      <c r="L187" s="546"/>
      <c r="M187" s="546"/>
      <c r="N187" s="546"/>
      <c r="O187" s="546"/>
      <c r="P187" s="509"/>
      <c r="Q187" s="547"/>
      <c r="R187" s="509"/>
      <c r="Z187" s="558"/>
      <c r="AD187" s="556"/>
    </row>
    <row r="188" spans="1:30" s="557" customFormat="1">
      <c r="A188" s="509"/>
      <c r="B188" s="509"/>
      <c r="C188" s="509"/>
      <c r="D188" s="509"/>
      <c r="E188" s="509"/>
      <c r="F188" s="565"/>
      <c r="G188" s="546"/>
      <c r="H188" s="742"/>
      <c r="I188" s="546"/>
      <c r="J188" s="546"/>
      <c r="K188" s="546"/>
      <c r="L188" s="546"/>
      <c r="M188" s="546"/>
      <c r="N188" s="546"/>
      <c r="O188" s="546"/>
      <c r="P188" s="509"/>
      <c r="Q188" s="547"/>
      <c r="R188" s="509"/>
      <c r="Z188" s="558"/>
      <c r="AD188" s="556"/>
    </row>
    <row r="189" spans="1:30" s="557" customFormat="1">
      <c r="A189" s="509"/>
      <c r="B189" s="509"/>
      <c r="C189" s="509"/>
      <c r="D189" s="509"/>
      <c r="E189" s="509"/>
      <c r="F189" s="565"/>
      <c r="G189" s="546"/>
      <c r="H189" s="742"/>
      <c r="I189" s="546"/>
      <c r="J189" s="546"/>
      <c r="K189" s="546"/>
      <c r="L189" s="546"/>
      <c r="M189" s="546"/>
      <c r="N189" s="546"/>
      <c r="O189" s="546"/>
      <c r="P189" s="509"/>
      <c r="Q189" s="547"/>
      <c r="R189" s="509"/>
      <c r="Z189" s="558"/>
      <c r="AD189" s="556"/>
    </row>
    <row r="190" spans="1:30" s="557" customFormat="1">
      <c r="A190" s="509"/>
      <c r="B190" s="509"/>
      <c r="C190" s="509"/>
      <c r="D190" s="509"/>
      <c r="E190" s="509"/>
      <c r="F190" s="565"/>
      <c r="G190" s="546"/>
      <c r="H190" s="742"/>
      <c r="I190" s="546"/>
      <c r="J190" s="546"/>
      <c r="K190" s="546"/>
      <c r="L190" s="546"/>
      <c r="M190" s="546"/>
      <c r="N190" s="546"/>
      <c r="O190" s="546"/>
      <c r="P190" s="509"/>
      <c r="Q190" s="547"/>
      <c r="R190" s="509"/>
      <c r="Z190" s="558"/>
      <c r="AD190" s="556"/>
    </row>
    <row r="191" spans="1:30" s="557" customFormat="1">
      <c r="A191" s="509"/>
      <c r="B191" s="509"/>
      <c r="C191" s="509"/>
      <c r="D191" s="509"/>
      <c r="E191" s="509"/>
      <c r="F191" s="565"/>
      <c r="G191" s="546"/>
      <c r="H191" s="742"/>
      <c r="I191" s="546"/>
      <c r="J191" s="546"/>
      <c r="K191" s="546"/>
      <c r="L191" s="546"/>
      <c r="M191" s="546"/>
      <c r="N191" s="546"/>
      <c r="O191" s="546"/>
      <c r="P191" s="509"/>
      <c r="Q191" s="547"/>
      <c r="R191" s="509"/>
      <c r="Z191" s="558"/>
      <c r="AD191" s="556"/>
    </row>
  </sheetData>
  <sheetProtection algorithmName="SHA-512" hashValue="Kg3z8A0IDrjK0pP64gRpft6RhMR61WL8ddhNbZm7Axu3bcfRndK13j5SUdhD9NkGQJCJOmKkiPJxVaGWQSAHUA==" saltValue="jS6O5pRtk2Xp0RfRpuZSnQ==" spinCount="100000" sheet="1" objects="1" scenarios="1"/>
  <autoFilter ref="A14:AL133" xr:uid="{4DF5B32A-6E12-4AC2-94E9-10B9CF506E5D}"/>
  <mergeCells count="50">
    <mergeCell ref="A8:E8"/>
    <mergeCell ref="A1:E1"/>
    <mergeCell ref="G1:Q3"/>
    <mergeCell ref="A2:E2"/>
    <mergeCell ref="A6:E6"/>
    <mergeCell ref="A7:E7"/>
    <mergeCell ref="X13:X14"/>
    <mergeCell ref="G12:O12"/>
    <mergeCell ref="P12:P14"/>
    <mergeCell ref="Q12:Q14"/>
    <mergeCell ref="A9:E9"/>
    <mergeCell ref="A11:A14"/>
    <mergeCell ref="B11:E11"/>
    <mergeCell ref="F11:R11"/>
    <mergeCell ref="B12:B14"/>
    <mergeCell ref="C12:C14"/>
    <mergeCell ref="D12:D14"/>
    <mergeCell ref="E12:E14"/>
    <mergeCell ref="A135:E135"/>
    <mergeCell ref="A137:E137"/>
    <mergeCell ref="Y13:Y14"/>
    <mergeCell ref="Z13:Z14"/>
    <mergeCell ref="AA13:AA14"/>
    <mergeCell ref="F12:F14"/>
    <mergeCell ref="R12:R14"/>
    <mergeCell ref="S12:V12"/>
    <mergeCell ref="AA12:AD12"/>
    <mergeCell ref="AB13:AB14"/>
    <mergeCell ref="AC13:AC14"/>
    <mergeCell ref="AD13:AD14"/>
    <mergeCell ref="W12:Z12"/>
    <mergeCell ref="G13:G14"/>
    <mergeCell ref="H13:H14"/>
    <mergeCell ref="I13:N13"/>
    <mergeCell ref="AH13:AH14"/>
    <mergeCell ref="AI11:AL12"/>
    <mergeCell ref="AI13:AI14"/>
    <mergeCell ref="AJ13:AJ14"/>
    <mergeCell ref="AK13:AK14"/>
    <mergeCell ref="AL13:AL14"/>
    <mergeCell ref="S11:AH11"/>
    <mergeCell ref="AE12:AH12"/>
    <mergeCell ref="AE13:AE14"/>
    <mergeCell ref="AF13:AF14"/>
    <mergeCell ref="AG13:AG14"/>
    <mergeCell ref="S13:S14"/>
    <mergeCell ref="T13:T14"/>
    <mergeCell ref="U13:U14"/>
    <mergeCell ref="V13:V14"/>
    <mergeCell ref="W13:W14"/>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C8E91-B01A-4DD0-BB5C-71C96E58F723}">
  <dimension ref="A1:AL231"/>
  <sheetViews>
    <sheetView topLeftCell="R1" zoomScale="70" zoomScaleNormal="70" workbookViewId="0">
      <selection activeCell="AH200" sqref="AH200"/>
    </sheetView>
  </sheetViews>
  <sheetFormatPr baseColWidth="10" defaultColWidth="11.453125" defaultRowHeight="24.65" customHeight="1"/>
  <cols>
    <col min="1" max="1" width="4.08984375" style="256" customWidth="1"/>
    <col min="2" max="5" width="4.54296875" style="256" customWidth="1"/>
    <col min="6" max="6" width="45.453125" style="484" customWidth="1"/>
    <col min="7" max="7" width="15.453125" style="256" customWidth="1"/>
    <col min="8" max="8" width="16.453125" style="256" customWidth="1"/>
    <col min="9" max="9" width="7.54296875" style="482" customWidth="1"/>
    <col min="10" max="10" width="7.90625" style="482" customWidth="1"/>
    <col min="11" max="11" width="8.453125" style="482" customWidth="1"/>
    <col min="12" max="12" width="8" style="482" customWidth="1"/>
    <col min="13" max="14" width="8.54296875" style="482" customWidth="1"/>
    <col min="15" max="15" width="7.90625" style="482" customWidth="1"/>
    <col min="16" max="16" width="12.90625" style="256" customWidth="1"/>
    <col min="17" max="17" width="18.08984375" style="256" customWidth="1"/>
    <col min="18" max="18" width="45.08984375" style="256" customWidth="1"/>
    <col min="19" max="20" width="11.453125" style="256" customWidth="1"/>
    <col min="21" max="21" width="13.08984375" style="256" customWidth="1"/>
    <col min="22" max="22" width="37.453125" style="256" customWidth="1"/>
    <col min="23" max="23" width="11.453125" style="256" customWidth="1"/>
    <col min="24" max="24" width="14.54296875" style="256" customWidth="1"/>
    <col min="25" max="25" width="14.08984375" style="256" customWidth="1"/>
    <col min="26" max="26" width="36.54296875" style="538" customWidth="1"/>
    <col min="27" max="27" width="12.08984375" style="256" customWidth="1"/>
    <col min="28" max="28" width="12.90625" style="256" customWidth="1"/>
    <col min="29" max="29" width="17.453125" style="256" customWidth="1"/>
    <col min="30" max="30" width="39.453125" style="573" customWidth="1"/>
    <col min="31" max="31" width="11.453125" style="256" customWidth="1"/>
    <col min="32" max="33" width="11.453125" style="256"/>
    <col min="34" max="34" width="32.54296875" style="256" customWidth="1"/>
    <col min="35" max="36" width="11.453125" style="256"/>
    <col min="37" max="37" width="14.90625" style="256" customWidth="1"/>
    <col min="38" max="38" width="33.90625" style="256" customWidth="1"/>
    <col min="39" max="16384" width="11.453125" style="248"/>
  </cols>
  <sheetData>
    <row r="1" spans="1:38" ht="24.65" customHeight="1">
      <c r="A1" s="256" t="s">
        <v>265</v>
      </c>
      <c r="F1" s="481"/>
      <c r="G1" s="573"/>
      <c r="H1" s="573"/>
      <c r="I1" s="573"/>
      <c r="J1" s="573"/>
      <c r="K1" s="573"/>
      <c r="L1" s="573"/>
      <c r="M1" s="573"/>
      <c r="N1" s="573"/>
      <c r="O1" s="573"/>
      <c r="P1" s="573"/>
      <c r="Q1" s="573"/>
    </row>
    <row r="2" spans="1:38" ht="24.65" customHeight="1">
      <c r="A2" s="956" t="s">
        <v>266</v>
      </c>
      <c r="B2" s="956"/>
      <c r="C2" s="956"/>
      <c r="D2" s="956"/>
      <c r="E2" s="956"/>
      <c r="F2" s="483"/>
      <c r="G2" s="573"/>
      <c r="H2" s="573"/>
      <c r="I2" s="573"/>
      <c r="J2" s="573"/>
      <c r="K2" s="573"/>
      <c r="L2" s="573"/>
      <c r="M2" s="573"/>
      <c r="N2" s="573"/>
      <c r="O2" s="573"/>
      <c r="P2" s="573"/>
      <c r="Q2" s="573"/>
    </row>
    <row r="3" spans="1:38" ht="24.65" customHeight="1">
      <c r="G3" s="573"/>
      <c r="H3" s="573"/>
      <c r="I3" s="573"/>
      <c r="J3" s="573"/>
      <c r="K3" s="573"/>
      <c r="L3" s="573"/>
      <c r="M3" s="573"/>
      <c r="N3" s="573"/>
      <c r="O3" s="573"/>
      <c r="P3" s="573"/>
      <c r="Q3" s="573"/>
    </row>
    <row r="6" spans="1:38" ht="24.65" customHeight="1">
      <c r="A6" s="955" t="s">
        <v>267</v>
      </c>
      <c r="B6" s="955"/>
      <c r="C6" s="955"/>
      <c r="D6" s="955"/>
      <c r="E6" s="955"/>
      <c r="F6" s="485">
        <v>2024</v>
      </c>
    </row>
    <row r="7" spans="1:38" ht="24.65" customHeight="1">
      <c r="A7" s="955" t="s">
        <v>268</v>
      </c>
      <c r="B7" s="955"/>
      <c r="C7" s="955"/>
      <c r="D7" s="955"/>
      <c r="E7" s="955"/>
      <c r="F7" s="486">
        <v>175</v>
      </c>
    </row>
    <row r="8" spans="1:38" ht="24.65" customHeight="1">
      <c r="A8" s="955" t="s">
        <v>269</v>
      </c>
      <c r="B8" s="955"/>
      <c r="C8" s="955"/>
      <c r="D8" s="955"/>
      <c r="E8" s="955"/>
      <c r="F8" s="486" t="s">
        <v>2359</v>
      </c>
    </row>
    <row r="9" spans="1:38" ht="24.65" customHeight="1">
      <c r="A9" s="955" t="s">
        <v>271</v>
      </c>
      <c r="B9" s="955"/>
      <c r="C9" s="955"/>
      <c r="D9" s="955"/>
      <c r="E9" s="955"/>
      <c r="F9" s="486"/>
    </row>
    <row r="11" spans="1:38" ht="24.65" customHeight="1">
      <c r="A11" s="957" t="s">
        <v>191</v>
      </c>
      <c r="B11" s="960" t="s">
        <v>2360</v>
      </c>
      <c r="C11" s="961"/>
      <c r="D11" s="961"/>
      <c r="E11" s="962"/>
      <c r="F11" s="963" t="s">
        <v>274</v>
      </c>
      <c r="G11" s="964"/>
      <c r="H11" s="964"/>
      <c r="I11" s="964"/>
      <c r="J11" s="964"/>
      <c r="K11" s="964"/>
      <c r="L11" s="964"/>
      <c r="M11" s="964"/>
      <c r="N11" s="964"/>
      <c r="O11" s="964"/>
      <c r="P11" s="964"/>
      <c r="Q11" s="964"/>
      <c r="R11" s="965"/>
      <c r="S11" s="982" t="s">
        <v>275</v>
      </c>
      <c r="T11" s="983"/>
      <c r="U11" s="983"/>
      <c r="V11" s="983"/>
      <c r="W11" s="983"/>
      <c r="X11" s="983"/>
      <c r="Y11" s="983"/>
      <c r="Z11" s="983"/>
      <c r="AA11" s="983"/>
      <c r="AB11" s="983"/>
      <c r="AC11" s="983"/>
      <c r="AD11" s="983"/>
      <c r="AE11" s="983"/>
      <c r="AF11" s="983"/>
      <c r="AG11" s="983"/>
      <c r="AH11" s="984"/>
      <c r="AI11" s="985" t="s">
        <v>276</v>
      </c>
      <c r="AJ11" s="986"/>
      <c r="AK11" s="986"/>
      <c r="AL11" s="986"/>
    </row>
    <row r="12" spans="1:38" ht="24.65" customHeight="1">
      <c r="A12" s="958"/>
      <c r="B12" s="966" t="s">
        <v>2361</v>
      </c>
      <c r="C12" s="966" t="s">
        <v>2362</v>
      </c>
      <c r="D12" s="966" t="s">
        <v>2363</v>
      </c>
      <c r="E12" s="966" t="s">
        <v>2364</v>
      </c>
      <c r="F12" s="967" t="s">
        <v>2365</v>
      </c>
      <c r="G12" s="969" t="s">
        <v>282</v>
      </c>
      <c r="H12" s="970"/>
      <c r="I12" s="970"/>
      <c r="J12" s="970"/>
      <c r="K12" s="970"/>
      <c r="L12" s="970"/>
      <c r="M12" s="970"/>
      <c r="N12" s="970"/>
      <c r="O12" s="971"/>
      <c r="P12" s="972" t="s">
        <v>283</v>
      </c>
      <c r="Q12" s="967" t="s">
        <v>2366</v>
      </c>
      <c r="R12" s="967" t="s">
        <v>2367</v>
      </c>
      <c r="S12" s="974" t="s">
        <v>286</v>
      </c>
      <c r="T12" s="975"/>
      <c r="U12" s="975"/>
      <c r="V12" s="976"/>
      <c r="W12" s="974" t="s">
        <v>287</v>
      </c>
      <c r="X12" s="975"/>
      <c r="Y12" s="975"/>
      <c r="Z12" s="976"/>
      <c r="AA12" s="974" t="s">
        <v>288</v>
      </c>
      <c r="AB12" s="975"/>
      <c r="AC12" s="975"/>
      <c r="AD12" s="976"/>
      <c r="AE12" s="974" t="s">
        <v>289</v>
      </c>
      <c r="AF12" s="975"/>
      <c r="AG12" s="975"/>
      <c r="AH12" s="976"/>
      <c r="AI12" s="987"/>
      <c r="AJ12" s="988"/>
      <c r="AK12" s="988"/>
      <c r="AL12" s="988"/>
    </row>
    <row r="13" spans="1:38" ht="24.65" customHeight="1">
      <c r="A13" s="958"/>
      <c r="B13" s="966"/>
      <c r="C13" s="966"/>
      <c r="D13" s="966"/>
      <c r="E13" s="966"/>
      <c r="F13" s="967"/>
      <c r="G13" s="977" t="s">
        <v>2368</v>
      </c>
      <c r="H13" s="977" t="s">
        <v>2369</v>
      </c>
      <c r="I13" s="960" t="s">
        <v>2370</v>
      </c>
      <c r="J13" s="961"/>
      <c r="K13" s="961"/>
      <c r="L13" s="961"/>
      <c r="M13" s="961"/>
      <c r="N13" s="962"/>
      <c r="O13" s="487" t="s">
        <v>293</v>
      </c>
      <c r="P13" s="972"/>
      <c r="Q13" s="967"/>
      <c r="R13" s="967"/>
      <c r="S13" s="846" t="s">
        <v>294</v>
      </c>
      <c r="T13" s="846" t="s">
        <v>295</v>
      </c>
      <c r="U13" s="846" t="s">
        <v>296</v>
      </c>
      <c r="V13" s="846" t="s">
        <v>297</v>
      </c>
      <c r="W13" s="846" t="s">
        <v>294</v>
      </c>
      <c r="X13" s="846" t="s">
        <v>295</v>
      </c>
      <c r="Y13" s="846" t="s">
        <v>296</v>
      </c>
      <c r="Z13" s="846" t="s">
        <v>297</v>
      </c>
      <c r="AA13" s="846" t="s">
        <v>294</v>
      </c>
      <c r="AB13" s="846" t="s">
        <v>295</v>
      </c>
      <c r="AC13" s="846" t="s">
        <v>296</v>
      </c>
      <c r="AD13" s="846" t="s">
        <v>297</v>
      </c>
      <c r="AE13" s="846" t="s">
        <v>294</v>
      </c>
      <c r="AF13" s="846" t="s">
        <v>295</v>
      </c>
      <c r="AG13" s="846" t="s">
        <v>296</v>
      </c>
      <c r="AH13" s="846" t="s">
        <v>297</v>
      </c>
      <c r="AI13" s="847" t="s">
        <v>298</v>
      </c>
      <c r="AJ13" s="990" t="s">
        <v>299</v>
      </c>
      <c r="AK13" s="990" t="s">
        <v>300</v>
      </c>
      <c r="AL13" s="990" t="s">
        <v>297</v>
      </c>
    </row>
    <row r="14" spans="1:38" ht="24.65" customHeight="1">
      <c r="A14" s="959"/>
      <c r="B14" s="966"/>
      <c r="C14" s="966"/>
      <c r="D14" s="966"/>
      <c r="E14" s="966"/>
      <c r="F14" s="968"/>
      <c r="G14" s="968"/>
      <c r="H14" s="968"/>
      <c r="I14" s="488">
        <v>1</v>
      </c>
      <c r="J14" s="488">
        <v>2</v>
      </c>
      <c r="K14" s="488" t="s">
        <v>301</v>
      </c>
      <c r="L14" s="488">
        <v>3</v>
      </c>
      <c r="M14" s="488">
        <v>4</v>
      </c>
      <c r="N14" s="488" t="s">
        <v>302</v>
      </c>
      <c r="O14" s="488" t="s">
        <v>303</v>
      </c>
      <c r="P14" s="973"/>
      <c r="Q14" s="968"/>
      <c r="R14" s="968"/>
      <c r="S14" s="847"/>
      <c r="T14" s="847"/>
      <c r="U14" s="847"/>
      <c r="V14" s="847"/>
      <c r="W14" s="847"/>
      <c r="X14" s="847"/>
      <c r="Y14" s="847"/>
      <c r="Z14" s="847"/>
      <c r="AA14" s="847"/>
      <c r="AB14" s="847"/>
      <c r="AC14" s="847"/>
      <c r="AD14" s="847"/>
      <c r="AE14" s="847"/>
      <c r="AF14" s="847"/>
      <c r="AG14" s="847"/>
      <c r="AH14" s="847"/>
      <c r="AI14" s="989"/>
      <c r="AJ14" s="991"/>
      <c r="AK14" s="991"/>
      <c r="AL14" s="991"/>
    </row>
    <row r="15" spans="1:38" ht="92.4" customHeight="1" thickBot="1">
      <c r="A15" s="258">
        <v>1</v>
      </c>
      <c r="B15" s="259">
        <v>12</v>
      </c>
      <c r="C15" s="259">
        <v>0</v>
      </c>
      <c r="D15" s="259">
        <v>0</v>
      </c>
      <c r="E15" s="259" t="s">
        <v>224</v>
      </c>
      <c r="F15" s="540" t="s">
        <v>34</v>
      </c>
      <c r="G15" s="992" t="s">
        <v>2371</v>
      </c>
      <c r="H15" s="992" t="s">
        <v>2372</v>
      </c>
      <c r="I15" s="541">
        <v>0</v>
      </c>
      <c r="J15" s="541">
        <v>0</v>
      </c>
      <c r="K15" s="262">
        <f>I15+J15</f>
        <v>0</v>
      </c>
      <c r="L15" s="541">
        <v>0</v>
      </c>
      <c r="M15" s="541">
        <v>730</v>
      </c>
      <c r="N15" s="262">
        <f>L15+M15</f>
        <v>730</v>
      </c>
      <c r="O15" s="262">
        <f>K15+N15</f>
        <v>730</v>
      </c>
      <c r="P15" s="263"/>
      <c r="Q15" s="993" t="s">
        <v>2373</v>
      </c>
      <c r="R15" s="994"/>
      <c r="S15" s="261">
        <v>0</v>
      </c>
      <c r="T15" s="533" t="str">
        <f>IF(S15="","No hay ejecución",IF(AND(I15=0),"No hay Programación", S15/I15))</f>
        <v>No hay Programación</v>
      </c>
      <c r="U15" s="995" t="str">
        <f t="shared" ref="U15:U78" si="0">IF(T15="No hay ejecución","NA",IF(T15&gt;=90%,"De acuerdo con lo programado",IF(T15&gt;=50%,"Atraso Leve",IF(T15&lt;=49.99%,"En riesgo en cumplimiento"))))</f>
        <v>De acuerdo con lo programado</v>
      </c>
      <c r="V15" s="996" t="s">
        <v>2374</v>
      </c>
      <c r="W15" s="261">
        <v>0</v>
      </c>
      <c r="X15" s="533" t="str">
        <f>IF(W15="","No hay ejecución",IF(AND(J15=0),"No hay Programación", W15/J15))</f>
        <v>No hay Programación</v>
      </c>
      <c r="Y15" s="995" t="str">
        <f t="shared" ref="Y15:Y78" si="1">IF(X15="No hay ejecución","NA",IF(X15&gt;=90%,"De acuerdo con lo programado",IF(X15&gt;=50%,"Atraso Leve",IF(X15&lt;=49.99%,"En riesgo en cumplimiento"))))</f>
        <v>De acuerdo con lo programado</v>
      </c>
      <c r="Z15" s="997"/>
      <c r="AA15" s="531">
        <v>327</v>
      </c>
      <c r="AB15" s="533" t="str">
        <f>IF(AA15="","No hay ejecución",IF(AND(L15=0),"No hay Programación", AA15/L15))</f>
        <v>No hay Programación</v>
      </c>
      <c r="AC15" s="995" t="str">
        <f t="shared" ref="AC15:AC78" si="2">IF(AB15="No hay ejecución","NA",IF(AB15&gt;=90%,"De acuerdo con lo programado",IF(AB15&gt;=50%,"Atraso Leve",IF(AB15&lt;=49.99%,"En riesgo en cumplimiento"))))</f>
        <v>De acuerdo con lo programado</v>
      </c>
      <c r="AD15" s="998"/>
      <c r="AE15" s="572">
        <v>59</v>
      </c>
      <c r="AF15" s="533">
        <f>IF(AE15="","No hay ejecución",IF(AND(M16=0),"No hay Programación", AE15/M16))</f>
        <v>8.0821917808219179E-2</v>
      </c>
      <c r="AG15" s="995" t="str">
        <f t="shared" ref="AG15:AG78" si="3">IF(AF15="No hay ejecución","NA",IF(AF15&gt;=90%,"De acuerdo con lo programado",IF(AF15&gt;=50%,"Atraso Leve",IF(AF15&lt;=49.99%,"En riesgo en cumplimiento"))))</f>
        <v>En riesgo en cumplimiento</v>
      </c>
      <c r="AH15" s="532" t="s">
        <v>2375</v>
      </c>
      <c r="AI15" s="534">
        <f>AE15+AA15+W15+S16</f>
        <v>603</v>
      </c>
      <c r="AJ15" s="535">
        <f>IF(AI15="","No hay ejecución",IF(AND(O16=0),"No hay Programación", AI15/O16))</f>
        <v>0.82602739726027397</v>
      </c>
      <c r="AK15" s="995" t="str">
        <f t="shared" ref="AK15:AK78" si="4">IF(AJ15="No hay ejecución","NA",IF(AJ15&gt;=90%,"De acuerdo con lo programado",IF(AJ15&gt;=50%,"Atraso Leve",IF(AJ15&lt;=49.99%,"En riesgo en cumplimiento"))))</f>
        <v>Atraso Leve</v>
      </c>
      <c r="AL15" s="532" t="s">
        <v>2375</v>
      </c>
    </row>
    <row r="16" spans="1:38" ht="71.150000000000006" customHeight="1" thickTop="1" thickBot="1">
      <c r="A16" s="258">
        <f>A15+1</f>
        <v>2</v>
      </c>
      <c r="B16" s="259">
        <v>12</v>
      </c>
      <c r="C16" s="259">
        <v>0</v>
      </c>
      <c r="D16" s="259">
        <v>0</v>
      </c>
      <c r="E16" s="259" t="s">
        <v>224</v>
      </c>
      <c r="F16" s="542" t="s">
        <v>2376</v>
      </c>
      <c r="G16" s="999" t="s">
        <v>175</v>
      </c>
      <c r="H16" s="999" t="s">
        <v>200</v>
      </c>
      <c r="I16" s="261">
        <v>0</v>
      </c>
      <c r="J16" s="261">
        <v>0</v>
      </c>
      <c r="K16" s="262">
        <f t="shared" ref="K16:K79" si="5">I16+J16</f>
        <v>0</v>
      </c>
      <c r="L16" s="261">
        <v>0</v>
      </c>
      <c r="M16" s="261">
        <v>730</v>
      </c>
      <c r="N16" s="262">
        <f t="shared" ref="N16:N79" si="6">L16+M16</f>
        <v>730</v>
      </c>
      <c r="O16" s="262">
        <f t="shared" ref="O16:O79" si="7">K16+N16</f>
        <v>730</v>
      </c>
      <c r="P16" s="263"/>
      <c r="Q16" s="995" t="s">
        <v>2373</v>
      </c>
      <c r="R16" s="994" t="s">
        <v>2377</v>
      </c>
      <c r="S16" s="261">
        <v>217</v>
      </c>
      <c r="T16" s="533" t="str">
        <f>IF(S16="","No hay ejecución",IF(AND(I16=0),"No hay Programación", S16/I16))</f>
        <v>No hay Programación</v>
      </c>
      <c r="U16" s="995" t="str">
        <f t="shared" si="0"/>
        <v>De acuerdo con lo programado</v>
      </c>
      <c r="V16" s="996"/>
      <c r="W16" s="261">
        <v>0</v>
      </c>
      <c r="X16" s="533" t="str">
        <f t="shared" ref="X16:X79" si="8">IF(W16="","No hay ejecución",IF(AND(J16=0),"No hay Programación", W16/J16))</f>
        <v>No hay Programación</v>
      </c>
      <c r="Y16" s="995" t="str">
        <f t="shared" si="1"/>
        <v>De acuerdo con lo programado</v>
      </c>
      <c r="Z16" s="997"/>
      <c r="AA16" s="531">
        <v>0</v>
      </c>
      <c r="AB16" s="533" t="str">
        <f>IF(AA16="","No hay ejecución",IF(AND(L16=0),"No hay Programación", AA16/L16))</f>
        <v>No hay Programación</v>
      </c>
      <c r="AC16" s="995" t="str">
        <f t="shared" si="2"/>
        <v>De acuerdo con lo programado</v>
      </c>
      <c r="AD16" s="998"/>
      <c r="AE16" s="572">
        <v>639</v>
      </c>
      <c r="AF16" s="533">
        <f>IF(AE16="","No hay ejecución",IF(AND(M17=0),"No hay Programación", AE16/M17))</f>
        <v>45.642857142857146</v>
      </c>
      <c r="AG16" s="995" t="str">
        <f t="shared" si="3"/>
        <v>De acuerdo con lo programado</v>
      </c>
      <c r="AH16" s="532" t="s">
        <v>2378</v>
      </c>
      <c r="AI16" s="534">
        <f>AE16+AA16+W16+S17</f>
        <v>790</v>
      </c>
      <c r="AJ16" s="535">
        <f>IF(AI16="","No hay ejecución",IF(AND(O17=0),"No hay Programación", AI16/O17))</f>
        <v>1.0821917808219179</v>
      </c>
      <c r="AK16" s="995" t="str">
        <f t="shared" si="4"/>
        <v>De acuerdo con lo programado</v>
      </c>
      <c r="AL16" s="532"/>
    </row>
    <row r="17" spans="1:38" ht="71.150000000000006" customHeight="1" thickTop="1" thickBot="1">
      <c r="A17" s="258">
        <f t="shared" ref="A17:A80" si="9">A16+1</f>
        <v>3</v>
      </c>
      <c r="B17" s="259">
        <v>12</v>
      </c>
      <c r="C17" s="259">
        <v>0</v>
      </c>
      <c r="D17" s="259">
        <v>0</v>
      </c>
      <c r="E17" s="259" t="s">
        <v>224</v>
      </c>
      <c r="F17" s="1000" t="s">
        <v>2379</v>
      </c>
      <c r="G17" s="999" t="s">
        <v>135</v>
      </c>
      <c r="H17" s="999" t="s">
        <v>196</v>
      </c>
      <c r="I17" s="261">
        <v>247</v>
      </c>
      <c r="J17" s="261">
        <v>448</v>
      </c>
      <c r="K17" s="262">
        <f t="shared" si="5"/>
        <v>695</v>
      </c>
      <c r="L17" s="261">
        <v>21</v>
      </c>
      <c r="M17" s="261">
        <v>14</v>
      </c>
      <c r="N17" s="262">
        <f t="shared" si="6"/>
        <v>35</v>
      </c>
      <c r="O17" s="262">
        <f t="shared" si="7"/>
        <v>730</v>
      </c>
      <c r="P17" s="263"/>
      <c r="Q17" s="995" t="s">
        <v>2373</v>
      </c>
      <c r="R17" s="994"/>
      <c r="S17" s="261">
        <v>151</v>
      </c>
      <c r="T17" s="533">
        <f t="shared" ref="T17:T74" si="10">IF(S17="","No hay ejecución",IF(AND(I17=0),"No hay Programación", S17/I17))</f>
        <v>0.61133603238866396</v>
      </c>
      <c r="U17" s="995" t="str">
        <f t="shared" si="0"/>
        <v>Atraso Leve</v>
      </c>
      <c r="V17" s="996"/>
      <c r="W17" s="575">
        <f>284+175</f>
        <v>459</v>
      </c>
      <c r="X17" s="533">
        <f t="shared" si="8"/>
        <v>1.0245535714285714</v>
      </c>
      <c r="Y17" s="995" t="str">
        <f t="shared" si="1"/>
        <v>De acuerdo con lo programado</v>
      </c>
      <c r="Z17" s="997"/>
      <c r="AA17" s="531">
        <v>21</v>
      </c>
      <c r="AB17" s="533">
        <f t="shared" ref="AB17:AB80" si="11">IF(AA17="","No hay ejecución",IF(AND(L17=0),"No hay Programación", AA17/L17))</f>
        <v>1</v>
      </c>
      <c r="AC17" s="995" t="str">
        <f t="shared" si="2"/>
        <v>De acuerdo con lo programado</v>
      </c>
      <c r="AD17" s="998"/>
      <c r="AE17" s="572">
        <v>159</v>
      </c>
      <c r="AF17" s="533">
        <f t="shared" ref="AF17:AF73" si="12">IF(AE17="","No hay ejecución",IF(AND(M17=0),"No hay Programación", AE17/M17))</f>
        <v>11.357142857142858</v>
      </c>
      <c r="AG17" s="995" t="str">
        <f t="shared" si="3"/>
        <v>De acuerdo con lo programado</v>
      </c>
      <c r="AH17" s="532" t="s">
        <v>2378</v>
      </c>
      <c r="AI17" s="534">
        <f t="shared" ref="AI17:AI73" si="13">AE17+AA17+W17+S17</f>
        <v>790</v>
      </c>
      <c r="AJ17" s="535">
        <f t="shared" ref="AJ17:AJ73" si="14">IF(AI17="","No hay ejecución",IF(AND(O17=0),"No hay Programación", AI17/O17))</f>
        <v>1.0821917808219179</v>
      </c>
      <c r="AK17" s="995" t="str">
        <f t="shared" si="4"/>
        <v>De acuerdo con lo programado</v>
      </c>
      <c r="AL17" s="532"/>
    </row>
    <row r="18" spans="1:38" ht="71.150000000000006" customHeight="1" thickTop="1" thickBot="1">
      <c r="A18" s="258">
        <f t="shared" si="9"/>
        <v>4</v>
      </c>
      <c r="B18" s="259">
        <v>12</v>
      </c>
      <c r="C18" s="259">
        <v>0</v>
      </c>
      <c r="D18" s="259">
        <v>0</v>
      </c>
      <c r="E18" s="259" t="s">
        <v>224</v>
      </c>
      <c r="F18" s="1000" t="s">
        <v>2173</v>
      </c>
      <c r="G18" s="999" t="s">
        <v>187</v>
      </c>
      <c r="H18" s="999" t="s">
        <v>204</v>
      </c>
      <c r="I18" s="261">
        <v>222</v>
      </c>
      <c r="J18" s="261">
        <f>303+374</f>
        <v>677</v>
      </c>
      <c r="K18" s="262">
        <f t="shared" si="5"/>
        <v>899</v>
      </c>
      <c r="L18" s="261">
        <f>363+412</f>
        <v>775</v>
      </c>
      <c r="M18" s="261">
        <f>288+362</f>
        <v>650</v>
      </c>
      <c r="N18" s="262">
        <f t="shared" si="6"/>
        <v>1425</v>
      </c>
      <c r="O18" s="262">
        <f t="shared" si="7"/>
        <v>2324</v>
      </c>
      <c r="P18" s="263"/>
      <c r="Q18" s="995" t="s">
        <v>2373</v>
      </c>
      <c r="R18" s="994"/>
      <c r="S18" s="261">
        <v>123</v>
      </c>
      <c r="T18" s="533">
        <f t="shared" si="10"/>
        <v>0.55405405405405406</v>
      </c>
      <c r="U18" s="995" t="str">
        <f t="shared" si="0"/>
        <v>Atraso Leve</v>
      </c>
      <c r="V18" s="996"/>
      <c r="W18" s="575">
        <v>479</v>
      </c>
      <c r="X18" s="533">
        <f t="shared" si="8"/>
        <v>0.70753323485967501</v>
      </c>
      <c r="Y18" s="995" t="str">
        <f t="shared" si="1"/>
        <v>Atraso Leve</v>
      </c>
      <c r="Z18" s="997" t="s">
        <v>2380</v>
      </c>
      <c r="AA18" s="531">
        <v>602</v>
      </c>
      <c r="AB18" s="533">
        <f t="shared" si="11"/>
        <v>0.77677419354838706</v>
      </c>
      <c r="AC18" s="995" t="str">
        <f t="shared" si="2"/>
        <v>Atraso Leve</v>
      </c>
      <c r="AD18" s="998" t="s">
        <v>2381</v>
      </c>
      <c r="AE18" s="572">
        <v>978</v>
      </c>
      <c r="AF18" s="533">
        <f t="shared" si="12"/>
        <v>1.5046153846153847</v>
      </c>
      <c r="AG18" s="995" t="str">
        <f t="shared" si="3"/>
        <v>De acuerdo con lo programado</v>
      </c>
      <c r="AH18" s="532" t="s">
        <v>2382</v>
      </c>
      <c r="AI18" s="534">
        <f t="shared" si="13"/>
        <v>2182</v>
      </c>
      <c r="AJ18" s="535">
        <f t="shared" si="14"/>
        <v>0.9388984509466437</v>
      </c>
      <c r="AK18" s="995" t="str">
        <f t="shared" si="4"/>
        <v>De acuerdo con lo programado</v>
      </c>
      <c r="AL18" s="532"/>
    </row>
    <row r="19" spans="1:38" ht="71.150000000000006" customHeight="1" thickTop="1" thickBot="1">
      <c r="A19" s="258">
        <f t="shared" si="9"/>
        <v>5</v>
      </c>
      <c r="B19" s="259">
        <v>12</v>
      </c>
      <c r="C19" s="259"/>
      <c r="D19" s="259">
        <v>0</v>
      </c>
      <c r="E19" s="259" t="s">
        <v>224</v>
      </c>
      <c r="F19" s="1000" t="s">
        <v>2173</v>
      </c>
      <c r="G19" s="999" t="s">
        <v>173</v>
      </c>
      <c r="H19" s="999" t="s">
        <v>194</v>
      </c>
      <c r="I19" s="261">
        <v>30</v>
      </c>
      <c r="J19" s="261">
        <v>150</v>
      </c>
      <c r="K19" s="262">
        <f t="shared" si="5"/>
        <v>180</v>
      </c>
      <c r="L19" s="261">
        <v>209</v>
      </c>
      <c r="M19" s="261">
        <v>175</v>
      </c>
      <c r="N19" s="262">
        <f t="shared" si="6"/>
        <v>384</v>
      </c>
      <c r="O19" s="262">
        <f t="shared" si="7"/>
        <v>564</v>
      </c>
      <c r="P19" s="263"/>
      <c r="Q19" s="995" t="s">
        <v>2373</v>
      </c>
      <c r="R19" s="994"/>
      <c r="S19" s="261">
        <v>23</v>
      </c>
      <c r="T19" s="533">
        <f t="shared" si="10"/>
        <v>0.76666666666666672</v>
      </c>
      <c r="U19" s="995" t="str">
        <f t="shared" si="0"/>
        <v>Atraso Leve</v>
      </c>
      <c r="V19" s="996"/>
      <c r="W19" s="575">
        <v>176</v>
      </c>
      <c r="X19" s="533">
        <f t="shared" si="8"/>
        <v>1.1733333333333333</v>
      </c>
      <c r="Y19" s="995" t="str">
        <f t="shared" si="1"/>
        <v>De acuerdo con lo programado</v>
      </c>
      <c r="Z19" s="997" t="s">
        <v>2383</v>
      </c>
      <c r="AA19" s="531">
        <v>185</v>
      </c>
      <c r="AB19" s="533">
        <f t="shared" si="11"/>
        <v>0.88516746411483249</v>
      </c>
      <c r="AC19" s="995" t="str">
        <f t="shared" si="2"/>
        <v>Atraso Leve</v>
      </c>
      <c r="AD19" s="998" t="s">
        <v>2381</v>
      </c>
      <c r="AE19" s="572">
        <v>174</v>
      </c>
      <c r="AF19" s="533">
        <f t="shared" si="12"/>
        <v>0.99428571428571433</v>
      </c>
      <c r="AG19" s="995" t="str">
        <f t="shared" si="3"/>
        <v>De acuerdo con lo programado</v>
      </c>
      <c r="AH19" s="532"/>
      <c r="AI19" s="534">
        <f t="shared" si="13"/>
        <v>558</v>
      </c>
      <c r="AJ19" s="535">
        <f t="shared" si="14"/>
        <v>0.98936170212765961</v>
      </c>
      <c r="AK19" s="995" t="str">
        <f t="shared" si="4"/>
        <v>De acuerdo con lo programado</v>
      </c>
      <c r="AL19" s="532"/>
    </row>
    <row r="20" spans="1:38" ht="71.150000000000006" customHeight="1" thickTop="1" thickBot="1">
      <c r="A20" s="258">
        <f t="shared" si="9"/>
        <v>6</v>
      </c>
      <c r="B20" s="259">
        <v>12</v>
      </c>
      <c r="C20" s="259">
        <v>0</v>
      </c>
      <c r="D20" s="259">
        <v>0</v>
      </c>
      <c r="E20" s="259" t="s">
        <v>224</v>
      </c>
      <c r="F20" s="1000" t="s">
        <v>2173</v>
      </c>
      <c r="G20" s="999" t="s">
        <v>163</v>
      </c>
      <c r="H20" s="999" t="s">
        <v>207</v>
      </c>
      <c r="I20" s="261">
        <v>2</v>
      </c>
      <c r="J20" s="261">
        <v>3</v>
      </c>
      <c r="K20" s="262">
        <f t="shared" si="5"/>
        <v>5</v>
      </c>
      <c r="L20" s="261">
        <v>4</v>
      </c>
      <c r="M20" s="261">
        <v>1</v>
      </c>
      <c r="N20" s="262">
        <f t="shared" si="6"/>
        <v>5</v>
      </c>
      <c r="O20" s="262">
        <f t="shared" si="7"/>
        <v>10</v>
      </c>
      <c r="P20" s="263"/>
      <c r="Q20" s="995" t="s">
        <v>2373</v>
      </c>
      <c r="R20" s="994"/>
      <c r="S20" s="261">
        <v>2</v>
      </c>
      <c r="T20" s="533">
        <f t="shared" si="10"/>
        <v>1</v>
      </c>
      <c r="U20" s="995" t="str">
        <f t="shared" si="0"/>
        <v>De acuerdo con lo programado</v>
      </c>
      <c r="V20" s="996"/>
      <c r="W20" s="575">
        <v>4</v>
      </c>
      <c r="X20" s="533">
        <f t="shared" si="8"/>
        <v>1.3333333333333333</v>
      </c>
      <c r="Y20" s="995" t="str">
        <f t="shared" si="1"/>
        <v>De acuerdo con lo programado</v>
      </c>
      <c r="Z20" s="997" t="s">
        <v>2384</v>
      </c>
      <c r="AA20" s="531">
        <v>4</v>
      </c>
      <c r="AB20" s="533">
        <f t="shared" si="11"/>
        <v>1</v>
      </c>
      <c r="AC20" s="995" t="str">
        <f t="shared" si="2"/>
        <v>De acuerdo con lo programado</v>
      </c>
      <c r="AD20" s="998"/>
      <c r="AE20" s="572">
        <v>1</v>
      </c>
      <c r="AF20" s="533">
        <f t="shared" si="12"/>
        <v>1</v>
      </c>
      <c r="AG20" s="995" t="str">
        <f t="shared" si="3"/>
        <v>De acuerdo con lo programado</v>
      </c>
      <c r="AH20" s="532"/>
      <c r="AI20" s="534">
        <f t="shared" si="13"/>
        <v>11</v>
      </c>
      <c r="AJ20" s="535">
        <f t="shared" si="14"/>
        <v>1.1000000000000001</v>
      </c>
      <c r="AK20" s="995" t="str">
        <f t="shared" si="4"/>
        <v>De acuerdo con lo programado</v>
      </c>
      <c r="AL20" s="532" t="s">
        <v>2385</v>
      </c>
    </row>
    <row r="21" spans="1:38" ht="71.150000000000006" customHeight="1" thickTop="1" thickBot="1">
      <c r="A21" s="258">
        <f t="shared" si="9"/>
        <v>7</v>
      </c>
      <c r="B21" s="259">
        <v>12</v>
      </c>
      <c r="C21" s="259">
        <v>0</v>
      </c>
      <c r="D21" s="259">
        <v>0</v>
      </c>
      <c r="E21" s="259" t="s">
        <v>224</v>
      </c>
      <c r="F21" s="1000" t="s">
        <v>2173</v>
      </c>
      <c r="G21" s="999" t="s">
        <v>159</v>
      </c>
      <c r="H21" s="999" t="s">
        <v>207</v>
      </c>
      <c r="I21" s="261">
        <v>7</v>
      </c>
      <c r="J21" s="261">
        <v>13</v>
      </c>
      <c r="K21" s="262">
        <f t="shared" si="5"/>
        <v>20</v>
      </c>
      <c r="L21" s="261">
        <v>10</v>
      </c>
      <c r="M21" s="261">
        <v>5</v>
      </c>
      <c r="N21" s="262">
        <f t="shared" si="6"/>
        <v>15</v>
      </c>
      <c r="O21" s="262">
        <f t="shared" si="7"/>
        <v>35</v>
      </c>
      <c r="P21" s="263"/>
      <c r="Q21" s="995" t="s">
        <v>2373</v>
      </c>
      <c r="R21" s="994"/>
      <c r="S21" s="261">
        <v>4</v>
      </c>
      <c r="T21" s="533">
        <f t="shared" si="10"/>
        <v>0.5714285714285714</v>
      </c>
      <c r="U21" s="995" t="str">
        <f t="shared" si="0"/>
        <v>Atraso Leve</v>
      </c>
      <c r="V21" s="996"/>
      <c r="W21" s="575">
        <v>13</v>
      </c>
      <c r="X21" s="533">
        <f t="shared" si="8"/>
        <v>1</v>
      </c>
      <c r="Y21" s="995" t="str">
        <f t="shared" si="1"/>
        <v>De acuerdo con lo programado</v>
      </c>
      <c r="Z21" s="997"/>
      <c r="AA21" s="531">
        <v>16</v>
      </c>
      <c r="AB21" s="533">
        <f t="shared" si="11"/>
        <v>1.6</v>
      </c>
      <c r="AC21" s="995" t="str">
        <f t="shared" si="2"/>
        <v>De acuerdo con lo programado</v>
      </c>
      <c r="AD21" s="998" t="s">
        <v>2386</v>
      </c>
      <c r="AE21" s="572">
        <v>2</v>
      </c>
      <c r="AF21" s="533">
        <f t="shared" si="12"/>
        <v>0.4</v>
      </c>
      <c r="AG21" s="995" t="str">
        <f t="shared" si="3"/>
        <v>En riesgo en cumplimiento</v>
      </c>
      <c r="AH21" s="532" t="s">
        <v>2387</v>
      </c>
      <c r="AI21" s="534">
        <f t="shared" si="13"/>
        <v>35</v>
      </c>
      <c r="AJ21" s="535">
        <f t="shared" si="14"/>
        <v>1</v>
      </c>
      <c r="AK21" s="995" t="str">
        <f t="shared" si="4"/>
        <v>De acuerdo con lo programado</v>
      </c>
      <c r="AL21" s="532"/>
    </row>
    <row r="22" spans="1:38" ht="71.150000000000006" customHeight="1" thickTop="1" thickBot="1">
      <c r="A22" s="258">
        <f t="shared" si="9"/>
        <v>8</v>
      </c>
      <c r="B22" s="259">
        <v>12</v>
      </c>
      <c r="C22" s="259">
        <v>0</v>
      </c>
      <c r="D22" s="259">
        <v>0</v>
      </c>
      <c r="E22" s="259" t="s">
        <v>224</v>
      </c>
      <c r="F22" s="1000" t="s">
        <v>2173</v>
      </c>
      <c r="G22" s="999" t="s">
        <v>186</v>
      </c>
      <c r="H22" s="999" t="s">
        <v>207</v>
      </c>
      <c r="I22" s="261">
        <v>0</v>
      </c>
      <c r="J22" s="261">
        <v>7</v>
      </c>
      <c r="K22" s="262">
        <f t="shared" si="5"/>
        <v>7</v>
      </c>
      <c r="L22" s="261">
        <v>5</v>
      </c>
      <c r="M22" s="261">
        <v>5</v>
      </c>
      <c r="N22" s="262">
        <f t="shared" si="6"/>
        <v>10</v>
      </c>
      <c r="O22" s="262">
        <f t="shared" si="7"/>
        <v>17</v>
      </c>
      <c r="P22" s="263"/>
      <c r="Q22" s="995" t="s">
        <v>2373</v>
      </c>
      <c r="R22" s="994"/>
      <c r="S22" s="261">
        <v>2</v>
      </c>
      <c r="T22" s="533" t="str">
        <f t="shared" si="10"/>
        <v>No hay Programación</v>
      </c>
      <c r="U22" s="995" t="str">
        <f t="shared" si="0"/>
        <v>De acuerdo con lo programado</v>
      </c>
      <c r="V22" s="996"/>
      <c r="W22" s="575">
        <v>8</v>
      </c>
      <c r="X22" s="533">
        <f t="shared" si="8"/>
        <v>1.1428571428571428</v>
      </c>
      <c r="Y22" s="995" t="str">
        <f t="shared" si="1"/>
        <v>De acuerdo con lo programado</v>
      </c>
      <c r="Z22" s="997" t="s">
        <v>2388</v>
      </c>
      <c r="AA22" s="531">
        <v>18</v>
      </c>
      <c r="AB22" s="533">
        <f t="shared" si="11"/>
        <v>3.6</v>
      </c>
      <c r="AC22" s="995" t="str">
        <f t="shared" si="2"/>
        <v>De acuerdo con lo programado</v>
      </c>
      <c r="AD22" s="998" t="s">
        <v>2386</v>
      </c>
      <c r="AE22" s="572">
        <v>0</v>
      </c>
      <c r="AF22" s="533">
        <f t="shared" si="12"/>
        <v>0</v>
      </c>
      <c r="AG22" s="995" t="str">
        <f t="shared" si="3"/>
        <v>En riesgo en cumplimiento</v>
      </c>
      <c r="AH22" s="532" t="s">
        <v>2389</v>
      </c>
      <c r="AI22" s="534">
        <f t="shared" si="13"/>
        <v>28</v>
      </c>
      <c r="AJ22" s="535">
        <f t="shared" si="14"/>
        <v>1.6470588235294117</v>
      </c>
      <c r="AK22" s="995" t="str">
        <f t="shared" si="4"/>
        <v>De acuerdo con lo programado</v>
      </c>
      <c r="AL22" s="532" t="s">
        <v>2390</v>
      </c>
    </row>
    <row r="23" spans="1:38" ht="71.150000000000006" customHeight="1" thickTop="1" thickBot="1">
      <c r="A23" s="258">
        <f t="shared" si="9"/>
        <v>9</v>
      </c>
      <c r="B23" s="259">
        <v>12</v>
      </c>
      <c r="C23" s="259">
        <v>0</v>
      </c>
      <c r="D23" s="259">
        <v>0</v>
      </c>
      <c r="E23" s="259" t="s">
        <v>224</v>
      </c>
      <c r="F23" s="1000" t="s">
        <v>2173</v>
      </c>
      <c r="G23" s="999" t="s">
        <v>151</v>
      </c>
      <c r="H23" s="999" t="s">
        <v>207</v>
      </c>
      <c r="I23" s="261">
        <v>5</v>
      </c>
      <c r="J23" s="261">
        <v>12</v>
      </c>
      <c r="K23" s="262">
        <f t="shared" si="5"/>
        <v>17</v>
      </c>
      <c r="L23" s="261">
        <v>23</v>
      </c>
      <c r="M23" s="261">
        <v>21</v>
      </c>
      <c r="N23" s="262">
        <f t="shared" si="6"/>
        <v>44</v>
      </c>
      <c r="O23" s="262">
        <f t="shared" si="7"/>
        <v>61</v>
      </c>
      <c r="P23" s="263"/>
      <c r="Q23" s="995" t="s">
        <v>2373</v>
      </c>
      <c r="R23" s="994" t="s">
        <v>2391</v>
      </c>
      <c r="S23" s="261">
        <v>5</v>
      </c>
      <c r="T23" s="533">
        <f t="shared" si="10"/>
        <v>1</v>
      </c>
      <c r="U23" s="995" t="str">
        <f t="shared" si="0"/>
        <v>De acuerdo con lo programado</v>
      </c>
      <c r="V23" s="996"/>
      <c r="W23" s="575">
        <v>11</v>
      </c>
      <c r="X23" s="533">
        <f t="shared" si="8"/>
        <v>0.91666666666666663</v>
      </c>
      <c r="Y23" s="995" t="str">
        <f t="shared" si="1"/>
        <v>De acuerdo con lo programado</v>
      </c>
      <c r="Z23" s="997"/>
      <c r="AA23" s="531">
        <v>7</v>
      </c>
      <c r="AB23" s="533">
        <f t="shared" si="11"/>
        <v>0.30434782608695654</v>
      </c>
      <c r="AC23" s="995" t="str">
        <f t="shared" si="2"/>
        <v>En riesgo en cumplimiento</v>
      </c>
      <c r="AD23" s="998" t="s">
        <v>2392</v>
      </c>
      <c r="AE23" s="572">
        <v>32</v>
      </c>
      <c r="AF23" s="533">
        <f t="shared" si="12"/>
        <v>1.5238095238095237</v>
      </c>
      <c r="AG23" s="995" t="str">
        <f t="shared" si="3"/>
        <v>De acuerdo con lo programado</v>
      </c>
      <c r="AH23" s="532" t="s">
        <v>2393</v>
      </c>
      <c r="AI23" s="534">
        <f t="shared" si="13"/>
        <v>55</v>
      </c>
      <c r="AJ23" s="535">
        <f t="shared" si="14"/>
        <v>0.90163934426229508</v>
      </c>
      <c r="AK23" s="995" t="str">
        <f t="shared" si="4"/>
        <v>De acuerdo con lo programado</v>
      </c>
      <c r="AL23" s="532"/>
    </row>
    <row r="24" spans="1:38" ht="71.150000000000006" customHeight="1" thickTop="1" thickBot="1">
      <c r="A24" s="258">
        <f t="shared" si="9"/>
        <v>10</v>
      </c>
      <c r="B24" s="259">
        <v>12</v>
      </c>
      <c r="C24" s="259">
        <v>0</v>
      </c>
      <c r="D24" s="259">
        <v>0</v>
      </c>
      <c r="E24" s="259" t="s">
        <v>224</v>
      </c>
      <c r="F24" s="1000" t="s">
        <v>2173</v>
      </c>
      <c r="G24" s="999" t="s">
        <v>151</v>
      </c>
      <c r="H24" s="999" t="s">
        <v>207</v>
      </c>
      <c r="I24" s="261">
        <v>1</v>
      </c>
      <c r="J24" s="261">
        <v>7</v>
      </c>
      <c r="K24" s="262">
        <f t="shared" si="5"/>
        <v>8</v>
      </c>
      <c r="L24" s="261">
        <v>14</v>
      </c>
      <c r="M24" s="261">
        <v>9</v>
      </c>
      <c r="N24" s="262">
        <f t="shared" si="6"/>
        <v>23</v>
      </c>
      <c r="O24" s="262">
        <f t="shared" si="7"/>
        <v>31</v>
      </c>
      <c r="P24" s="263"/>
      <c r="Q24" s="995" t="s">
        <v>2373</v>
      </c>
      <c r="R24" s="994" t="s">
        <v>2394</v>
      </c>
      <c r="S24" s="261">
        <v>0</v>
      </c>
      <c r="T24" s="533">
        <f t="shared" si="10"/>
        <v>0</v>
      </c>
      <c r="U24" s="995" t="str">
        <f t="shared" si="0"/>
        <v>En riesgo en cumplimiento</v>
      </c>
      <c r="V24" s="996"/>
      <c r="W24" s="575">
        <v>10</v>
      </c>
      <c r="X24" s="533">
        <f t="shared" si="8"/>
        <v>1.4285714285714286</v>
      </c>
      <c r="Y24" s="995" t="str">
        <f t="shared" si="1"/>
        <v>De acuerdo con lo programado</v>
      </c>
      <c r="Z24" s="997" t="s">
        <v>2395</v>
      </c>
      <c r="AA24" s="531">
        <v>22</v>
      </c>
      <c r="AB24" s="533">
        <f t="shared" si="11"/>
        <v>1.5714285714285714</v>
      </c>
      <c r="AC24" s="995" t="str">
        <f t="shared" si="2"/>
        <v>De acuerdo con lo programado</v>
      </c>
      <c r="AD24" s="998" t="s">
        <v>2392</v>
      </c>
      <c r="AE24" s="572">
        <v>0</v>
      </c>
      <c r="AF24" s="533">
        <f t="shared" si="12"/>
        <v>0</v>
      </c>
      <c r="AG24" s="995" t="str">
        <f t="shared" si="3"/>
        <v>En riesgo en cumplimiento</v>
      </c>
      <c r="AH24" s="532" t="s">
        <v>2396</v>
      </c>
      <c r="AI24" s="534">
        <f t="shared" si="13"/>
        <v>32</v>
      </c>
      <c r="AJ24" s="535">
        <f t="shared" si="14"/>
        <v>1.032258064516129</v>
      </c>
      <c r="AK24" s="995" t="str">
        <f t="shared" si="4"/>
        <v>De acuerdo con lo programado</v>
      </c>
      <c r="AL24" s="532"/>
    </row>
    <row r="25" spans="1:38" ht="71.150000000000006" customHeight="1" thickTop="1" thickBot="1">
      <c r="A25" s="258">
        <f t="shared" si="9"/>
        <v>11</v>
      </c>
      <c r="B25" s="259">
        <v>12</v>
      </c>
      <c r="C25" s="259">
        <v>0</v>
      </c>
      <c r="D25" s="259">
        <v>0</v>
      </c>
      <c r="E25" s="259" t="s">
        <v>224</v>
      </c>
      <c r="F25" s="1000" t="s">
        <v>2173</v>
      </c>
      <c r="G25" s="999" t="s">
        <v>143</v>
      </c>
      <c r="H25" s="999" t="s">
        <v>203</v>
      </c>
      <c r="I25" s="261">
        <v>0</v>
      </c>
      <c r="J25" s="261">
        <v>2</v>
      </c>
      <c r="K25" s="262">
        <f t="shared" si="5"/>
        <v>2</v>
      </c>
      <c r="L25" s="261">
        <v>2</v>
      </c>
      <c r="M25" s="261">
        <v>2</v>
      </c>
      <c r="N25" s="262">
        <f t="shared" si="6"/>
        <v>4</v>
      </c>
      <c r="O25" s="262">
        <f t="shared" si="7"/>
        <v>6</v>
      </c>
      <c r="P25" s="263"/>
      <c r="Q25" s="995" t="s">
        <v>2373</v>
      </c>
      <c r="R25" s="994" t="s">
        <v>2397</v>
      </c>
      <c r="S25" s="261">
        <v>0</v>
      </c>
      <c r="T25" s="533" t="str">
        <f t="shared" si="10"/>
        <v>No hay Programación</v>
      </c>
      <c r="U25" s="995" t="str">
        <f t="shared" si="0"/>
        <v>De acuerdo con lo programado</v>
      </c>
      <c r="V25" s="996"/>
      <c r="W25" s="575">
        <v>2</v>
      </c>
      <c r="X25" s="533">
        <f t="shared" si="8"/>
        <v>1</v>
      </c>
      <c r="Y25" s="995" t="str">
        <f t="shared" si="1"/>
        <v>De acuerdo con lo programado</v>
      </c>
      <c r="Z25" s="997"/>
      <c r="AA25" s="531">
        <v>26</v>
      </c>
      <c r="AB25" s="533">
        <f t="shared" si="11"/>
        <v>13</v>
      </c>
      <c r="AC25" s="995" t="str">
        <f t="shared" si="2"/>
        <v>De acuerdo con lo programado</v>
      </c>
      <c r="AD25" s="998" t="s">
        <v>2398</v>
      </c>
      <c r="AE25" s="572">
        <v>0</v>
      </c>
      <c r="AF25" s="533">
        <f t="shared" si="12"/>
        <v>0</v>
      </c>
      <c r="AG25" s="995" t="str">
        <f t="shared" si="3"/>
        <v>En riesgo en cumplimiento</v>
      </c>
      <c r="AH25" s="532" t="s">
        <v>2396</v>
      </c>
      <c r="AI25" s="534">
        <f t="shared" si="13"/>
        <v>28</v>
      </c>
      <c r="AJ25" s="535">
        <f t="shared" si="14"/>
        <v>4.666666666666667</v>
      </c>
      <c r="AK25" s="995" t="str">
        <f t="shared" si="4"/>
        <v>De acuerdo con lo programado</v>
      </c>
      <c r="AL25" s="532" t="s">
        <v>2399</v>
      </c>
    </row>
    <row r="26" spans="1:38" ht="86.15" customHeight="1" thickTop="1" thickBot="1">
      <c r="A26" s="258">
        <f t="shared" si="9"/>
        <v>12</v>
      </c>
      <c r="B26" s="259">
        <v>12</v>
      </c>
      <c r="C26" s="259">
        <v>0</v>
      </c>
      <c r="D26" s="259">
        <v>0</v>
      </c>
      <c r="E26" s="259" t="s">
        <v>224</v>
      </c>
      <c r="F26" s="1000" t="s">
        <v>2173</v>
      </c>
      <c r="G26" s="999" t="s">
        <v>153</v>
      </c>
      <c r="H26" s="999" t="s">
        <v>203</v>
      </c>
      <c r="I26" s="261">
        <v>5</v>
      </c>
      <c r="J26" s="261">
        <v>2</v>
      </c>
      <c r="K26" s="262">
        <f t="shared" si="5"/>
        <v>7</v>
      </c>
      <c r="L26" s="261">
        <v>5</v>
      </c>
      <c r="M26" s="261">
        <v>2</v>
      </c>
      <c r="N26" s="262">
        <f t="shared" si="6"/>
        <v>7</v>
      </c>
      <c r="O26" s="262">
        <f t="shared" si="7"/>
        <v>14</v>
      </c>
      <c r="P26" s="263"/>
      <c r="Q26" s="995" t="s">
        <v>2373</v>
      </c>
      <c r="R26" s="994" t="s">
        <v>2400</v>
      </c>
      <c r="S26" s="261">
        <v>8</v>
      </c>
      <c r="T26" s="533">
        <f t="shared" si="10"/>
        <v>1.6</v>
      </c>
      <c r="U26" s="995" t="str">
        <f t="shared" si="0"/>
        <v>De acuerdo con lo programado</v>
      </c>
      <c r="V26" s="1001" t="s">
        <v>2401</v>
      </c>
      <c r="W26" s="575">
        <v>4</v>
      </c>
      <c r="X26" s="533">
        <f t="shared" si="8"/>
        <v>2</v>
      </c>
      <c r="Y26" s="995" t="str">
        <f t="shared" si="1"/>
        <v>De acuerdo con lo programado</v>
      </c>
      <c r="Z26" s="997" t="s">
        <v>2402</v>
      </c>
      <c r="AA26" s="531">
        <v>2</v>
      </c>
      <c r="AB26" s="533">
        <f t="shared" si="11"/>
        <v>0.4</v>
      </c>
      <c r="AC26" s="995" t="str">
        <f t="shared" si="2"/>
        <v>En riesgo en cumplimiento</v>
      </c>
      <c r="AD26" s="998" t="s">
        <v>2398</v>
      </c>
      <c r="AE26" s="572">
        <v>0</v>
      </c>
      <c r="AF26" s="533">
        <f t="shared" si="12"/>
        <v>0</v>
      </c>
      <c r="AG26" s="995" t="str">
        <f t="shared" si="3"/>
        <v>En riesgo en cumplimiento</v>
      </c>
      <c r="AH26" s="532" t="s">
        <v>2396</v>
      </c>
      <c r="AI26" s="534">
        <f t="shared" si="13"/>
        <v>14</v>
      </c>
      <c r="AJ26" s="535">
        <f t="shared" si="14"/>
        <v>1</v>
      </c>
      <c r="AK26" s="995" t="str">
        <f t="shared" si="4"/>
        <v>De acuerdo con lo programado</v>
      </c>
      <c r="AL26" s="532"/>
    </row>
    <row r="27" spans="1:38" ht="71.150000000000006" customHeight="1" thickTop="1" thickBot="1">
      <c r="A27" s="258">
        <f t="shared" si="9"/>
        <v>13</v>
      </c>
      <c r="B27" s="259">
        <v>12</v>
      </c>
      <c r="C27" s="259">
        <v>0</v>
      </c>
      <c r="D27" s="259">
        <v>0</v>
      </c>
      <c r="E27" s="259" t="s">
        <v>224</v>
      </c>
      <c r="F27" s="1000" t="s">
        <v>2403</v>
      </c>
      <c r="G27" s="999" t="s">
        <v>159</v>
      </c>
      <c r="H27" s="999" t="s">
        <v>207</v>
      </c>
      <c r="I27" s="261">
        <v>6</v>
      </c>
      <c r="J27" s="261">
        <v>3</v>
      </c>
      <c r="K27" s="262">
        <f t="shared" si="5"/>
        <v>9</v>
      </c>
      <c r="L27" s="261">
        <v>2</v>
      </c>
      <c r="M27" s="261">
        <v>4</v>
      </c>
      <c r="N27" s="262">
        <f t="shared" si="6"/>
        <v>6</v>
      </c>
      <c r="O27" s="262">
        <f t="shared" si="7"/>
        <v>15</v>
      </c>
      <c r="P27" s="263"/>
      <c r="Q27" s="995" t="s">
        <v>2373</v>
      </c>
      <c r="R27" s="994"/>
      <c r="S27" s="261">
        <v>0</v>
      </c>
      <c r="T27" s="533">
        <f t="shared" si="10"/>
        <v>0</v>
      </c>
      <c r="U27" s="995" t="str">
        <f t="shared" si="0"/>
        <v>En riesgo en cumplimiento</v>
      </c>
      <c r="V27" s="996"/>
      <c r="W27" s="575">
        <v>3</v>
      </c>
      <c r="X27" s="533">
        <f t="shared" si="8"/>
        <v>1</v>
      </c>
      <c r="Y27" s="995" t="str">
        <f t="shared" si="1"/>
        <v>De acuerdo con lo programado</v>
      </c>
      <c r="Z27" s="997"/>
      <c r="AA27" s="531">
        <v>1</v>
      </c>
      <c r="AB27" s="533">
        <f t="shared" si="11"/>
        <v>0.5</v>
      </c>
      <c r="AC27" s="995" t="str">
        <f t="shared" si="2"/>
        <v>Atraso Leve</v>
      </c>
      <c r="AD27" s="998" t="s">
        <v>2404</v>
      </c>
      <c r="AE27" s="572">
        <v>11</v>
      </c>
      <c r="AF27" s="533">
        <f t="shared" si="12"/>
        <v>2.75</v>
      </c>
      <c r="AG27" s="995" t="str">
        <f t="shared" si="3"/>
        <v>De acuerdo con lo programado</v>
      </c>
      <c r="AH27" s="532" t="s">
        <v>2405</v>
      </c>
      <c r="AI27" s="534">
        <f t="shared" si="13"/>
        <v>15</v>
      </c>
      <c r="AJ27" s="535">
        <f t="shared" si="14"/>
        <v>1</v>
      </c>
      <c r="AK27" s="995" t="str">
        <f t="shared" si="4"/>
        <v>De acuerdo con lo programado</v>
      </c>
      <c r="AL27" s="532"/>
    </row>
    <row r="28" spans="1:38" ht="71.150000000000006" customHeight="1" thickTop="1" thickBot="1">
      <c r="A28" s="258">
        <f t="shared" si="9"/>
        <v>14</v>
      </c>
      <c r="B28" s="259">
        <v>12</v>
      </c>
      <c r="C28" s="259">
        <v>0</v>
      </c>
      <c r="D28" s="259">
        <v>0</v>
      </c>
      <c r="E28" s="259" t="s">
        <v>224</v>
      </c>
      <c r="F28" s="1000" t="s">
        <v>2173</v>
      </c>
      <c r="G28" s="999" t="s">
        <v>178</v>
      </c>
      <c r="H28" s="999" t="s">
        <v>197</v>
      </c>
      <c r="I28" s="261">
        <v>0</v>
      </c>
      <c r="J28" s="261">
        <v>4</v>
      </c>
      <c r="K28" s="262">
        <f t="shared" si="5"/>
        <v>4</v>
      </c>
      <c r="L28" s="261">
        <v>1</v>
      </c>
      <c r="M28" s="261">
        <v>5</v>
      </c>
      <c r="N28" s="262">
        <f t="shared" si="6"/>
        <v>6</v>
      </c>
      <c r="O28" s="262">
        <f t="shared" si="7"/>
        <v>10</v>
      </c>
      <c r="P28" s="263"/>
      <c r="Q28" s="995" t="s">
        <v>2373</v>
      </c>
      <c r="R28" s="994" t="s">
        <v>2406</v>
      </c>
      <c r="S28" s="261">
        <v>0</v>
      </c>
      <c r="T28" s="533" t="str">
        <f t="shared" si="10"/>
        <v>No hay Programación</v>
      </c>
      <c r="U28" s="995" t="str">
        <f t="shared" si="0"/>
        <v>De acuerdo con lo programado</v>
      </c>
      <c r="V28" s="996"/>
      <c r="W28" s="575">
        <v>4</v>
      </c>
      <c r="X28" s="533">
        <f t="shared" si="8"/>
        <v>1</v>
      </c>
      <c r="Y28" s="995" t="str">
        <f t="shared" si="1"/>
        <v>De acuerdo con lo programado</v>
      </c>
      <c r="Z28" s="997"/>
      <c r="AA28" s="531">
        <v>1</v>
      </c>
      <c r="AB28" s="533">
        <f t="shared" si="11"/>
        <v>1</v>
      </c>
      <c r="AC28" s="995" t="str">
        <f t="shared" si="2"/>
        <v>De acuerdo con lo programado</v>
      </c>
      <c r="AD28" s="998"/>
      <c r="AE28" s="572">
        <v>5</v>
      </c>
      <c r="AF28" s="533">
        <f t="shared" si="12"/>
        <v>1</v>
      </c>
      <c r="AG28" s="995" t="str">
        <f t="shared" si="3"/>
        <v>De acuerdo con lo programado</v>
      </c>
      <c r="AH28" s="532"/>
      <c r="AI28" s="534">
        <f t="shared" si="13"/>
        <v>10</v>
      </c>
      <c r="AJ28" s="535">
        <f t="shared" si="14"/>
        <v>1</v>
      </c>
      <c r="AK28" s="995" t="str">
        <f t="shared" si="4"/>
        <v>De acuerdo con lo programado</v>
      </c>
      <c r="AL28" s="532"/>
    </row>
    <row r="29" spans="1:38" ht="71.150000000000006" customHeight="1" thickTop="1" thickBot="1">
      <c r="A29" s="258">
        <f t="shared" si="9"/>
        <v>15</v>
      </c>
      <c r="B29" s="259">
        <v>12</v>
      </c>
      <c r="C29" s="259">
        <v>0</v>
      </c>
      <c r="D29" s="259">
        <v>0</v>
      </c>
      <c r="E29" s="259" t="s">
        <v>224</v>
      </c>
      <c r="F29" s="1000" t="s">
        <v>2173</v>
      </c>
      <c r="G29" s="999" t="s">
        <v>146</v>
      </c>
      <c r="H29" s="999" t="s">
        <v>206</v>
      </c>
      <c r="I29" s="261">
        <v>2</v>
      </c>
      <c r="J29" s="261">
        <v>3</v>
      </c>
      <c r="K29" s="262">
        <f t="shared" si="5"/>
        <v>5</v>
      </c>
      <c r="L29" s="261">
        <v>1</v>
      </c>
      <c r="M29" s="261">
        <v>1</v>
      </c>
      <c r="N29" s="262">
        <f t="shared" si="6"/>
        <v>2</v>
      </c>
      <c r="O29" s="262">
        <f t="shared" si="7"/>
        <v>7</v>
      </c>
      <c r="P29" s="263"/>
      <c r="Q29" s="995" t="s">
        <v>2373</v>
      </c>
      <c r="R29" s="994"/>
      <c r="S29" s="261">
        <v>1</v>
      </c>
      <c r="T29" s="533">
        <f t="shared" si="10"/>
        <v>0.5</v>
      </c>
      <c r="U29" s="995" t="str">
        <f t="shared" si="0"/>
        <v>Atraso Leve</v>
      </c>
      <c r="V29" s="996"/>
      <c r="W29" s="575">
        <v>3</v>
      </c>
      <c r="X29" s="533">
        <f t="shared" si="8"/>
        <v>1</v>
      </c>
      <c r="Y29" s="995" t="str">
        <f t="shared" si="1"/>
        <v>De acuerdo con lo programado</v>
      </c>
      <c r="Z29" s="997"/>
      <c r="AA29" s="531">
        <v>1</v>
      </c>
      <c r="AB29" s="533">
        <f t="shared" si="11"/>
        <v>1</v>
      </c>
      <c r="AC29" s="995" t="str">
        <f t="shared" si="2"/>
        <v>De acuerdo con lo programado</v>
      </c>
      <c r="AD29" s="998"/>
      <c r="AE29" s="572">
        <v>2</v>
      </c>
      <c r="AF29" s="533">
        <f t="shared" si="12"/>
        <v>2</v>
      </c>
      <c r="AG29" s="995" t="str">
        <f t="shared" si="3"/>
        <v>De acuerdo con lo programado</v>
      </c>
      <c r="AH29" s="532" t="s">
        <v>2407</v>
      </c>
      <c r="AI29" s="534">
        <f t="shared" si="13"/>
        <v>7</v>
      </c>
      <c r="AJ29" s="535">
        <f t="shared" si="14"/>
        <v>1</v>
      </c>
      <c r="AK29" s="995" t="str">
        <f t="shared" si="4"/>
        <v>De acuerdo con lo programado</v>
      </c>
      <c r="AL29" s="532"/>
    </row>
    <row r="30" spans="1:38" ht="87.65" customHeight="1" thickTop="1" thickBot="1">
      <c r="A30" s="258">
        <f t="shared" si="9"/>
        <v>16</v>
      </c>
      <c r="B30" s="259">
        <v>12</v>
      </c>
      <c r="C30" s="259">
        <v>0</v>
      </c>
      <c r="D30" s="259">
        <v>0</v>
      </c>
      <c r="E30" s="259" t="s">
        <v>225</v>
      </c>
      <c r="F30" s="1002" t="s">
        <v>226</v>
      </c>
      <c r="G30" s="992" t="s">
        <v>2371</v>
      </c>
      <c r="H30" s="992" t="s">
        <v>2372</v>
      </c>
      <c r="I30" s="541">
        <v>0</v>
      </c>
      <c r="J30" s="541">
        <v>0</v>
      </c>
      <c r="K30" s="262">
        <f t="shared" si="5"/>
        <v>0</v>
      </c>
      <c r="L30" s="541">
        <v>0</v>
      </c>
      <c r="M30" s="541">
        <v>31</v>
      </c>
      <c r="N30" s="262">
        <f t="shared" si="6"/>
        <v>31</v>
      </c>
      <c r="O30" s="262">
        <f t="shared" si="7"/>
        <v>31</v>
      </c>
      <c r="P30" s="263"/>
      <c r="Q30" s="993" t="s">
        <v>2373</v>
      </c>
      <c r="R30" s="1003" t="s">
        <v>2408</v>
      </c>
      <c r="S30" s="261">
        <v>0</v>
      </c>
      <c r="T30" s="533" t="str">
        <f t="shared" si="10"/>
        <v>No hay Programación</v>
      </c>
      <c r="U30" s="995" t="str">
        <f t="shared" si="0"/>
        <v>De acuerdo con lo programado</v>
      </c>
      <c r="V30" s="996" t="s">
        <v>2374</v>
      </c>
      <c r="W30" s="261">
        <v>0</v>
      </c>
      <c r="X30" s="533" t="str">
        <f t="shared" si="8"/>
        <v>No hay Programación</v>
      </c>
      <c r="Y30" s="995" t="str">
        <f t="shared" si="1"/>
        <v>De acuerdo con lo programado</v>
      </c>
      <c r="Z30" s="997"/>
      <c r="AA30" s="531">
        <v>19</v>
      </c>
      <c r="AB30" s="533" t="str">
        <f t="shared" si="11"/>
        <v>No hay Programación</v>
      </c>
      <c r="AC30" s="995" t="str">
        <f t="shared" si="2"/>
        <v>De acuerdo con lo programado</v>
      </c>
      <c r="AD30" s="998"/>
      <c r="AE30" s="572">
        <v>27</v>
      </c>
      <c r="AF30" s="533"/>
      <c r="AG30" s="995" t="str">
        <f t="shared" si="3"/>
        <v>En riesgo en cumplimiento</v>
      </c>
      <c r="AH30" s="532" t="s">
        <v>2409</v>
      </c>
      <c r="AI30" s="534"/>
      <c r="AJ30" s="535"/>
      <c r="AK30" s="995" t="str">
        <f t="shared" si="4"/>
        <v>En riesgo en cumplimiento</v>
      </c>
      <c r="AL30" s="532"/>
    </row>
    <row r="31" spans="1:38" ht="71.150000000000006" customHeight="1" thickTop="1" thickBot="1">
      <c r="A31" s="258">
        <f t="shared" si="9"/>
        <v>17</v>
      </c>
      <c r="B31" s="259">
        <v>12</v>
      </c>
      <c r="C31" s="259">
        <v>0</v>
      </c>
      <c r="D31" s="259">
        <v>0</v>
      </c>
      <c r="E31" s="259" t="s">
        <v>225</v>
      </c>
      <c r="F31" s="260" t="s">
        <v>2376</v>
      </c>
      <c r="G31" s="999" t="s">
        <v>175</v>
      </c>
      <c r="H31" s="999" t="s">
        <v>200</v>
      </c>
      <c r="I31" s="261">
        <v>0</v>
      </c>
      <c r="J31" s="261">
        <v>0</v>
      </c>
      <c r="K31" s="262">
        <f t="shared" si="5"/>
        <v>0</v>
      </c>
      <c r="L31" s="261">
        <v>0</v>
      </c>
      <c r="M31" s="261">
        <v>31</v>
      </c>
      <c r="N31" s="262">
        <f t="shared" si="6"/>
        <v>31</v>
      </c>
      <c r="O31" s="262">
        <f t="shared" si="7"/>
        <v>31</v>
      </c>
      <c r="P31" s="263"/>
      <c r="Q31" s="995" t="s">
        <v>2373</v>
      </c>
      <c r="R31" s="994" t="s">
        <v>2377</v>
      </c>
      <c r="S31" s="261">
        <v>21</v>
      </c>
      <c r="T31" s="533" t="str">
        <f t="shared" si="10"/>
        <v>No hay Programación</v>
      </c>
      <c r="U31" s="995" t="str">
        <f t="shared" si="0"/>
        <v>De acuerdo con lo programado</v>
      </c>
      <c r="V31" s="996"/>
      <c r="W31" s="261">
        <v>0</v>
      </c>
      <c r="X31" s="533" t="str">
        <f t="shared" si="8"/>
        <v>No hay Programación</v>
      </c>
      <c r="Y31" s="995" t="str">
        <f t="shared" si="1"/>
        <v>De acuerdo con lo programado</v>
      </c>
      <c r="Z31" s="997"/>
      <c r="AA31" s="531">
        <v>0</v>
      </c>
      <c r="AB31" s="533" t="str">
        <f t="shared" si="11"/>
        <v>No hay Programación</v>
      </c>
      <c r="AC31" s="995" t="str">
        <f t="shared" si="2"/>
        <v>De acuerdo con lo programado</v>
      </c>
      <c r="AD31" s="998"/>
      <c r="AE31" s="572">
        <v>10</v>
      </c>
      <c r="AF31" s="533">
        <f t="shared" si="12"/>
        <v>0.32258064516129031</v>
      </c>
      <c r="AG31" s="995" t="str">
        <f t="shared" si="3"/>
        <v>En riesgo en cumplimiento</v>
      </c>
      <c r="AH31" s="532" t="s">
        <v>2410</v>
      </c>
      <c r="AI31" s="534">
        <f t="shared" si="13"/>
        <v>31</v>
      </c>
      <c r="AJ31" s="535">
        <f t="shared" si="14"/>
        <v>1</v>
      </c>
      <c r="AK31" s="995" t="str">
        <f t="shared" si="4"/>
        <v>De acuerdo con lo programado</v>
      </c>
      <c r="AL31" s="532"/>
    </row>
    <row r="32" spans="1:38" ht="71.150000000000006" customHeight="1" thickTop="1" thickBot="1">
      <c r="A32" s="258">
        <f t="shared" si="9"/>
        <v>18</v>
      </c>
      <c r="B32" s="259">
        <v>12</v>
      </c>
      <c r="C32" s="259">
        <v>0</v>
      </c>
      <c r="D32" s="259">
        <v>0</v>
      </c>
      <c r="E32" s="259" t="s">
        <v>225</v>
      </c>
      <c r="F32" s="260" t="s">
        <v>2379</v>
      </c>
      <c r="G32" s="999" t="s">
        <v>135</v>
      </c>
      <c r="H32" s="999" t="s">
        <v>196</v>
      </c>
      <c r="I32" s="261">
        <v>23</v>
      </c>
      <c r="J32" s="261">
        <v>7</v>
      </c>
      <c r="K32" s="262">
        <f t="shared" si="5"/>
        <v>30</v>
      </c>
      <c r="L32" s="261">
        <v>1</v>
      </c>
      <c r="M32" s="261">
        <v>0</v>
      </c>
      <c r="N32" s="262">
        <f t="shared" si="6"/>
        <v>1</v>
      </c>
      <c r="O32" s="262">
        <f t="shared" si="7"/>
        <v>31</v>
      </c>
      <c r="P32" s="263"/>
      <c r="Q32" s="995" t="s">
        <v>2373</v>
      </c>
      <c r="R32" s="994"/>
      <c r="S32" s="261">
        <v>15</v>
      </c>
      <c r="T32" s="533">
        <f t="shared" si="10"/>
        <v>0.65217391304347827</v>
      </c>
      <c r="U32" s="995" t="str">
        <f t="shared" si="0"/>
        <v>Atraso Leve</v>
      </c>
      <c r="V32" s="996"/>
      <c r="W32" s="575">
        <v>15</v>
      </c>
      <c r="X32" s="533">
        <f t="shared" si="8"/>
        <v>2.1428571428571428</v>
      </c>
      <c r="Y32" s="995" t="str">
        <f t="shared" si="1"/>
        <v>De acuerdo con lo programado</v>
      </c>
      <c r="Z32" s="997"/>
      <c r="AA32" s="531">
        <v>1</v>
      </c>
      <c r="AB32" s="533">
        <f t="shared" si="11"/>
        <v>1</v>
      </c>
      <c r="AC32" s="995" t="str">
        <f t="shared" si="2"/>
        <v>De acuerdo con lo programado</v>
      </c>
      <c r="AD32" s="998"/>
      <c r="AE32" s="572">
        <v>0</v>
      </c>
      <c r="AF32" s="533" t="str">
        <f t="shared" si="12"/>
        <v>No hay Programación</v>
      </c>
      <c r="AG32" s="995" t="str">
        <f t="shared" si="3"/>
        <v>De acuerdo con lo programado</v>
      </c>
      <c r="AH32" s="532"/>
      <c r="AI32" s="534">
        <f t="shared" si="13"/>
        <v>31</v>
      </c>
      <c r="AJ32" s="535">
        <f t="shared" si="14"/>
        <v>1</v>
      </c>
      <c r="AK32" s="995" t="str">
        <f t="shared" si="4"/>
        <v>De acuerdo con lo programado</v>
      </c>
      <c r="AL32" s="532"/>
    </row>
    <row r="33" spans="1:38" ht="71.150000000000006" customHeight="1" thickTop="1" thickBot="1">
      <c r="A33" s="258">
        <f t="shared" si="9"/>
        <v>19</v>
      </c>
      <c r="B33" s="259">
        <v>12</v>
      </c>
      <c r="C33" s="259">
        <v>0</v>
      </c>
      <c r="D33" s="259">
        <v>0</v>
      </c>
      <c r="E33" s="259" t="s">
        <v>225</v>
      </c>
      <c r="F33" s="260" t="s">
        <v>2411</v>
      </c>
      <c r="G33" s="999" t="s">
        <v>187</v>
      </c>
      <c r="H33" s="999" t="s">
        <v>204</v>
      </c>
      <c r="I33" s="261">
        <v>14</v>
      </c>
      <c r="J33" s="261">
        <v>23</v>
      </c>
      <c r="K33" s="262">
        <f t="shared" si="5"/>
        <v>37</v>
      </c>
      <c r="L33" s="261">
        <v>25</v>
      </c>
      <c r="M33" s="261">
        <v>21</v>
      </c>
      <c r="N33" s="262">
        <f t="shared" si="6"/>
        <v>46</v>
      </c>
      <c r="O33" s="262">
        <f t="shared" si="7"/>
        <v>83</v>
      </c>
      <c r="P33" s="263"/>
      <c r="Q33" s="995" t="s">
        <v>2373</v>
      </c>
      <c r="R33" s="994"/>
      <c r="S33" s="261">
        <v>4</v>
      </c>
      <c r="T33" s="533">
        <f t="shared" si="10"/>
        <v>0.2857142857142857</v>
      </c>
      <c r="U33" s="995" t="str">
        <f t="shared" si="0"/>
        <v>En riesgo en cumplimiento</v>
      </c>
      <c r="V33" s="996"/>
      <c r="W33" s="575">
        <v>24</v>
      </c>
      <c r="X33" s="533">
        <f t="shared" si="8"/>
        <v>1.0434782608695652</v>
      </c>
      <c r="Y33" s="995" t="str">
        <f t="shared" si="1"/>
        <v>De acuerdo con lo programado</v>
      </c>
      <c r="Z33" s="997"/>
      <c r="AA33" s="531">
        <v>27</v>
      </c>
      <c r="AB33" s="533">
        <f t="shared" si="11"/>
        <v>1.08</v>
      </c>
      <c r="AC33" s="995" t="str">
        <f t="shared" si="2"/>
        <v>De acuerdo con lo programado</v>
      </c>
      <c r="AD33" s="998"/>
      <c r="AE33" s="572">
        <v>24</v>
      </c>
      <c r="AF33" s="533">
        <f t="shared" si="12"/>
        <v>1.1428571428571428</v>
      </c>
      <c r="AG33" s="995" t="str">
        <f t="shared" si="3"/>
        <v>De acuerdo con lo programado</v>
      </c>
      <c r="AH33" s="532" t="s">
        <v>2412</v>
      </c>
      <c r="AI33" s="534">
        <f t="shared" si="13"/>
        <v>79</v>
      </c>
      <c r="AJ33" s="535">
        <f t="shared" si="14"/>
        <v>0.95180722891566261</v>
      </c>
      <c r="AK33" s="995" t="str">
        <f t="shared" si="4"/>
        <v>De acuerdo con lo programado</v>
      </c>
      <c r="AL33" s="532"/>
    </row>
    <row r="34" spans="1:38" ht="71.150000000000006" customHeight="1" thickTop="1" thickBot="1">
      <c r="A34" s="258">
        <f t="shared" si="9"/>
        <v>20</v>
      </c>
      <c r="B34" s="259">
        <v>12</v>
      </c>
      <c r="C34" s="259">
        <v>0</v>
      </c>
      <c r="D34" s="259">
        <v>0</v>
      </c>
      <c r="E34" s="259" t="s">
        <v>225</v>
      </c>
      <c r="F34" s="260" t="s">
        <v>2411</v>
      </c>
      <c r="G34" s="999" t="s">
        <v>173</v>
      </c>
      <c r="H34" s="999" t="s">
        <v>194</v>
      </c>
      <c r="I34" s="261">
        <v>0</v>
      </c>
      <c r="J34" s="261">
        <v>0</v>
      </c>
      <c r="K34" s="262">
        <f t="shared" si="5"/>
        <v>0</v>
      </c>
      <c r="L34" s="261">
        <v>1</v>
      </c>
      <c r="M34" s="261">
        <v>0</v>
      </c>
      <c r="N34" s="262">
        <f t="shared" si="6"/>
        <v>1</v>
      </c>
      <c r="O34" s="262">
        <f t="shared" si="7"/>
        <v>1</v>
      </c>
      <c r="P34" s="263"/>
      <c r="Q34" s="995" t="s">
        <v>2373</v>
      </c>
      <c r="R34" s="994"/>
      <c r="S34" s="261">
        <v>0</v>
      </c>
      <c r="T34" s="533" t="str">
        <f t="shared" si="10"/>
        <v>No hay Programación</v>
      </c>
      <c r="U34" s="995" t="str">
        <f t="shared" si="0"/>
        <v>De acuerdo con lo programado</v>
      </c>
      <c r="V34" s="996"/>
      <c r="W34" s="575">
        <v>0</v>
      </c>
      <c r="X34" s="533" t="str">
        <f t="shared" si="8"/>
        <v>No hay Programación</v>
      </c>
      <c r="Y34" s="995" t="str">
        <f t="shared" si="1"/>
        <v>De acuerdo con lo programado</v>
      </c>
      <c r="Z34" s="997"/>
      <c r="AA34" s="531">
        <v>1</v>
      </c>
      <c r="AB34" s="533">
        <f t="shared" si="11"/>
        <v>1</v>
      </c>
      <c r="AC34" s="995" t="str">
        <f t="shared" si="2"/>
        <v>De acuerdo con lo programado</v>
      </c>
      <c r="AD34" s="998"/>
      <c r="AE34" s="572">
        <v>0</v>
      </c>
      <c r="AF34" s="533" t="str">
        <f t="shared" si="12"/>
        <v>No hay Programación</v>
      </c>
      <c r="AG34" s="995" t="str">
        <f t="shared" si="3"/>
        <v>De acuerdo con lo programado</v>
      </c>
      <c r="AH34" s="532"/>
      <c r="AI34" s="534">
        <f t="shared" si="13"/>
        <v>1</v>
      </c>
      <c r="AJ34" s="535">
        <f t="shared" si="14"/>
        <v>1</v>
      </c>
      <c r="AK34" s="995" t="str">
        <f t="shared" si="4"/>
        <v>De acuerdo con lo programado</v>
      </c>
      <c r="AL34" s="532"/>
    </row>
    <row r="35" spans="1:38" ht="71.150000000000006" customHeight="1" thickTop="1" thickBot="1">
      <c r="A35" s="258">
        <f t="shared" si="9"/>
        <v>21</v>
      </c>
      <c r="B35" s="259">
        <v>12</v>
      </c>
      <c r="C35" s="259">
        <v>0</v>
      </c>
      <c r="D35" s="259">
        <v>0</v>
      </c>
      <c r="E35" s="259" t="s">
        <v>225</v>
      </c>
      <c r="F35" s="260" t="s">
        <v>2173</v>
      </c>
      <c r="G35" s="999" t="s">
        <v>151</v>
      </c>
      <c r="H35" s="999" t="s">
        <v>207</v>
      </c>
      <c r="I35" s="261">
        <v>1</v>
      </c>
      <c r="J35" s="261">
        <v>2</v>
      </c>
      <c r="K35" s="262">
        <f t="shared" si="5"/>
        <v>3</v>
      </c>
      <c r="L35" s="261">
        <v>4</v>
      </c>
      <c r="M35" s="261">
        <v>3</v>
      </c>
      <c r="N35" s="262">
        <f t="shared" si="6"/>
        <v>7</v>
      </c>
      <c r="O35" s="262">
        <f t="shared" si="7"/>
        <v>10</v>
      </c>
      <c r="P35" s="263"/>
      <c r="Q35" s="995" t="s">
        <v>2373</v>
      </c>
      <c r="R35" s="994" t="s">
        <v>2391</v>
      </c>
      <c r="S35" s="261">
        <v>1</v>
      </c>
      <c r="T35" s="533">
        <f t="shared" si="10"/>
        <v>1</v>
      </c>
      <c r="U35" s="995" t="str">
        <f t="shared" si="0"/>
        <v>De acuerdo con lo programado</v>
      </c>
      <c r="V35" s="996"/>
      <c r="W35" s="575">
        <v>2</v>
      </c>
      <c r="X35" s="533">
        <f t="shared" si="8"/>
        <v>1</v>
      </c>
      <c r="Y35" s="995" t="str">
        <f t="shared" si="1"/>
        <v>De acuerdo con lo programado</v>
      </c>
      <c r="Z35" s="997"/>
      <c r="AA35" s="531">
        <v>4</v>
      </c>
      <c r="AB35" s="533">
        <f t="shared" si="11"/>
        <v>1</v>
      </c>
      <c r="AC35" s="995" t="str">
        <f t="shared" si="2"/>
        <v>De acuerdo con lo programado</v>
      </c>
      <c r="AD35" s="998"/>
      <c r="AE35" s="572">
        <v>3</v>
      </c>
      <c r="AF35" s="533">
        <f t="shared" si="12"/>
        <v>1</v>
      </c>
      <c r="AG35" s="995" t="str">
        <f t="shared" si="3"/>
        <v>De acuerdo con lo programado</v>
      </c>
      <c r="AH35" s="532"/>
      <c r="AI35" s="534">
        <f t="shared" si="13"/>
        <v>10</v>
      </c>
      <c r="AJ35" s="535">
        <f t="shared" si="14"/>
        <v>1</v>
      </c>
      <c r="AK35" s="995" t="str">
        <f t="shared" si="4"/>
        <v>De acuerdo con lo programado</v>
      </c>
      <c r="AL35" s="532"/>
    </row>
    <row r="36" spans="1:38" ht="71.150000000000006" customHeight="1" thickTop="1" thickBot="1">
      <c r="A36" s="258">
        <f t="shared" si="9"/>
        <v>22</v>
      </c>
      <c r="B36" s="259">
        <v>12</v>
      </c>
      <c r="C36" s="259">
        <v>0</v>
      </c>
      <c r="D36" s="259">
        <v>0</v>
      </c>
      <c r="E36" s="259" t="s">
        <v>225</v>
      </c>
      <c r="F36" s="260" t="s">
        <v>2411</v>
      </c>
      <c r="G36" s="999" t="s">
        <v>163</v>
      </c>
      <c r="H36" s="999" t="s">
        <v>207</v>
      </c>
      <c r="I36" s="261">
        <v>1</v>
      </c>
      <c r="J36" s="261">
        <v>0</v>
      </c>
      <c r="K36" s="262">
        <f t="shared" si="5"/>
        <v>1</v>
      </c>
      <c r="L36" s="261">
        <v>1</v>
      </c>
      <c r="M36" s="261">
        <v>0</v>
      </c>
      <c r="N36" s="262">
        <f t="shared" si="6"/>
        <v>1</v>
      </c>
      <c r="O36" s="262">
        <f t="shared" si="7"/>
        <v>2</v>
      </c>
      <c r="P36" s="263"/>
      <c r="Q36" s="995" t="s">
        <v>2373</v>
      </c>
      <c r="R36" s="994"/>
      <c r="S36" s="261">
        <v>1</v>
      </c>
      <c r="T36" s="533">
        <f t="shared" si="10"/>
        <v>1</v>
      </c>
      <c r="U36" s="995" t="str">
        <f t="shared" si="0"/>
        <v>De acuerdo con lo programado</v>
      </c>
      <c r="V36" s="996"/>
      <c r="W36" s="575">
        <v>1</v>
      </c>
      <c r="X36" s="533" t="str">
        <f t="shared" si="8"/>
        <v>No hay Programación</v>
      </c>
      <c r="Y36" s="995" t="str">
        <f t="shared" si="1"/>
        <v>De acuerdo con lo programado</v>
      </c>
      <c r="Z36" s="997"/>
      <c r="AA36" s="531">
        <v>0</v>
      </c>
      <c r="AB36" s="533">
        <f t="shared" si="11"/>
        <v>0</v>
      </c>
      <c r="AC36" s="995" t="str">
        <f t="shared" si="2"/>
        <v>En riesgo en cumplimiento</v>
      </c>
      <c r="AD36" s="998" t="s">
        <v>2413</v>
      </c>
      <c r="AE36" s="572">
        <v>0</v>
      </c>
      <c r="AF36" s="533" t="str">
        <f t="shared" si="12"/>
        <v>No hay Programación</v>
      </c>
      <c r="AG36" s="995" t="str">
        <f t="shared" si="3"/>
        <v>De acuerdo con lo programado</v>
      </c>
      <c r="AH36" s="532"/>
      <c r="AI36" s="534">
        <f t="shared" si="13"/>
        <v>2</v>
      </c>
      <c r="AJ36" s="535">
        <f t="shared" si="14"/>
        <v>1</v>
      </c>
      <c r="AK36" s="995" t="str">
        <f t="shared" si="4"/>
        <v>De acuerdo con lo programado</v>
      </c>
      <c r="AL36" s="532"/>
    </row>
    <row r="37" spans="1:38" ht="71.150000000000006" customHeight="1" thickTop="1" thickBot="1">
      <c r="A37" s="258">
        <f t="shared" si="9"/>
        <v>23</v>
      </c>
      <c r="B37" s="259">
        <v>12</v>
      </c>
      <c r="C37" s="259">
        <v>0</v>
      </c>
      <c r="D37" s="259">
        <v>0</v>
      </c>
      <c r="E37" s="259" t="s">
        <v>225</v>
      </c>
      <c r="F37" s="260" t="s">
        <v>2411</v>
      </c>
      <c r="G37" s="999" t="s">
        <v>168</v>
      </c>
      <c r="H37" s="999" t="s">
        <v>207</v>
      </c>
      <c r="I37" s="261">
        <v>0</v>
      </c>
      <c r="J37" s="261">
        <v>1</v>
      </c>
      <c r="K37" s="262">
        <f t="shared" si="5"/>
        <v>1</v>
      </c>
      <c r="L37" s="261">
        <v>0</v>
      </c>
      <c r="M37" s="261">
        <v>2</v>
      </c>
      <c r="N37" s="262">
        <f t="shared" si="6"/>
        <v>2</v>
      </c>
      <c r="O37" s="262">
        <f t="shared" si="7"/>
        <v>3</v>
      </c>
      <c r="P37" s="263"/>
      <c r="Q37" s="995" t="s">
        <v>2373</v>
      </c>
      <c r="R37" s="994"/>
      <c r="S37" s="261">
        <v>0</v>
      </c>
      <c r="T37" s="533" t="str">
        <f t="shared" si="10"/>
        <v>No hay Programación</v>
      </c>
      <c r="U37" s="995" t="str">
        <f t="shared" si="0"/>
        <v>De acuerdo con lo programado</v>
      </c>
      <c r="V37" s="996"/>
      <c r="W37" s="575">
        <v>1</v>
      </c>
      <c r="X37" s="533">
        <f t="shared" si="8"/>
        <v>1</v>
      </c>
      <c r="Y37" s="995" t="str">
        <f t="shared" si="1"/>
        <v>De acuerdo con lo programado</v>
      </c>
      <c r="Z37" s="997"/>
      <c r="AA37" s="531">
        <v>0</v>
      </c>
      <c r="AB37" s="533" t="str">
        <f t="shared" si="11"/>
        <v>No hay Programación</v>
      </c>
      <c r="AC37" s="995" t="str">
        <f t="shared" si="2"/>
        <v>De acuerdo con lo programado</v>
      </c>
      <c r="AD37" s="998"/>
      <c r="AE37" s="572">
        <v>2</v>
      </c>
      <c r="AF37" s="533">
        <f t="shared" si="12"/>
        <v>1</v>
      </c>
      <c r="AG37" s="995" t="str">
        <f t="shared" si="3"/>
        <v>De acuerdo con lo programado</v>
      </c>
      <c r="AH37" s="532"/>
      <c r="AI37" s="534">
        <f t="shared" si="13"/>
        <v>3</v>
      </c>
      <c r="AJ37" s="535">
        <f t="shared" si="14"/>
        <v>1</v>
      </c>
      <c r="AK37" s="995" t="str">
        <f t="shared" si="4"/>
        <v>De acuerdo con lo programado</v>
      </c>
      <c r="AL37" s="532"/>
    </row>
    <row r="38" spans="1:38" ht="71.150000000000006" customHeight="1" thickTop="1" thickBot="1">
      <c r="A38" s="258">
        <f t="shared" si="9"/>
        <v>24</v>
      </c>
      <c r="B38" s="259">
        <v>12</v>
      </c>
      <c r="C38" s="259">
        <v>0</v>
      </c>
      <c r="D38" s="259">
        <v>0</v>
      </c>
      <c r="E38" s="259" t="s">
        <v>225</v>
      </c>
      <c r="F38" s="260" t="s">
        <v>2173</v>
      </c>
      <c r="G38" s="999" t="s">
        <v>151</v>
      </c>
      <c r="H38" s="999" t="s">
        <v>207</v>
      </c>
      <c r="I38" s="261">
        <v>1</v>
      </c>
      <c r="J38" s="261">
        <v>1</v>
      </c>
      <c r="K38" s="262">
        <f t="shared" si="5"/>
        <v>2</v>
      </c>
      <c r="L38" s="261">
        <v>1</v>
      </c>
      <c r="M38" s="261">
        <v>1</v>
      </c>
      <c r="N38" s="262">
        <f t="shared" si="6"/>
        <v>2</v>
      </c>
      <c r="O38" s="262">
        <f t="shared" si="7"/>
        <v>4</v>
      </c>
      <c r="P38" s="263"/>
      <c r="Q38" s="995" t="s">
        <v>2373</v>
      </c>
      <c r="R38" s="994" t="s">
        <v>2394</v>
      </c>
      <c r="S38" s="261">
        <v>0</v>
      </c>
      <c r="T38" s="533">
        <f t="shared" si="10"/>
        <v>0</v>
      </c>
      <c r="U38" s="995" t="str">
        <f t="shared" si="0"/>
        <v>En riesgo en cumplimiento</v>
      </c>
      <c r="V38" s="996"/>
      <c r="W38" s="575">
        <v>1</v>
      </c>
      <c r="X38" s="533">
        <f t="shared" si="8"/>
        <v>1</v>
      </c>
      <c r="Y38" s="995" t="str">
        <f t="shared" si="1"/>
        <v>De acuerdo con lo programado</v>
      </c>
      <c r="Z38" s="997"/>
      <c r="AA38" s="531">
        <v>1</v>
      </c>
      <c r="AB38" s="533">
        <f t="shared" si="11"/>
        <v>1</v>
      </c>
      <c r="AC38" s="995" t="str">
        <f t="shared" si="2"/>
        <v>De acuerdo con lo programado</v>
      </c>
      <c r="AD38" s="998"/>
      <c r="AE38" s="572">
        <v>1</v>
      </c>
      <c r="AF38" s="533">
        <f t="shared" si="12"/>
        <v>1</v>
      </c>
      <c r="AG38" s="995" t="str">
        <f t="shared" si="3"/>
        <v>De acuerdo con lo programado</v>
      </c>
      <c r="AH38" s="532"/>
      <c r="AI38" s="534">
        <f t="shared" si="13"/>
        <v>3</v>
      </c>
      <c r="AJ38" s="535">
        <f t="shared" si="14"/>
        <v>0.75</v>
      </c>
      <c r="AK38" s="995" t="str">
        <f t="shared" si="4"/>
        <v>Atraso Leve</v>
      </c>
      <c r="AL38" s="532" t="s">
        <v>2414</v>
      </c>
    </row>
    <row r="39" spans="1:38" ht="71.150000000000006" customHeight="1" thickTop="1" thickBot="1">
      <c r="A39" s="258">
        <f t="shared" si="9"/>
        <v>25</v>
      </c>
      <c r="B39" s="259">
        <v>12</v>
      </c>
      <c r="C39" s="259">
        <v>0</v>
      </c>
      <c r="D39" s="259">
        <v>0</v>
      </c>
      <c r="E39" s="259" t="s">
        <v>225</v>
      </c>
      <c r="F39" s="260" t="s">
        <v>2173</v>
      </c>
      <c r="G39" s="999" t="s">
        <v>186</v>
      </c>
      <c r="H39" s="999" t="s">
        <v>207</v>
      </c>
      <c r="I39" s="261">
        <v>6</v>
      </c>
      <c r="J39" s="261">
        <v>1</v>
      </c>
      <c r="K39" s="262">
        <f t="shared" si="5"/>
        <v>7</v>
      </c>
      <c r="L39" s="261">
        <v>3</v>
      </c>
      <c r="M39" s="261">
        <v>0</v>
      </c>
      <c r="N39" s="262">
        <f t="shared" si="6"/>
        <v>3</v>
      </c>
      <c r="O39" s="262">
        <f t="shared" si="7"/>
        <v>10</v>
      </c>
      <c r="P39" s="263"/>
      <c r="Q39" s="995" t="s">
        <v>2373</v>
      </c>
      <c r="R39" s="994"/>
      <c r="S39" s="261">
        <v>1</v>
      </c>
      <c r="T39" s="533">
        <f t="shared" si="10"/>
        <v>0.16666666666666666</v>
      </c>
      <c r="U39" s="995" t="str">
        <f t="shared" si="0"/>
        <v>En riesgo en cumplimiento</v>
      </c>
      <c r="V39" s="996"/>
      <c r="W39" s="575">
        <v>1</v>
      </c>
      <c r="X39" s="533">
        <f t="shared" si="8"/>
        <v>1</v>
      </c>
      <c r="Y39" s="995" t="str">
        <f t="shared" si="1"/>
        <v>De acuerdo con lo programado</v>
      </c>
      <c r="Z39" s="997"/>
      <c r="AA39" s="531">
        <v>2</v>
      </c>
      <c r="AB39" s="533">
        <f t="shared" si="11"/>
        <v>0.66666666666666663</v>
      </c>
      <c r="AC39" s="995" t="str">
        <f t="shared" si="2"/>
        <v>Atraso Leve</v>
      </c>
      <c r="AD39" s="998" t="s">
        <v>2415</v>
      </c>
      <c r="AE39" s="572">
        <v>0</v>
      </c>
      <c r="AF39" s="533" t="str">
        <f t="shared" si="12"/>
        <v>No hay Programación</v>
      </c>
      <c r="AG39" s="995" t="str">
        <f t="shared" si="3"/>
        <v>De acuerdo con lo programado</v>
      </c>
      <c r="AH39" s="532"/>
      <c r="AI39" s="534">
        <f t="shared" si="13"/>
        <v>4</v>
      </c>
      <c r="AJ39" s="535">
        <f t="shared" si="14"/>
        <v>0.4</v>
      </c>
      <c r="AK39" s="995" t="str">
        <f t="shared" si="4"/>
        <v>En riesgo en cumplimiento</v>
      </c>
      <c r="AL39" s="532" t="s">
        <v>2414</v>
      </c>
    </row>
    <row r="40" spans="1:38" ht="71.150000000000006" customHeight="1" thickTop="1" thickBot="1">
      <c r="A40" s="258">
        <f t="shared" si="9"/>
        <v>26</v>
      </c>
      <c r="B40" s="259">
        <v>12</v>
      </c>
      <c r="C40" s="259">
        <v>0</v>
      </c>
      <c r="D40" s="259">
        <v>0</v>
      </c>
      <c r="E40" s="259" t="s">
        <v>225</v>
      </c>
      <c r="F40" s="260" t="s">
        <v>2411</v>
      </c>
      <c r="G40" s="999" t="s">
        <v>159</v>
      </c>
      <c r="H40" s="999" t="s">
        <v>207</v>
      </c>
      <c r="I40" s="261">
        <v>7</v>
      </c>
      <c r="J40" s="261">
        <v>2</v>
      </c>
      <c r="K40" s="262">
        <f t="shared" si="5"/>
        <v>9</v>
      </c>
      <c r="L40" s="261">
        <v>5</v>
      </c>
      <c r="M40" s="261">
        <v>2</v>
      </c>
      <c r="N40" s="262">
        <f t="shared" si="6"/>
        <v>7</v>
      </c>
      <c r="O40" s="262">
        <f t="shared" si="7"/>
        <v>16</v>
      </c>
      <c r="P40" s="263"/>
      <c r="Q40" s="995" t="s">
        <v>2373</v>
      </c>
      <c r="R40" s="994"/>
      <c r="S40" s="261">
        <v>0</v>
      </c>
      <c r="T40" s="533">
        <f t="shared" si="10"/>
        <v>0</v>
      </c>
      <c r="U40" s="995" t="str">
        <f t="shared" si="0"/>
        <v>En riesgo en cumplimiento</v>
      </c>
      <c r="V40" s="996"/>
      <c r="W40" s="575">
        <v>2</v>
      </c>
      <c r="X40" s="533">
        <f t="shared" si="8"/>
        <v>1</v>
      </c>
      <c r="Y40" s="995" t="str">
        <f t="shared" si="1"/>
        <v>De acuerdo con lo programado</v>
      </c>
      <c r="Z40" s="997"/>
      <c r="AA40" s="531">
        <v>3</v>
      </c>
      <c r="AB40" s="533">
        <f t="shared" si="11"/>
        <v>0.6</v>
      </c>
      <c r="AC40" s="995" t="str">
        <f t="shared" si="2"/>
        <v>Atraso Leve</v>
      </c>
      <c r="AD40" s="998" t="s">
        <v>2415</v>
      </c>
      <c r="AE40" s="572">
        <v>3</v>
      </c>
      <c r="AF40" s="533">
        <f t="shared" si="12"/>
        <v>1.5</v>
      </c>
      <c r="AG40" s="995" t="str">
        <f t="shared" si="3"/>
        <v>De acuerdo con lo programado</v>
      </c>
      <c r="AH40" s="532" t="s">
        <v>2416</v>
      </c>
      <c r="AI40" s="534">
        <f t="shared" si="13"/>
        <v>8</v>
      </c>
      <c r="AJ40" s="535">
        <f t="shared" si="14"/>
        <v>0.5</v>
      </c>
      <c r="AK40" s="995" t="str">
        <f t="shared" si="4"/>
        <v>Atraso Leve</v>
      </c>
      <c r="AL40" s="532" t="s">
        <v>2414</v>
      </c>
    </row>
    <row r="41" spans="1:38" ht="71.150000000000006" customHeight="1" thickTop="1" thickBot="1">
      <c r="A41" s="258">
        <f t="shared" si="9"/>
        <v>27</v>
      </c>
      <c r="B41" s="259">
        <v>12</v>
      </c>
      <c r="C41" s="259">
        <v>0</v>
      </c>
      <c r="D41" s="259">
        <v>0</v>
      </c>
      <c r="E41" s="259" t="s">
        <v>225</v>
      </c>
      <c r="F41" s="260" t="s">
        <v>2411</v>
      </c>
      <c r="G41" s="999" t="s">
        <v>143</v>
      </c>
      <c r="H41" s="999" t="s">
        <v>203</v>
      </c>
      <c r="I41" s="261">
        <v>0</v>
      </c>
      <c r="J41" s="261">
        <v>1</v>
      </c>
      <c r="K41" s="262">
        <f t="shared" si="5"/>
        <v>1</v>
      </c>
      <c r="L41" s="261">
        <v>1</v>
      </c>
      <c r="M41" s="261">
        <v>0</v>
      </c>
      <c r="N41" s="262">
        <f t="shared" si="6"/>
        <v>1</v>
      </c>
      <c r="O41" s="262">
        <f t="shared" si="7"/>
        <v>2</v>
      </c>
      <c r="P41" s="263"/>
      <c r="Q41" s="995" t="s">
        <v>2373</v>
      </c>
      <c r="R41" s="994" t="s">
        <v>2397</v>
      </c>
      <c r="S41" s="261">
        <v>0</v>
      </c>
      <c r="T41" s="533" t="str">
        <f t="shared" si="10"/>
        <v>No hay Programación</v>
      </c>
      <c r="U41" s="995" t="str">
        <f t="shared" si="0"/>
        <v>De acuerdo con lo programado</v>
      </c>
      <c r="V41" s="996"/>
      <c r="W41" s="575">
        <v>1</v>
      </c>
      <c r="X41" s="533">
        <f t="shared" si="8"/>
        <v>1</v>
      </c>
      <c r="Y41" s="995" t="str">
        <f t="shared" si="1"/>
        <v>De acuerdo con lo programado</v>
      </c>
      <c r="Z41" s="997"/>
      <c r="AA41" s="531">
        <v>3</v>
      </c>
      <c r="AB41" s="533">
        <f t="shared" si="11"/>
        <v>3</v>
      </c>
      <c r="AC41" s="995" t="str">
        <f t="shared" si="2"/>
        <v>De acuerdo con lo programado</v>
      </c>
      <c r="AD41" s="998" t="s">
        <v>2417</v>
      </c>
      <c r="AE41" s="572">
        <v>0</v>
      </c>
      <c r="AF41" s="533" t="str">
        <f t="shared" si="12"/>
        <v>No hay Programación</v>
      </c>
      <c r="AG41" s="995" t="str">
        <f t="shared" si="3"/>
        <v>De acuerdo con lo programado</v>
      </c>
      <c r="AH41" s="532"/>
      <c r="AI41" s="534">
        <f t="shared" si="13"/>
        <v>4</v>
      </c>
      <c r="AJ41" s="535">
        <f t="shared" si="14"/>
        <v>2</v>
      </c>
      <c r="AK41" s="995" t="str">
        <f t="shared" si="4"/>
        <v>De acuerdo con lo programado</v>
      </c>
      <c r="AL41" s="532" t="s">
        <v>2418</v>
      </c>
    </row>
    <row r="42" spans="1:38" ht="71.150000000000006" customHeight="1" thickTop="1" thickBot="1">
      <c r="A42" s="258">
        <f t="shared" si="9"/>
        <v>28</v>
      </c>
      <c r="B42" s="259">
        <v>12</v>
      </c>
      <c r="C42" s="259">
        <v>0</v>
      </c>
      <c r="D42" s="259">
        <v>0</v>
      </c>
      <c r="E42" s="259" t="s">
        <v>225</v>
      </c>
      <c r="F42" s="260" t="s">
        <v>2411</v>
      </c>
      <c r="G42" s="999" t="s">
        <v>153</v>
      </c>
      <c r="H42" s="999" t="s">
        <v>203</v>
      </c>
      <c r="I42" s="261">
        <v>0</v>
      </c>
      <c r="J42" s="261">
        <v>0</v>
      </c>
      <c r="K42" s="262">
        <f t="shared" si="5"/>
        <v>0</v>
      </c>
      <c r="L42" s="261">
        <v>0</v>
      </c>
      <c r="M42" s="261">
        <v>2</v>
      </c>
      <c r="N42" s="262">
        <f t="shared" si="6"/>
        <v>2</v>
      </c>
      <c r="O42" s="262">
        <f t="shared" si="7"/>
        <v>2</v>
      </c>
      <c r="P42" s="263"/>
      <c r="Q42" s="995" t="s">
        <v>2373</v>
      </c>
      <c r="R42" s="994" t="s">
        <v>2400</v>
      </c>
      <c r="S42" s="261">
        <v>0</v>
      </c>
      <c r="T42" s="533" t="str">
        <f t="shared" si="10"/>
        <v>No hay Programación</v>
      </c>
      <c r="U42" s="995" t="str">
        <f t="shared" si="0"/>
        <v>De acuerdo con lo programado</v>
      </c>
      <c r="V42" s="996"/>
      <c r="W42" s="575">
        <v>3</v>
      </c>
      <c r="X42" s="533" t="str">
        <f t="shared" si="8"/>
        <v>No hay Programación</v>
      </c>
      <c r="Y42" s="995" t="str">
        <f t="shared" si="1"/>
        <v>De acuerdo con lo programado</v>
      </c>
      <c r="Z42" s="997"/>
      <c r="AA42" s="531">
        <v>0</v>
      </c>
      <c r="AB42" s="533" t="str">
        <f t="shared" si="11"/>
        <v>No hay Programación</v>
      </c>
      <c r="AC42" s="995" t="str">
        <f t="shared" si="2"/>
        <v>De acuerdo con lo programado</v>
      </c>
      <c r="AD42" s="998"/>
      <c r="AE42" s="572">
        <v>0</v>
      </c>
      <c r="AF42" s="533">
        <f t="shared" si="12"/>
        <v>0</v>
      </c>
      <c r="AG42" s="995" t="str">
        <f t="shared" si="3"/>
        <v>En riesgo en cumplimiento</v>
      </c>
      <c r="AH42" s="532" t="s">
        <v>2419</v>
      </c>
      <c r="AI42" s="534">
        <f t="shared" si="13"/>
        <v>3</v>
      </c>
      <c r="AJ42" s="535">
        <f t="shared" si="14"/>
        <v>1.5</v>
      </c>
      <c r="AK42" s="995" t="str">
        <f t="shared" si="4"/>
        <v>De acuerdo con lo programado</v>
      </c>
      <c r="AL42" s="532" t="s">
        <v>2420</v>
      </c>
    </row>
    <row r="43" spans="1:38" ht="71.150000000000006" customHeight="1" thickTop="1" thickBot="1">
      <c r="A43" s="258">
        <f t="shared" si="9"/>
        <v>29</v>
      </c>
      <c r="B43" s="259">
        <v>12</v>
      </c>
      <c r="C43" s="259">
        <v>0</v>
      </c>
      <c r="D43" s="259">
        <v>0</v>
      </c>
      <c r="E43" s="259" t="s">
        <v>225</v>
      </c>
      <c r="F43" s="260" t="s">
        <v>2173</v>
      </c>
      <c r="G43" s="999" t="s">
        <v>178</v>
      </c>
      <c r="H43" s="999" t="s">
        <v>197</v>
      </c>
      <c r="I43" s="261">
        <v>0</v>
      </c>
      <c r="J43" s="261">
        <v>2</v>
      </c>
      <c r="K43" s="262">
        <f t="shared" si="5"/>
        <v>2</v>
      </c>
      <c r="L43" s="261">
        <v>0</v>
      </c>
      <c r="M43" s="261">
        <v>0</v>
      </c>
      <c r="N43" s="262">
        <f t="shared" si="6"/>
        <v>0</v>
      </c>
      <c r="O43" s="262">
        <f t="shared" si="7"/>
        <v>2</v>
      </c>
      <c r="P43" s="263"/>
      <c r="Q43" s="995" t="s">
        <v>2373</v>
      </c>
      <c r="R43" s="994" t="s">
        <v>2406</v>
      </c>
      <c r="S43" s="261">
        <v>0</v>
      </c>
      <c r="T43" s="533" t="str">
        <f t="shared" si="10"/>
        <v>No hay Programación</v>
      </c>
      <c r="U43" s="995" t="str">
        <f t="shared" si="0"/>
        <v>De acuerdo con lo programado</v>
      </c>
      <c r="V43" s="996"/>
      <c r="W43" s="575">
        <v>2</v>
      </c>
      <c r="X43" s="533">
        <f t="shared" si="8"/>
        <v>1</v>
      </c>
      <c r="Y43" s="995" t="str">
        <f t="shared" si="1"/>
        <v>De acuerdo con lo programado</v>
      </c>
      <c r="Z43" s="997"/>
      <c r="AA43" s="531">
        <v>0</v>
      </c>
      <c r="AB43" s="533" t="str">
        <f t="shared" si="11"/>
        <v>No hay Programación</v>
      </c>
      <c r="AC43" s="995" t="str">
        <f t="shared" si="2"/>
        <v>De acuerdo con lo programado</v>
      </c>
      <c r="AD43" s="998"/>
      <c r="AE43" s="572">
        <v>0</v>
      </c>
      <c r="AF43" s="533" t="str">
        <f t="shared" si="12"/>
        <v>No hay Programación</v>
      </c>
      <c r="AG43" s="995" t="str">
        <f t="shared" si="3"/>
        <v>De acuerdo con lo programado</v>
      </c>
      <c r="AH43" s="532"/>
      <c r="AI43" s="534">
        <f t="shared" si="13"/>
        <v>2</v>
      </c>
      <c r="AJ43" s="535">
        <f t="shared" si="14"/>
        <v>1</v>
      </c>
      <c r="AK43" s="995" t="str">
        <f t="shared" si="4"/>
        <v>De acuerdo con lo programado</v>
      </c>
      <c r="AL43" s="532"/>
    </row>
    <row r="44" spans="1:38" ht="71.150000000000006" customHeight="1" thickTop="1" thickBot="1">
      <c r="A44" s="258">
        <f t="shared" si="9"/>
        <v>30</v>
      </c>
      <c r="B44" s="259">
        <v>12</v>
      </c>
      <c r="C44" s="259">
        <v>0</v>
      </c>
      <c r="D44" s="259">
        <v>0</v>
      </c>
      <c r="E44" s="259" t="s">
        <v>225</v>
      </c>
      <c r="F44" s="260" t="s">
        <v>2411</v>
      </c>
      <c r="G44" s="999" t="s">
        <v>146</v>
      </c>
      <c r="H44" s="999" t="s">
        <v>206</v>
      </c>
      <c r="I44" s="261">
        <v>1</v>
      </c>
      <c r="J44" s="261">
        <v>1</v>
      </c>
      <c r="K44" s="262">
        <f t="shared" si="5"/>
        <v>2</v>
      </c>
      <c r="L44" s="261">
        <v>1</v>
      </c>
      <c r="M44" s="261">
        <v>1</v>
      </c>
      <c r="N44" s="262">
        <f t="shared" si="6"/>
        <v>2</v>
      </c>
      <c r="O44" s="262">
        <f t="shared" si="7"/>
        <v>4</v>
      </c>
      <c r="P44" s="263"/>
      <c r="Q44" s="995" t="s">
        <v>2373</v>
      </c>
      <c r="R44" s="994"/>
      <c r="S44" s="261">
        <v>0</v>
      </c>
      <c r="T44" s="533">
        <f t="shared" si="10"/>
        <v>0</v>
      </c>
      <c r="U44" s="995" t="str">
        <f t="shared" si="0"/>
        <v>En riesgo en cumplimiento</v>
      </c>
      <c r="V44" s="996"/>
      <c r="W44" s="575">
        <v>1</v>
      </c>
      <c r="X44" s="533">
        <f t="shared" si="8"/>
        <v>1</v>
      </c>
      <c r="Y44" s="995" t="str">
        <f t="shared" si="1"/>
        <v>De acuerdo con lo programado</v>
      </c>
      <c r="Z44" s="997"/>
      <c r="AA44" s="531">
        <v>4</v>
      </c>
      <c r="AB44" s="533">
        <f t="shared" si="11"/>
        <v>4</v>
      </c>
      <c r="AC44" s="995" t="str">
        <f t="shared" si="2"/>
        <v>De acuerdo con lo programado</v>
      </c>
      <c r="AD44" s="998" t="s">
        <v>2421</v>
      </c>
      <c r="AE44" s="572">
        <v>0</v>
      </c>
      <c r="AF44" s="533">
        <f t="shared" si="12"/>
        <v>0</v>
      </c>
      <c r="AG44" s="995" t="str">
        <f t="shared" si="3"/>
        <v>En riesgo en cumplimiento</v>
      </c>
      <c r="AH44" s="532" t="s">
        <v>2422</v>
      </c>
      <c r="AI44" s="534">
        <f t="shared" si="13"/>
        <v>5</v>
      </c>
      <c r="AJ44" s="535">
        <f t="shared" si="14"/>
        <v>1.25</v>
      </c>
      <c r="AK44" s="995" t="str">
        <f t="shared" si="4"/>
        <v>De acuerdo con lo programado</v>
      </c>
      <c r="AL44" s="532" t="s">
        <v>2420</v>
      </c>
    </row>
    <row r="45" spans="1:38" ht="71.150000000000006" customHeight="1" thickTop="1" thickBot="1">
      <c r="A45" s="258">
        <f t="shared" si="9"/>
        <v>31</v>
      </c>
      <c r="B45" s="259">
        <v>12</v>
      </c>
      <c r="C45" s="259">
        <v>0</v>
      </c>
      <c r="D45" s="259">
        <v>0</v>
      </c>
      <c r="E45" s="259" t="s">
        <v>227</v>
      </c>
      <c r="F45" s="529" t="s">
        <v>2193</v>
      </c>
      <c r="G45" s="992" t="s">
        <v>2371</v>
      </c>
      <c r="H45" s="992" t="s">
        <v>2372</v>
      </c>
      <c r="I45" s="541">
        <v>0</v>
      </c>
      <c r="J45" s="541">
        <v>0</v>
      </c>
      <c r="K45" s="262">
        <f t="shared" si="5"/>
        <v>0</v>
      </c>
      <c r="L45" s="541">
        <v>0</v>
      </c>
      <c r="M45" s="541">
        <v>135</v>
      </c>
      <c r="N45" s="262">
        <f t="shared" si="6"/>
        <v>135</v>
      </c>
      <c r="O45" s="262">
        <f t="shared" si="7"/>
        <v>135</v>
      </c>
      <c r="P45" s="263"/>
      <c r="Q45" s="993" t="s">
        <v>2373</v>
      </c>
      <c r="R45" s="994" t="s">
        <v>2423</v>
      </c>
      <c r="S45" s="261">
        <v>0</v>
      </c>
      <c r="T45" s="533" t="str">
        <f t="shared" si="10"/>
        <v>No hay Programación</v>
      </c>
      <c r="U45" s="995" t="str">
        <f t="shared" si="0"/>
        <v>De acuerdo con lo programado</v>
      </c>
      <c r="V45" s="996" t="s">
        <v>2424</v>
      </c>
      <c r="W45" s="261">
        <v>0</v>
      </c>
      <c r="X45" s="533" t="str">
        <f t="shared" si="8"/>
        <v>No hay Programación</v>
      </c>
      <c r="Y45" s="995" t="str">
        <f t="shared" si="1"/>
        <v>De acuerdo con lo programado</v>
      </c>
      <c r="Z45" s="997"/>
      <c r="AA45" s="531">
        <v>95</v>
      </c>
      <c r="AB45" s="533" t="str">
        <f t="shared" si="11"/>
        <v>No hay Programación</v>
      </c>
      <c r="AC45" s="995" t="str">
        <f t="shared" si="2"/>
        <v>De acuerdo con lo programado</v>
      </c>
      <c r="AD45" s="998"/>
      <c r="AE45" s="572">
        <v>3</v>
      </c>
      <c r="AF45" s="533"/>
      <c r="AG45" s="995" t="str">
        <f t="shared" si="3"/>
        <v>En riesgo en cumplimiento</v>
      </c>
      <c r="AH45" s="532"/>
      <c r="AI45" s="534"/>
      <c r="AJ45" s="535"/>
      <c r="AK45" s="995" t="str">
        <f t="shared" si="4"/>
        <v>En riesgo en cumplimiento</v>
      </c>
      <c r="AL45" s="532" t="s">
        <v>2425</v>
      </c>
    </row>
    <row r="46" spans="1:38" ht="71.150000000000006" customHeight="1" thickTop="1" thickBot="1">
      <c r="A46" s="258">
        <f t="shared" si="9"/>
        <v>32</v>
      </c>
      <c r="B46" s="259">
        <v>12</v>
      </c>
      <c r="C46" s="259">
        <v>0</v>
      </c>
      <c r="D46" s="259">
        <v>0</v>
      </c>
      <c r="E46" s="259" t="s">
        <v>227</v>
      </c>
      <c r="F46" s="260" t="s">
        <v>2376</v>
      </c>
      <c r="G46" s="999" t="s">
        <v>175</v>
      </c>
      <c r="H46" s="999" t="s">
        <v>200</v>
      </c>
      <c r="I46" s="261">
        <v>0</v>
      </c>
      <c r="J46" s="261">
        <v>0</v>
      </c>
      <c r="K46" s="262">
        <f t="shared" si="5"/>
        <v>0</v>
      </c>
      <c r="L46" s="261">
        <v>0</v>
      </c>
      <c r="M46" s="261">
        <v>135</v>
      </c>
      <c r="N46" s="262">
        <f t="shared" si="6"/>
        <v>135</v>
      </c>
      <c r="O46" s="262">
        <f t="shared" si="7"/>
        <v>135</v>
      </c>
      <c r="P46" s="263"/>
      <c r="Q46" s="995" t="s">
        <v>2373</v>
      </c>
      <c r="R46" s="994" t="s">
        <v>2377</v>
      </c>
      <c r="S46" s="261">
        <v>87</v>
      </c>
      <c r="T46" s="533" t="str">
        <f t="shared" si="10"/>
        <v>No hay Programación</v>
      </c>
      <c r="U46" s="995" t="str">
        <f t="shared" si="0"/>
        <v>De acuerdo con lo programado</v>
      </c>
      <c r="V46" s="996"/>
      <c r="W46" s="261">
        <v>0</v>
      </c>
      <c r="X46" s="533" t="str">
        <f t="shared" si="8"/>
        <v>No hay Programación</v>
      </c>
      <c r="Y46" s="995" t="str">
        <f t="shared" si="1"/>
        <v>De acuerdo con lo programado</v>
      </c>
      <c r="Z46" s="997"/>
      <c r="AA46" s="531">
        <v>0</v>
      </c>
      <c r="AB46" s="533" t="str">
        <f t="shared" si="11"/>
        <v>No hay Programación</v>
      </c>
      <c r="AC46" s="995" t="str">
        <f t="shared" si="2"/>
        <v>De acuerdo con lo programado</v>
      </c>
      <c r="AD46" s="998"/>
      <c r="AE46" s="572">
        <v>32</v>
      </c>
      <c r="AF46" s="533">
        <f t="shared" si="12"/>
        <v>0.23703703703703705</v>
      </c>
      <c r="AG46" s="995" t="str">
        <f t="shared" si="3"/>
        <v>En riesgo en cumplimiento</v>
      </c>
      <c r="AH46" s="532" t="s">
        <v>2426</v>
      </c>
      <c r="AI46" s="534">
        <f t="shared" si="13"/>
        <v>119</v>
      </c>
      <c r="AJ46" s="535">
        <f t="shared" si="14"/>
        <v>0.88148148148148153</v>
      </c>
      <c r="AK46" s="995" t="str">
        <f t="shared" si="4"/>
        <v>Atraso Leve</v>
      </c>
      <c r="AL46" s="532" t="s">
        <v>2427</v>
      </c>
    </row>
    <row r="47" spans="1:38" ht="71.150000000000006" customHeight="1" thickTop="1" thickBot="1">
      <c r="A47" s="258">
        <f t="shared" si="9"/>
        <v>33</v>
      </c>
      <c r="B47" s="259">
        <v>12</v>
      </c>
      <c r="C47" s="259">
        <v>0</v>
      </c>
      <c r="D47" s="259">
        <v>0</v>
      </c>
      <c r="E47" s="259" t="s">
        <v>227</v>
      </c>
      <c r="F47" s="260" t="s">
        <v>2379</v>
      </c>
      <c r="G47" s="999" t="s">
        <v>135</v>
      </c>
      <c r="H47" s="999" t="s">
        <v>196</v>
      </c>
      <c r="I47" s="261">
        <v>129</v>
      </c>
      <c r="J47" s="261">
        <v>6</v>
      </c>
      <c r="K47" s="262">
        <f t="shared" si="5"/>
        <v>135</v>
      </c>
      <c r="L47" s="261">
        <v>0</v>
      </c>
      <c r="M47" s="261">
        <v>0</v>
      </c>
      <c r="N47" s="262">
        <f t="shared" si="6"/>
        <v>0</v>
      </c>
      <c r="O47" s="262">
        <f t="shared" si="7"/>
        <v>135</v>
      </c>
      <c r="P47" s="263"/>
      <c r="Q47" s="995" t="s">
        <v>2373</v>
      </c>
      <c r="R47" s="994"/>
      <c r="S47" s="261">
        <v>60</v>
      </c>
      <c r="T47" s="533">
        <f t="shared" si="10"/>
        <v>0.46511627906976744</v>
      </c>
      <c r="U47" s="995" t="str">
        <f t="shared" si="0"/>
        <v>En riesgo en cumplimiento</v>
      </c>
      <c r="V47" s="996"/>
      <c r="W47" s="575">
        <v>6</v>
      </c>
      <c r="X47" s="533">
        <f t="shared" si="8"/>
        <v>1</v>
      </c>
      <c r="Y47" s="995" t="str">
        <f t="shared" si="1"/>
        <v>De acuerdo con lo programado</v>
      </c>
      <c r="Z47" s="997"/>
      <c r="AA47" s="531">
        <v>0</v>
      </c>
      <c r="AB47" s="533" t="str">
        <f t="shared" si="11"/>
        <v>No hay Programación</v>
      </c>
      <c r="AC47" s="995" t="str">
        <f t="shared" si="2"/>
        <v>De acuerdo con lo programado</v>
      </c>
      <c r="AD47" s="998"/>
      <c r="AE47" s="572">
        <v>32</v>
      </c>
      <c r="AF47" s="533" t="str">
        <f t="shared" si="12"/>
        <v>No hay Programación</v>
      </c>
      <c r="AG47" s="995" t="str">
        <f t="shared" si="3"/>
        <v>De acuerdo con lo programado</v>
      </c>
      <c r="AH47" s="532"/>
      <c r="AI47" s="534">
        <f t="shared" si="13"/>
        <v>98</v>
      </c>
      <c r="AJ47" s="535">
        <f t="shared" si="14"/>
        <v>0.72592592592592597</v>
      </c>
      <c r="AK47" s="995" t="str">
        <f t="shared" si="4"/>
        <v>Atraso Leve</v>
      </c>
      <c r="AL47" s="532" t="s">
        <v>2427</v>
      </c>
    </row>
    <row r="48" spans="1:38" ht="71.150000000000006" customHeight="1" thickTop="1" thickBot="1">
      <c r="A48" s="258">
        <f t="shared" si="9"/>
        <v>34</v>
      </c>
      <c r="B48" s="259">
        <v>12</v>
      </c>
      <c r="C48" s="259">
        <v>0</v>
      </c>
      <c r="D48" s="259">
        <v>0</v>
      </c>
      <c r="E48" s="259" t="s">
        <v>227</v>
      </c>
      <c r="F48" s="260" t="s">
        <v>2411</v>
      </c>
      <c r="G48" s="999" t="s">
        <v>187</v>
      </c>
      <c r="H48" s="999" t="s">
        <v>204</v>
      </c>
      <c r="I48" s="261">
        <v>61</v>
      </c>
      <c r="J48" s="261">
        <v>89</v>
      </c>
      <c r="K48" s="262">
        <f t="shared" si="5"/>
        <v>150</v>
      </c>
      <c r="L48" s="261">
        <v>96</v>
      </c>
      <c r="M48" s="261">
        <v>84</v>
      </c>
      <c r="N48" s="262">
        <f t="shared" si="6"/>
        <v>180</v>
      </c>
      <c r="O48" s="262">
        <f t="shared" si="7"/>
        <v>330</v>
      </c>
      <c r="P48" s="263"/>
      <c r="Q48" s="995" t="s">
        <v>2373</v>
      </c>
      <c r="R48" s="994"/>
      <c r="S48" s="261">
        <v>40</v>
      </c>
      <c r="T48" s="533">
        <f t="shared" si="10"/>
        <v>0.65573770491803274</v>
      </c>
      <c r="U48" s="995" t="str">
        <f t="shared" si="0"/>
        <v>Atraso Leve</v>
      </c>
      <c r="V48" s="996"/>
      <c r="W48" s="575">
        <v>90</v>
      </c>
      <c r="X48" s="533">
        <f t="shared" si="8"/>
        <v>1.0112359550561798</v>
      </c>
      <c r="Y48" s="995" t="str">
        <f t="shared" si="1"/>
        <v>De acuerdo con lo programado</v>
      </c>
      <c r="Z48" s="997"/>
      <c r="AA48" s="531">
        <v>93</v>
      </c>
      <c r="AB48" s="533">
        <f t="shared" si="11"/>
        <v>0.96875</v>
      </c>
      <c r="AC48" s="995" t="str">
        <f t="shared" si="2"/>
        <v>De acuerdo con lo programado</v>
      </c>
      <c r="AD48" s="998"/>
      <c r="AE48" s="572">
        <v>80</v>
      </c>
      <c r="AF48" s="533">
        <f t="shared" si="12"/>
        <v>0.95238095238095233</v>
      </c>
      <c r="AG48" s="995" t="str">
        <f t="shared" si="3"/>
        <v>De acuerdo con lo programado</v>
      </c>
      <c r="AH48" s="532"/>
      <c r="AI48" s="534">
        <f t="shared" si="13"/>
        <v>303</v>
      </c>
      <c r="AJ48" s="535">
        <f t="shared" si="14"/>
        <v>0.91818181818181821</v>
      </c>
      <c r="AK48" s="995" t="str">
        <f t="shared" si="4"/>
        <v>De acuerdo con lo programado</v>
      </c>
      <c r="AL48" s="532" t="s">
        <v>2427</v>
      </c>
    </row>
    <row r="49" spans="1:38" ht="71.150000000000006" customHeight="1" thickTop="1" thickBot="1">
      <c r="A49" s="258">
        <f t="shared" si="9"/>
        <v>35</v>
      </c>
      <c r="B49" s="259">
        <v>12</v>
      </c>
      <c r="C49" s="259">
        <v>0</v>
      </c>
      <c r="D49" s="259">
        <v>0</v>
      </c>
      <c r="E49" s="259" t="s">
        <v>227</v>
      </c>
      <c r="F49" s="260" t="s">
        <v>2411</v>
      </c>
      <c r="G49" s="999" t="s">
        <v>180</v>
      </c>
      <c r="H49" s="999" t="s">
        <v>203</v>
      </c>
      <c r="I49" s="261">
        <v>12</v>
      </c>
      <c r="J49" s="261">
        <v>0</v>
      </c>
      <c r="K49" s="262">
        <f t="shared" si="5"/>
        <v>12</v>
      </c>
      <c r="L49" s="261">
        <v>0</v>
      </c>
      <c r="M49" s="261">
        <v>6</v>
      </c>
      <c r="N49" s="262">
        <f t="shared" si="6"/>
        <v>6</v>
      </c>
      <c r="O49" s="262">
        <f t="shared" si="7"/>
        <v>18</v>
      </c>
      <c r="P49" s="263"/>
      <c r="Q49" s="995" t="s">
        <v>2373</v>
      </c>
      <c r="R49" s="994" t="s">
        <v>2428</v>
      </c>
      <c r="S49" s="261">
        <v>1</v>
      </c>
      <c r="T49" s="533">
        <f t="shared" si="10"/>
        <v>8.3333333333333329E-2</v>
      </c>
      <c r="U49" s="995" t="str">
        <f t="shared" si="0"/>
        <v>En riesgo en cumplimiento</v>
      </c>
      <c r="V49" s="996"/>
      <c r="W49" s="575">
        <v>0</v>
      </c>
      <c r="X49" s="533" t="str">
        <f t="shared" si="8"/>
        <v>No hay Programación</v>
      </c>
      <c r="Y49" s="995" t="str">
        <f t="shared" si="1"/>
        <v>De acuerdo con lo programado</v>
      </c>
      <c r="Z49" s="997"/>
      <c r="AA49" s="531">
        <v>3</v>
      </c>
      <c r="AB49" s="533" t="str">
        <f t="shared" si="11"/>
        <v>No hay Programación</v>
      </c>
      <c r="AC49" s="995" t="str">
        <f t="shared" si="2"/>
        <v>De acuerdo con lo programado</v>
      </c>
      <c r="AD49" s="998"/>
      <c r="AE49" s="572">
        <v>6</v>
      </c>
      <c r="AF49" s="533">
        <f t="shared" si="12"/>
        <v>1</v>
      </c>
      <c r="AG49" s="995" t="str">
        <f t="shared" si="3"/>
        <v>De acuerdo con lo programado</v>
      </c>
      <c r="AH49" s="532"/>
      <c r="AI49" s="534">
        <f t="shared" si="13"/>
        <v>10</v>
      </c>
      <c r="AJ49" s="535">
        <f t="shared" si="14"/>
        <v>0.55555555555555558</v>
      </c>
      <c r="AK49" s="995" t="str">
        <f t="shared" si="4"/>
        <v>Atraso Leve</v>
      </c>
      <c r="AL49" s="532" t="s">
        <v>2427</v>
      </c>
    </row>
    <row r="50" spans="1:38" ht="71.150000000000006" customHeight="1" thickTop="1" thickBot="1">
      <c r="A50" s="258">
        <f t="shared" si="9"/>
        <v>36</v>
      </c>
      <c r="B50" s="259">
        <v>12</v>
      </c>
      <c r="C50" s="259">
        <v>0</v>
      </c>
      <c r="D50" s="259">
        <v>0</v>
      </c>
      <c r="E50" s="259" t="s">
        <v>227</v>
      </c>
      <c r="F50" s="260" t="s">
        <v>2411</v>
      </c>
      <c r="G50" s="999" t="s">
        <v>151</v>
      </c>
      <c r="H50" s="999" t="s">
        <v>207</v>
      </c>
      <c r="I50" s="261">
        <v>0</v>
      </c>
      <c r="J50" s="261">
        <v>4</v>
      </c>
      <c r="K50" s="262">
        <f t="shared" si="5"/>
        <v>4</v>
      </c>
      <c r="L50" s="261">
        <v>4</v>
      </c>
      <c r="M50" s="261">
        <v>0</v>
      </c>
      <c r="N50" s="262">
        <f t="shared" si="6"/>
        <v>4</v>
      </c>
      <c r="O50" s="262">
        <f t="shared" si="7"/>
        <v>8</v>
      </c>
      <c r="P50" s="263"/>
      <c r="Q50" s="995" t="s">
        <v>2373</v>
      </c>
      <c r="R50" s="994" t="s">
        <v>2391</v>
      </c>
      <c r="S50" s="261">
        <v>1</v>
      </c>
      <c r="T50" s="533" t="str">
        <f t="shared" si="10"/>
        <v>No hay Programación</v>
      </c>
      <c r="U50" s="995" t="str">
        <f t="shared" si="0"/>
        <v>De acuerdo con lo programado</v>
      </c>
      <c r="V50" s="996"/>
      <c r="W50" s="575">
        <v>4</v>
      </c>
      <c r="X50" s="533">
        <f t="shared" si="8"/>
        <v>1</v>
      </c>
      <c r="Y50" s="995" t="str">
        <f t="shared" si="1"/>
        <v>De acuerdo con lo programado</v>
      </c>
      <c r="Z50" s="997"/>
      <c r="AA50" s="531">
        <v>2</v>
      </c>
      <c r="AB50" s="533">
        <f t="shared" si="11"/>
        <v>0.5</v>
      </c>
      <c r="AC50" s="995" t="str">
        <f t="shared" si="2"/>
        <v>Atraso Leve</v>
      </c>
      <c r="AD50" s="998" t="s">
        <v>2429</v>
      </c>
      <c r="AE50" s="572">
        <v>1</v>
      </c>
      <c r="AF50" s="533" t="str">
        <f t="shared" si="12"/>
        <v>No hay Programación</v>
      </c>
      <c r="AG50" s="995" t="str">
        <f t="shared" si="3"/>
        <v>De acuerdo con lo programado</v>
      </c>
      <c r="AH50" s="532"/>
      <c r="AI50" s="534">
        <f t="shared" si="13"/>
        <v>8</v>
      </c>
      <c r="AJ50" s="535">
        <f t="shared" si="14"/>
        <v>1</v>
      </c>
      <c r="AK50" s="995" t="str">
        <f t="shared" si="4"/>
        <v>De acuerdo con lo programado</v>
      </c>
      <c r="AL50" s="532"/>
    </row>
    <row r="51" spans="1:38" ht="71.150000000000006" customHeight="1" thickTop="1" thickBot="1">
      <c r="A51" s="258">
        <f t="shared" si="9"/>
        <v>37</v>
      </c>
      <c r="B51" s="259">
        <v>12</v>
      </c>
      <c r="C51" s="259">
        <v>0</v>
      </c>
      <c r="D51" s="259">
        <v>0</v>
      </c>
      <c r="E51" s="259" t="s">
        <v>227</v>
      </c>
      <c r="F51" s="260" t="s">
        <v>2411</v>
      </c>
      <c r="G51" s="999" t="s">
        <v>163</v>
      </c>
      <c r="H51" s="999" t="s">
        <v>207</v>
      </c>
      <c r="I51" s="261">
        <v>3</v>
      </c>
      <c r="J51" s="261">
        <v>2</v>
      </c>
      <c r="K51" s="262">
        <f t="shared" si="5"/>
        <v>5</v>
      </c>
      <c r="L51" s="261">
        <v>2</v>
      </c>
      <c r="M51" s="261">
        <v>0</v>
      </c>
      <c r="N51" s="262">
        <f t="shared" si="6"/>
        <v>2</v>
      </c>
      <c r="O51" s="262">
        <f t="shared" si="7"/>
        <v>7</v>
      </c>
      <c r="P51" s="263"/>
      <c r="Q51" s="995" t="s">
        <v>2373</v>
      </c>
      <c r="R51" s="994"/>
      <c r="S51" s="261">
        <v>3</v>
      </c>
      <c r="T51" s="533">
        <f t="shared" si="10"/>
        <v>1</v>
      </c>
      <c r="U51" s="995" t="str">
        <f t="shared" si="0"/>
        <v>De acuerdo con lo programado</v>
      </c>
      <c r="V51" s="996"/>
      <c r="W51" s="575">
        <v>2</v>
      </c>
      <c r="X51" s="533">
        <f t="shared" si="8"/>
        <v>1</v>
      </c>
      <c r="Y51" s="995" t="str">
        <f t="shared" si="1"/>
        <v>De acuerdo con lo programado</v>
      </c>
      <c r="Z51" s="997"/>
      <c r="AA51" s="531">
        <v>1</v>
      </c>
      <c r="AB51" s="533">
        <f t="shared" si="11"/>
        <v>0.5</v>
      </c>
      <c r="AC51" s="995" t="str">
        <f t="shared" si="2"/>
        <v>Atraso Leve</v>
      </c>
      <c r="AD51" s="998" t="s">
        <v>2429</v>
      </c>
      <c r="AE51" s="572">
        <v>1</v>
      </c>
      <c r="AF51" s="533" t="str">
        <f t="shared" si="12"/>
        <v>No hay Programación</v>
      </c>
      <c r="AG51" s="995" t="str">
        <f t="shared" si="3"/>
        <v>De acuerdo con lo programado</v>
      </c>
      <c r="AH51" s="532"/>
      <c r="AI51" s="534">
        <f t="shared" si="13"/>
        <v>7</v>
      </c>
      <c r="AJ51" s="535">
        <f t="shared" si="14"/>
        <v>1</v>
      </c>
      <c r="AK51" s="995" t="str">
        <f t="shared" si="4"/>
        <v>De acuerdo con lo programado</v>
      </c>
      <c r="AL51" s="532"/>
    </row>
    <row r="52" spans="1:38" ht="71.150000000000006" customHeight="1" thickTop="1" thickBot="1">
      <c r="A52" s="258">
        <f t="shared" si="9"/>
        <v>38</v>
      </c>
      <c r="B52" s="259">
        <v>12</v>
      </c>
      <c r="C52" s="259">
        <v>0</v>
      </c>
      <c r="D52" s="259">
        <v>0</v>
      </c>
      <c r="E52" s="259" t="s">
        <v>227</v>
      </c>
      <c r="F52" s="260" t="s">
        <v>2411</v>
      </c>
      <c r="G52" s="999" t="s">
        <v>168</v>
      </c>
      <c r="H52" s="999" t="s">
        <v>207</v>
      </c>
      <c r="I52" s="261">
        <v>0</v>
      </c>
      <c r="J52" s="261">
        <v>1</v>
      </c>
      <c r="K52" s="262">
        <f t="shared" si="5"/>
        <v>1</v>
      </c>
      <c r="L52" s="261">
        <v>3</v>
      </c>
      <c r="M52" s="261">
        <v>1</v>
      </c>
      <c r="N52" s="262">
        <f t="shared" si="6"/>
        <v>4</v>
      </c>
      <c r="O52" s="262">
        <f t="shared" si="7"/>
        <v>5</v>
      </c>
      <c r="P52" s="263"/>
      <c r="Q52" s="995" t="s">
        <v>2373</v>
      </c>
      <c r="R52" s="994"/>
      <c r="S52" s="261">
        <v>1</v>
      </c>
      <c r="T52" s="533" t="str">
        <f t="shared" si="10"/>
        <v>No hay Programación</v>
      </c>
      <c r="U52" s="995" t="str">
        <f t="shared" si="0"/>
        <v>De acuerdo con lo programado</v>
      </c>
      <c r="V52" s="996"/>
      <c r="W52" s="575">
        <v>5</v>
      </c>
      <c r="X52" s="533">
        <f t="shared" si="8"/>
        <v>5</v>
      </c>
      <c r="Y52" s="995" t="str">
        <f t="shared" si="1"/>
        <v>De acuerdo con lo programado</v>
      </c>
      <c r="Z52" s="997"/>
      <c r="AA52" s="531">
        <v>2</v>
      </c>
      <c r="AB52" s="533">
        <f t="shared" si="11"/>
        <v>0.66666666666666663</v>
      </c>
      <c r="AC52" s="995" t="str">
        <f t="shared" si="2"/>
        <v>Atraso Leve</v>
      </c>
      <c r="AD52" s="998" t="s">
        <v>2429</v>
      </c>
      <c r="AE52" s="572">
        <v>1</v>
      </c>
      <c r="AF52" s="533">
        <f t="shared" si="12"/>
        <v>1</v>
      </c>
      <c r="AG52" s="995" t="str">
        <f t="shared" si="3"/>
        <v>De acuerdo con lo programado</v>
      </c>
      <c r="AH52" s="532"/>
      <c r="AI52" s="534">
        <f t="shared" si="13"/>
        <v>9</v>
      </c>
      <c r="AJ52" s="535">
        <f t="shared" si="14"/>
        <v>1.8</v>
      </c>
      <c r="AK52" s="995" t="str">
        <f t="shared" si="4"/>
        <v>De acuerdo con lo programado</v>
      </c>
      <c r="AL52" s="532" t="s">
        <v>2430</v>
      </c>
    </row>
    <row r="53" spans="1:38" ht="71.150000000000006" customHeight="1" thickTop="1" thickBot="1">
      <c r="A53" s="258">
        <f t="shared" si="9"/>
        <v>39</v>
      </c>
      <c r="B53" s="259">
        <v>12</v>
      </c>
      <c r="C53" s="259">
        <v>0</v>
      </c>
      <c r="D53" s="259">
        <v>0</v>
      </c>
      <c r="E53" s="259" t="s">
        <v>227</v>
      </c>
      <c r="F53" s="260" t="s">
        <v>2411</v>
      </c>
      <c r="G53" s="999" t="s">
        <v>151</v>
      </c>
      <c r="H53" s="999" t="s">
        <v>207</v>
      </c>
      <c r="I53" s="261">
        <v>0</v>
      </c>
      <c r="J53" s="261">
        <v>0</v>
      </c>
      <c r="K53" s="262">
        <f t="shared" si="5"/>
        <v>0</v>
      </c>
      <c r="L53" s="261">
        <v>0</v>
      </c>
      <c r="M53" s="261">
        <v>0</v>
      </c>
      <c r="N53" s="262">
        <f t="shared" si="6"/>
        <v>0</v>
      </c>
      <c r="O53" s="262">
        <f t="shared" si="7"/>
        <v>0</v>
      </c>
      <c r="P53" s="263"/>
      <c r="Q53" s="995" t="s">
        <v>2373</v>
      </c>
      <c r="R53" s="994" t="s">
        <v>2394</v>
      </c>
      <c r="S53" s="261">
        <v>0</v>
      </c>
      <c r="T53" s="533" t="str">
        <f t="shared" si="10"/>
        <v>No hay Programación</v>
      </c>
      <c r="U53" s="995" t="str">
        <f t="shared" si="0"/>
        <v>De acuerdo con lo programado</v>
      </c>
      <c r="V53" s="996"/>
      <c r="W53" s="575">
        <v>3</v>
      </c>
      <c r="X53" s="533" t="str">
        <f t="shared" si="8"/>
        <v>No hay Programación</v>
      </c>
      <c r="Y53" s="995" t="str">
        <f t="shared" si="1"/>
        <v>De acuerdo con lo programado</v>
      </c>
      <c r="Z53" s="997" t="s">
        <v>2431</v>
      </c>
      <c r="AA53" s="531">
        <v>0</v>
      </c>
      <c r="AB53" s="533" t="str">
        <f t="shared" si="11"/>
        <v>No hay Programación</v>
      </c>
      <c r="AC53" s="995" t="str">
        <f t="shared" si="2"/>
        <v>De acuerdo con lo programado</v>
      </c>
      <c r="AD53" s="998"/>
      <c r="AE53" s="572">
        <v>0</v>
      </c>
      <c r="AF53" s="533" t="str">
        <f t="shared" si="12"/>
        <v>No hay Programación</v>
      </c>
      <c r="AG53" s="995" t="str">
        <f t="shared" si="3"/>
        <v>De acuerdo con lo programado</v>
      </c>
      <c r="AH53" s="532"/>
      <c r="AI53" s="534">
        <f t="shared" si="13"/>
        <v>3</v>
      </c>
      <c r="AJ53" s="535" t="str">
        <f t="shared" si="14"/>
        <v>No hay Programación</v>
      </c>
      <c r="AK53" s="995" t="str">
        <f t="shared" si="4"/>
        <v>De acuerdo con lo programado</v>
      </c>
      <c r="AL53" s="532"/>
    </row>
    <row r="54" spans="1:38" ht="71.150000000000006" customHeight="1" thickTop="1" thickBot="1">
      <c r="A54" s="258">
        <f t="shared" si="9"/>
        <v>40</v>
      </c>
      <c r="B54" s="259">
        <v>12</v>
      </c>
      <c r="C54" s="259">
        <v>0</v>
      </c>
      <c r="D54" s="259">
        <v>0</v>
      </c>
      <c r="E54" s="259" t="s">
        <v>227</v>
      </c>
      <c r="F54" s="260" t="s">
        <v>2411</v>
      </c>
      <c r="G54" s="999" t="s">
        <v>186</v>
      </c>
      <c r="H54" s="999" t="s">
        <v>207</v>
      </c>
      <c r="I54" s="261">
        <v>4</v>
      </c>
      <c r="J54" s="261">
        <v>3</v>
      </c>
      <c r="K54" s="262">
        <f t="shared" si="5"/>
        <v>7</v>
      </c>
      <c r="L54" s="261">
        <v>5</v>
      </c>
      <c r="M54" s="261">
        <v>1</v>
      </c>
      <c r="N54" s="262">
        <f t="shared" si="6"/>
        <v>6</v>
      </c>
      <c r="O54" s="262">
        <f t="shared" si="7"/>
        <v>13</v>
      </c>
      <c r="P54" s="263"/>
      <c r="Q54" s="995" t="s">
        <v>2373</v>
      </c>
      <c r="R54" s="994"/>
      <c r="S54" s="261">
        <v>4</v>
      </c>
      <c r="T54" s="533">
        <f t="shared" si="10"/>
        <v>1</v>
      </c>
      <c r="U54" s="995" t="str">
        <f t="shared" si="0"/>
        <v>De acuerdo con lo programado</v>
      </c>
      <c r="V54" s="996"/>
      <c r="W54" s="575">
        <v>3</v>
      </c>
      <c r="X54" s="533">
        <f t="shared" si="8"/>
        <v>1</v>
      </c>
      <c r="Y54" s="995" t="str">
        <f t="shared" si="1"/>
        <v>De acuerdo con lo programado</v>
      </c>
      <c r="Z54" s="997"/>
      <c r="AA54" s="531">
        <v>2</v>
      </c>
      <c r="AB54" s="533">
        <f t="shared" si="11"/>
        <v>0.4</v>
      </c>
      <c r="AC54" s="995" t="str">
        <f t="shared" si="2"/>
        <v>En riesgo en cumplimiento</v>
      </c>
      <c r="AD54" s="998" t="s">
        <v>2429</v>
      </c>
      <c r="AE54" s="572">
        <v>1</v>
      </c>
      <c r="AF54" s="533">
        <f t="shared" si="12"/>
        <v>1</v>
      </c>
      <c r="AG54" s="995" t="str">
        <f t="shared" si="3"/>
        <v>De acuerdo con lo programado</v>
      </c>
      <c r="AH54" s="532"/>
      <c r="AI54" s="534">
        <f t="shared" si="13"/>
        <v>10</v>
      </c>
      <c r="AJ54" s="535">
        <f t="shared" si="14"/>
        <v>0.76923076923076927</v>
      </c>
      <c r="AK54" s="995" t="str">
        <f t="shared" si="4"/>
        <v>Atraso Leve</v>
      </c>
      <c r="AL54" s="532" t="s">
        <v>2432</v>
      </c>
    </row>
    <row r="55" spans="1:38" ht="71.150000000000006" customHeight="1" thickTop="1" thickBot="1">
      <c r="A55" s="258">
        <f t="shared" si="9"/>
        <v>41</v>
      </c>
      <c r="B55" s="259">
        <v>12</v>
      </c>
      <c r="C55" s="259">
        <v>0</v>
      </c>
      <c r="D55" s="259">
        <v>0</v>
      </c>
      <c r="E55" s="259" t="s">
        <v>227</v>
      </c>
      <c r="F55" s="260" t="s">
        <v>2411</v>
      </c>
      <c r="G55" s="999" t="s">
        <v>159</v>
      </c>
      <c r="H55" s="999" t="s">
        <v>207</v>
      </c>
      <c r="I55" s="261">
        <v>6</v>
      </c>
      <c r="J55" s="261">
        <v>1</v>
      </c>
      <c r="K55" s="262">
        <f t="shared" si="5"/>
        <v>7</v>
      </c>
      <c r="L55" s="261">
        <v>1</v>
      </c>
      <c r="M55" s="261">
        <v>1</v>
      </c>
      <c r="N55" s="262">
        <f t="shared" si="6"/>
        <v>2</v>
      </c>
      <c r="O55" s="262">
        <f t="shared" si="7"/>
        <v>9</v>
      </c>
      <c r="P55" s="263"/>
      <c r="Q55" s="995" t="s">
        <v>2373</v>
      </c>
      <c r="R55" s="994"/>
      <c r="S55" s="261">
        <v>0</v>
      </c>
      <c r="T55" s="533">
        <f t="shared" si="10"/>
        <v>0</v>
      </c>
      <c r="U55" s="995" t="str">
        <f t="shared" si="0"/>
        <v>En riesgo en cumplimiento</v>
      </c>
      <c r="V55" s="996"/>
      <c r="W55" s="575">
        <v>2</v>
      </c>
      <c r="X55" s="533">
        <f t="shared" si="8"/>
        <v>2</v>
      </c>
      <c r="Y55" s="995" t="str">
        <f t="shared" si="1"/>
        <v>De acuerdo con lo programado</v>
      </c>
      <c r="Z55" s="997" t="s">
        <v>2433</v>
      </c>
      <c r="AA55" s="531">
        <v>1</v>
      </c>
      <c r="AB55" s="533">
        <f t="shared" si="11"/>
        <v>1</v>
      </c>
      <c r="AC55" s="995" t="str">
        <f t="shared" si="2"/>
        <v>De acuerdo con lo programado</v>
      </c>
      <c r="AD55" s="998"/>
      <c r="AE55" s="572">
        <v>1</v>
      </c>
      <c r="AF55" s="533">
        <f t="shared" si="12"/>
        <v>1</v>
      </c>
      <c r="AG55" s="995" t="str">
        <f t="shared" si="3"/>
        <v>De acuerdo con lo programado</v>
      </c>
      <c r="AH55" s="532"/>
      <c r="AI55" s="534">
        <f t="shared" si="13"/>
        <v>4</v>
      </c>
      <c r="AJ55" s="535">
        <f t="shared" si="14"/>
        <v>0.44444444444444442</v>
      </c>
      <c r="AK55" s="995" t="str">
        <f t="shared" si="4"/>
        <v>En riesgo en cumplimiento</v>
      </c>
      <c r="AL55" s="532" t="s">
        <v>2432</v>
      </c>
    </row>
    <row r="56" spans="1:38" ht="71.150000000000006" customHeight="1" thickTop="1" thickBot="1">
      <c r="A56" s="258">
        <f t="shared" si="9"/>
        <v>42</v>
      </c>
      <c r="B56" s="259">
        <v>12</v>
      </c>
      <c r="C56" s="259">
        <v>0</v>
      </c>
      <c r="D56" s="259">
        <v>0</v>
      </c>
      <c r="E56" s="259" t="s">
        <v>227</v>
      </c>
      <c r="F56" s="260" t="s">
        <v>2411</v>
      </c>
      <c r="G56" s="999" t="s">
        <v>143</v>
      </c>
      <c r="H56" s="999" t="s">
        <v>203</v>
      </c>
      <c r="I56" s="261">
        <v>1</v>
      </c>
      <c r="J56" s="261">
        <v>0</v>
      </c>
      <c r="K56" s="262">
        <f t="shared" si="5"/>
        <v>1</v>
      </c>
      <c r="L56" s="261">
        <v>0</v>
      </c>
      <c r="M56" s="261">
        <v>0</v>
      </c>
      <c r="N56" s="262">
        <f t="shared" si="6"/>
        <v>0</v>
      </c>
      <c r="O56" s="262">
        <f t="shared" si="7"/>
        <v>1</v>
      </c>
      <c r="P56" s="263"/>
      <c r="Q56" s="995" t="s">
        <v>2373</v>
      </c>
      <c r="R56" s="994" t="s">
        <v>2397</v>
      </c>
      <c r="S56" s="261">
        <v>0</v>
      </c>
      <c r="T56" s="533">
        <f t="shared" si="10"/>
        <v>0</v>
      </c>
      <c r="U56" s="995" t="str">
        <f t="shared" si="0"/>
        <v>En riesgo en cumplimiento</v>
      </c>
      <c r="V56" s="996"/>
      <c r="W56" s="575">
        <v>2</v>
      </c>
      <c r="X56" s="533" t="str">
        <f t="shared" si="8"/>
        <v>No hay Programación</v>
      </c>
      <c r="Y56" s="995" t="str">
        <f t="shared" si="1"/>
        <v>De acuerdo con lo programado</v>
      </c>
      <c r="Z56" s="997"/>
      <c r="AA56" s="531">
        <v>0</v>
      </c>
      <c r="AB56" s="533" t="str">
        <f t="shared" si="11"/>
        <v>No hay Programación</v>
      </c>
      <c r="AC56" s="995" t="str">
        <f t="shared" si="2"/>
        <v>De acuerdo con lo programado</v>
      </c>
      <c r="AD56" s="998"/>
      <c r="AE56" s="572">
        <v>0</v>
      </c>
      <c r="AF56" s="533" t="str">
        <f t="shared" si="12"/>
        <v>No hay Programación</v>
      </c>
      <c r="AG56" s="995" t="str">
        <f t="shared" si="3"/>
        <v>De acuerdo con lo programado</v>
      </c>
      <c r="AH56" s="532"/>
      <c r="AI56" s="534">
        <f t="shared" si="13"/>
        <v>2</v>
      </c>
      <c r="AJ56" s="535">
        <f t="shared" si="14"/>
        <v>2</v>
      </c>
      <c r="AK56" s="995" t="str">
        <f t="shared" si="4"/>
        <v>De acuerdo con lo programado</v>
      </c>
      <c r="AL56" s="532" t="s">
        <v>2430</v>
      </c>
    </row>
    <row r="57" spans="1:38" ht="71.150000000000006" customHeight="1" thickTop="1" thickBot="1">
      <c r="A57" s="258">
        <f t="shared" si="9"/>
        <v>43</v>
      </c>
      <c r="B57" s="259">
        <v>12</v>
      </c>
      <c r="C57" s="259">
        <v>0</v>
      </c>
      <c r="D57" s="259">
        <v>0</v>
      </c>
      <c r="E57" s="259" t="s">
        <v>227</v>
      </c>
      <c r="F57" s="260" t="s">
        <v>2411</v>
      </c>
      <c r="G57" s="999" t="s">
        <v>153</v>
      </c>
      <c r="H57" s="999" t="s">
        <v>203</v>
      </c>
      <c r="I57" s="261">
        <v>1</v>
      </c>
      <c r="J57" s="261">
        <v>0</v>
      </c>
      <c r="K57" s="262">
        <f t="shared" si="5"/>
        <v>1</v>
      </c>
      <c r="L57" s="261">
        <v>0</v>
      </c>
      <c r="M57" s="261">
        <v>0</v>
      </c>
      <c r="N57" s="262">
        <f t="shared" si="6"/>
        <v>0</v>
      </c>
      <c r="O57" s="262">
        <f t="shared" si="7"/>
        <v>1</v>
      </c>
      <c r="P57" s="263"/>
      <c r="Q57" s="995" t="s">
        <v>2373</v>
      </c>
      <c r="R57" s="994" t="s">
        <v>2400</v>
      </c>
      <c r="S57" s="261">
        <v>1</v>
      </c>
      <c r="T57" s="533">
        <f t="shared" si="10"/>
        <v>1</v>
      </c>
      <c r="U57" s="995" t="str">
        <f t="shared" si="0"/>
        <v>De acuerdo con lo programado</v>
      </c>
      <c r="V57" s="996"/>
      <c r="W57" s="575">
        <v>1</v>
      </c>
      <c r="X57" s="533" t="str">
        <f t="shared" si="8"/>
        <v>No hay Programación</v>
      </c>
      <c r="Y57" s="995" t="str">
        <f t="shared" si="1"/>
        <v>De acuerdo con lo programado</v>
      </c>
      <c r="Z57" s="997"/>
      <c r="AA57" s="531">
        <v>0</v>
      </c>
      <c r="AB57" s="533" t="str">
        <f t="shared" si="11"/>
        <v>No hay Programación</v>
      </c>
      <c r="AC57" s="995" t="str">
        <f t="shared" si="2"/>
        <v>De acuerdo con lo programado</v>
      </c>
      <c r="AD57" s="998"/>
      <c r="AE57" s="572">
        <v>0</v>
      </c>
      <c r="AF57" s="533" t="str">
        <f t="shared" si="12"/>
        <v>No hay Programación</v>
      </c>
      <c r="AG57" s="995" t="str">
        <f t="shared" si="3"/>
        <v>De acuerdo con lo programado</v>
      </c>
      <c r="AH57" s="532"/>
      <c r="AI57" s="534">
        <f t="shared" si="13"/>
        <v>2</v>
      </c>
      <c r="AJ57" s="535">
        <f t="shared" si="14"/>
        <v>2</v>
      </c>
      <c r="AK57" s="995" t="str">
        <f t="shared" si="4"/>
        <v>De acuerdo con lo programado</v>
      </c>
      <c r="AL57" s="532" t="s">
        <v>2430</v>
      </c>
    </row>
    <row r="58" spans="1:38" ht="71.150000000000006" customHeight="1" thickTop="1" thickBot="1">
      <c r="A58" s="258">
        <f t="shared" si="9"/>
        <v>44</v>
      </c>
      <c r="B58" s="259">
        <v>12</v>
      </c>
      <c r="C58" s="259">
        <v>0</v>
      </c>
      <c r="D58" s="259">
        <v>0</v>
      </c>
      <c r="E58" s="259" t="s">
        <v>227</v>
      </c>
      <c r="F58" s="260" t="s">
        <v>2411</v>
      </c>
      <c r="G58" s="999" t="s">
        <v>178</v>
      </c>
      <c r="H58" s="999" t="s">
        <v>197</v>
      </c>
      <c r="I58" s="261">
        <v>19</v>
      </c>
      <c r="J58" s="261">
        <v>3</v>
      </c>
      <c r="K58" s="262">
        <f t="shared" si="5"/>
        <v>22</v>
      </c>
      <c r="L58" s="261">
        <v>0</v>
      </c>
      <c r="M58" s="261">
        <v>0</v>
      </c>
      <c r="N58" s="262">
        <f t="shared" si="6"/>
        <v>0</v>
      </c>
      <c r="O58" s="262">
        <f t="shared" si="7"/>
        <v>22</v>
      </c>
      <c r="P58" s="263"/>
      <c r="Q58" s="995" t="s">
        <v>2373</v>
      </c>
      <c r="R58" s="994" t="s">
        <v>2406</v>
      </c>
      <c r="S58" s="261">
        <v>0</v>
      </c>
      <c r="T58" s="533">
        <f t="shared" si="10"/>
        <v>0</v>
      </c>
      <c r="U58" s="995" t="str">
        <f t="shared" si="0"/>
        <v>En riesgo en cumplimiento</v>
      </c>
      <c r="V58" s="996"/>
      <c r="W58" s="575">
        <v>1</v>
      </c>
      <c r="X58" s="533">
        <f t="shared" si="8"/>
        <v>0.33333333333333331</v>
      </c>
      <c r="Y58" s="995" t="str">
        <f t="shared" si="1"/>
        <v>En riesgo en cumplimiento</v>
      </c>
      <c r="Z58" s="997" t="s">
        <v>2434</v>
      </c>
      <c r="AA58" s="531">
        <v>0</v>
      </c>
      <c r="AB58" s="533" t="str">
        <f t="shared" si="11"/>
        <v>No hay Programación</v>
      </c>
      <c r="AC58" s="995" t="str">
        <f t="shared" si="2"/>
        <v>De acuerdo con lo programado</v>
      </c>
      <c r="AD58" s="998"/>
      <c r="AE58" s="572">
        <v>1</v>
      </c>
      <c r="AF58" s="533" t="str">
        <f t="shared" si="12"/>
        <v>No hay Programación</v>
      </c>
      <c r="AG58" s="995" t="str">
        <f t="shared" si="3"/>
        <v>De acuerdo con lo programado</v>
      </c>
      <c r="AH58" s="532"/>
      <c r="AI58" s="534">
        <f t="shared" si="13"/>
        <v>2</v>
      </c>
      <c r="AJ58" s="535">
        <f t="shared" si="14"/>
        <v>9.0909090909090912E-2</v>
      </c>
      <c r="AK58" s="995" t="str">
        <f t="shared" si="4"/>
        <v>En riesgo en cumplimiento</v>
      </c>
      <c r="AL58" s="532" t="s">
        <v>2432</v>
      </c>
    </row>
    <row r="59" spans="1:38" ht="71.150000000000006" customHeight="1" thickTop="1" thickBot="1">
      <c r="A59" s="258">
        <f t="shared" si="9"/>
        <v>45</v>
      </c>
      <c r="B59" s="259">
        <v>12</v>
      </c>
      <c r="C59" s="259">
        <v>0</v>
      </c>
      <c r="D59" s="259">
        <v>0</v>
      </c>
      <c r="E59" s="259" t="s">
        <v>227</v>
      </c>
      <c r="F59" s="260" t="s">
        <v>2411</v>
      </c>
      <c r="G59" s="999" t="s">
        <v>146</v>
      </c>
      <c r="H59" s="999" t="s">
        <v>206</v>
      </c>
      <c r="I59" s="261">
        <v>10</v>
      </c>
      <c r="J59" s="261">
        <v>0</v>
      </c>
      <c r="K59" s="262">
        <f t="shared" si="5"/>
        <v>10</v>
      </c>
      <c r="L59" s="261">
        <v>1</v>
      </c>
      <c r="M59" s="261">
        <v>1</v>
      </c>
      <c r="N59" s="262">
        <f t="shared" si="6"/>
        <v>2</v>
      </c>
      <c r="O59" s="262">
        <f t="shared" si="7"/>
        <v>12</v>
      </c>
      <c r="P59" s="263"/>
      <c r="Q59" s="995" t="s">
        <v>2373</v>
      </c>
      <c r="R59" s="994"/>
      <c r="S59" s="261">
        <v>5</v>
      </c>
      <c r="T59" s="533">
        <f t="shared" si="10"/>
        <v>0.5</v>
      </c>
      <c r="U59" s="995" t="str">
        <f t="shared" si="0"/>
        <v>Atraso Leve</v>
      </c>
      <c r="V59" s="996"/>
      <c r="W59" s="575">
        <v>17</v>
      </c>
      <c r="X59" s="533" t="str">
        <f t="shared" si="8"/>
        <v>No hay Programación</v>
      </c>
      <c r="Y59" s="995" t="str">
        <f t="shared" si="1"/>
        <v>De acuerdo con lo programado</v>
      </c>
      <c r="Z59" s="997"/>
      <c r="AA59" s="531">
        <v>1</v>
      </c>
      <c r="AB59" s="533">
        <f t="shared" si="11"/>
        <v>1</v>
      </c>
      <c r="AC59" s="995" t="str">
        <f t="shared" si="2"/>
        <v>De acuerdo con lo programado</v>
      </c>
      <c r="AD59" s="998"/>
      <c r="AE59" s="572">
        <v>0</v>
      </c>
      <c r="AF59" s="533">
        <f t="shared" si="12"/>
        <v>0</v>
      </c>
      <c r="AG59" s="995" t="str">
        <f t="shared" si="3"/>
        <v>En riesgo en cumplimiento</v>
      </c>
      <c r="AH59" s="532" t="s">
        <v>2435</v>
      </c>
      <c r="AI59" s="534">
        <f t="shared" si="13"/>
        <v>23</v>
      </c>
      <c r="AJ59" s="535">
        <f t="shared" si="14"/>
        <v>1.9166666666666667</v>
      </c>
      <c r="AK59" s="995" t="str">
        <f t="shared" si="4"/>
        <v>De acuerdo con lo programado</v>
      </c>
      <c r="AL59" s="532" t="s">
        <v>2430</v>
      </c>
    </row>
    <row r="60" spans="1:38" ht="101.4" customHeight="1" thickTop="1" thickBot="1">
      <c r="A60" s="258">
        <f t="shared" si="9"/>
        <v>46</v>
      </c>
      <c r="B60" s="259">
        <v>12</v>
      </c>
      <c r="C60" s="259">
        <v>0</v>
      </c>
      <c r="D60" s="259">
        <v>0</v>
      </c>
      <c r="E60" s="259" t="s">
        <v>229</v>
      </c>
      <c r="F60" s="529" t="s">
        <v>232</v>
      </c>
      <c r="G60" s="992" t="s">
        <v>2436</v>
      </c>
      <c r="H60" s="992" t="s">
        <v>2372</v>
      </c>
      <c r="I60" s="541">
        <v>0</v>
      </c>
      <c r="J60" s="541">
        <v>0</v>
      </c>
      <c r="K60" s="262">
        <f t="shared" si="5"/>
        <v>0</v>
      </c>
      <c r="L60" s="541">
        <v>0</v>
      </c>
      <c r="M60" s="541">
        <v>70</v>
      </c>
      <c r="N60" s="262">
        <f t="shared" si="6"/>
        <v>70</v>
      </c>
      <c r="O60" s="262">
        <f t="shared" si="7"/>
        <v>70</v>
      </c>
      <c r="P60" s="263"/>
      <c r="Q60" s="993" t="s">
        <v>2373</v>
      </c>
      <c r="R60" s="994" t="s">
        <v>2437</v>
      </c>
      <c r="S60" s="261">
        <v>0</v>
      </c>
      <c r="T60" s="533" t="str">
        <f t="shared" si="10"/>
        <v>No hay Programación</v>
      </c>
      <c r="U60" s="995" t="str">
        <f t="shared" si="0"/>
        <v>De acuerdo con lo programado</v>
      </c>
      <c r="V60" s="996" t="s">
        <v>2374</v>
      </c>
      <c r="W60" s="575"/>
      <c r="X60" s="533" t="str">
        <f t="shared" si="8"/>
        <v>No hay ejecución</v>
      </c>
      <c r="Y60" s="995" t="str">
        <f t="shared" si="1"/>
        <v>NA</v>
      </c>
      <c r="Z60" s="997"/>
      <c r="AA60" s="531">
        <v>33</v>
      </c>
      <c r="AB60" s="533" t="str">
        <f t="shared" si="11"/>
        <v>No hay Programación</v>
      </c>
      <c r="AC60" s="995" t="str">
        <f t="shared" si="2"/>
        <v>De acuerdo con lo programado</v>
      </c>
      <c r="AD60" s="998"/>
      <c r="AE60" s="572">
        <v>32</v>
      </c>
      <c r="AF60" s="533"/>
      <c r="AG60" s="995" t="str">
        <f t="shared" si="3"/>
        <v>En riesgo en cumplimiento</v>
      </c>
      <c r="AH60" s="532"/>
      <c r="AI60" s="534"/>
      <c r="AJ60" s="535"/>
      <c r="AK60" s="995" t="str">
        <f t="shared" si="4"/>
        <v>En riesgo en cumplimiento</v>
      </c>
      <c r="AL60" s="532"/>
    </row>
    <row r="61" spans="1:38" ht="71.150000000000006" customHeight="1" thickTop="1" thickBot="1">
      <c r="A61" s="258">
        <f t="shared" si="9"/>
        <v>47</v>
      </c>
      <c r="B61" s="259">
        <v>12</v>
      </c>
      <c r="C61" s="259">
        <v>0</v>
      </c>
      <c r="D61" s="259">
        <v>0</v>
      </c>
      <c r="E61" s="259" t="s">
        <v>229</v>
      </c>
      <c r="F61" s="260" t="s">
        <v>2376</v>
      </c>
      <c r="G61" s="999" t="s">
        <v>175</v>
      </c>
      <c r="H61" s="999" t="s">
        <v>200</v>
      </c>
      <c r="I61" s="261">
        <v>0</v>
      </c>
      <c r="J61" s="261">
        <v>0</v>
      </c>
      <c r="K61" s="262">
        <f t="shared" si="5"/>
        <v>0</v>
      </c>
      <c r="L61" s="261">
        <v>0</v>
      </c>
      <c r="M61" s="261">
        <v>70</v>
      </c>
      <c r="N61" s="262">
        <f t="shared" si="6"/>
        <v>70</v>
      </c>
      <c r="O61" s="262">
        <f t="shared" si="7"/>
        <v>70</v>
      </c>
      <c r="P61" s="263"/>
      <c r="Q61" s="995" t="s">
        <v>2373</v>
      </c>
      <c r="R61" s="994" t="s">
        <v>2377</v>
      </c>
      <c r="S61" s="261">
        <v>47</v>
      </c>
      <c r="T61" s="533" t="str">
        <f t="shared" si="10"/>
        <v>No hay Programación</v>
      </c>
      <c r="U61" s="995" t="str">
        <f t="shared" si="0"/>
        <v>De acuerdo con lo programado</v>
      </c>
      <c r="V61" s="996"/>
      <c r="W61" s="261">
        <v>0</v>
      </c>
      <c r="X61" s="533" t="str">
        <f t="shared" si="8"/>
        <v>No hay Programación</v>
      </c>
      <c r="Y61" s="995" t="str">
        <f t="shared" si="1"/>
        <v>De acuerdo con lo programado</v>
      </c>
      <c r="Z61" s="997"/>
      <c r="AA61" s="531">
        <v>0</v>
      </c>
      <c r="AB61" s="533" t="str">
        <f t="shared" si="11"/>
        <v>No hay Programación</v>
      </c>
      <c r="AC61" s="995" t="str">
        <f t="shared" si="2"/>
        <v>De acuerdo con lo programado</v>
      </c>
      <c r="AD61" s="998"/>
      <c r="AE61" s="572">
        <v>23</v>
      </c>
      <c r="AF61" s="533">
        <f t="shared" si="12"/>
        <v>0.32857142857142857</v>
      </c>
      <c r="AG61" s="995" t="str">
        <f t="shared" si="3"/>
        <v>En riesgo en cumplimiento</v>
      </c>
      <c r="AH61" s="532" t="s">
        <v>2435</v>
      </c>
      <c r="AI61" s="534">
        <f t="shared" si="13"/>
        <v>70</v>
      </c>
      <c r="AJ61" s="535">
        <f t="shared" si="14"/>
        <v>1</v>
      </c>
      <c r="AK61" s="995" t="str">
        <f t="shared" si="4"/>
        <v>De acuerdo con lo programado</v>
      </c>
      <c r="AL61" s="532"/>
    </row>
    <row r="62" spans="1:38" ht="71.150000000000006" customHeight="1" thickTop="1" thickBot="1">
      <c r="A62" s="258">
        <f t="shared" si="9"/>
        <v>48</v>
      </c>
      <c r="B62" s="259">
        <v>12</v>
      </c>
      <c r="C62" s="259">
        <v>0</v>
      </c>
      <c r="D62" s="259">
        <v>0</v>
      </c>
      <c r="E62" s="259" t="s">
        <v>229</v>
      </c>
      <c r="F62" s="260" t="s">
        <v>2379</v>
      </c>
      <c r="G62" s="999" t="s">
        <v>135</v>
      </c>
      <c r="H62" s="999" t="s">
        <v>196</v>
      </c>
      <c r="I62" s="261">
        <v>65</v>
      </c>
      <c r="J62" s="261">
        <v>5</v>
      </c>
      <c r="K62" s="262">
        <f t="shared" si="5"/>
        <v>70</v>
      </c>
      <c r="L62" s="261">
        <v>0</v>
      </c>
      <c r="M62" s="261">
        <v>0</v>
      </c>
      <c r="N62" s="262">
        <f t="shared" si="6"/>
        <v>0</v>
      </c>
      <c r="O62" s="262">
        <f t="shared" si="7"/>
        <v>70</v>
      </c>
      <c r="P62" s="263"/>
      <c r="Q62" s="995" t="s">
        <v>2373</v>
      </c>
      <c r="R62" s="994"/>
      <c r="S62" s="261">
        <v>41</v>
      </c>
      <c r="T62" s="533">
        <f t="shared" si="10"/>
        <v>0.63076923076923075</v>
      </c>
      <c r="U62" s="995" t="str">
        <f t="shared" si="0"/>
        <v>Atraso Leve</v>
      </c>
      <c r="V62" s="996"/>
      <c r="W62" s="575">
        <v>22</v>
      </c>
      <c r="X62" s="533">
        <f t="shared" si="8"/>
        <v>4.4000000000000004</v>
      </c>
      <c r="Y62" s="995" t="str">
        <f t="shared" si="1"/>
        <v>De acuerdo con lo programado</v>
      </c>
      <c r="Z62" s="997" t="s">
        <v>2438</v>
      </c>
      <c r="AA62" s="531">
        <v>0</v>
      </c>
      <c r="AB62" s="533" t="str">
        <f t="shared" si="11"/>
        <v>No hay Programación</v>
      </c>
      <c r="AC62" s="995" t="str">
        <f t="shared" si="2"/>
        <v>De acuerdo con lo programado</v>
      </c>
      <c r="AD62" s="998"/>
      <c r="AE62" s="572">
        <v>2</v>
      </c>
      <c r="AF62" s="533" t="str">
        <f t="shared" si="12"/>
        <v>No hay Programación</v>
      </c>
      <c r="AG62" s="995" t="str">
        <f t="shared" si="3"/>
        <v>De acuerdo con lo programado</v>
      </c>
      <c r="AH62" s="532"/>
      <c r="AI62" s="534">
        <f t="shared" si="13"/>
        <v>65</v>
      </c>
      <c r="AJ62" s="535">
        <f t="shared" si="14"/>
        <v>0.9285714285714286</v>
      </c>
      <c r="AK62" s="995" t="str">
        <f t="shared" si="4"/>
        <v>De acuerdo con lo programado</v>
      </c>
      <c r="AL62" s="532" t="s">
        <v>2439</v>
      </c>
    </row>
    <row r="63" spans="1:38" ht="71.150000000000006" customHeight="1" thickTop="1" thickBot="1">
      <c r="A63" s="258">
        <f t="shared" si="9"/>
        <v>49</v>
      </c>
      <c r="B63" s="259">
        <v>12</v>
      </c>
      <c r="C63" s="259">
        <v>0</v>
      </c>
      <c r="D63" s="259">
        <v>0</v>
      </c>
      <c r="E63" s="259" t="s">
        <v>229</v>
      </c>
      <c r="F63" s="260" t="s">
        <v>2411</v>
      </c>
      <c r="G63" s="999" t="s">
        <v>187</v>
      </c>
      <c r="H63" s="999" t="s">
        <v>204</v>
      </c>
      <c r="I63" s="261">
        <v>40</v>
      </c>
      <c r="J63" s="261">
        <v>76</v>
      </c>
      <c r="K63" s="262">
        <f t="shared" si="5"/>
        <v>116</v>
      </c>
      <c r="L63" s="261">
        <v>82</v>
      </c>
      <c r="M63" s="261">
        <v>69</v>
      </c>
      <c r="N63" s="262">
        <f t="shared" si="6"/>
        <v>151</v>
      </c>
      <c r="O63" s="262">
        <f t="shared" si="7"/>
        <v>267</v>
      </c>
      <c r="P63" s="263"/>
      <c r="Q63" s="995" t="s">
        <v>2373</v>
      </c>
      <c r="R63" s="994"/>
      <c r="S63" s="261">
        <v>34</v>
      </c>
      <c r="T63" s="533">
        <f t="shared" si="10"/>
        <v>0.85</v>
      </c>
      <c r="U63" s="995" t="str">
        <f t="shared" si="0"/>
        <v>Atraso Leve</v>
      </c>
      <c r="V63" s="996"/>
      <c r="W63" s="575">
        <v>119</v>
      </c>
      <c r="X63" s="533">
        <f t="shared" si="8"/>
        <v>1.5657894736842106</v>
      </c>
      <c r="Y63" s="995" t="str">
        <f t="shared" si="1"/>
        <v>De acuerdo con lo programado</v>
      </c>
      <c r="Z63" s="997" t="s">
        <v>2440</v>
      </c>
      <c r="AA63" s="531">
        <v>92</v>
      </c>
      <c r="AB63" s="533">
        <f t="shared" si="11"/>
        <v>1.1219512195121952</v>
      </c>
      <c r="AC63" s="995" t="str">
        <f t="shared" si="2"/>
        <v>De acuerdo con lo programado</v>
      </c>
      <c r="AD63" s="998" t="s">
        <v>2441</v>
      </c>
      <c r="AE63" s="572">
        <v>22</v>
      </c>
      <c r="AF63" s="533">
        <f t="shared" si="12"/>
        <v>0.3188405797101449</v>
      </c>
      <c r="AG63" s="995" t="str">
        <f t="shared" si="3"/>
        <v>En riesgo en cumplimiento</v>
      </c>
      <c r="AH63" s="532" t="s">
        <v>2435</v>
      </c>
      <c r="AI63" s="534">
        <f t="shared" si="13"/>
        <v>267</v>
      </c>
      <c r="AJ63" s="535">
        <f t="shared" si="14"/>
        <v>1</v>
      </c>
      <c r="AK63" s="995" t="str">
        <f t="shared" si="4"/>
        <v>De acuerdo con lo programado</v>
      </c>
      <c r="AL63" s="532"/>
    </row>
    <row r="64" spans="1:38" ht="71.150000000000006" customHeight="1" thickTop="1" thickBot="1">
      <c r="A64" s="258">
        <f t="shared" si="9"/>
        <v>50</v>
      </c>
      <c r="B64" s="259">
        <v>12</v>
      </c>
      <c r="C64" s="259">
        <v>0</v>
      </c>
      <c r="D64" s="259">
        <v>0</v>
      </c>
      <c r="E64" s="259" t="s">
        <v>229</v>
      </c>
      <c r="F64" s="260" t="s">
        <v>2411</v>
      </c>
      <c r="G64" s="999" t="s">
        <v>173</v>
      </c>
      <c r="H64" s="999" t="s">
        <v>194</v>
      </c>
      <c r="I64" s="261">
        <v>3</v>
      </c>
      <c r="J64" s="261">
        <v>9</v>
      </c>
      <c r="K64" s="262">
        <f t="shared" si="5"/>
        <v>12</v>
      </c>
      <c r="L64" s="261">
        <v>1</v>
      </c>
      <c r="M64" s="261">
        <v>0</v>
      </c>
      <c r="N64" s="262">
        <f t="shared" si="6"/>
        <v>1</v>
      </c>
      <c r="O64" s="262">
        <f t="shared" si="7"/>
        <v>13</v>
      </c>
      <c r="P64" s="263"/>
      <c r="Q64" s="995" t="s">
        <v>2373</v>
      </c>
      <c r="R64" s="994"/>
      <c r="S64" s="261">
        <v>0</v>
      </c>
      <c r="T64" s="533">
        <f t="shared" si="10"/>
        <v>0</v>
      </c>
      <c r="U64" s="995" t="str">
        <f t="shared" si="0"/>
        <v>En riesgo en cumplimiento</v>
      </c>
      <c r="V64" s="996"/>
      <c r="W64" s="575">
        <v>11</v>
      </c>
      <c r="X64" s="533">
        <f t="shared" si="8"/>
        <v>1.2222222222222223</v>
      </c>
      <c r="Y64" s="995" t="str">
        <f t="shared" si="1"/>
        <v>De acuerdo con lo programado</v>
      </c>
      <c r="Z64" s="997" t="s">
        <v>2442</v>
      </c>
      <c r="AA64" s="531">
        <v>2</v>
      </c>
      <c r="AB64" s="533">
        <f t="shared" si="11"/>
        <v>2</v>
      </c>
      <c r="AC64" s="995" t="str">
        <f t="shared" si="2"/>
        <v>De acuerdo con lo programado</v>
      </c>
      <c r="AD64" s="998" t="s">
        <v>2443</v>
      </c>
      <c r="AE64" s="572">
        <v>0</v>
      </c>
      <c r="AF64" s="533" t="str">
        <f t="shared" si="12"/>
        <v>No hay Programación</v>
      </c>
      <c r="AG64" s="995" t="str">
        <f t="shared" si="3"/>
        <v>De acuerdo con lo programado</v>
      </c>
      <c r="AH64" s="532"/>
      <c r="AI64" s="534">
        <f t="shared" si="13"/>
        <v>13</v>
      </c>
      <c r="AJ64" s="535">
        <f t="shared" si="14"/>
        <v>1</v>
      </c>
      <c r="AK64" s="995" t="str">
        <f t="shared" si="4"/>
        <v>De acuerdo con lo programado</v>
      </c>
      <c r="AL64" s="532"/>
    </row>
    <row r="65" spans="1:38" ht="71.150000000000006" customHeight="1" thickTop="1" thickBot="1">
      <c r="A65" s="258">
        <f t="shared" si="9"/>
        <v>51</v>
      </c>
      <c r="B65" s="259">
        <v>12</v>
      </c>
      <c r="C65" s="259">
        <v>0</v>
      </c>
      <c r="D65" s="259">
        <v>0</v>
      </c>
      <c r="E65" s="259" t="s">
        <v>229</v>
      </c>
      <c r="F65" s="260" t="s">
        <v>2411</v>
      </c>
      <c r="G65" s="999" t="s">
        <v>151</v>
      </c>
      <c r="H65" s="999" t="s">
        <v>207</v>
      </c>
      <c r="I65" s="261">
        <v>1</v>
      </c>
      <c r="J65" s="261">
        <v>8</v>
      </c>
      <c r="K65" s="262">
        <f t="shared" si="5"/>
        <v>9</v>
      </c>
      <c r="L65" s="261">
        <v>9</v>
      </c>
      <c r="M65" s="261">
        <v>7</v>
      </c>
      <c r="N65" s="262">
        <f t="shared" si="6"/>
        <v>16</v>
      </c>
      <c r="O65" s="262">
        <f t="shared" si="7"/>
        <v>25</v>
      </c>
      <c r="P65" s="263"/>
      <c r="Q65" s="995" t="s">
        <v>2373</v>
      </c>
      <c r="R65" s="994" t="s">
        <v>2391</v>
      </c>
      <c r="S65" s="261">
        <v>0</v>
      </c>
      <c r="T65" s="533">
        <f t="shared" si="10"/>
        <v>0</v>
      </c>
      <c r="U65" s="995" t="str">
        <f t="shared" si="0"/>
        <v>En riesgo en cumplimiento</v>
      </c>
      <c r="V65" s="996"/>
      <c r="W65" s="575">
        <v>6</v>
      </c>
      <c r="X65" s="533">
        <f t="shared" si="8"/>
        <v>0.75</v>
      </c>
      <c r="Y65" s="995" t="str">
        <f t="shared" si="1"/>
        <v>Atraso Leve</v>
      </c>
      <c r="Z65" s="997" t="s">
        <v>2444</v>
      </c>
      <c r="AA65" s="531">
        <v>4</v>
      </c>
      <c r="AB65" s="533">
        <f t="shared" si="11"/>
        <v>0.44444444444444442</v>
      </c>
      <c r="AC65" s="995" t="str">
        <f t="shared" si="2"/>
        <v>En riesgo en cumplimiento</v>
      </c>
      <c r="AD65" s="998" t="s">
        <v>2445</v>
      </c>
      <c r="AE65" s="572">
        <v>7</v>
      </c>
      <c r="AF65" s="533">
        <f t="shared" si="12"/>
        <v>1</v>
      </c>
      <c r="AG65" s="995" t="str">
        <f t="shared" si="3"/>
        <v>De acuerdo con lo programado</v>
      </c>
      <c r="AH65" s="532"/>
      <c r="AI65" s="534">
        <f t="shared" si="13"/>
        <v>17</v>
      </c>
      <c r="AJ65" s="535">
        <f t="shared" si="14"/>
        <v>0.68</v>
      </c>
      <c r="AK65" s="995" t="str">
        <f t="shared" si="4"/>
        <v>Atraso Leve</v>
      </c>
      <c r="AL65" s="532" t="s">
        <v>2446</v>
      </c>
    </row>
    <row r="66" spans="1:38" ht="71.150000000000006" customHeight="1" thickTop="1" thickBot="1">
      <c r="A66" s="258">
        <f t="shared" si="9"/>
        <v>52</v>
      </c>
      <c r="B66" s="259">
        <v>12</v>
      </c>
      <c r="C66" s="259">
        <v>0</v>
      </c>
      <c r="D66" s="259">
        <v>0</v>
      </c>
      <c r="E66" s="259" t="s">
        <v>229</v>
      </c>
      <c r="F66" s="260" t="s">
        <v>2411</v>
      </c>
      <c r="G66" s="999" t="s">
        <v>163</v>
      </c>
      <c r="H66" s="999" t="s">
        <v>207</v>
      </c>
      <c r="I66" s="261">
        <v>0</v>
      </c>
      <c r="J66" s="261">
        <v>1</v>
      </c>
      <c r="K66" s="262">
        <f t="shared" si="5"/>
        <v>1</v>
      </c>
      <c r="L66" s="261">
        <v>1</v>
      </c>
      <c r="M66" s="261">
        <v>2</v>
      </c>
      <c r="N66" s="262">
        <f t="shared" si="6"/>
        <v>3</v>
      </c>
      <c r="O66" s="262">
        <f t="shared" si="7"/>
        <v>4</v>
      </c>
      <c r="P66" s="263"/>
      <c r="Q66" s="995" t="s">
        <v>2373</v>
      </c>
      <c r="R66" s="994"/>
      <c r="S66" s="261">
        <v>0</v>
      </c>
      <c r="T66" s="533" t="str">
        <f t="shared" si="10"/>
        <v>No hay Programación</v>
      </c>
      <c r="U66" s="995" t="str">
        <f t="shared" si="0"/>
        <v>De acuerdo con lo programado</v>
      </c>
      <c r="V66" s="996"/>
      <c r="W66" s="575">
        <v>2</v>
      </c>
      <c r="X66" s="533">
        <f t="shared" si="8"/>
        <v>2</v>
      </c>
      <c r="Y66" s="995" t="str">
        <f t="shared" si="1"/>
        <v>De acuerdo con lo programado</v>
      </c>
      <c r="Z66" s="997" t="s">
        <v>2447</v>
      </c>
      <c r="AA66" s="531">
        <v>1</v>
      </c>
      <c r="AB66" s="533">
        <f t="shared" si="11"/>
        <v>1</v>
      </c>
      <c r="AC66" s="995" t="str">
        <f t="shared" si="2"/>
        <v>De acuerdo con lo programado</v>
      </c>
      <c r="AD66" s="998"/>
      <c r="AE66" s="572">
        <v>1</v>
      </c>
      <c r="AF66" s="533">
        <f t="shared" si="12"/>
        <v>0.5</v>
      </c>
      <c r="AG66" s="995" t="str">
        <f t="shared" si="3"/>
        <v>Atraso Leve</v>
      </c>
      <c r="AH66" s="532" t="s">
        <v>2448</v>
      </c>
      <c r="AI66" s="534">
        <f t="shared" si="13"/>
        <v>4</v>
      </c>
      <c r="AJ66" s="535">
        <f t="shared" si="14"/>
        <v>1</v>
      </c>
      <c r="AK66" s="995" t="str">
        <f t="shared" si="4"/>
        <v>De acuerdo con lo programado</v>
      </c>
      <c r="AL66" s="532"/>
    </row>
    <row r="67" spans="1:38" ht="71.150000000000006" customHeight="1" thickTop="1" thickBot="1">
      <c r="A67" s="258">
        <f t="shared" si="9"/>
        <v>53</v>
      </c>
      <c r="B67" s="259">
        <v>12</v>
      </c>
      <c r="C67" s="259">
        <v>0</v>
      </c>
      <c r="D67" s="259">
        <v>0</v>
      </c>
      <c r="E67" s="259" t="s">
        <v>229</v>
      </c>
      <c r="F67" s="260" t="s">
        <v>2411</v>
      </c>
      <c r="G67" s="999" t="s">
        <v>168</v>
      </c>
      <c r="H67" s="999" t="s">
        <v>207</v>
      </c>
      <c r="I67" s="261">
        <v>0</v>
      </c>
      <c r="J67" s="261">
        <v>0</v>
      </c>
      <c r="K67" s="262">
        <f t="shared" si="5"/>
        <v>0</v>
      </c>
      <c r="L67" s="261">
        <v>1</v>
      </c>
      <c r="M67" s="261">
        <v>1</v>
      </c>
      <c r="N67" s="262">
        <f t="shared" si="6"/>
        <v>2</v>
      </c>
      <c r="O67" s="262">
        <f t="shared" si="7"/>
        <v>2</v>
      </c>
      <c r="P67" s="263"/>
      <c r="Q67" s="995" t="s">
        <v>2373</v>
      </c>
      <c r="R67" s="994"/>
      <c r="S67" s="261">
        <v>0</v>
      </c>
      <c r="T67" s="533" t="str">
        <f t="shared" si="10"/>
        <v>No hay Programación</v>
      </c>
      <c r="U67" s="995" t="str">
        <f t="shared" si="0"/>
        <v>De acuerdo con lo programado</v>
      </c>
      <c r="V67" s="996"/>
      <c r="W67" s="575">
        <v>0</v>
      </c>
      <c r="X67" s="533" t="str">
        <f t="shared" si="8"/>
        <v>No hay Programación</v>
      </c>
      <c r="Y67" s="995" t="str">
        <f t="shared" si="1"/>
        <v>De acuerdo con lo programado</v>
      </c>
      <c r="Z67" s="997"/>
      <c r="AA67" s="531">
        <v>1</v>
      </c>
      <c r="AB67" s="533">
        <f t="shared" si="11"/>
        <v>1</v>
      </c>
      <c r="AC67" s="995" t="str">
        <f t="shared" si="2"/>
        <v>De acuerdo con lo programado</v>
      </c>
      <c r="AD67" s="998"/>
      <c r="AE67" s="572">
        <v>1</v>
      </c>
      <c r="AF67" s="533">
        <f t="shared" si="12"/>
        <v>1</v>
      </c>
      <c r="AG67" s="995" t="str">
        <f t="shared" si="3"/>
        <v>De acuerdo con lo programado</v>
      </c>
      <c r="AH67" s="532"/>
      <c r="AI67" s="534">
        <f t="shared" si="13"/>
        <v>2</v>
      </c>
      <c r="AJ67" s="535">
        <f t="shared" si="14"/>
        <v>1</v>
      </c>
      <c r="AK67" s="995" t="str">
        <f t="shared" si="4"/>
        <v>De acuerdo con lo programado</v>
      </c>
      <c r="AL67" s="532"/>
    </row>
    <row r="68" spans="1:38" ht="71.150000000000006" customHeight="1" thickTop="1" thickBot="1">
      <c r="A68" s="258">
        <f t="shared" si="9"/>
        <v>54</v>
      </c>
      <c r="B68" s="259">
        <v>12</v>
      </c>
      <c r="C68" s="259">
        <v>0</v>
      </c>
      <c r="D68" s="259">
        <v>0</v>
      </c>
      <c r="E68" s="259" t="s">
        <v>229</v>
      </c>
      <c r="F68" s="260" t="s">
        <v>2411</v>
      </c>
      <c r="G68" s="999" t="s">
        <v>151</v>
      </c>
      <c r="H68" s="999" t="s">
        <v>207</v>
      </c>
      <c r="I68" s="261">
        <v>0</v>
      </c>
      <c r="J68" s="261">
        <v>1</v>
      </c>
      <c r="K68" s="262">
        <f t="shared" si="5"/>
        <v>1</v>
      </c>
      <c r="L68" s="261">
        <v>0</v>
      </c>
      <c r="M68" s="261">
        <v>0</v>
      </c>
      <c r="N68" s="262">
        <f t="shared" si="6"/>
        <v>0</v>
      </c>
      <c r="O68" s="262">
        <f t="shared" si="7"/>
        <v>1</v>
      </c>
      <c r="P68" s="263"/>
      <c r="Q68" s="995" t="s">
        <v>2373</v>
      </c>
      <c r="R68" s="994" t="s">
        <v>2394</v>
      </c>
      <c r="S68" s="261">
        <v>0</v>
      </c>
      <c r="T68" s="533" t="str">
        <f t="shared" si="10"/>
        <v>No hay Programación</v>
      </c>
      <c r="U68" s="995" t="str">
        <f t="shared" si="0"/>
        <v>De acuerdo con lo programado</v>
      </c>
      <c r="V68" s="996"/>
      <c r="W68" s="575">
        <v>1</v>
      </c>
      <c r="X68" s="533">
        <f t="shared" si="8"/>
        <v>1</v>
      </c>
      <c r="Y68" s="995" t="str">
        <f t="shared" si="1"/>
        <v>De acuerdo con lo programado</v>
      </c>
      <c r="Z68" s="997"/>
      <c r="AA68" s="531">
        <v>0</v>
      </c>
      <c r="AB68" s="533" t="str">
        <f t="shared" si="11"/>
        <v>No hay Programación</v>
      </c>
      <c r="AC68" s="995" t="str">
        <f t="shared" si="2"/>
        <v>De acuerdo con lo programado</v>
      </c>
      <c r="AD68" s="998"/>
      <c r="AE68" s="572">
        <v>0</v>
      </c>
      <c r="AF68" s="533" t="str">
        <f t="shared" si="12"/>
        <v>No hay Programación</v>
      </c>
      <c r="AG68" s="995" t="str">
        <f t="shared" si="3"/>
        <v>De acuerdo con lo programado</v>
      </c>
      <c r="AH68" s="532"/>
      <c r="AI68" s="534">
        <f t="shared" si="13"/>
        <v>1</v>
      </c>
      <c r="AJ68" s="535">
        <f t="shared" si="14"/>
        <v>1</v>
      </c>
      <c r="AK68" s="995" t="str">
        <f t="shared" si="4"/>
        <v>De acuerdo con lo programado</v>
      </c>
      <c r="AL68" s="532"/>
    </row>
    <row r="69" spans="1:38" ht="71.150000000000006" customHeight="1" thickTop="1" thickBot="1">
      <c r="A69" s="258">
        <f t="shared" si="9"/>
        <v>55</v>
      </c>
      <c r="B69" s="259">
        <v>12</v>
      </c>
      <c r="C69" s="259">
        <v>0</v>
      </c>
      <c r="D69" s="259">
        <v>0</v>
      </c>
      <c r="E69" s="259" t="s">
        <v>229</v>
      </c>
      <c r="F69" s="260" t="s">
        <v>2411</v>
      </c>
      <c r="G69" s="999" t="s">
        <v>186</v>
      </c>
      <c r="H69" s="999" t="s">
        <v>207</v>
      </c>
      <c r="I69" s="261">
        <v>2</v>
      </c>
      <c r="J69" s="261">
        <v>2</v>
      </c>
      <c r="K69" s="262">
        <f t="shared" si="5"/>
        <v>4</v>
      </c>
      <c r="L69" s="261">
        <v>0</v>
      </c>
      <c r="M69" s="261">
        <v>0</v>
      </c>
      <c r="N69" s="262">
        <f t="shared" si="6"/>
        <v>0</v>
      </c>
      <c r="O69" s="262">
        <f t="shared" si="7"/>
        <v>4</v>
      </c>
      <c r="P69" s="263"/>
      <c r="Q69" s="995" t="s">
        <v>2373</v>
      </c>
      <c r="R69" s="994"/>
      <c r="S69" s="261">
        <v>1</v>
      </c>
      <c r="T69" s="533">
        <f t="shared" si="10"/>
        <v>0.5</v>
      </c>
      <c r="U69" s="995" t="str">
        <f t="shared" si="0"/>
        <v>Atraso Leve</v>
      </c>
      <c r="V69" s="996"/>
      <c r="W69" s="575">
        <v>2</v>
      </c>
      <c r="X69" s="533">
        <f t="shared" si="8"/>
        <v>1</v>
      </c>
      <c r="Y69" s="995" t="str">
        <f t="shared" si="1"/>
        <v>De acuerdo con lo programado</v>
      </c>
      <c r="Z69" s="997"/>
      <c r="AA69" s="531">
        <v>0</v>
      </c>
      <c r="AB69" s="533" t="str">
        <f t="shared" si="11"/>
        <v>No hay Programación</v>
      </c>
      <c r="AC69" s="995" t="str">
        <f t="shared" si="2"/>
        <v>De acuerdo con lo programado</v>
      </c>
      <c r="AD69" s="998"/>
      <c r="AE69" s="572">
        <v>0</v>
      </c>
      <c r="AF69" s="533" t="str">
        <f t="shared" si="12"/>
        <v>No hay Programación</v>
      </c>
      <c r="AG69" s="995" t="str">
        <f t="shared" si="3"/>
        <v>De acuerdo con lo programado</v>
      </c>
      <c r="AH69" s="532"/>
      <c r="AI69" s="534">
        <f t="shared" si="13"/>
        <v>3</v>
      </c>
      <c r="AJ69" s="535">
        <f t="shared" si="14"/>
        <v>0.75</v>
      </c>
      <c r="AK69" s="995" t="str">
        <f t="shared" si="4"/>
        <v>Atraso Leve</v>
      </c>
      <c r="AL69" s="532" t="s">
        <v>2448</v>
      </c>
    </row>
    <row r="70" spans="1:38" ht="71.150000000000006" customHeight="1" thickTop="1" thickBot="1">
      <c r="A70" s="258">
        <f t="shared" si="9"/>
        <v>56</v>
      </c>
      <c r="B70" s="259">
        <v>12</v>
      </c>
      <c r="C70" s="259">
        <v>0</v>
      </c>
      <c r="D70" s="259">
        <v>0</v>
      </c>
      <c r="E70" s="259" t="s">
        <v>229</v>
      </c>
      <c r="F70" s="260" t="s">
        <v>2411</v>
      </c>
      <c r="G70" s="999" t="s">
        <v>159</v>
      </c>
      <c r="H70" s="999" t="s">
        <v>207</v>
      </c>
      <c r="I70" s="261">
        <v>4</v>
      </c>
      <c r="J70" s="261">
        <v>1</v>
      </c>
      <c r="K70" s="262">
        <f t="shared" si="5"/>
        <v>5</v>
      </c>
      <c r="L70" s="261">
        <v>2</v>
      </c>
      <c r="M70" s="261">
        <v>1</v>
      </c>
      <c r="N70" s="262">
        <f t="shared" si="6"/>
        <v>3</v>
      </c>
      <c r="O70" s="262">
        <f t="shared" si="7"/>
        <v>8</v>
      </c>
      <c r="P70" s="263"/>
      <c r="Q70" s="995" t="s">
        <v>2373</v>
      </c>
      <c r="R70" s="994"/>
      <c r="S70" s="261">
        <v>3</v>
      </c>
      <c r="T70" s="533">
        <f t="shared" si="10"/>
        <v>0.75</v>
      </c>
      <c r="U70" s="995" t="str">
        <f t="shared" si="0"/>
        <v>Atraso Leve</v>
      </c>
      <c r="V70" s="996"/>
      <c r="W70" s="575">
        <v>2</v>
      </c>
      <c r="X70" s="533">
        <f t="shared" si="8"/>
        <v>2</v>
      </c>
      <c r="Y70" s="995" t="str">
        <f t="shared" si="1"/>
        <v>De acuerdo con lo programado</v>
      </c>
      <c r="Z70" s="997" t="s">
        <v>2449</v>
      </c>
      <c r="AA70" s="531">
        <v>2</v>
      </c>
      <c r="AB70" s="533">
        <f t="shared" si="11"/>
        <v>1</v>
      </c>
      <c r="AC70" s="995" t="str">
        <f t="shared" si="2"/>
        <v>De acuerdo con lo programado</v>
      </c>
      <c r="AD70" s="998"/>
      <c r="AE70" s="572">
        <v>1</v>
      </c>
      <c r="AF70" s="533">
        <f t="shared" si="12"/>
        <v>1</v>
      </c>
      <c r="AG70" s="995" t="str">
        <f t="shared" si="3"/>
        <v>De acuerdo con lo programado</v>
      </c>
      <c r="AH70" s="532"/>
      <c r="AI70" s="534">
        <f t="shared" si="13"/>
        <v>8</v>
      </c>
      <c r="AJ70" s="535">
        <f t="shared" si="14"/>
        <v>1</v>
      </c>
      <c r="AK70" s="995" t="str">
        <f t="shared" si="4"/>
        <v>De acuerdo con lo programado</v>
      </c>
      <c r="AL70" s="532"/>
    </row>
    <row r="71" spans="1:38" ht="71.150000000000006" customHeight="1" thickTop="1" thickBot="1">
      <c r="A71" s="258">
        <f t="shared" si="9"/>
        <v>57</v>
      </c>
      <c r="B71" s="259">
        <v>12</v>
      </c>
      <c r="C71" s="259">
        <v>0</v>
      </c>
      <c r="D71" s="259">
        <v>0</v>
      </c>
      <c r="E71" s="259" t="s">
        <v>229</v>
      </c>
      <c r="F71" s="260" t="s">
        <v>2411</v>
      </c>
      <c r="G71" s="999" t="s">
        <v>178</v>
      </c>
      <c r="H71" s="999" t="s">
        <v>197</v>
      </c>
      <c r="I71" s="261">
        <v>4</v>
      </c>
      <c r="J71" s="261">
        <v>1</v>
      </c>
      <c r="K71" s="262">
        <f t="shared" si="5"/>
        <v>5</v>
      </c>
      <c r="L71" s="261">
        <v>0</v>
      </c>
      <c r="M71" s="261">
        <v>0</v>
      </c>
      <c r="N71" s="262">
        <f t="shared" si="6"/>
        <v>0</v>
      </c>
      <c r="O71" s="262">
        <f t="shared" si="7"/>
        <v>5</v>
      </c>
      <c r="P71" s="263"/>
      <c r="Q71" s="995" t="s">
        <v>2373</v>
      </c>
      <c r="R71" s="994" t="s">
        <v>2406</v>
      </c>
      <c r="S71" s="261">
        <v>0</v>
      </c>
      <c r="T71" s="533">
        <f t="shared" si="10"/>
        <v>0</v>
      </c>
      <c r="U71" s="995" t="str">
        <f t="shared" si="0"/>
        <v>En riesgo en cumplimiento</v>
      </c>
      <c r="V71" s="996"/>
      <c r="W71" s="575">
        <v>0</v>
      </c>
      <c r="X71" s="533">
        <f t="shared" si="8"/>
        <v>0</v>
      </c>
      <c r="Y71" s="995" t="str">
        <f t="shared" si="1"/>
        <v>En riesgo en cumplimiento</v>
      </c>
      <c r="Z71" s="997" t="s">
        <v>2450</v>
      </c>
      <c r="AA71" s="531">
        <v>0</v>
      </c>
      <c r="AB71" s="533" t="str">
        <f t="shared" si="11"/>
        <v>No hay Programación</v>
      </c>
      <c r="AC71" s="995" t="str">
        <f t="shared" si="2"/>
        <v>De acuerdo con lo programado</v>
      </c>
      <c r="AD71" s="998"/>
      <c r="AE71" s="572">
        <v>5</v>
      </c>
      <c r="AF71" s="533" t="str">
        <f t="shared" si="12"/>
        <v>No hay Programación</v>
      </c>
      <c r="AG71" s="995" t="str">
        <f t="shared" si="3"/>
        <v>De acuerdo con lo programado</v>
      </c>
      <c r="AH71" s="532"/>
      <c r="AI71" s="534">
        <f t="shared" si="13"/>
        <v>5</v>
      </c>
      <c r="AJ71" s="535">
        <f t="shared" si="14"/>
        <v>1</v>
      </c>
      <c r="AK71" s="995" t="str">
        <f t="shared" si="4"/>
        <v>De acuerdo con lo programado</v>
      </c>
      <c r="AL71" s="532"/>
    </row>
    <row r="72" spans="1:38" ht="71.150000000000006" customHeight="1" thickTop="1" thickBot="1">
      <c r="A72" s="258">
        <f t="shared" si="9"/>
        <v>58</v>
      </c>
      <c r="B72" s="259">
        <v>12</v>
      </c>
      <c r="C72" s="259">
        <v>0</v>
      </c>
      <c r="D72" s="259">
        <v>0</v>
      </c>
      <c r="E72" s="259" t="s">
        <v>229</v>
      </c>
      <c r="F72" s="260" t="s">
        <v>2217</v>
      </c>
      <c r="G72" s="999" t="s">
        <v>186</v>
      </c>
      <c r="H72" s="999" t="s">
        <v>207</v>
      </c>
      <c r="I72" s="261">
        <v>0</v>
      </c>
      <c r="J72" s="261">
        <v>5</v>
      </c>
      <c r="K72" s="262">
        <f t="shared" si="5"/>
        <v>5</v>
      </c>
      <c r="L72" s="261">
        <v>0</v>
      </c>
      <c r="M72" s="261">
        <v>1</v>
      </c>
      <c r="N72" s="262">
        <f t="shared" si="6"/>
        <v>1</v>
      </c>
      <c r="O72" s="262">
        <f t="shared" si="7"/>
        <v>6</v>
      </c>
      <c r="P72" s="263"/>
      <c r="Q72" s="995" t="s">
        <v>2373</v>
      </c>
      <c r="R72" s="994" t="s">
        <v>2406</v>
      </c>
      <c r="S72" s="261">
        <v>0</v>
      </c>
      <c r="T72" s="533" t="str">
        <f t="shared" si="10"/>
        <v>No hay Programación</v>
      </c>
      <c r="U72" s="995" t="str">
        <f t="shared" si="0"/>
        <v>De acuerdo con lo programado</v>
      </c>
      <c r="V72" s="996"/>
      <c r="W72" s="575">
        <v>1</v>
      </c>
      <c r="X72" s="533">
        <f t="shared" si="8"/>
        <v>0.2</v>
      </c>
      <c r="Y72" s="995" t="str">
        <f t="shared" si="1"/>
        <v>En riesgo en cumplimiento</v>
      </c>
      <c r="Z72" s="997" t="s">
        <v>2451</v>
      </c>
      <c r="AA72" s="531">
        <v>1</v>
      </c>
      <c r="AB72" s="533" t="str">
        <f t="shared" si="11"/>
        <v>No hay Programación</v>
      </c>
      <c r="AC72" s="995" t="str">
        <f t="shared" si="2"/>
        <v>De acuerdo con lo programado</v>
      </c>
      <c r="AD72" s="998"/>
      <c r="AE72" s="572">
        <v>1</v>
      </c>
      <c r="AF72" s="533">
        <f t="shared" si="12"/>
        <v>1</v>
      </c>
      <c r="AG72" s="995" t="str">
        <f t="shared" si="3"/>
        <v>De acuerdo con lo programado</v>
      </c>
      <c r="AH72" s="532"/>
      <c r="AI72" s="534">
        <f t="shared" si="13"/>
        <v>3</v>
      </c>
      <c r="AJ72" s="535">
        <f t="shared" si="14"/>
        <v>0.5</v>
      </c>
      <c r="AK72" s="995" t="str">
        <f t="shared" si="4"/>
        <v>Atraso Leve</v>
      </c>
      <c r="AL72" s="532" t="s">
        <v>2448</v>
      </c>
    </row>
    <row r="73" spans="1:38" ht="71.150000000000006" customHeight="1" thickTop="1" thickBot="1">
      <c r="A73" s="258">
        <f t="shared" si="9"/>
        <v>59</v>
      </c>
      <c r="B73" s="259">
        <v>12</v>
      </c>
      <c r="C73" s="259">
        <v>0</v>
      </c>
      <c r="D73" s="259">
        <v>0</v>
      </c>
      <c r="E73" s="259" t="s">
        <v>229</v>
      </c>
      <c r="F73" s="260" t="s">
        <v>2217</v>
      </c>
      <c r="G73" s="999" t="s">
        <v>159</v>
      </c>
      <c r="H73" s="999" t="s">
        <v>207</v>
      </c>
      <c r="I73" s="261">
        <v>0</v>
      </c>
      <c r="J73" s="261">
        <v>4</v>
      </c>
      <c r="K73" s="262">
        <f t="shared" si="5"/>
        <v>4</v>
      </c>
      <c r="L73" s="261">
        <v>3</v>
      </c>
      <c r="M73" s="261">
        <v>1</v>
      </c>
      <c r="N73" s="262">
        <f t="shared" si="6"/>
        <v>4</v>
      </c>
      <c r="O73" s="262">
        <f t="shared" si="7"/>
        <v>8</v>
      </c>
      <c r="P73" s="263"/>
      <c r="Q73" s="995" t="s">
        <v>2373</v>
      </c>
      <c r="R73" s="994" t="s">
        <v>2406</v>
      </c>
      <c r="S73" s="261">
        <v>4</v>
      </c>
      <c r="T73" s="533" t="str">
        <f t="shared" si="10"/>
        <v>No hay Programación</v>
      </c>
      <c r="U73" s="995" t="str">
        <f t="shared" si="0"/>
        <v>De acuerdo con lo programado</v>
      </c>
      <c r="V73" s="996"/>
      <c r="W73" s="575">
        <v>4</v>
      </c>
      <c r="X73" s="533">
        <f t="shared" si="8"/>
        <v>1</v>
      </c>
      <c r="Y73" s="995" t="str">
        <f t="shared" si="1"/>
        <v>De acuerdo con lo programado</v>
      </c>
      <c r="Z73" s="997"/>
      <c r="AA73" s="531">
        <v>4</v>
      </c>
      <c r="AB73" s="533">
        <f t="shared" si="11"/>
        <v>1.3333333333333333</v>
      </c>
      <c r="AC73" s="995" t="str">
        <f t="shared" si="2"/>
        <v>De acuerdo con lo programado</v>
      </c>
      <c r="AD73" s="998" t="s">
        <v>2452</v>
      </c>
      <c r="AE73" s="572">
        <v>1</v>
      </c>
      <c r="AF73" s="533">
        <f t="shared" si="12"/>
        <v>1</v>
      </c>
      <c r="AG73" s="995" t="str">
        <f t="shared" si="3"/>
        <v>De acuerdo con lo programado</v>
      </c>
      <c r="AH73" s="532"/>
      <c r="AI73" s="534">
        <f t="shared" si="13"/>
        <v>13</v>
      </c>
      <c r="AJ73" s="535">
        <f t="shared" si="14"/>
        <v>1.625</v>
      </c>
      <c r="AK73" s="995" t="str">
        <f t="shared" si="4"/>
        <v>De acuerdo con lo programado</v>
      </c>
      <c r="AL73" s="532" t="s">
        <v>2453</v>
      </c>
    </row>
    <row r="74" spans="1:38" ht="89.15" customHeight="1" thickTop="1" thickBot="1">
      <c r="A74" s="258">
        <f t="shared" si="9"/>
        <v>60</v>
      </c>
      <c r="B74" s="259">
        <v>12</v>
      </c>
      <c r="C74" s="259">
        <v>0</v>
      </c>
      <c r="D74" s="259">
        <v>0</v>
      </c>
      <c r="E74" s="259" t="s">
        <v>231</v>
      </c>
      <c r="F74" s="529" t="s">
        <v>234</v>
      </c>
      <c r="G74" s="992" t="s">
        <v>2454</v>
      </c>
      <c r="H74" s="992" t="s">
        <v>2372</v>
      </c>
      <c r="I74" s="541">
        <v>0</v>
      </c>
      <c r="J74" s="541">
        <v>0</v>
      </c>
      <c r="K74" s="262">
        <f t="shared" si="5"/>
        <v>0</v>
      </c>
      <c r="L74" s="541">
        <v>0</v>
      </c>
      <c r="M74" s="541">
        <v>10331</v>
      </c>
      <c r="N74" s="262">
        <f t="shared" si="6"/>
        <v>10331</v>
      </c>
      <c r="O74" s="262">
        <f t="shared" si="7"/>
        <v>10331</v>
      </c>
      <c r="P74" s="263"/>
      <c r="Q74" s="993" t="s">
        <v>2373</v>
      </c>
      <c r="R74" s="1003" t="s">
        <v>2455</v>
      </c>
      <c r="S74" s="261">
        <v>0</v>
      </c>
      <c r="T74" s="533" t="str">
        <f t="shared" si="10"/>
        <v>No hay Programación</v>
      </c>
      <c r="U74" s="995" t="str">
        <f t="shared" si="0"/>
        <v>De acuerdo con lo programado</v>
      </c>
      <c r="V74" s="996" t="s">
        <v>2374</v>
      </c>
      <c r="W74" s="261">
        <v>0</v>
      </c>
      <c r="X74" s="533" t="str">
        <f t="shared" si="8"/>
        <v>No hay Programación</v>
      </c>
      <c r="Y74" s="995" t="str">
        <f t="shared" si="1"/>
        <v>De acuerdo con lo programado</v>
      </c>
      <c r="Z74" s="997"/>
      <c r="AA74" s="531">
        <v>0</v>
      </c>
      <c r="AB74" s="533" t="str">
        <f t="shared" si="11"/>
        <v>No hay Programación</v>
      </c>
      <c r="AC74" s="995" t="str">
        <f t="shared" si="2"/>
        <v>De acuerdo con lo programado</v>
      </c>
      <c r="AD74" s="998"/>
      <c r="AE74" s="572">
        <v>0</v>
      </c>
      <c r="AF74" s="533">
        <f t="shared" ref="AF74:AF87" si="15">IF(AE74="","No hay ejecución",IF(AND(M74=0),"No hay Programación", AE74/M74))</f>
        <v>0</v>
      </c>
      <c r="AG74" s="995" t="str">
        <f t="shared" si="3"/>
        <v>En riesgo en cumplimiento</v>
      </c>
      <c r="AH74" s="532" t="s">
        <v>2456</v>
      </c>
      <c r="AI74" s="534">
        <f t="shared" ref="AI74:AI87" si="16">AE74+AA74+W74+S74</f>
        <v>0</v>
      </c>
      <c r="AJ74" s="535">
        <f t="shared" ref="AJ74:AJ87" si="17">IF(AI74="","No hay ejecución",IF(AND(O74=0),"No hay Programación", AI74/O74))</f>
        <v>0</v>
      </c>
      <c r="AK74" s="995" t="str">
        <f t="shared" si="4"/>
        <v>En riesgo en cumplimiento</v>
      </c>
      <c r="AL74" s="532" t="s">
        <v>2456</v>
      </c>
    </row>
    <row r="75" spans="1:38" ht="71.150000000000006" customHeight="1" thickTop="1" thickBot="1">
      <c r="A75" s="258">
        <f t="shared" si="9"/>
        <v>61</v>
      </c>
      <c r="B75" s="259">
        <v>12</v>
      </c>
      <c r="C75" s="259">
        <v>0</v>
      </c>
      <c r="D75" s="259">
        <v>0</v>
      </c>
      <c r="E75" s="259" t="s">
        <v>231</v>
      </c>
      <c r="F75" s="260" t="s">
        <v>2376</v>
      </c>
      <c r="G75" s="999" t="s">
        <v>175</v>
      </c>
      <c r="H75" s="999" t="s">
        <v>200</v>
      </c>
      <c r="I75" s="261">
        <v>0</v>
      </c>
      <c r="J75" s="261">
        <v>0</v>
      </c>
      <c r="K75" s="262">
        <f t="shared" si="5"/>
        <v>0</v>
      </c>
      <c r="L75" s="261">
        <v>0</v>
      </c>
      <c r="M75" s="261">
        <v>229</v>
      </c>
      <c r="N75" s="262">
        <f t="shared" si="6"/>
        <v>229</v>
      </c>
      <c r="O75" s="262">
        <f t="shared" si="7"/>
        <v>229</v>
      </c>
      <c r="P75" s="263"/>
      <c r="Q75" s="995" t="s">
        <v>2373</v>
      </c>
      <c r="R75" s="994" t="s">
        <v>2457</v>
      </c>
      <c r="S75" s="261">
        <v>100</v>
      </c>
      <c r="T75" s="533" t="str">
        <f t="shared" ref="T75:T87" si="18">IF(S75="","No hay ejecución",IF(AND(I75=0),"No hay Programación", S75/I75))</f>
        <v>No hay Programación</v>
      </c>
      <c r="U75" s="995" t="str">
        <f t="shared" si="0"/>
        <v>De acuerdo con lo programado</v>
      </c>
      <c r="V75" s="996"/>
      <c r="W75" s="261">
        <v>0</v>
      </c>
      <c r="X75" s="533" t="str">
        <f t="shared" si="8"/>
        <v>No hay Programación</v>
      </c>
      <c r="Y75" s="995" t="str">
        <f t="shared" si="1"/>
        <v>De acuerdo con lo programado</v>
      </c>
      <c r="Z75" s="997"/>
      <c r="AA75" s="531">
        <v>0</v>
      </c>
      <c r="AB75" s="533" t="str">
        <f t="shared" si="11"/>
        <v>No hay Programación</v>
      </c>
      <c r="AC75" s="995" t="str">
        <f t="shared" si="2"/>
        <v>De acuerdo con lo programado</v>
      </c>
      <c r="AD75" s="998"/>
      <c r="AE75" s="572">
        <v>129</v>
      </c>
      <c r="AF75" s="533">
        <f t="shared" si="15"/>
        <v>0.5633187772925764</v>
      </c>
      <c r="AG75" s="995" t="str">
        <f t="shared" si="3"/>
        <v>Atraso Leve</v>
      </c>
      <c r="AH75" s="532" t="s">
        <v>2458</v>
      </c>
      <c r="AI75" s="534">
        <f t="shared" si="16"/>
        <v>229</v>
      </c>
      <c r="AJ75" s="535">
        <f t="shared" si="17"/>
        <v>1</v>
      </c>
      <c r="AK75" s="995" t="str">
        <f t="shared" si="4"/>
        <v>De acuerdo con lo programado</v>
      </c>
      <c r="AL75" s="532"/>
    </row>
    <row r="76" spans="1:38" ht="71.150000000000006" customHeight="1" thickTop="1" thickBot="1">
      <c r="A76" s="258">
        <f t="shared" si="9"/>
        <v>62</v>
      </c>
      <c r="B76" s="259">
        <v>12</v>
      </c>
      <c r="C76" s="259">
        <v>0</v>
      </c>
      <c r="D76" s="259">
        <v>0</v>
      </c>
      <c r="E76" s="259" t="s">
        <v>231</v>
      </c>
      <c r="F76" s="260" t="s">
        <v>2379</v>
      </c>
      <c r="G76" s="999" t="s">
        <v>135</v>
      </c>
      <c r="H76" s="999" t="s">
        <v>196</v>
      </c>
      <c r="I76" s="261">
        <v>114</v>
      </c>
      <c r="J76" s="261">
        <v>47</v>
      </c>
      <c r="K76" s="262">
        <f t="shared" si="5"/>
        <v>161</v>
      </c>
      <c r="L76" s="261">
        <v>44</v>
      </c>
      <c r="M76" s="261">
        <v>24</v>
      </c>
      <c r="N76" s="262">
        <f t="shared" si="6"/>
        <v>68</v>
      </c>
      <c r="O76" s="262">
        <f t="shared" si="7"/>
        <v>229</v>
      </c>
      <c r="P76" s="263"/>
      <c r="Q76" s="995" t="s">
        <v>2373</v>
      </c>
      <c r="R76" s="994" t="s">
        <v>2459</v>
      </c>
      <c r="S76" s="261">
        <v>48</v>
      </c>
      <c r="T76" s="533">
        <f t="shared" si="18"/>
        <v>0.42105263157894735</v>
      </c>
      <c r="U76" s="995" t="str">
        <f t="shared" si="0"/>
        <v>En riesgo en cumplimiento</v>
      </c>
      <c r="V76" s="996"/>
      <c r="W76" s="575">
        <v>50</v>
      </c>
      <c r="X76" s="533">
        <f t="shared" si="8"/>
        <v>1.0638297872340425</v>
      </c>
      <c r="Y76" s="995" t="str">
        <f t="shared" si="1"/>
        <v>De acuerdo con lo programado</v>
      </c>
      <c r="Z76" s="997"/>
      <c r="AA76" s="531">
        <v>31</v>
      </c>
      <c r="AB76" s="533">
        <f t="shared" si="11"/>
        <v>0.70454545454545459</v>
      </c>
      <c r="AC76" s="995" t="str">
        <f t="shared" si="2"/>
        <v>Atraso Leve</v>
      </c>
      <c r="AD76" s="998" t="s">
        <v>2460</v>
      </c>
      <c r="AE76" s="572">
        <v>100</v>
      </c>
      <c r="AF76" s="533">
        <f t="shared" si="15"/>
        <v>4.166666666666667</v>
      </c>
      <c r="AG76" s="995" t="str">
        <f t="shared" si="3"/>
        <v>De acuerdo con lo programado</v>
      </c>
      <c r="AH76" s="532" t="s">
        <v>2461</v>
      </c>
      <c r="AI76" s="534">
        <f t="shared" si="16"/>
        <v>229</v>
      </c>
      <c r="AJ76" s="535">
        <f t="shared" si="17"/>
        <v>1</v>
      </c>
      <c r="AK76" s="995" t="str">
        <f t="shared" si="4"/>
        <v>De acuerdo con lo programado</v>
      </c>
      <c r="AL76" s="532"/>
    </row>
    <row r="77" spans="1:38" ht="71.150000000000006" customHeight="1" thickTop="1" thickBot="1">
      <c r="A77" s="258">
        <f t="shared" si="9"/>
        <v>63</v>
      </c>
      <c r="B77" s="259">
        <v>12</v>
      </c>
      <c r="C77" s="259">
        <v>0</v>
      </c>
      <c r="D77" s="259">
        <v>0</v>
      </c>
      <c r="E77" s="259" t="s">
        <v>231</v>
      </c>
      <c r="F77" s="260" t="s">
        <v>2411</v>
      </c>
      <c r="G77" s="999" t="s">
        <v>187</v>
      </c>
      <c r="H77" s="999" t="s">
        <v>204</v>
      </c>
      <c r="I77" s="261">
        <v>53</v>
      </c>
      <c r="J77" s="261">
        <v>126</v>
      </c>
      <c r="K77" s="262">
        <f t="shared" si="5"/>
        <v>179</v>
      </c>
      <c r="L77" s="261">
        <v>104</v>
      </c>
      <c r="M77" s="261">
        <v>99</v>
      </c>
      <c r="N77" s="262">
        <f t="shared" si="6"/>
        <v>203</v>
      </c>
      <c r="O77" s="262">
        <f t="shared" si="7"/>
        <v>382</v>
      </c>
      <c r="P77" s="263"/>
      <c r="Q77" s="995" t="s">
        <v>2373</v>
      </c>
      <c r="R77" s="994"/>
      <c r="S77" s="261">
        <v>58</v>
      </c>
      <c r="T77" s="533">
        <f t="shared" si="18"/>
        <v>1.0943396226415094</v>
      </c>
      <c r="U77" s="995" t="str">
        <f t="shared" si="0"/>
        <v>De acuerdo con lo programado</v>
      </c>
      <c r="V77" s="1001" t="s">
        <v>2462</v>
      </c>
      <c r="W77" s="575">
        <v>135</v>
      </c>
      <c r="X77" s="533">
        <f t="shared" si="8"/>
        <v>1.0714285714285714</v>
      </c>
      <c r="Y77" s="995" t="str">
        <f t="shared" si="1"/>
        <v>De acuerdo con lo programado</v>
      </c>
      <c r="Z77" s="997"/>
      <c r="AA77" s="531">
        <v>83</v>
      </c>
      <c r="AB77" s="533">
        <f t="shared" si="11"/>
        <v>0.79807692307692313</v>
      </c>
      <c r="AC77" s="995" t="str">
        <f t="shared" si="2"/>
        <v>Atraso Leve</v>
      </c>
      <c r="AD77" s="998" t="s">
        <v>2460</v>
      </c>
      <c r="AE77" s="572">
        <v>99</v>
      </c>
      <c r="AF77" s="533">
        <f t="shared" si="15"/>
        <v>1</v>
      </c>
      <c r="AG77" s="995" t="str">
        <f t="shared" si="3"/>
        <v>De acuerdo con lo programado</v>
      </c>
      <c r="AH77" s="532"/>
      <c r="AI77" s="534">
        <f t="shared" si="16"/>
        <v>375</v>
      </c>
      <c r="AJ77" s="535">
        <f t="shared" si="17"/>
        <v>0.98167539267015702</v>
      </c>
      <c r="AK77" s="995" t="str">
        <f t="shared" si="4"/>
        <v>De acuerdo con lo programado</v>
      </c>
      <c r="AL77" s="532"/>
    </row>
    <row r="78" spans="1:38" ht="71.150000000000006" customHeight="1" thickTop="1" thickBot="1">
      <c r="A78" s="258">
        <f t="shared" si="9"/>
        <v>64</v>
      </c>
      <c r="B78" s="259">
        <v>12</v>
      </c>
      <c r="C78" s="259">
        <v>0</v>
      </c>
      <c r="D78" s="259">
        <v>0</v>
      </c>
      <c r="E78" s="259" t="s">
        <v>231</v>
      </c>
      <c r="F78" s="260" t="s">
        <v>2411</v>
      </c>
      <c r="G78" s="999" t="s">
        <v>173</v>
      </c>
      <c r="H78" s="999" t="s">
        <v>194</v>
      </c>
      <c r="I78" s="261">
        <v>56</v>
      </c>
      <c r="J78" s="261">
        <v>129</v>
      </c>
      <c r="K78" s="262">
        <f t="shared" si="5"/>
        <v>185</v>
      </c>
      <c r="L78" s="261">
        <v>65</v>
      </c>
      <c r="M78" s="261">
        <v>28</v>
      </c>
      <c r="N78" s="262">
        <f t="shared" si="6"/>
        <v>93</v>
      </c>
      <c r="O78" s="262">
        <f t="shared" si="7"/>
        <v>278</v>
      </c>
      <c r="P78" s="263"/>
      <c r="Q78" s="995" t="s">
        <v>2373</v>
      </c>
      <c r="R78" s="994" t="s">
        <v>2463</v>
      </c>
      <c r="S78" s="261">
        <v>38</v>
      </c>
      <c r="T78" s="533">
        <f t="shared" si="18"/>
        <v>0.6785714285714286</v>
      </c>
      <c r="U78" s="995" t="str">
        <f t="shared" si="0"/>
        <v>Atraso Leve</v>
      </c>
      <c r="V78" s="996"/>
      <c r="W78" s="575">
        <v>106</v>
      </c>
      <c r="X78" s="533">
        <f t="shared" si="8"/>
        <v>0.82170542635658916</v>
      </c>
      <c r="Y78" s="995" t="str">
        <f t="shared" si="1"/>
        <v>Atraso Leve</v>
      </c>
      <c r="Z78" s="997"/>
      <c r="AA78" s="531">
        <v>86</v>
      </c>
      <c r="AB78" s="533">
        <f t="shared" si="11"/>
        <v>1.323076923076923</v>
      </c>
      <c r="AC78" s="995" t="str">
        <f t="shared" si="2"/>
        <v>De acuerdo con lo programado</v>
      </c>
      <c r="AD78" s="998" t="s">
        <v>2464</v>
      </c>
      <c r="AE78" s="572">
        <v>28</v>
      </c>
      <c r="AF78" s="533">
        <f t="shared" si="15"/>
        <v>1</v>
      </c>
      <c r="AG78" s="995" t="str">
        <f t="shared" si="3"/>
        <v>De acuerdo con lo programado</v>
      </c>
      <c r="AH78" s="532"/>
      <c r="AI78" s="534">
        <f t="shared" si="16"/>
        <v>258</v>
      </c>
      <c r="AJ78" s="535">
        <f t="shared" si="17"/>
        <v>0.92805755395683454</v>
      </c>
      <c r="AK78" s="995" t="str">
        <f t="shared" si="4"/>
        <v>De acuerdo con lo programado</v>
      </c>
      <c r="AL78" s="532"/>
    </row>
    <row r="79" spans="1:38" ht="71.150000000000006" customHeight="1" thickTop="1" thickBot="1">
      <c r="A79" s="258">
        <f t="shared" si="9"/>
        <v>65</v>
      </c>
      <c r="B79" s="259">
        <v>12</v>
      </c>
      <c r="C79" s="259">
        <v>0</v>
      </c>
      <c r="D79" s="259">
        <v>0</v>
      </c>
      <c r="E79" s="259" t="s">
        <v>231</v>
      </c>
      <c r="F79" s="260" t="s">
        <v>2411</v>
      </c>
      <c r="G79" s="999" t="s">
        <v>151</v>
      </c>
      <c r="H79" s="999" t="s">
        <v>207</v>
      </c>
      <c r="I79" s="261">
        <v>2</v>
      </c>
      <c r="J79" s="261">
        <v>2</v>
      </c>
      <c r="K79" s="262">
        <f t="shared" si="5"/>
        <v>4</v>
      </c>
      <c r="L79" s="261">
        <v>4</v>
      </c>
      <c r="M79" s="261">
        <v>0</v>
      </c>
      <c r="N79" s="262">
        <f t="shared" si="6"/>
        <v>4</v>
      </c>
      <c r="O79" s="262">
        <f t="shared" si="7"/>
        <v>8</v>
      </c>
      <c r="P79" s="263"/>
      <c r="Q79" s="995" t="s">
        <v>2373</v>
      </c>
      <c r="R79" s="994" t="s">
        <v>2391</v>
      </c>
      <c r="S79" s="261">
        <v>0</v>
      </c>
      <c r="T79" s="533">
        <f t="shared" si="18"/>
        <v>0</v>
      </c>
      <c r="U79" s="995" t="str">
        <f t="shared" ref="U79:U142" si="19">IF(T79="No hay ejecución","NA",IF(T79&gt;=90%,"De acuerdo con lo programado",IF(T79&gt;=50%,"Atraso Leve",IF(T79&lt;=49.99%,"En riesgo en cumplimiento"))))</f>
        <v>En riesgo en cumplimiento</v>
      </c>
      <c r="V79" s="996"/>
      <c r="W79" s="575">
        <v>2</v>
      </c>
      <c r="X79" s="533">
        <f t="shared" si="8"/>
        <v>1</v>
      </c>
      <c r="Y79" s="995" t="str">
        <f t="shared" ref="Y79:Y142" si="20">IF(X79="No hay ejecución","NA",IF(X79&gt;=90%,"De acuerdo con lo programado",IF(X79&gt;=50%,"Atraso Leve",IF(X79&lt;=49.99%,"En riesgo en cumplimiento"))))</f>
        <v>De acuerdo con lo programado</v>
      </c>
      <c r="Z79" s="997"/>
      <c r="AA79" s="531">
        <v>6</v>
      </c>
      <c r="AB79" s="533">
        <f t="shared" si="11"/>
        <v>1.5</v>
      </c>
      <c r="AC79" s="995" t="str">
        <f t="shared" ref="AC79:AC142" si="21">IF(AB79="No hay ejecución","NA",IF(AB79&gt;=90%,"De acuerdo con lo programado",IF(AB79&gt;=50%,"Atraso Leve",IF(AB79&lt;=49.99%,"En riesgo en cumplimiento"))))</f>
        <v>De acuerdo con lo programado</v>
      </c>
      <c r="AD79" s="998" t="s">
        <v>2465</v>
      </c>
      <c r="AE79" s="572">
        <v>0</v>
      </c>
      <c r="AF79" s="533" t="str">
        <f t="shared" si="15"/>
        <v>No hay Programación</v>
      </c>
      <c r="AG79" s="995" t="str">
        <f t="shared" ref="AG79:AG142" si="22">IF(AF79="No hay ejecución","NA",IF(AF79&gt;=90%,"De acuerdo con lo programado",IF(AF79&gt;=50%,"Atraso Leve",IF(AF79&lt;=49.99%,"En riesgo en cumplimiento"))))</f>
        <v>De acuerdo con lo programado</v>
      </c>
      <c r="AH79" s="532"/>
      <c r="AI79" s="534">
        <f t="shared" si="16"/>
        <v>8</v>
      </c>
      <c r="AJ79" s="535">
        <f t="shared" si="17"/>
        <v>1</v>
      </c>
      <c r="AK79" s="995" t="str">
        <f t="shared" ref="AK79:AK142" si="23">IF(AJ79="No hay ejecución","NA",IF(AJ79&gt;=90%,"De acuerdo con lo programado",IF(AJ79&gt;=50%,"Atraso Leve",IF(AJ79&lt;=49.99%,"En riesgo en cumplimiento"))))</f>
        <v>De acuerdo con lo programado</v>
      </c>
      <c r="AL79" s="532"/>
    </row>
    <row r="80" spans="1:38" ht="71.150000000000006" customHeight="1" thickTop="1" thickBot="1">
      <c r="A80" s="258">
        <f t="shared" si="9"/>
        <v>66</v>
      </c>
      <c r="B80" s="259">
        <v>12</v>
      </c>
      <c r="C80" s="259">
        <v>0</v>
      </c>
      <c r="D80" s="259">
        <v>0</v>
      </c>
      <c r="E80" s="259" t="s">
        <v>231</v>
      </c>
      <c r="F80" s="260" t="s">
        <v>2411</v>
      </c>
      <c r="G80" s="999" t="s">
        <v>163</v>
      </c>
      <c r="H80" s="999" t="s">
        <v>207</v>
      </c>
      <c r="I80" s="261">
        <v>1</v>
      </c>
      <c r="J80" s="261">
        <v>1</v>
      </c>
      <c r="K80" s="262">
        <f t="shared" ref="K80:K143" si="24">I80+J80</f>
        <v>2</v>
      </c>
      <c r="L80" s="261">
        <v>1</v>
      </c>
      <c r="M80" s="261">
        <v>0</v>
      </c>
      <c r="N80" s="262">
        <f t="shared" ref="N80:N143" si="25">L80+M80</f>
        <v>1</v>
      </c>
      <c r="O80" s="262">
        <f t="shared" ref="O80:O143" si="26">K80+N80</f>
        <v>3</v>
      </c>
      <c r="P80" s="263"/>
      <c r="Q80" s="995" t="s">
        <v>2373</v>
      </c>
      <c r="R80" s="994"/>
      <c r="S80" s="261">
        <v>1</v>
      </c>
      <c r="T80" s="533">
        <f t="shared" si="18"/>
        <v>1</v>
      </c>
      <c r="U80" s="995" t="str">
        <f t="shared" si="19"/>
        <v>De acuerdo con lo programado</v>
      </c>
      <c r="V80" s="996"/>
      <c r="W80" s="575">
        <v>1</v>
      </c>
      <c r="X80" s="533">
        <f t="shared" ref="X80:X143" si="27">IF(W80="","No hay ejecución",IF(AND(J80=0),"No hay Programación", W80/J80))</f>
        <v>1</v>
      </c>
      <c r="Y80" s="995" t="str">
        <f t="shared" si="20"/>
        <v>De acuerdo con lo programado</v>
      </c>
      <c r="Z80" s="997"/>
      <c r="AA80" s="531">
        <v>0</v>
      </c>
      <c r="AB80" s="533">
        <f t="shared" si="11"/>
        <v>0</v>
      </c>
      <c r="AC80" s="995" t="str">
        <f t="shared" si="21"/>
        <v>En riesgo en cumplimiento</v>
      </c>
      <c r="AD80" s="998" t="s">
        <v>2466</v>
      </c>
      <c r="AE80" s="572">
        <v>1</v>
      </c>
      <c r="AF80" s="533" t="str">
        <f t="shared" si="15"/>
        <v>No hay Programación</v>
      </c>
      <c r="AG80" s="995" t="str">
        <f t="shared" si="22"/>
        <v>De acuerdo con lo programado</v>
      </c>
      <c r="AH80" s="532"/>
      <c r="AI80" s="534">
        <f t="shared" si="16"/>
        <v>3</v>
      </c>
      <c r="AJ80" s="535">
        <f t="shared" si="17"/>
        <v>1</v>
      </c>
      <c r="AK80" s="995" t="str">
        <f t="shared" si="23"/>
        <v>De acuerdo con lo programado</v>
      </c>
      <c r="AL80" s="532"/>
    </row>
    <row r="81" spans="1:38" ht="71.150000000000006" customHeight="1" thickTop="1" thickBot="1">
      <c r="A81" s="258">
        <f t="shared" ref="A81:A143" si="28">A80+1</f>
        <v>67</v>
      </c>
      <c r="B81" s="259">
        <v>12</v>
      </c>
      <c r="C81" s="259">
        <v>0</v>
      </c>
      <c r="D81" s="259">
        <v>0</v>
      </c>
      <c r="E81" s="259" t="s">
        <v>231</v>
      </c>
      <c r="F81" s="260" t="s">
        <v>2411</v>
      </c>
      <c r="G81" s="999" t="s">
        <v>151</v>
      </c>
      <c r="H81" s="999" t="s">
        <v>207</v>
      </c>
      <c r="I81" s="261">
        <v>0</v>
      </c>
      <c r="J81" s="261">
        <v>1</v>
      </c>
      <c r="K81" s="262">
        <f t="shared" si="24"/>
        <v>1</v>
      </c>
      <c r="L81" s="261">
        <v>0</v>
      </c>
      <c r="M81" s="261">
        <v>0</v>
      </c>
      <c r="N81" s="262">
        <f t="shared" si="25"/>
        <v>0</v>
      </c>
      <c r="O81" s="262">
        <f t="shared" si="26"/>
        <v>1</v>
      </c>
      <c r="P81" s="263"/>
      <c r="Q81" s="995" t="s">
        <v>2373</v>
      </c>
      <c r="R81" s="994" t="s">
        <v>2394</v>
      </c>
      <c r="S81" s="261">
        <v>0</v>
      </c>
      <c r="T81" s="533" t="str">
        <f t="shared" si="18"/>
        <v>No hay Programación</v>
      </c>
      <c r="U81" s="995" t="str">
        <f t="shared" si="19"/>
        <v>De acuerdo con lo programado</v>
      </c>
      <c r="V81" s="996"/>
      <c r="W81" s="575">
        <v>1</v>
      </c>
      <c r="X81" s="533">
        <f t="shared" si="27"/>
        <v>1</v>
      </c>
      <c r="Y81" s="995" t="str">
        <f t="shared" si="20"/>
        <v>De acuerdo con lo programado</v>
      </c>
      <c r="Z81" s="997"/>
      <c r="AA81" s="531">
        <v>0</v>
      </c>
      <c r="AB81" s="533" t="str">
        <f t="shared" ref="AB81:AB144" si="29">IF(AA81="","No hay ejecución",IF(AND(L81=0),"No hay Programación", AA81/L81))</f>
        <v>No hay Programación</v>
      </c>
      <c r="AC81" s="995" t="str">
        <f t="shared" si="21"/>
        <v>De acuerdo con lo programado</v>
      </c>
      <c r="AD81" s="998"/>
      <c r="AE81" s="572">
        <v>0</v>
      </c>
      <c r="AF81" s="533" t="str">
        <f t="shared" si="15"/>
        <v>No hay Programación</v>
      </c>
      <c r="AG81" s="995" t="str">
        <f t="shared" si="22"/>
        <v>De acuerdo con lo programado</v>
      </c>
      <c r="AH81" s="532"/>
      <c r="AI81" s="534">
        <f t="shared" si="16"/>
        <v>1</v>
      </c>
      <c r="AJ81" s="535">
        <f t="shared" si="17"/>
        <v>1</v>
      </c>
      <c r="AK81" s="995" t="str">
        <f t="shared" si="23"/>
        <v>De acuerdo con lo programado</v>
      </c>
      <c r="AL81" s="532"/>
    </row>
    <row r="82" spans="1:38" ht="71.150000000000006" customHeight="1" thickTop="1" thickBot="1">
      <c r="A82" s="258">
        <f t="shared" si="28"/>
        <v>68</v>
      </c>
      <c r="B82" s="259">
        <v>12</v>
      </c>
      <c r="C82" s="259">
        <v>0</v>
      </c>
      <c r="D82" s="259">
        <v>0</v>
      </c>
      <c r="E82" s="259" t="s">
        <v>231</v>
      </c>
      <c r="F82" s="260" t="s">
        <v>2411</v>
      </c>
      <c r="G82" s="999" t="s">
        <v>186</v>
      </c>
      <c r="H82" s="999" t="s">
        <v>207</v>
      </c>
      <c r="I82" s="261">
        <v>1</v>
      </c>
      <c r="J82" s="261">
        <v>5</v>
      </c>
      <c r="K82" s="262">
        <f t="shared" si="24"/>
        <v>6</v>
      </c>
      <c r="L82" s="261">
        <v>1</v>
      </c>
      <c r="M82" s="261">
        <v>0</v>
      </c>
      <c r="N82" s="262">
        <f t="shared" si="25"/>
        <v>1</v>
      </c>
      <c r="O82" s="262">
        <f t="shared" si="26"/>
        <v>7</v>
      </c>
      <c r="P82" s="263"/>
      <c r="Q82" s="995" t="s">
        <v>2373</v>
      </c>
      <c r="R82" s="994"/>
      <c r="S82" s="261">
        <v>0</v>
      </c>
      <c r="T82" s="533">
        <f t="shared" si="18"/>
        <v>0</v>
      </c>
      <c r="U82" s="995" t="str">
        <f t="shared" si="19"/>
        <v>En riesgo en cumplimiento</v>
      </c>
      <c r="V82" s="996"/>
      <c r="W82" s="575">
        <v>5</v>
      </c>
      <c r="X82" s="533">
        <f t="shared" si="27"/>
        <v>1</v>
      </c>
      <c r="Y82" s="995" t="str">
        <f t="shared" si="20"/>
        <v>De acuerdo con lo programado</v>
      </c>
      <c r="Z82" s="997"/>
      <c r="AA82" s="531">
        <v>1</v>
      </c>
      <c r="AB82" s="533">
        <f t="shared" si="29"/>
        <v>1</v>
      </c>
      <c r="AC82" s="995" t="str">
        <f t="shared" si="21"/>
        <v>De acuerdo con lo programado</v>
      </c>
      <c r="AD82" s="998"/>
      <c r="AE82" s="572">
        <v>1</v>
      </c>
      <c r="AF82" s="533" t="str">
        <f t="shared" si="15"/>
        <v>No hay Programación</v>
      </c>
      <c r="AG82" s="995" t="str">
        <f t="shared" si="22"/>
        <v>De acuerdo con lo programado</v>
      </c>
      <c r="AH82" s="532"/>
      <c r="AI82" s="534">
        <f t="shared" si="16"/>
        <v>7</v>
      </c>
      <c r="AJ82" s="535">
        <f t="shared" si="17"/>
        <v>1</v>
      </c>
      <c r="AK82" s="995" t="str">
        <f t="shared" si="23"/>
        <v>De acuerdo con lo programado</v>
      </c>
      <c r="AL82" s="532"/>
    </row>
    <row r="83" spans="1:38" ht="71.150000000000006" customHeight="1" thickTop="1" thickBot="1">
      <c r="A83" s="258">
        <f t="shared" si="28"/>
        <v>69</v>
      </c>
      <c r="B83" s="259">
        <v>12</v>
      </c>
      <c r="C83" s="259">
        <v>0</v>
      </c>
      <c r="D83" s="259">
        <v>0</v>
      </c>
      <c r="E83" s="259" t="s">
        <v>231</v>
      </c>
      <c r="F83" s="260" t="s">
        <v>2411</v>
      </c>
      <c r="G83" s="999" t="s">
        <v>159</v>
      </c>
      <c r="H83" s="999" t="s">
        <v>207</v>
      </c>
      <c r="I83" s="261">
        <v>0</v>
      </c>
      <c r="J83" s="261">
        <v>2</v>
      </c>
      <c r="K83" s="262">
        <f t="shared" si="24"/>
        <v>2</v>
      </c>
      <c r="L83" s="261">
        <v>1</v>
      </c>
      <c r="M83" s="261">
        <v>3</v>
      </c>
      <c r="N83" s="262">
        <f t="shared" si="25"/>
        <v>4</v>
      </c>
      <c r="O83" s="262">
        <f t="shared" si="26"/>
        <v>6</v>
      </c>
      <c r="P83" s="263"/>
      <c r="Q83" s="995" t="s">
        <v>2373</v>
      </c>
      <c r="R83" s="994"/>
      <c r="S83" s="261">
        <v>1</v>
      </c>
      <c r="T83" s="533" t="str">
        <f t="shared" si="18"/>
        <v>No hay Programación</v>
      </c>
      <c r="U83" s="995" t="str">
        <f t="shared" si="19"/>
        <v>De acuerdo con lo programado</v>
      </c>
      <c r="V83" s="996"/>
      <c r="W83" s="575">
        <v>6</v>
      </c>
      <c r="X83" s="533">
        <f t="shared" si="27"/>
        <v>3</v>
      </c>
      <c r="Y83" s="995" t="str">
        <f t="shared" si="20"/>
        <v>De acuerdo con lo programado</v>
      </c>
      <c r="Z83" s="997"/>
      <c r="AA83" s="531">
        <v>3</v>
      </c>
      <c r="AB83" s="533">
        <f t="shared" si="29"/>
        <v>3</v>
      </c>
      <c r="AC83" s="995" t="str">
        <f t="shared" si="21"/>
        <v>De acuerdo con lo programado</v>
      </c>
      <c r="AD83" s="998" t="s">
        <v>2467</v>
      </c>
      <c r="AE83" s="572">
        <v>0</v>
      </c>
      <c r="AF83" s="533">
        <f t="shared" si="15"/>
        <v>0</v>
      </c>
      <c r="AG83" s="995" t="str">
        <f t="shared" si="22"/>
        <v>En riesgo en cumplimiento</v>
      </c>
      <c r="AH83" s="532" t="s">
        <v>2458</v>
      </c>
      <c r="AI83" s="534">
        <f t="shared" si="16"/>
        <v>10</v>
      </c>
      <c r="AJ83" s="535">
        <f t="shared" si="17"/>
        <v>1.6666666666666667</v>
      </c>
      <c r="AK83" s="995" t="str">
        <f t="shared" si="23"/>
        <v>De acuerdo con lo programado</v>
      </c>
      <c r="AL83" s="1148"/>
    </row>
    <row r="84" spans="1:38" ht="71.150000000000006" customHeight="1" thickTop="1" thickBot="1">
      <c r="A84" s="258">
        <f t="shared" si="28"/>
        <v>70</v>
      </c>
      <c r="B84" s="259">
        <v>12</v>
      </c>
      <c r="C84" s="259">
        <v>0</v>
      </c>
      <c r="D84" s="259">
        <v>0</v>
      </c>
      <c r="E84" s="259" t="s">
        <v>231</v>
      </c>
      <c r="F84" s="260" t="s">
        <v>2411</v>
      </c>
      <c r="G84" s="999" t="s">
        <v>143</v>
      </c>
      <c r="H84" s="999" t="s">
        <v>203</v>
      </c>
      <c r="I84" s="261">
        <v>0</v>
      </c>
      <c r="J84" s="261">
        <v>0</v>
      </c>
      <c r="K84" s="262">
        <f t="shared" si="24"/>
        <v>0</v>
      </c>
      <c r="L84" s="261">
        <v>0</v>
      </c>
      <c r="M84" s="261">
        <v>1</v>
      </c>
      <c r="N84" s="262">
        <f t="shared" si="25"/>
        <v>1</v>
      </c>
      <c r="O84" s="262">
        <f t="shared" si="26"/>
        <v>1</v>
      </c>
      <c r="P84" s="263"/>
      <c r="Q84" s="995" t="s">
        <v>2373</v>
      </c>
      <c r="R84" s="994" t="s">
        <v>2397</v>
      </c>
      <c r="S84" s="261">
        <v>0</v>
      </c>
      <c r="T84" s="533" t="str">
        <f t="shared" si="18"/>
        <v>No hay Programación</v>
      </c>
      <c r="U84" s="995" t="str">
        <f t="shared" si="19"/>
        <v>De acuerdo con lo programado</v>
      </c>
      <c r="V84" s="996"/>
      <c r="W84" s="575">
        <v>3</v>
      </c>
      <c r="X84" s="533" t="str">
        <f t="shared" si="27"/>
        <v>No hay Programación</v>
      </c>
      <c r="Y84" s="995" t="str">
        <f t="shared" si="20"/>
        <v>De acuerdo con lo programado</v>
      </c>
      <c r="Z84" s="997"/>
      <c r="AA84" s="531">
        <v>0</v>
      </c>
      <c r="AB84" s="533" t="str">
        <f t="shared" si="29"/>
        <v>No hay Programación</v>
      </c>
      <c r="AC84" s="995" t="str">
        <f t="shared" si="21"/>
        <v>De acuerdo con lo programado</v>
      </c>
      <c r="AD84" s="998"/>
      <c r="AE84" s="572">
        <v>0</v>
      </c>
      <c r="AF84" s="533">
        <f t="shared" si="15"/>
        <v>0</v>
      </c>
      <c r="AG84" s="995" t="str">
        <f t="shared" si="22"/>
        <v>En riesgo en cumplimiento</v>
      </c>
      <c r="AH84" s="532" t="s">
        <v>2458</v>
      </c>
      <c r="AI84" s="534">
        <f t="shared" si="16"/>
        <v>3</v>
      </c>
      <c r="AJ84" s="535">
        <f t="shared" si="17"/>
        <v>3</v>
      </c>
      <c r="AK84" s="995" t="str">
        <f t="shared" si="23"/>
        <v>De acuerdo con lo programado</v>
      </c>
      <c r="AL84" s="1148"/>
    </row>
    <row r="85" spans="1:38" ht="71.150000000000006" customHeight="1" thickTop="1" thickBot="1">
      <c r="A85" s="258">
        <f t="shared" si="28"/>
        <v>71</v>
      </c>
      <c r="B85" s="259">
        <v>12</v>
      </c>
      <c r="C85" s="259">
        <v>0</v>
      </c>
      <c r="D85" s="259">
        <v>0</v>
      </c>
      <c r="E85" s="259" t="s">
        <v>231</v>
      </c>
      <c r="F85" s="260" t="s">
        <v>2411</v>
      </c>
      <c r="G85" s="999" t="s">
        <v>178</v>
      </c>
      <c r="H85" s="999" t="s">
        <v>197</v>
      </c>
      <c r="I85" s="261">
        <v>8</v>
      </c>
      <c r="J85" s="261">
        <v>30</v>
      </c>
      <c r="K85" s="262">
        <f t="shared" si="24"/>
        <v>38</v>
      </c>
      <c r="L85" s="261">
        <v>37</v>
      </c>
      <c r="M85" s="261">
        <v>16</v>
      </c>
      <c r="N85" s="262">
        <f t="shared" si="25"/>
        <v>53</v>
      </c>
      <c r="O85" s="262">
        <f t="shared" si="26"/>
        <v>91</v>
      </c>
      <c r="P85" s="263"/>
      <c r="Q85" s="995" t="s">
        <v>2373</v>
      </c>
      <c r="R85" s="994" t="s">
        <v>2406</v>
      </c>
      <c r="S85" s="261">
        <v>0</v>
      </c>
      <c r="T85" s="533">
        <f t="shared" si="18"/>
        <v>0</v>
      </c>
      <c r="U85" s="995" t="str">
        <f t="shared" si="19"/>
        <v>En riesgo en cumplimiento</v>
      </c>
      <c r="V85" s="996"/>
      <c r="W85" s="575">
        <v>30</v>
      </c>
      <c r="X85" s="533">
        <f t="shared" si="27"/>
        <v>1</v>
      </c>
      <c r="Y85" s="995" t="str">
        <f t="shared" si="20"/>
        <v>De acuerdo con lo programado</v>
      </c>
      <c r="Z85" s="997"/>
      <c r="AA85" s="531">
        <v>23</v>
      </c>
      <c r="AB85" s="533">
        <f t="shared" si="29"/>
        <v>0.6216216216216216</v>
      </c>
      <c r="AC85" s="995" t="str">
        <f t="shared" si="21"/>
        <v>Atraso Leve</v>
      </c>
      <c r="AD85" s="998" t="s">
        <v>2468</v>
      </c>
      <c r="AE85" s="572">
        <v>16</v>
      </c>
      <c r="AF85" s="533">
        <f t="shared" si="15"/>
        <v>1</v>
      </c>
      <c r="AG85" s="995" t="str">
        <f t="shared" si="22"/>
        <v>De acuerdo con lo programado</v>
      </c>
      <c r="AH85" s="532"/>
      <c r="AI85" s="534">
        <f t="shared" si="16"/>
        <v>69</v>
      </c>
      <c r="AJ85" s="535">
        <f t="shared" si="17"/>
        <v>0.75824175824175821</v>
      </c>
      <c r="AK85" s="995" t="str">
        <f t="shared" si="23"/>
        <v>Atraso Leve</v>
      </c>
      <c r="AL85" s="532" t="s">
        <v>2468</v>
      </c>
    </row>
    <row r="86" spans="1:38" ht="71.150000000000006" customHeight="1" thickTop="1" thickBot="1">
      <c r="A86" s="258">
        <f t="shared" si="28"/>
        <v>72</v>
      </c>
      <c r="B86" s="259">
        <v>12</v>
      </c>
      <c r="C86" s="259">
        <v>0</v>
      </c>
      <c r="D86" s="259">
        <v>0</v>
      </c>
      <c r="E86" s="259" t="s">
        <v>231</v>
      </c>
      <c r="F86" s="260" t="s">
        <v>2411</v>
      </c>
      <c r="G86" s="999" t="s">
        <v>146</v>
      </c>
      <c r="H86" s="999" t="s">
        <v>206</v>
      </c>
      <c r="I86" s="261">
        <v>0</v>
      </c>
      <c r="J86" s="261">
        <v>1</v>
      </c>
      <c r="K86" s="262">
        <f t="shared" si="24"/>
        <v>1</v>
      </c>
      <c r="L86" s="261">
        <v>1</v>
      </c>
      <c r="M86" s="261">
        <v>0</v>
      </c>
      <c r="N86" s="262">
        <f t="shared" si="25"/>
        <v>1</v>
      </c>
      <c r="O86" s="262">
        <f t="shared" si="26"/>
        <v>2</v>
      </c>
      <c r="P86" s="263"/>
      <c r="Q86" s="995" t="s">
        <v>2373</v>
      </c>
      <c r="R86" s="994"/>
      <c r="S86" s="261">
        <v>0</v>
      </c>
      <c r="T86" s="533" t="str">
        <f t="shared" si="18"/>
        <v>No hay Programación</v>
      </c>
      <c r="U86" s="995" t="str">
        <f t="shared" si="19"/>
        <v>De acuerdo con lo programado</v>
      </c>
      <c r="V86" s="996"/>
      <c r="W86" s="575">
        <v>1</v>
      </c>
      <c r="X86" s="533">
        <f t="shared" si="27"/>
        <v>1</v>
      </c>
      <c r="Y86" s="995" t="str">
        <f t="shared" si="20"/>
        <v>De acuerdo con lo programado</v>
      </c>
      <c r="Z86" s="997"/>
      <c r="AA86" s="531">
        <v>0</v>
      </c>
      <c r="AB86" s="533">
        <f t="shared" si="29"/>
        <v>0</v>
      </c>
      <c r="AC86" s="995" t="str">
        <f t="shared" si="21"/>
        <v>En riesgo en cumplimiento</v>
      </c>
      <c r="AD86" s="998" t="s">
        <v>2469</v>
      </c>
      <c r="AE86" s="572">
        <v>1</v>
      </c>
      <c r="AF86" s="533" t="str">
        <f t="shared" si="15"/>
        <v>No hay Programación</v>
      </c>
      <c r="AG86" s="995" t="str">
        <f t="shared" si="22"/>
        <v>De acuerdo con lo programado</v>
      </c>
      <c r="AH86" s="532"/>
      <c r="AI86" s="534">
        <f t="shared" si="16"/>
        <v>2</v>
      </c>
      <c r="AJ86" s="535">
        <f t="shared" si="17"/>
        <v>1</v>
      </c>
      <c r="AK86" s="995" t="str">
        <f t="shared" si="23"/>
        <v>De acuerdo con lo programado</v>
      </c>
      <c r="AL86" s="532"/>
    </row>
    <row r="87" spans="1:38" ht="71.150000000000006" customHeight="1" thickTop="1" thickBot="1">
      <c r="A87" s="258">
        <f t="shared" si="28"/>
        <v>73</v>
      </c>
      <c r="B87" s="259">
        <v>12</v>
      </c>
      <c r="C87" s="259">
        <v>0</v>
      </c>
      <c r="D87" s="259">
        <v>0</v>
      </c>
      <c r="E87" s="259" t="s">
        <v>235</v>
      </c>
      <c r="F87" s="529" t="s">
        <v>238</v>
      </c>
      <c r="G87" s="992" t="s">
        <v>2436</v>
      </c>
      <c r="H87" s="992" t="s">
        <v>2372</v>
      </c>
      <c r="I87" s="541">
        <v>0</v>
      </c>
      <c r="J87" s="541">
        <v>0</v>
      </c>
      <c r="K87" s="262">
        <f t="shared" si="24"/>
        <v>0</v>
      </c>
      <c r="L87" s="541">
        <v>0</v>
      </c>
      <c r="M87" s="541">
        <v>35</v>
      </c>
      <c r="N87" s="262">
        <f t="shared" si="25"/>
        <v>35</v>
      </c>
      <c r="O87" s="262">
        <f t="shared" si="26"/>
        <v>35</v>
      </c>
      <c r="P87" s="263"/>
      <c r="Q87" s="993" t="s">
        <v>2373</v>
      </c>
      <c r="R87" s="1003" t="s">
        <v>2470</v>
      </c>
      <c r="S87" s="261">
        <v>0</v>
      </c>
      <c r="T87" s="533" t="str">
        <f t="shared" si="18"/>
        <v>No hay Programación</v>
      </c>
      <c r="U87" s="995" t="str">
        <f t="shared" si="19"/>
        <v>De acuerdo con lo programado</v>
      </c>
      <c r="V87" s="996" t="s">
        <v>2374</v>
      </c>
      <c r="W87" s="261">
        <v>0</v>
      </c>
      <c r="X87" s="533" t="str">
        <f t="shared" si="27"/>
        <v>No hay Programación</v>
      </c>
      <c r="Y87" s="995" t="str">
        <f t="shared" si="20"/>
        <v>De acuerdo con lo programado</v>
      </c>
      <c r="Z87" s="997"/>
      <c r="AA87" s="531">
        <v>29</v>
      </c>
      <c r="AB87" s="533" t="str">
        <f t="shared" si="29"/>
        <v>No hay Programación</v>
      </c>
      <c r="AC87" s="995" t="str">
        <f t="shared" si="21"/>
        <v>De acuerdo con lo programado</v>
      </c>
      <c r="AD87" s="998"/>
      <c r="AE87" s="572">
        <v>9</v>
      </c>
      <c r="AF87" s="533">
        <f t="shared" si="15"/>
        <v>0.25714285714285712</v>
      </c>
      <c r="AG87" s="995" t="str">
        <f t="shared" si="22"/>
        <v>En riesgo en cumplimiento</v>
      </c>
      <c r="AH87" s="532" t="s">
        <v>2458</v>
      </c>
      <c r="AI87" s="534">
        <f t="shared" si="16"/>
        <v>38</v>
      </c>
      <c r="AJ87" s="535">
        <f t="shared" si="17"/>
        <v>1.0857142857142856</v>
      </c>
      <c r="AK87" s="995" t="str">
        <f t="shared" si="23"/>
        <v>De acuerdo con lo programado</v>
      </c>
      <c r="AL87" s="532"/>
    </row>
    <row r="88" spans="1:38" ht="71.150000000000006" customHeight="1" thickTop="1" thickBot="1">
      <c r="A88" s="258">
        <f t="shared" si="28"/>
        <v>74</v>
      </c>
      <c r="B88" s="259">
        <v>12</v>
      </c>
      <c r="C88" s="259">
        <v>0</v>
      </c>
      <c r="D88" s="259">
        <v>0</v>
      </c>
      <c r="E88" s="259" t="s">
        <v>235</v>
      </c>
      <c r="F88" s="260" t="s">
        <v>2376</v>
      </c>
      <c r="G88" s="999" t="s">
        <v>175</v>
      </c>
      <c r="H88" s="999" t="s">
        <v>200</v>
      </c>
      <c r="I88" s="261">
        <v>0</v>
      </c>
      <c r="J88" s="261">
        <v>0</v>
      </c>
      <c r="K88" s="262">
        <f t="shared" si="24"/>
        <v>0</v>
      </c>
      <c r="L88" s="261">
        <v>0</v>
      </c>
      <c r="M88" s="261">
        <v>35</v>
      </c>
      <c r="N88" s="262">
        <f t="shared" si="25"/>
        <v>35</v>
      </c>
      <c r="O88" s="262">
        <f t="shared" si="26"/>
        <v>35</v>
      </c>
      <c r="P88" s="263"/>
      <c r="Q88" s="995" t="s">
        <v>2373</v>
      </c>
      <c r="R88" s="994" t="s">
        <v>2377</v>
      </c>
      <c r="S88" s="261">
        <v>30</v>
      </c>
      <c r="T88" s="533" t="str">
        <f t="shared" ref="T88:T145" si="30">IF(S88="","No hay ejecución",IF(AND(I88=0),"No hay Programación", S88/I88))</f>
        <v>No hay Programación</v>
      </c>
      <c r="U88" s="995" t="str">
        <f t="shared" si="19"/>
        <v>De acuerdo con lo programado</v>
      </c>
      <c r="V88" s="996"/>
      <c r="W88" s="261">
        <v>0</v>
      </c>
      <c r="X88" s="533" t="str">
        <f t="shared" si="27"/>
        <v>No hay Programación</v>
      </c>
      <c r="Y88" s="995" t="str">
        <f t="shared" si="20"/>
        <v>De acuerdo con lo programado</v>
      </c>
      <c r="Z88" s="997"/>
      <c r="AA88" s="531">
        <v>0</v>
      </c>
      <c r="AB88" s="533" t="str">
        <f t="shared" si="29"/>
        <v>No hay Programación</v>
      </c>
      <c r="AC88" s="995" t="str">
        <f t="shared" si="21"/>
        <v>De acuerdo con lo programado</v>
      </c>
      <c r="AD88" s="998"/>
      <c r="AE88" s="572">
        <v>11</v>
      </c>
      <c r="AF88" s="533">
        <f t="shared" ref="AF88:AF145" si="31">IF(AE88="","No hay ejecución",IF(AND(M88=0),"No hay Programación", AE88/M88))</f>
        <v>0.31428571428571428</v>
      </c>
      <c r="AG88" s="995" t="str">
        <f t="shared" si="22"/>
        <v>En riesgo en cumplimiento</v>
      </c>
      <c r="AH88" s="532" t="s">
        <v>2458</v>
      </c>
      <c r="AI88" s="534">
        <f t="shared" ref="AI88:AI145" si="32">AE88+AA88+W88+S88</f>
        <v>41</v>
      </c>
      <c r="AJ88" s="535">
        <f t="shared" ref="AJ88:AJ145" si="33">IF(AI88="","No hay ejecución",IF(AND(O88=0),"No hay Programación", AI88/O88))</f>
        <v>1.1714285714285715</v>
      </c>
      <c r="AK88" s="995" t="str">
        <f t="shared" si="23"/>
        <v>De acuerdo con lo programado</v>
      </c>
      <c r="AL88" s="532" t="s">
        <v>2471</v>
      </c>
    </row>
    <row r="89" spans="1:38" ht="71.150000000000006" customHeight="1" thickTop="1" thickBot="1">
      <c r="A89" s="258">
        <f t="shared" si="28"/>
        <v>75</v>
      </c>
      <c r="B89" s="259">
        <v>12</v>
      </c>
      <c r="C89" s="259">
        <v>0</v>
      </c>
      <c r="D89" s="259">
        <v>0</v>
      </c>
      <c r="E89" s="259" t="s">
        <v>235</v>
      </c>
      <c r="F89" s="260" t="s">
        <v>2379</v>
      </c>
      <c r="G89" s="999" t="s">
        <v>135</v>
      </c>
      <c r="H89" s="999" t="s">
        <v>196</v>
      </c>
      <c r="I89" s="261">
        <v>35</v>
      </c>
      <c r="J89" s="261">
        <v>0</v>
      </c>
      <c r="K89" s="262">
        <f t="shared" si="24"/>
        <v>35</v>
      </c>
      <c r="L89" s="261">
        <v>0</v>
      </c>
      <c r="M89" s="261">
        <v>0</v>
      </c>
      <c r="N89" s="262">
        <f t="shared" si="25"/>
        <v>0</v>
      </c>
      <c r="O89" s="262">
        <f t="shared" si="26"/>
        <v>35</v>
      </c>
      <c r="P89" s="263"/>
      <c r="Q89" s="995" t="s">
        <v>2373</v>
      </c>
      <c r="R89" s="994"/>
      <c r="S89" s="261">
        <v>19</v>
      </c>
      <c r="T89" s="533">
        <f t="shared" si="30"/>
        <v>0.54285714285714282</v>
      </c>
      <c r="U89" s="995" t="str">
        <f t="shared" si="19"/>
        <v>Atraso Leve</v>
      </c>
      <c r="V89" s="996"/>
      <c r="W89" s="261">
        <v>0</v>
      </c>
      <c r="X89" s="533" t="str">
        <f t="shared" si="27"/>
        <v>No hay Programación</v>
      </c>
      <c r="Y89" s="995" t="str">
        <f t="shared" si="20"/>
        <v>De acuerdo con lo programado</v>
      </c>
      <c r="Z89" s="997"/>
      <c r="AA89" s="531">
        <v>0</v>
      </c>
      <c r="AB89" s="533" t="str">
        <f t="shared" si="29"/>
        <v>No hay Programación</v>
      </c>
      <c r="AC89" s="995" t="str">
        <f t="shared" si="21"/>
        <v>De acuerdo con lo programado</v>
      </c>
      <c r="AD89" s="998"/>
      <c r="AE89" s="572">
        <v>10</v>
      </c>
      <c r="AF89" s="533" t="str">
        <f t="shared" si="31"/>
        <v>No hay Programación</v>
      </c>
      <c r="AG89" s="995" t="str">
        <f t="shared" si="22"/>
        <v>De acuerdo con lo programado</v>
      </c>
      <c r="AH89" s="532"/>
      <c r="AI89" s="534">
        <f t="shared" si="32"/>
        <v>29</v>
      </c>
      <c r="AJ89" s="535">
        <f t="shared" si="33"/>
        <v>0.82857142857142863</v>
      </c>
      <c r="AK89" s="995" t="str">
        <f t="shared" si="23"/>
        <v>Atraso Leve</v>
      </c>
      <c r="AL89" s="532" t="s">
        <v>2472</v>
      </c>
    </row>
    <row r="90" spans="1:38" ht="71.150000000000006" customHeight="1" thickTop="1" thickBot="1">
      <c r="A90" s="258">
        <f t="shared" si="28"/>
        <v>76</v>
      </c>
      <c r="B90" s="259">
        <v>12</v>
      </c>
      <c r="C90" s="259">
        <v>0</v>
      </c>
      <c r="D90" s="259">
        <v>0</v>
      </c>
      <c r="E90" s="259" t="s">
        <v>235</v>
      </c>
      <c r="F90" s="260" t="s">
        <v>2411</v>
      </c>
      <c r="G90" s="999" t="s">
        <v>187</v>
      </c>
      <c r="H90" s="999" t="s">
        <v>204</v>
      </c>
      <c r="I90" s="261">
        <v>16</v>
      </c>
      <c r="J90" s="261">
        <v>28</v>
      </c>
      <c r="K90" s="262">
        <f t="shared" si="24"/>
        <v>44</v>
      </c>
      <c r="L90" s="261">
        <v>24</v>
      </c>
      <c r="M90" s="261">
        <v>23</v>
      </c>
      <c r="N90" s="262">
        <f t="shared" si="25"/>
        <v>47</v>
      </c>
      <c r="O90" s="262">
        <f t="shared" si="26"/>
        <v>91</v>
      </c>
      <c r="P90" s="263"/>
      <c r="Q90" s="995" t="s">
        <v>2373</v>
      </c>
      <c r="R90" s="994"/>
      <c r="S90" s="261">
        <v>5</v>
      </c>
      <c r="T90" s="533">
        <f t="shared" si="30"/>
        <v>0.3125</v>
      </c>
      <c r="U90" s="995" t="str">
        <f t="shared" si="19"/>
        <v>En riesgo en cumplimiento</v>
      </c>
      <c r="V90" s="996"/>
      <c r="W90" s="575">
        <v>26</v>
      </c>
      <c r="X90" s="533">
        <f t="shared" si="27"/>
        <v>0.9285714285714286</v>
      </c>
      <c r="Y90" s="995" t="str">
        <f t="shared" si="20"/>
        <v>De acuerdo con lo programado</v>
      </c>
      <c r="Z90" s="997"/>
      <c r="AA90" s="531">
        <v>17</v>
      </c>
      <c r="AB90" s="533">
        <f t="shared" si="29"/>
        <v>0.70833333333333337</v>
      </c>
      <c r="AC90" s="995" t="str">
        <f t="shared" si="21"/>
        <v>Atraso Leve</v>
      </c>
      <c r="AD90" s="998" t="s">
        <v>2472</v>
      </c>
      <c r="AE90" s="572">
        <v>23</v>
      </c>
      <c r="AF90" s="533">
        <f t="shared" si="31"/>
        <v>1</v>
      </c>
      <c r="AG90" s="995" t="str">
        <f t="shared" si="22"/>
        <v>De acuerdo con lo programado</v>
      </c>
      <c r="AH90" s="532"/>
      <c r="AI90" s="534">
        <f t="shared" si="32"/>
        <v>71</v>
      </c>
      <c r="AJ90" s="535">
        <f t="shared" si="33"/>
        <v>0.78021978021978022</v>
      </c>
      <c r="AK90" s="995" t="str">
        <f t="shared" si="23"/>
        <v>Atraso Leve</v>
      </c>
      <c r="AL90" s="532" t="s">
        <v>2472</v>
      </c>
    </row>
    <row r="91" spans="1:38" ht="71.150000000000006" customHeight="1" thickTop="1" thickBot="1">
      <c r="A91" s="258">
        <f t="shared" si="28"/>
        <v>77</v>
      </c>
      <c r="B91" s="259">
        <v>12</v>
      </c>
      <c r="C91" s="259">
        <v>0</v>
      </c>
      <c r="D91" s="259">
        <v>0</v>
      </c>
      <c r="E91" s="259" t="s">
        <v>235</v>
      </c>
      <c r="F91" s="260" t="s">
        <v>2411</v>
      </c>
      <c r="G91" s="999" t="s">
        <v>173</v>
      </c>
      <c r="H91" s="999" t="s">
        <v>194</v>
      </c>
      <c r="I91" s="261">
        <v>0</v>
      </c>
      <c r="J91" s="261">
        <v>2</v>
      </c>
      <c r="K91" s="262">
        <f t="shared" si="24"/>
        <v>2</v>
      </c>
      <c r="L91" s="261">
        <v>1</v>
      </c>
      <c r="M91" s="261">
        <v>0</v>
      </c>
      <c r="N91" s="262">
        <f t="shared" si="25"/>
        <v>1</v>
      </c>
      <c r="O91" s="262">
        <f t="shared" si="26"/>
        <v>3</v>
      </c>
      <c r="P91" s="263"/>
      <c r="Q91" s="995" t="s">
        <v>2373</v>
      </c>
      <c r="R91" s="994" t="s">
        <v>2473</v>
      </c>
      <c r="S91" s="261">
        <v>0</v>
      </c>
      <c r="T91" s="533" t="str">
        <f t="shared" si="30"/>
        <v>No hay Programación</v>
      </c>
      <c r="U91" s="995" t="str">
        <f t="shared" si="19"/>
        <v>De acuerdo con lo programado</v>
      </c>
      <c r="V91" s="996"/>
      <c r="W91" s="575">
        <v>2</v>
      </c>
      <c r="X91" s="533">
        <f t="shared" si="27"/>
        <v>1</v>
      </c>
      <c r="Y91" s="995" t="str">
        <f t="shared" si="20"/>
        <v>De acuerdo con lo programado</v>
      </c>
      <c r="Z91" s="997"/>
      <c r="AA91" s="531">
        <v>0</v>
      </c>
      <c r="AB91" s="533">
        <f t="shared" si="29"/>
        <v>0</v>
      </c>
      <c r="AC91" s="995" t="str">
        <f t="shared" si="21"/>
        <v>En riesgo en cumplimiento</v>
      </c>
      <c r="AD91" s="998" t="s">
        <v>2474</v>
      </c>
      <c r="AE91" s="572">
        <v>1</v>
      </c>
      <c r="AF91" s="533" t="str">
        <f t="shared" si="31"/>
        <v>No hay Programación</v>
      </c>
      <c r="AG91" s="995" t="str">
        <f t="shared" si="22"/>
        <v>De acuerdo con lo programado</v>
      </c>
      <c r="AH91" s="532"/>
      <c r="AI91" s="534">
        <f t="shared" si="32"/>
        <v>3</v>
      </c>
      <c r="AJ91" s="535">
        <f t="shared" si="33"/>
        <v>1</v>
      </c>
      <c r="AK91" s="995" t="str">
        <f t="shared" si="23"/>
        <v>De acuerdo con lo programado</v>
      </c>
      <c r="AL91" s="532"/>
    </row>
    <row r="92" spans="1:38" ht="71.150000000000006" customHeight="1" thickTop="1" thickBot="1">
      <c r="A92" s="258">
        <f t="shared" si="28"/>
        <v>78</v>
      </c>
      <c r="B92" s="259">
        <v>12</v>
      </c>
      <c r="C92" s="259">
        <v>0</v>
      </c>
      <c r="D92" s="259">
        <v>0</v>
      </c>
      <c r="E92" s="259" t="s">
        <v>235</v>
      </c>
      <c r="F92" s="260" t="s">
        <v>2411</v>
      </c>
      <c r="G92" s="999" t="s">
        <v>180</v>
      </c>
      <c r="H92" s="999" t="s">
        <v>195</v>
      </c>
      <c r="I92" s="261">
        <v>3</v>
      </c>
      <c r="J92" s="261">
        <v>0</v>
      </c>
      <c r="K92" s="262">
        <f t="shared" si="24"/>
        <v>3</v>
      </c>
      <c r="L92" s="261">
        <v>1</v>
      </c>
      <c r="M92" s="261">
        <v>3</v>
      </c>
      <c r="N92" s="262">
        <f t="shared" si="25"/>
        <v>4</v>
      </c>
      <c r="O92" s="262">
        <f t="shared" si="26"/>
        <v>7</v>
      </c>
      <c r="P92" s="263"/>
      <c r="Q92" s="995" t="s">
        <v>2373</v>
      </c>
      <c r="R92" s="994" t="s">
        <v>2475</v>
      </c>
      <c r="S92" s="261">
        <v>3</v>
      </c>
      <c r="T92" s="533">
        <f t="shared" si="30"/>
        <v>1</v>
      </c>
      <c r="U92" s="995" t="str">
        <f t="shared" si="19"/>
        <v>De acuerdo con lo programado</v>
      </c>
      <c r="V92" s="996"/>
      <c r="W92" s="575">
        <v>0</v>
      </c>
      <c r="X92" s="533" t="str">
        <f t="shared" si="27"/>
        <v>No hay Programación</v>
      </c>
      <c r="Y92" s="995" t="str">
        <f t="shared" si="20"/>
        <v>De acuerdo con lo programado</v>
      </c>
      <c r="Z92" s="997"/>
      <c r="AA92" s="531">
        <v>1</v>
      </c>
      <c r="AB92" s="533">
        <f t="shared" si="29"/>
        <v>1</v>
      </c>
      <c r="AC92" s="995" t="str">
        <f t="shared" si="21"/>
        <v>De acuerdo con lo programado</v>
      </c>
      <c r="AD92" s="998"/>
      <c r="AE92" s="572">
        <v>3</v>
      </c>
      <c r="AF92" s="533">
        <f t="shared" si="31"/>
        <v>1</v>
      </c>
      <c r="AG92" s="995" t="str">
        <f t="shared" si="22"/>
        <v>De acuerdo con lo programado</v>
      </c>
      <c r="AH92" s="532"/>
      <c r="AI92" s="534">
        <f t="shared" si="32"/>
        <v>7</v>
      </c>
      <c r="AJ92" s="535">
        <f t="shared" si="33"/>
        <v>1</v>
      </c>
      <c r="AK92" s="995" t="str">
        <f t="shared" si="23"/>
        <v>De acuerdo con lo programado</v>
      </c>
      <c r="AL92" s="532"/>
    </row>
    <row r="93" spans="1:38" ht="71.150000000000006" customHeight="1" thickTop="1" thickBot="1">
      <c r="A93" s="258">
        <f t="shared" si="28"/>
        <v>79</v>
      </c>
      <c r="B93" s="259">
        <v>12</v>
      </c>
      <c r="C93" s="259">
        <v>0</v>
      </c>
      <c r="D93" s="259">
        <v>0</v>
      </c>
      <c r="E93" s="259" t="s">
        <v>235</v>
      </c>
      <c r="F93" s="260" t="s">
        <v>2411</v>
      </c>
      <c r="G93" s="999" t="s">
        <v>151</v>
      </c>
      <c r="H93" s="999" t="s">
        <v>207</v>
      </c>
      <c r="I93" s="261">
        <v>0</v>
      </c>
      <c r="J93" s="261">
        <v>3</v>
      </c>
      <c r="K93" s="262">
        <f t="shared" si="24"/>
        <v>3</v>
      </c>
      <c r="L93" s="261">
        <v>2</v>
      </c>
      <c r="M93" s="261">
        <v>0</v>
      </c>
      <c r="N93" s="262">
        <f t="shared" si="25"/>
        <v>2</v>
      </c>
      <c r="O93" s="262">
        <f t="shared" si="26"/>
        <v>5</v>
      </c>
      <c r="P93" s="263"/>
      <c r="Q93" s="995" t="s">
        <v>2373</v>
      </c>
      <c r="R93" s="994" t="s">
        <v>2391</v>
      </c>
      <c r="S93" s="261">
        <v>0</v>
      </c>
      <c r="T93" s="533" t="str">
        <f t="shared" si="30"/>
        <v>No hay Programación</v>
      </c>
      <c r="U93" s="995" t="str">
        <f t="shared" si="19"/>
        <v>De acuerdo con lo programado</v>
      </c>
      <c r="V93" s="996"/>
      <c r="W93" s="575">
        <v>3</v>
      </c>
      <c r="X93" s="533">
        <f t="shared" si="27"/>
        <v>1</v>
      </c>
      <c r="Y93" s="995" t="str">
        <f t="shared" si="20"/>
        <v>De acuerdo con lo programado</v>
      </c>
      <c r="Z93" s="997"/>
      <c r="AA93" s="531">
        <v>0</v>
      </c>
      <c r="AB93" s="533">
        <f t="shared" si="29"/>
        <v>0</v>
      </c>
      <c r="AC93" s="995" t="str">
        <f t="shared" si="21"/>
        <v>En riesgo en cumplimiento</v>
      </c>
      <c r="AD93" s="998" t="s">
        <v>2474</v>
      </c>
      <c r="AE93" s="572">
        <v>2</v>
      </c>
      <c r="AF93" s="533" t="str">
        <f t="shared" si="31"/>
        <v>No hay Programación</v>
      </c>
      <c r="AG93" s="995" t="str">
        <f t="shared" si="22"/>
        <v>De acuerdo con lo programado</v>
      </c>
      <c r="AH93" s="532"/>
      <c r="AI93" s="534">
        <f t="shared" si="32"/>
        <v>5</v>
      </c>
      <c r="AJ93" s="535">
        <f t="shared" si="33"/>
        <v>1</v>
      </c>
      <c r="AK93" s="995" t="str">
        <f t="shared" si="23"/>
        <v>De acuerdo con lo programado</v>
      </c>
      <c r="AL93" s="532"/>
    </row>
    <row r="94" spans="1:38" ht="71.150000000000006" customHeight="1" thickTop="1" thickBot="1">
      <c r="A94" s="258">
        <f t="shared" si="28"/>
        <v>80</v>
      </c>
      <c r="B94" s="259">
        <v>12</v>
      </c>
      <c r="C94" s="259">
        <v>0</v>
      </c>
      <c r="D94" s="259">
        <v>0</v>
      </c>
      <c r="E94" s="259" t="s">
        <v>235</v>
      </c>
      <c r="F94" s="260" t="s">
        <v>2411</v>
      </c>
      <c r="G94" s="999" t="s">
        <v>163</v>
      </c>
      <c r="H94" s="999" t="s">
        <v>207</v>
      </c>
      <c r="I94" s="261">
        <v>0</v>
      </c>
      <c r="J94" s="261">
        <v>0</v>
      </c>
      <c r="K94" s="262">
        <f t="shared" si="24"/>
        <v>0</v>
      </c>
      <c r="L94" s="261">
        <v>0</v>
      </c>
      <c r="M94" s="261">
        <v>1</v>
      </c>
      <c r="N94" s="262">
        <f t="shared" si="25"/>
        <v>1</v>
      </c>
      <c r="O94" s="262">
        <f t="shared" si="26"/>
        <v>1</v>
      </c>
      <c r="P94" s="263"/>
      <c r="Q94" s="995" t="s">
        <v>2373</v>
      </c>
      <c r="R94" s="994"/>
      <c r="S94" s="261">
        <v>0</v>
      </c>
      <c r="T94" s="533" t="str">
        <f t="shared" si="30"/>
        <v>No hay Programación</v>
      </c>
      <c r="U94" s="995" t="str">
        <f t="shared" si="19"/>
        <v>De acuerdo con lo programado</v>
      </c>
      <c r="V94" s="996"/>
      <c r="W94" s="575"/>
      <c r="X94" s="533" t="str">
        <f t="shared" si="27"/>
        <v>No hay ejecución</v>
      </c>
      <c r="Y94" s="995" t="str">
        <f t="shared" si="20"/>
        <v>NA</v>
      </c>
      <c r="Z94" s="997"/>
      <c r="AA94" s="531">
        <v>0</v>
      </c>
      <c r="AB94" s="533" t="str">
        <f t="shared" si="29"/>
        <v>No hay Programación</v>
      </c>
      <c r="AC94" s="995" t="str">
        <f t="shared" si="21"/>
        <v>De acuerdo con lo programado</v>
      </c>
      <c r="AD94" s="998"/>
      <c r="AE94" s="572">
        <v>1</v>
      </c>
      <c r="AF94" s="533">
        <f t="shared" si="31"/>
        <v>1</v>
      </c>
      <c r="AG94" s="995" t="str">
        <f t="shared" si="22"/>
        <v>De acuerdo con lo programado</v>
      </c>
      <c r="AH94" s="532"/>
      <c r="AI94" s="534">
        <f t="shared" si="32"/>
        <v>1</v>
      </c>
      <c r="AJ94" s="535">
        <f t="shared" si="33"/>
        <v>1</v>
      </c>
      <c r="AK94" s="995" t="str">
        <f t="shared" si="23"/>
        <v>De acuerdo con lo programado</v>
      </c>
      <c r="AL94" s="532"/>
    </row>
    <row r="95" spans="1:38" ht="71.150000000000006" customHeight="1" thickTop="1" thickBot="1">
      <c r="A95" s="258">
        <f t="shared" si="28"/>
        <v>81</v>
      </c>
      <c r="B95" s="259">
        <v>12</v>
      </c>
      <c r="C95" s="259">
        <v>0</v>
      </c>
      <c r="D95" s="259">
        <v>0</v>
      </c>
      <c r="E95" s="259" t="s">
        <v>235</v>
      </c>
      <c r="F95" s="260" t="s">
        <v>2411</v>
      </c>
      <c r="G95" s="999" t="s">
        <v>151</v>
      </c>
      <c r="H95" s="999" t="s">
        <v>207</v>
      </c>
      <c r="I95" s="261">
        <v>0</v>
      </c>
      <c r="J95" s="261">
        <v>0</v>
      </c>
      <c r="K95" s="262">
        <f t="shared" si="24"/>
        <v>0</v>
      </c>
      <c r="L95" s="261">
        <v>1</v>
      </c>
      <c r="M95" s="261">
        <v>0</v>
      </c>
      <c r="N95" s="262">
        <f t="shared" si="25"/>
        <v>1</v>
      </c>
      <c r="O95" s="262">
        <f t="shared" si="26"/>
        <v>1</v>
      </c>
      <c r="P95" s="263"/>
      <c r="Q95" s="995" t="s">
        <v>2373</v>
      </c>
      <c r="R95" s="994" t="s">
        <v>2394</v>
      </c>
      <c r="S95" s="261">
        <v>0</v>
      </c>
      <c r="T95" s="533" t="str">
        <f t="shared" si="30"/>
        <v>No hay Programación</v>
      </c>
      <c r="U95" s="995" t="str">
        <f t="shared" si="19"/>
        <v>De acuerdo con lo programado</v>
      </c>
      <c r="V95" s="996"/>
      <c r="W95" s="575">
        <v>0</v>
      </c>
      <c r="X95" s="533" t="str">
        <f t="shared" si="27"/>
        <v>No hay Programación</v>
      </c>
      <c r="Y95" s="995" t="str">
        <f t="shared" si="20"/>
        <v>De acuerdo con lo programado</v>
      </c>
      <c r="Z95" s="997"/>
      <c r="AA95" s="531">
        <v>1</v>
      </c>
      <c r="AB95" s="533">
        <f t="shared" si="29"/>
        <v>1</v>
      </c>
      <c r="AC95" s="995" t="str">
        <f t="shared" si="21"/>
        <v>De acuerdo con lo programado</v>
      </c>
      <c r="AD95" s="998"/>
      <c r="AE95" s="572">
        <v>0</v>
      </c>
      <c r="AF95" s="533" t="str">
        <f t="shared" si="31"/>
        <v>No hay Programación</v>
      </c>
      <c r="AG95" s="995" t="str">
        <f t="shared" si="22"/>
        <v>De acuerdo con lo programado</v>
      </c>
      <c r="AH95" s="532"/>
      <c r="AI95" s="534">
        <f t="shared" si="32"/>
        <v>1</v>
      </c>
      <c r="AJ95" s="535">
        <f t="shared" si="33"/>
        <v>1</v>
      </c>
      <c r="AK95" s="995" t="str">
        <f t="shared" si="23"/>
        <v>De acuerdo con lo programado</v>
      </c>
      <c r="AL95" s="532"/>
    </row>
    <row r="96" spans="1:38" ht="71.150000000000006" customHeight="1" thickTop="1" thickBot="1">
      <c r="A96" s="258">
        <f t="shared" si="28"/>
        <v>82</v>
      </c>
      <c r="B96" s="259">
        <v>12</v>
      </c>
      <c r="C96" s="259">
        <v>0</v>
      </c>
      <c r="D96" s="259">
        <v>0</v>
      </c>
      <c r="E96" s="259" t="s">
        <v>235</v>
      </c>
      <c r="F96" s="260" t="s">
        <v>2411</v>
      </c>
      <c r="G96" s="999" t="s">
        <v>186</v>
      </c>
      <c r="H96" s="999" t="s">
        <v>207</v>
      </c>
      <c r="I96" s="261">
        <v>0</v>
      </c>
      <c r="J96" s="261">
        <v>2</v>
      </c>
      <c r="K96" s="262">
        <f t="shared" si="24"/>
        <v>2</v>
      </c>
      <c r="L96" s="261">
        <v>0</v>
      </c>
      <c r="M96" s="261">
        <v>0</v>
      </c>
      <c r="N96" s="262">
        <f t="shared" si="25"/>
        <v>0</v>
      </c>
      <c r="O96" s="262">
        <f t="shared" si="26"/>
        <v>2</v>
      </c>
      <c r="P96" s="263"/>
      <c r="Q96" s="995" t="s">
        <v>2373</v>
      </c>
      <c r="R96" s="994"/>
      <c r="S96" s="261">
        <v>0</v>
      </c>
      <c r="T96" s="533" t="str">
        <f t="shared" si="30"/>
        <v>No hay Programación</v>
      </c>
      <c r="U96" s="995" t="str">
        <f t="shared" si="19"/>
        <v>De acuerdo con lo programado</v>
      </c>
      <c r="V96" s="996"/>
      <c r="W96" s="575">
        <v>1</v>
      </c>
      <c r="X96" s="533">
        <f t="shared" si="27"/>
        <v>0.5</v>
      </c>
      <c r="Y96" s="995" t="str">
        <f t="shared" si="20"/>
        <v>Atraso Leve</v>
      </c>
      <c r="Z96" s="997"/>
      <c r="AA96" s="531">
        <v>0</v>
      </c>
      <c r="AB96" s="533" t="str">
        <f t="shared" si="29"/>
        <v>No hay Programación</v>
      </c>
      <c r="AC96" s="995" t="str">
        <f t="shared" si="21"/>
        <v>De acuerdo con lo programado</v>
      </c>
      <c r="AD96" s="998"/>
      <c r="AE96" s="572">
        <v>1</v>
      </c>
      <c r="AF96" s="533" t="str">
        <f t="shared" si="31"/>
        <v>No hay Programación</v>
      </c>
      <c r="AG96" s="995" t="str">
        <f t="shared" si="22"/>
        <v>De acuerdo con lo programado</v>
      </c>
      <c r="AH96" s="532"/>
      <c r="AI96" s="534">
        <f t="shared" si="32"/>
        <v>2</v>
      </c>
      <c r="AJ96" s="535">
        <f t="shared" si="33"/>
        <v>1</v>
      </c>
      <c r="AK96" s="995" t="str">
        <f t="shared" si="23"/>
        <v>De acuerdo con lo programado</v>
      </c>
      <c r="AL96" s="532"/>
    </row>
    <row r="97" spans="1:38" ht="71.150000000000006" customHeight="1" thickTop="1" thickBot="1">
      <c r="A97" s="258">
        <f t="shared" si="28"/>
        <v>83</v>
      </c>
      <c r="B97" s="259">
        <v>12</v>
      </c>
      <c r="C97" s="259">
        <v>0</v>
      </c>
      <c r="D97" s="259">
        <v>0</v>
      </c>
      <c r="E97" s="259" t="s">
        <v>235</v>
      </c>
      <c r="F97" s="260" t="s">
        <v>2411</v>
      </c>
      <c r="G97" s="999" t="s">
        <v>159</v>
      </c>
      <c r="H97" s="999" t="s">
        <v>207</v>
      </c>
      <c r="I97" s="261">
        <v>0</v>
      </c>
      <c r="J97" s="261">
        <v>1</v>
      </c>
      <c r="K97" s="262">
        <f t="shared" si="24"/>
        <v>1</v>
      </c>
      <c r="L97" s="261">
        <v>0</v>
      </c>
      <c r="M97" s="261">
        <v>0</v>
      </c>
      <c r="N97" s="262">
        <f t="shared" si="25"/>
        <v>0</v>
      </c>
      <c r="O97" s="262">
        <f t="shared" si="26"/>
        <v>1</v>
      </c>
      <c r="P97" s="263"/>
      <c r="Q97" s="995" t="s">
        <v>2373</v>
      </c>
      <c r="R97" s="994"/>
      <c r="S97" s="261">
        <v>0</v>
      </c>
      <c r="T97" s="533" t="str">
        <f t="shared" si="30"/>
        <v>No hay Programación</v>
      </c>
      <c r="U97" s="995" t="str">
        <f t="shared" si="19"/>
        <v>De acuerdo con lo programado</v>
      </c>
      <c r="V97" s="996"/>
      <c r="W97" s="575">
        <v>1</v>
      </c>
      <c r="X97" s="533">
        <f t="shared" si="27"/>
        <v>1</v>
      </c>
      <c r="Y97" s="995" t="str">
        <f t="shared" si="20"/>
        <v>De acuerdo con lo programado</v>
      </c>
      <c r="Z97" s="997"/>
      <c r="AA97" s="531">
        <v>0</v>
      </c>
      <c r="AB97" s="533" t="str">
        <f t="shared" si="29"/>
        <v>No hay Programación</v>
      </c>
      <c r="AC97" s="995" t="str">
        <f t="shared" si="21"/>
        <v>De acuerdo con lo programado</v>
      </c>
      <c r="AD97" s="998"/>
      <c r="AE97" s="572">
        <v>0</v>
      </c>
      <c r="AF97" s="533" t="str">
        <f t="shared" si="31"/>
        <v>No hay Programación</v>
      </c>
      <c r="AG97" s="995" t="str">
        <f t="shared" si="22"/>
        <v>De acuerdo con lo programado</v>
      </c>
      <c r="AH97" s="532"/>
      <c r="AI97" s="534">
        <f t="shared" si="32"/>
        <v>1</v>
      </c>
      <c r="AJ97" s="535">
        <f t="shared" si="33"/>
        <v>1</v>
      </c>
      <c r="AK97" s="995" t="str">
        <f t="shared" si="23"/>
        <v>De acuerdo con lo programado</v>
      </c>
      <c r="AL97" s="532"/>
    </row>
    <row r="98" spans="1:38" ht="71.150000000000006" customHeight="1" thickTop="1" thickBot="1">
      <c r="A98" s="258">
        <f t="shared" si="28"/>
        <v>84</v>
      </c>
      <c r="B98" s="259">
        <v>12</v>
      </c>
      <c r="C98" s="259">
        <v>0</v>
      </c>
      <c r="D98" s="259">
        <v>0</v>
      </c>
      <c r="E98" s="259" t="s">
        <v>235</v>
      </c>
      <c r="F98" s="260" t="s">
        <v>2217</v>
      </c>
      <c r="G98" s="999" t="s">
        <v>186</v>
      </c>
      <c r="H98" s="999" t="s">
        <v>207</v>
      </c>
      <c r="I98" s="261">
        <v>2</v>
      </c>
      <c r="J98" s="261">
        <v>1</v>
      </c>
      <c r="K98" s="262">
        <f t="shared" si="24"/>
        <v>3</v>
      </c>
      <c r="L98" s="261">
        <v>1</v>
      </c>
      <c r="M98" s="261">
        <v>0</v>
      </c>
      <c r="N98" s="262">
        <f t="shared" si="25"/>
        <v>1</v>
      </c>
      <c r="O98" s="262">
        <f t="shared" si="26"/>
        <v>4</v>
      </c>
      <c r="P98" s="263"/>
      <c r="Q98" s="995" t="s">
        <v>2373</v>
      </c>
      <c r="R98" s="994" t="s">
        <v>2406</v>
      </c>
      <c r="S98" s="261">
        <v>0</v>
      </c>
      <c r="T98" s="533">
        <f t="shared" si="30"/>
        <v>0</v>
      </c>
      <c r="U98" s="995" t="str">
        <f t="shared" si="19"/>
        <v>En riesgo en cumplimiento</v>
      </c>
      <c r="V98" s="996"/>
      <c r="W98" s="575">
        <v>2</v>
      </c>
      <c r="X98" s="533">
        <f t="shared" si="27"/>
        <v>2</v>
      </c>
      <c r="Y98" s="995" t="str">
        <f t="shared" si="20"/>
        <v>De acuerdo con lo programado</v>
      </c>
      <c r="Z98" s="997" t="s">
        <v>2476</v>
      </c>
      <c r="AA98" s="531">
        <v>1</v>
      </c>
      <c r="AB98" s="533">
        <f t="shared" si="29"/>
        <v>1</v>
      </c>
      <c r="AC98" s="995" t="str">
        <f t="shared" si="21"/>
        <v>De acuerdo con lo programado</v>
      </c>
      <c r="AD98" s="998"/>
      <c r="AE98" s="572">
        <v>0</v>
      </c>
      <c r="AF98" s="533" t="str">
        <f t="shared" si="31"/>
        <v>No hay Programación</v>
      </c>
      <c r="AG98" s="995" t="str">
        <f t="shared" si="22"/>
        <v>De acuerdo con lo programado</v>
      </c>
      <c r="AH98" s="532"/>
      <c r="AI98" s="534">
        <f t="shared" si="32"/>
        <v>3</v>
      </c>
      <c r="AJ98" s="535">
        <f t="shared" si="33"/>
        <v>0.75</v>
      </c>
      <c r="AK98" s="995" t="str">
        <f t="shared" si="23"/>
        <v>Atraso Leve</v>
      </c>
      <c r="AL98" s="532" t="s">
        <v>2472</v>
      </c>
    </row>
    <row r="99" spans="1:38" ht="71.150000000000006" customHeight="1" thickTop="1" thickBot="1">
      <c r="A99" s="258">
        <f t="shared" si="28"/>
        <v>85</v>
      </c>
      <c r="B99" s="259">
        <v>12</v>
      </c>
      <c r="C99" s="259">
        <v>0</v>
      </c>
      <c r="D99" s="259">
        <v>0</v>
      </c>
      <c r="E99" s="259" t="s">
        <v>235</v>
      </c>
      <c r="F99" s="260" t="s">
        <v>2217</v>
      </c>
      <c r="G99" s="999" t="s">
        <v>159</v>
      </c>
      <c r="H99" s="999" t="s">
        <v>207</v>
      </c>
      <c r="I99" s="261">
        <v>1</v>
      </c>
      <c r="J99" s="261">
        <v>2</v>
      </c>
      <c r="K99" s="262">
        <f t="shared" si="24"/>
        <v>3</v>
      </c>
      <c r="L99" s="261">
        <v>0</v>
      </c>
      <c r="M99" s="261">
        <v>0</v>
      </c>
      <c r="N99" s="262">
        <f t="shared" si="25"/>
        <v>0</v>
      </c>
      <c r="O99" s="262">
        <f t="shared" si="26"/>
        <v>3</v>
      </c>
      <c r="P99" s="263"/>
      <c r="Q99" s="995" t="s">
        <v>2373</v>
      </c>
      <c r="R99" s="994" t="s">
        <v>2406</v>
      </c>
      <c r="S99" s="261">
        <v>0</v>
      </c>
      <c r="T99" s="533">
        <f t="shared" si="30"/>
        <v>0</v>
      </c>
      <c r="U99" s="995" t="str">
        <f t="shared" si="19"/>
        <v>En riesgo en cumplimiento</v>
      </c>
      <c r="V99" s="996"/>
      <c r="W99" s="575">
        <v>3</v>
      </c>
      <c r="X99" s="533">
        <f t="shared" si="27"/>
        <v>1.5</v>
      </c>
      <c r="Y99" s="995" t="str">
        <f t="shared" si="20"/>
        <v>De acuerdo con lo programado</v>
      </c>
      <c r="Z99" s="997" t="s">
        <v>2476</v>
      </c>
      <c r="AA99" s="531">
        <v>0</v>
      </c>
      <c r="AB99" s="533" t="str">
        <f t="shared" si="29"/>
        <v>No hay Programación</v>
      </c>
      <c r="AC99" s="995" t="str">
        <f t="shared" si="21"/>
        <v>De acuerdo con lo programado</v>
      </c>
      <c r="AD99" s="998"/>
      <c r="AE99" s="572">
        <v>0</v>
      </c>
      <c r="AF99" s="533" t="str">
        <f t="shared" si="31"/>
        <v>No hay Programación</v>
      </c>
      <c r="AG99" s="995" t="str">
        <f t="shared" si="22"/>
        <v>De acuerdo con lo programado</v>
      </c>
      <c r="AH99" s="532"/>
      <c r="AI99" s="534">
        <f t="shared" si="32"/>
        <v>3</v>
      </c>
      <c r="AJ99" s="535">
        <f t="shared" si="33"/>
        <v>1</v>
      </c>
      <c r="AK99" s="995" t="str">
        <f t="shared" si="23"/>
        <v>De acuerdo con lo programado</v>
      </c>
      <c r="AL99" s="532"/>
    </row>
    <row r="100" spans="1:38" ht="71.150000000000006" customHeight="1" thickTop="1" thickBot="1">
      <c r="A100" s="258">
        <f t="shared" si="28"/>
        <v>86</v>
      </c>
      <c r="B100" s="259">
        <v>12</v>
      </c>
      <c r="C100" s="259">
        <v>0</v>
      </c>
      <c r="D100" s="259">
        <v>0</v>
      </c>
      <c r="E100" s="259" t="s">
        <v>237</v>
      </c>
      <c r="F100" s="529" t="s">
        <v>240</v>
      </c>
      <c r="G100" s="992" t="s">
        <v>2371</v>
      </c>
      <c r="H100" s="992" t="s">
        <v>203</v>
      </c>
      <c r="I100" s="541">
        <v>0</v>
      </c>
      <c r="J100" s="541">
        <v>0</v>
      </c>
      <c r="K100" s="262">
        <f t="shared" si="24"/>
        <v>0</v>
      </c>
      <c r="L100" s="541">
        <v>0</v>
      </c>
      <c r="M100" s="541">
        <v>0</v>
      </c>
      <c r="N100" s="262">
        <f t="shared" si="25"/>
        <v>0</v>
      </c>
      <c r="O100" s="262">
        <f t="shared" si="26"/>
        <v>0</v>
      </c>
      <c r="P100" s="263"/>
      <c r="Q100" s="993" t="s">
        <v>2373</v>
      </c>
      <c r="R100" s="1003" t="s">
        <v>2477</v>
      </c>
      <c r="S100" s="261">
        <v>0</v>
      </c>
      <c r="T100" s="533" t="str">
        <f t="shared" si="30"/>
        <v>No hay Programación</v>
      </c>
      <c r="U100" s="995" t="str">
        <f t="shared" si="19"/>
        <v>De acuerdo con lo programado</v>
      </c>
      <c r="V100" s="996"/>
      <c r="W100" s="575"/>
      <c r="X100" s="533" t="str">
        <f t="shared" si="27"/>
        <v>No hay ejecución</v>
      </c>
      <c r="Y100" s="995" t="str">
        <f t="shared" si="20"/>
        <v>NA</v>
      </c>
      <c r="Z100" s="997"/>
      <c r="AA100" s="531">
        <v>0</v>
      </c>
      <c r="AB100" s="533" t="str">
        <f t="shared" si="29"/>
        <v>No hay Programación</v>
      </c>
      <c r="AC100" s="995" t="str">
        <f t="shared" si="21"/>
        <v>De acuerdo con lo programado</v>
      </c>
      <c r="AD100" s="998"/>
      <c r="AE100" s="572">
        <v>0</v>
      </c>
      <c r="AF100" s="533" t="str">
        <f t="shared" si="31"/>
        <v>No hay Programación</v>
      </c>
      <c r="AG100" s="995" t="str">
        <f t="shared" si="22"/>
        <v>De acuerdo con lo programado</v>
      </c>
      <c r="AH100" s="532"/>
      <c r="AI100" s="534">
        <f t="shared" si="32"/>
        <v>0</v>
      </c>
      <c r="AJ100" s="535" t="str">
        <f t="shared" si="33"/>
        <v>No hay Programación</v>
      </c>
      <c r="AK100" s="995" t="str">
        <f t="shared" si="23"/>
        <v>De acuerdo con lo programado</v>
      </c>
      <c r="AL100" s="532"/>
    </row>
    <row r="101" spans="1:38" ht="71.150000000000006" customHeight="1" thickTop="1" thickBot="1">
      <c r="A101" s="258">
        <f t="shared" si="28"/>
        <v>87</v>
      </c>
      <c r="B101" s="259">
        <v>12</v>
      </c>
      <c r="C101" s="259">
        <v>0</v>
      </c>
      <c r="D101" s="259">
        <v>0</v>
      </c>
      <c r="E101" s="259" t="s">
        <v>237</v>
      </c>
      <c r="F101" s="260" t="s">
        <v>2411</v>
      </c>
      <c r="G101" s="999" t="s">
        <v>164</v>
      </c>
      <c r="H101" s="999" t="s">
        <v>203</v>
      </c>
      <c r="I101" s="261">
        <v>4</v>
      </c>
      <c r="J101" s="261">
        <v>7</v>
      </c>
      <c r="K101" s="262">
        <f t="shared" si="24"/>
        <v>11</v>
      </c>
      <c r="L101" s="261">
        <v>0</v>
      </c>
      <c r="M101" s="261">
        <v>0</v>
      </c>
      <c r="N101" s="262">
        <f t="shared" si="25"/>
        <v>0</v>
      </c>
      <c r="O101" s="262">
        <f t="shared" si="26"/>
        <v>11</v>
      </c>
      <c r="P101" s="263"/>
      <c r="Q101" s="995" t="s">
        <v>2373</v>
      </c>
      <c r="R101" s="994" t="s">
        <v>2478</v>
      </c>
      <c r="S101" s="261">
        <v>2</v>
      </c>
      <c r="T101" s="533">
        <f t="shared" si="30"/>
        <v>0.5</v>
      </c>
      <c r="U101" s="995" t="str">
        <f t="shared" si="19"/>
        <v>Atraso Leve</v>
      </c>
      <c r="V101" s="996"/>
      <c r="W101" s="261">
        <v>9</v>
      </c>
      <c r="X101" s="533">
        <f t="shared" si="27"/>
        <v>1.2857142857142858</v>
      </c>
      <c r="Y101" s="995" t="str">
        <f t="shared" si="20"/>
        <v>De acuerdo con lo programado</v>
      </c>
      <c r="Z101" s="997" t="s">
        <v>2476</v>
      </c>
      <c r="AA101" s="531">
        <v>0</v>
      </c>
      <c r="AB101" s="533" t="str">
        <f t="shared" si="29"/>
        <v>No hay Programación</v>
      </c>
      <c r="AC101" s="995" t="str">
        <f t="shared" si="21"/>
        <v>De acuerdo con lo programado</v>
      </c>
      <c r="AD101" s="998"/>
      <c r="AE101" s="572">
        <v>0</v>
      </c>
      <c r="AF101" s="533" t="str">
        <f t="shared" si="31"/>
        <v>No hay Programación</v>
      </c>
      <c r="AG101" s="995" t="str">
        <f t="shared" si="22"/>
        <v>De acuerdo con lo programado</v>
      </c>
      <c r="AH101" s="532"/>
      <c r="AI101" s="534">
        <f t="shared" si="32"/>
        <v>11</v>
      </c>
      <c r="AJ101" s="535">
        <f t="shared" si="33"/>
        <v>1</v>
      </c>
      <c r="AK101" s="995" t="str">
        <f t="shared" si="23"/>
        <v>De acuerdo con lo programado</v>
      </c>
      <c r="AL101" s="532"/>
    </row>
    <row r="102" spans="1:38" ht="71.150000000000006" customHeight="1" thickTop="1" thickBot="1">
      <c r="A102" s="258">
        <f t="shared" si="28"/>
        <v>88</v>
      </c>
      <c r="B102" s="259">
        <v>17</v>
      </c>
      <c r="C102" s="259">
        <v>0</v>
      </c>
      <c r="D102" s="259">
        <v>0</v>
      </c>
      <c r="E102" s="259" t="s">
        <v>239</v>
      </c>
      <c r="F102" s="529" t="s">
        <v>242</v>
      </c>
      <c r="G102" s="992" t="s">
        <v>189</v>
      </c>
      <c r="H102" s="992" t="s">
        <v>199</v>
      </c>
      <c r="I102" s="541">
        <v>0</v>
      </c>
      <c r="J102" s="541">
        <v>0</v>
      </c>
      <c r="K102" s="262">
        <f t="shared" si="24"/>
        <v>0</v>
      </c>
      <c r="L102" s="541">
        <v>0</v>
      </c>
      <c r="M102" s="541">
        <v>33</v>
      </c>
      <c r="N102" s="262">
        <f t="shared" si="25"/>
        <v>33</v>
      </c>
      <c r="O102" s="262">
        <f t="shared" si="26"/>
        <v>33</v>
      </c>
      <c r="P102" s="263"/>
      <c r="Q102" s="993" t="s">
        <v>2373</v>
      </c>
      <c r="R102" s="1003" t="s">
        <v>2479</v>
      </c>
      <c r="S102" s="261">
        <v>0</v>
      </c>
      <c r="T102" s="533" t="str">
        <f t="shared" si="30"/>
        <v>No hay Programación</v>
      </c>
      <c r="U102" s="995" t="str">
        <f t="shared" si="19"/>
        <v>De acuerdo con lo programado</v>
      </c>
      <c r="V102" s="996" t="s">
        <v>2374</v>
      </c>
      <c r="W102" s="261">
        <v>0</v>
      </c>
      <c r="X102" s="533" t="str">
        <f t="shared" si="27"/>
        <v>No hay Programación</v>
      </c>
      <c r="Y102" s="995" t="str">
        <f t="shared" si="20"/>
        <v>De acuerdo con lo programado</v>
      </c>
      <c r="Z102" s="997"/>
      <c r="AA102" s="531">
        <v>9</v>
      </c>
      <c r="AB102" s="533" t="str">
        <f t="shared" si="29"/>
        <v>No hay Programación</v>
      </c>
      <c r="AC102" s="995" t="str">
        <f t="shared" si="21"/>
        <v>De acuerdo con lo programado</v>
      </c>
      <c r="AD102" s="998"/>
      <c r="AE102" s="572">
        <v>32</v>
      </c>
      <c r="AF102" s="533">
        <f t="shared" si="31"/>
        <v>0.96969696969696972</v>
      </c>
      <c r="AG102" s="995" t="str">
        <f t="shared" si="22"/>
        <v>De acuerdo con lo programado</v>
      </c>
      <c r="AH102" s="532"/>
      <c r="AI102" s="534">
        <f t="shared" si="32"/>
        <v>41</v>
      </c>
      <c r="AJ102" s="535">
        <f t="shared" si="33"/>
        <v>1.2424242424242424</v>
      </c>
      <c r="AK102" s="995" t="str">
        <f t="shared" si="23"/>
        <v>De acuerdo con lo programado</v>
      </c>
      <c r="AL102" s="532" t="s">
        <v>2480</v>
      </c>
    </row>
    <row r="103" spans="1:38" ht="71.150000000000006" customHeight="1" thickTop="1" thickBot="1">
      <c r="A103" s="258">
        <f t="shared" si="28"/>
        <v>89</v>
      </c>
      <c r="B103" s="259">
        <v>17</v>
      </c>
      <c r="C103" s="259">
        <v>0</v>
      </c>
      <c r="D103" s="259">
        <v>0</v>
      </c>
      <c r="E103" s="259" t="s">
        <v>239</v>
      </c>
      <c r="F103" s="260" t="s">
        <v>2481</v>
      </c>
      <c r="G103" s="999" t="s">
        <v>189</v>
      </c>
      <c r="H103" s="999" t="s">
        <v>199</v>
      </c>
      <c r="I103" s="261">
        <v>0</v>
      </c>
      <c r="J103" s="261">
        <v>0</v>
      </c>
      <c r="K103" s="262">
        <f t="shared" si="24"/>
        <v>0</v>
      </c>
      <c r="L103" s="261">
        <v>0</v>
      </c>
      <c r="M103" s="261">
        <v>33</v>
      </c>
      <c r="N103" s="262">
        <f t="shared" si="25"/>
        <v>33</v>
      </c>
      <c r="O103" s="262">
        <f t="shared" si="26"/>
        <v>33</v>
      </c>
      <c r="P103" s="263"/>
      <c r="Q103" s="995" t="s">
        <v>2373</v>
      </c>
      <c r="R103" s="994" t="s">
        <v>2482</v>
      </c>
      <c r="S103" s="261">
        <v>15</v>
      </c>
      <c r="T103" s="533" t="str">
        <f t="shared" si="30"/>
        <v>No hay Programación</v>
      </c>
      <c r="U103" s="995" t="str">
        <f t="shared" si="19"/>
        <v>De acuerdo con lo programado</v>
      </c>
      <c r="V103" s="996"/>
      <c r="W103" s="261">
        <v>0</v>
      </c>
      <c r="X103" s="533" t="str">
        <f t="shared" si="27"/>
        <v>No hay Programación</v>
      </c>
      <c r="Y103" s="995" t="str">
        <f t="shared" si="20"/>
        <v>De acuerdo con lo programado</v>
      </c>
      <c r="Z103" s="997"/>
      <c r="AA103" s="531">
        <v>0</v>
      </c>
      <c r="AB103" s="533" t="str">
        <f t="shared" si="29"/>
        <v>No hay Programación</v>
      </c>
      <c r="AC103" s="995" t="str">
        <f t="shared" si="21"/>
        <v>De acuerdo con lo programado</v>
      </c>
      <c r="AD103" s="998"/>
      <c r="AE103" s="572">
        <v>25</v>
      </c>
      <c r="AF103" s="533">
        <f t="shared" si="31"/>
        <v>0.75757575757575757</v>
      </c>
      <c r="AG103" s="995" t="str">
        <f t="shared" si="22"/>
        <v>Atraso Leve</v>
      </c>
      <c r="AH103" s="532" t="s">
        <v>2483</v>
      </c>
      <c r="AI103" s="534">
        <f t="shared" si="32"/>
        <v>40</v>
      </c>
      <c r="AJ103" s="535">
        <f t="shared" si="33"/>
        <v>1.2121212121212122</v>
      </c>
      <c r="AK103" s="995" t="str">
        <f t="shared" si="23"/>
        <v>De acuerdo con lo programado</v>
      </c>
      <c r="AL103" s="532" t="s">
        <v>2480</v>
      </c>
    </row>
    <row r="104" spans="1:38" ht="71.150000000000006" customHeight="1" thickTop="1" thickBot="1">
      <c r="A104" s="258">
        <f t="shared" si="28"/>
        <v>90</v>
      </c>
      <c r="B104" s="259">
        <v>17</v>
      </c>
      <c r="C104" s="259">
        <v>0</v>
      </c>
      <c r="D104" s="259">
        <v>0</v>
      </c>
      <c r="E104" s="259" t="s">
        <v>239</v>
      </c>
      <c r="F104" s="260" t="s">
        <v>2484</v>
      </c>
      <c r="G104" s="999" t="s">
        <v>144</v>
      </c>
      <c r="H104" s="999" t="s">
        <v>215</v>
      </c>
      <c r="I104" s="261">
        <v>13</v>
      </c>
      <c r="J104" s="261">
        <v>10</v>
      </c>
      <c r="K104" s="262">
        <f t="shared" si="24"/>
        <v>23</v>
      </c>
      <c r="L104" s="261">
        <v>3</v>
      </c>
      <c r="M104" s="261">
        <v>6</v>
      </c>
      <c r="N104" s="262">
        <f t="shared" si="25"/>
        <v>9</v>
      </c>
      <c r="O104" s="262">
        <f t="shared" si="26"/>
        <v>32</v>
      </c>
      <c r="P104" s="263"/>
      <c r="Q104" s="995" t="s">
        <v>2373</v>
      </c>
      <c r="R104" s="994" t="s">
        <v>2485</v>
      </c>
      <c r="S104" s="261">
        <v>6</v>
      </c>
      <c r="T104" s="533">
        <f t="shared" si="30"/>
        <v>0.46153846153846156</v>
      </c>
      <c r="U104" s="995" t="str">
        <f t="shared" si="19"/>
        <v>En riesgo en cumplimiento</v>
      </c>
      <c r="V104" s="996"/>
      <c r="W104" s="575">
        <v>15</v>
      </c>
      <c r="X104" s="533">
        <f t="shared" si="27"/>
        <v>1.5</v>
      </c>
      <c r="Y104" s="995" t="str">
        <f t="shared" si="20"/>
        <v>De acuerdo con lo programado</v>
      </c>
      <c r="Z104" s="997" t="s">
        <v>2476</v>
      </c>
      <c r="AA104" s="531">
        <v>3</v>
      </c>
      <c r="AB104" s="533">
        <f t="shared" si="29"/>
        <v>1</v>
      </c>
      <c r="AC104" s="995" t="str">
        <f t="shared" si="21"/>
        <v>De acuerdo con lo programado</v>
      </c>
      <c r="AD104" s="998"/>
      <c r="AE104" s="572">
        <v>6</v>
      </c>
      <c r="AF104" s="533">
        <f t="shared" si="31"/>
        <v>1</v>
      </c>
      <c r="AG104" s="995" t="str">
        <f t="shared" si="22"/>
        <v>De acuerdo con lo programado</v>
      </c>
      <c r="AH104" s="532"/>
      <c r="AI104" s="534">
        <f t="shared" si="32"/>
        <v>30</v>
      </c>
      <c r="AJ104" s="535">
        <f t="shared" si="33"/>
        <v>0.9375</v>
      </c>
      <c r="AK104" s="995" t="str">
        <f t="shared" si="23"/>
        <v>De acuerdo con lo programado</v>
      </c>
      <c r="AL104" s="532"/>
    </row>
    <row r="105" spans="1:38" ht="71.150000000000006" customHeight="1" thickTop="1" thickBot="1">
      <c r="A105" s="258">
        <f t="shared" si="28"/>
        <v>91</v>
      </c>
      <c r="B105" s="259">
        <v>17</v>
      </c>
      <c r="C105" s="259">
        <v>0</v>
      </c>
      <c r="D105" s="259">
        <v>0</v>
      </c>
      <c r="E105" s="259" t="s">
        <v>239</v>
      </c>
      <c r="F105" s="260" t="s">
        <v>2214</v>
      </c>
      <c r="G105" s="999" t="s">
        <v>142</v>
      </c>
      <c r="H105" s="999" t="s">
        <v>211</v>
      </c>
      <c r="I105" s="261">
        <v>7</v>
      </c>
      <c r="J105" s="261">
        <v>15</v>
      </c>
      <c r="K105" s="262">
        <f t="shared" si="24"/>
        <v>22</v>
      </c>
      <c r="L105" s="261">
        <v>4</v>
      </c>
      <c r="M105" s="261">
        <v>2</v>
      </c>
      <c r="N105" s="262">
        <f t="shared" si="25"/>
        <v>6</v>
      </c>
      <c r="O105" s="262">
        <f t="shared" si="26"/>
        <v>28</v>
      </c>
      <c r="P105" s="263"/>
      <c r="Q105" s="995" t="s">
        <v>2373</v>
      </c>
      <c r="R105" s="994"/>
      <c r="S105" s="261">
        <v>6</v>
      </c>
      <c r="T105" s="533">
        <f t="shared" si="30"/>
        <v>0.8571428571428571</v>
      </c>
      <c r="U105" s="995" t="str">
        <f t="shared" si="19"/>
        <v>Atraso Leve</v>
      </c>
      <c r="V105" s="996"/>
      <c r="W105" s="575">
        <v>13</v>
      </c>
      <c r="X105" s="533">
        <f t="shared" si="27"/>
        <v>0.8666666666666667</v>
      </c>
      <c r="Y105" s="995" t="str">
        <f t="shared" si="20"/>
        <v>Atraso Leve</v>
      </c>
      <c r="Z105" s="997" t="s">
        <v>2486</v>
      </c>
      <c r="AA105" s="531">
        <v>6</v>
      </c>
      <c r="AB105" s="533">
        <f t="shared" si="29"/>
        <v>1.5</v>
      </c>
      <c r="AC105" s="995" t="str">
        <f t="shared" si="21"/>
        <v>De acuerdo con lo programado</v>
      </c>
      <c r="AD105" s="998" t="s">
        <v>2487</v>
      </c>
      <c r="AE105" s="572">
        <v>2</v>
      </c>
      <c r="AF105" s="533">
        <f t="shared" si="31"/>
        <v>1</v>
      </c>
      <c r="AG105" s="995" t="str">
        <f t="shared" si="22"/>
        <v>De acuerdo con lo programado</v>
      </c>
      <c r="AH105" s="532"/>
      <c r="AI105" s="534">
        <f t="shared" si="32"/>
        <v>27</v>
      </c>
      <c r="AJ105" s="535">
        <f t="shared" si="33"/>
        <v>0.9642857142857143</v>
      </c>
      <c r="AK105" s="995" t="str">
        <f t="shared" si="23"/>
        <v>De acuerdo con lo programado</v>
      </c>
      <c r="AL105" s="532"/>
    </row>
    <row r="106" spans="1:38" ht="71.150000000000006" customHeight="1" thickTop="1" thickBot="1">
      <c r="A106" s="258">
        <f t="shared" si="28"/>
        <v>92</v>
      </c>
      <c r="B106" s="259">
        <v>17</v>
      </c>
      <c r="C106" s="259">
        <v>0</v>
      </c>
      <c r="D106" s="259">
        <v>0</v>
      </c>
      <c r="E106" s="259" t="s">
        <v>239</v>
      </c>
      <c r="F106" s="260" t="s">
        <v>2214</v>
      </c>
      <c r="G106" s="999" t="s">
        <v>137</v>
      </c>
      <c r="H106" s="999" t="s">
        <v>209</v>
      </c>
      <c r="I106" s="261">
        <v>5</v>
      </c>
      <c r="J106" s="261">
        <v>17</v>
      </c>
      <c r="K106" s="262">
        <f t="shared" si="24"/>
        <v>22</v>
      </c>
      <c r="L106" s="261">
        <v>18</v>
      </c>
      <c r="M106" s="261">
        <v>16</v>
      </c>
      <c r="N106" s="262">
        <f t="shared" si="25"/>
        <v>34</v>
      </c>
      <c r="O106" s="262">
        <f t="shared" si="26"/>
        <v>56</v>
      </c>
      <c r="P106" s="263"/>
      <c r="Q106" s="995" t="s">
        <v>2373</v>
      </c>
      <c r="R106" s="994" t="s">
        <v>2488</v>
      </c>
      <c r="S106" s="261">
        <v>4</v>
      </c>
      <c r="T106" s="533">
        <f t="shared" si="30"/>
        <v>0.8</v>
      </c>
      <c r="U106" s="995" t="str">
        <f t="shared" si="19"/>
        <v>Atraso Leve</v>
      </c>
      <c r="V106" s="996"/>
      <c r="W106" s="575">
        <v>25</v>
      </c>
      <c r="X106" s="533">
        <f t="shared" si="27"/>
        <v>1.4705882352941178</v>
      </c>
      <c r="Y106" s="995" t="str">
        <f t="shared" si="20"/>
        <v>De acuerdo con lo programado</v>
      </c>
      <c r="Z106" s="997" t="s">
        <v>2476</v>
      </c>
      <c r="AA106" s="531">
        <v>17</v>
      </c>
      <c r="AB106" s="533">
        <f t="shared" si="29"/>
        <v>0.94444444444444442</v>
      </c>
      <c r="AC106" s="995" t="str">
        <f t="shared" si="21"/>
        <v>De acuerdo con lo programado</v>
      </c>
      <c r="AD106" s="998"/>
      <c r="AE106" s="572">
        <v>10</v>
      </c>
      <c r="AF106" s="533">
        <f t="shared" si="31"/>
        <v>0.625</v>
      </c>
      <c r="AG106" s="995" t="str">
        <f t="shared" si="22"/>
        <v>Atraso Leve</v>
      </c>
      <c r="AH106" s="532" t="s">
        <v>2483</v>
      </c>
      <c r="AI106" s="534">
        <f t="shared" si="32"/>
        <v>56</v>
      </c>
      <c r="AJ106" s="535">
        <f t="shared" si="33"/>
        <v>1</v>
      </c>
      <c r="AK106" s="995" t="str">
        <f t="shared" si="23"/>
        <v>De acuerdo con lo programado</v>
      </c>
      <c r="AL106" s="532"/>
    </row>
    <row r="107" spans="1:38" ht="71.150000000000006" customHeight="1" thickTop="1" thickBot="1">
      <c r="A107" s="258">
        <f t="shared" si="28"/>
        <v>93</v>
      </c>
      <c r="B107" s="259">
        <v>17</v>
      </c>
      <c r="C107" s="259">
        <v>0</v>
      </c>
      <c r="D107" s="259">
        <v>0</v>
      </c>
      <c r="E107" s="259" t="s">
        <v>239</v>
      </c>
      <c r="F107" s="260" t="s">
        <v>2214</v>
      </c>
      <c r="G107" s="999" t="s">
        <v>170</v>
      </c>
      <c r="H107" s="999" t="s">
        <v>199</v>
      </c>
      <c r="I107" s="261">
        <v>0</v>
      </c>
      <c r="J107" s="261">
        <v>2</v>
      </c>
      <c r="K107" s="262">
        <f t="shared" si="24"/>
        <v>2</v>
      </c>
      <c r="L107" s="261">
        <v>1</v>
      </c>
      <c r="M107" s="261">
        <v>8</v>
      </c>
      <c r="N107" s="262">
        <f t="shared" si="25"/>
        <v>9</v>
      </c>
      <c r="O107" s="262">
        <f t="shared" si="26"/>
        <v>11</v>
      </c>
      <c r="P107" s="263"/>
      <c r="Q107" s="995" t="s">
        <v>2373</v>
      </c>
      <c r="R107" s="994" t="s">
        <v>2489</v>
      </c>
      <c r="S107" s="261">
        <v>0</v>
      </c>
      <c r="T107" s="533" t="str">
        <f t="shared" si="30"/>
        <v>No hay Programación</v>
      </c>
      <c r="U107" s="995" t="str">
        <f t="shared" si="19"/>
        <v>De acuerdo con lo programado</v>
      </c>
      <c r="V107" s="996"/>
      <c r="W107" s="575">
        <v>2</v>
      </c>
      <c r="X107" s="533">
        <f t="shared" si="27"/>
        <v>1</v>
      </c>
      <c r="Y107" s="995" t="str">
        <f t="shared" si="20"/>
        <v>De acuerdo con lo programado</v>
      </c>
      <c r="Z107" s="997"/>
      <c r="AA107" s="531">
        <v>1</v>
      </c>
      <c r="AB107" s="533">
        <f t="shared" si="29"/>
        <v>1</v>
      </c>
      <c r="AC107" s="995" t="str">
        <f t="shared" si="21"/>
        <v>De acuerdo con lo programado</v>
      </c>
      <c r="AD107" s="998"/>
      <c r="AE107" s="572">
        <v>8</v>
      </c>
      <c r="AF107" s="533">
        <f t="shared" si="31"/>
        <v>1</v>
      </c>
      <c r="AG107" s="995" t="str">
        <f t="shared" si="22"/>
        <v>De acuerdo con lo programado</v>
      </c>
      <c r="AH107" s="532"/>
      <c r="AI107" s="534">
        <f t="shared" si="32"/>
        <v>11</v>
      </c>
      <c r="AJ107" s="535">
        <f t="shared" si="33"/>
        <v>1</v>
      </c>
      <c r="AK107" s="995" t="str">
        <f t="shared" si="23"/>
        <v>De acuerdo con lo programado</v>
      </c>
      <c r="AL107" s="532"/>
    </row>
    <row r="108" spans="1:38" ht="71.150000000000006" customHeight="1" thickTop="1" thickBot="1">
      <c r="A108" s="258">
        <f t="shared" si="28"/>
        <v>94</v>
      </c>
      <c r="B108" s="259">
        <v>17</v>
      </c>
      <c r="C108" s="259">
        <v>0</v>
      </c>
      <c r="D108" s="259">
        <v>0</v>
      </c>
      <c r="E108" s="259" t="s">
        <v>239</v>
      </c>
      <c r="F108" s="260" t="s">
        <v>2214</v>
      </c>
      <c r="G108" s="999" t="s">
        <v>182</v>
      </c>
      <c r="H108" s="999" t="s">
        <v>209</v>
      </c>
      <c r="I108" s="261">
        <v>5</v>
      </c>
      <c r="J108" s="261">
        <v>12</v>
      </c>
      <c r="K108" s="262">
        <f t="shared" si="24"/>
        <v>17</v>
      </c>
      <c r="L108" s="261">
        <v>12</v>
      </c>
      <c r="M108" s="261">
        <v>10</v>
      </c>
      <c r="N108" s="262">
        <f t="shared" si="25"/>
        <v>22</v>
      </c>
      <c r="O108" s="262">
        <f t="shared" si="26"/>
        <v>39</v>
      </c>
      <c r="P108" s="263"/>
      <c r="Q108" s="995" t="s">
        <v>2373</v>
      </c>
      <c r="R108" s="994"/>
      <c r="S108" s="261">
        <v>4</v>
      </c>
      <c r="T108" s="533">
        <f t="shared" si="30"/>
        <v>0.8</v>
      </c>
      <c r="U108" s="995" t="str">
        <f t="shared" si="19"/>
        <v>Atraso Leve</v>
      </c>
      <c r="V108" s="996"/>
      <c r="W108" s="575">
        <v>20</v>
      </c>
      <c r="X108" s="533">
        <f t="shared" si="27"/>
        <v>1.6666666666666667</v>
      </c>
      <c r="Y108" s="995" t="str">
        <f t="shared" si="20"/>
        <v>De acuerdo con lo programado</v>
      </c>
      <c r="Z108" s="997" t="s">
        <v>2490</v>
      </c>
      <c r="AA108" s="531">
        <v>15</v>
      </c>
      <c r="AB108" s="533">
        <f t="shared" si="29"/>
        <v>1.25</v>
      </c>
      <c r="AC108" s="995" t="str">
        <f t="shared" si="21"/>
        <v>De acuerdo con lo programado</v>
      </c>
      <c r="AD108" s="998" t="s">
        <v>2491</v>
      </c>
      <c r="AE108" s="572">
        <v>1</v>
      </c>
      <c r="AF108" s="533">
        <f t="shared" si="31"/>
        <v>0.1</v>
      </c>
      <c r="AG108" s="995" t="str">
        <f t="shared" si="22"/>
        <v>En riesgo en cumplimiento</v>
      </c>
      <c r="AH108" s="532" t="s">
        <v>2491</v>
      </c>
      <c r="AI108" s="534">
        <f t="shared" si="32"/>
        <v>40</v>
      </c>
      <c r="AJ108" s="535">
        <f t="shared" si="33"/>
        <v>1.0256410256410255</v>
      </c>
      <c r="AK108" s="995" t="str">
        <f t="shared" si="23"/>
        <v>De acuerdo con lo programado</v>
      </c>
      <c r="AL108" s="532"/>
    </row>
    <row r="109" spans="1:38" ht="71.150000000000006" customHeight="1" thickTop="1" thickBot="1">
      <c r="A109" s="258">
        <f t="shared" si="28"/>
        <v>95</v>
      </c>
      <c r="B109" s="259">
        <v>17</v>
      </c>
      <c r="C109" s="259">
        <v>0</v>
      </c>
      <c r="D109" s="259">
        <v>0</v>
      </c>
      <c r="E109" s="259" t="s">
        <v>239</v>
      </c>
      <c r="F109" s="260" t="s">
        <v>2214</v>
      </c>
      <c r="G109" s="999" t="s">
        <v>160</v>
      </c>
      <c r="H109" s="999" t="s">
        <v>199</v>
      </c>
      <c r="I109" s="261">
        <v>1</v>
      </c>
      <c r="J109" s="261">
        <v>2</v>
      </c>
      <c r="K109" s="262">
        <f t="shared" si="24"/>
        <v>3</v>
      </c>
      <c r="L109" s="261">
        <v>2</v>
      </c>
      <c r="M109" s="261">
        <v>2</v>
      </c>
      <c r="N109" s="262">
        <f t="shared" si="25"/>
        <v>4</v>
      </c>
      <c r="O109" s="262">
        <f t="shared" si="26"/>
        <v>7</v>
      </c>
      <c r="P109" s="263"/>
      <c r="Q109" s="995" t="s">
        <v>2373</v>
      </c>
      <c r="R109" s="994" t="s">
        <v>2492</v>
      </c>
      <c r="S109" s="261">
        <v>1</v>
      </c>
      <c r="T109" s="533">
        <f t="shared" si="30"/>
        <v>1</v>
      </c>
      <c r="U109" s="995" t="str">
        <f t="shared" si="19"/>
        <v>De acuerdo con lo programado</v>
      </c>
      <c r="V109" s="996"/>
      <c r="W109" s="575">
        <v>3</v>
      </c>
      <c r="X109" s="533">
        <f t="shared" si="27"/>
        <v>1.5</v>
      </c>
      <c r="Y109" s="995" t="str">
        <f t="shared" si="20"/>
        <v>De acuerdo con lo programado</v>
      </c>
      <c r="Z109" s="997" t="s">
        <v>2490</v>
      </c>
      <c r="AA109" s="531">
        <v>2</v>
      </c>
      <c r="AB109" s="533">
        <f t="shared" si="29"/>
        <v>1</v>
      </c>
      <c r="AC109" s="995" t="str">
        <f t="shared" si="21"/>
        <v>De acuerdo con lo programado</v>
      </c>
      <c r="AD109" s="998"/>
      <c r="AE109" s="572">
        <v>2</v>
      </c>
      <c r="AF109" s="533">
        <f t="shared" si="31"/>
        <v>1</v>
      </c>
      <c r="AG109" s="995" t="str">
        <f t="shared" si="22"/>
        <v>De acuerdo con lo programado</v>
      </c>
      <c r="AH109" s="532"/>
      <c r="AI109" s="534">
        <f t="shared" si="32"/>
        <v>8</v>
      </c>
      <c r="AJ109" s="535">
        <f t="shared" si="33"/>
        <v>1.1428571428571428</v>
      </c>
      <c r="AK109" s="995" t="str">
        <f t="shared" si="23"/>
        <v>De acuerdo con lo programado</v>
      </c>
      <c r="AL109" s="532" t="s">
        <v>2491</v>
      </c>
    </row>
    <row r="110" spans="1:38" ht="71.150000000000006" customHeight="1" thickTop="1" thickBot="1">
      <c r="A110" s="258">
        <f t="shared" si="28"/>
        <v>96</v>
      </c>
      <c r="B110" s="259">
        <v>17</v>
      </c>
      <c r="C110" s="259">
        <v>0</v>
      </c>
      <c r="D110" s="259">
        <v>0</v>
      </c>
      <c r="E110" s="259" t="s">
        <v>239</v>
      </c>
      <c r="F110" s="260" t="s">
        <v>2215</v>
      </c>
      <c r="G110" s="999" t="s">
        <v>170</v>
      </c>
      <c r="H110" s="999" t="s">
        <v>205</v>
      </c>
      <c r="I110" s="261">
        <v>0</v>
      </c>
      <c r="J110" s="261">
        <v>0</v>
      </c>
      <c r="K110" s="262">
        <f t="shared" si="24"/>
        <v>0</v>
      </c>
      <c r="L110" s="261">
        <v>0</v>
      </c>
      <c r="M110" s="261">
        <v>1</v>
      </c>
      <c r="N110" s="262">
        <f t="shared" si="25"/>
        <v>1</v>
      </c>
      <c r="O110" s="262">
        <f t="shared" si="26"/>
        <v>1</v>
      </c>
      <c r="P110" s="263"/>
      <c r="Q110" s="995" t="s">
        <v>2373</v>
      </c>
      <c r="R110" s="994" t="s">
        <v>2493</v>
      </c>
      <c r="S110" s="261">
        <v>0</v>
      </c>
      <c r="T110" s="533" t="str">
        <f t="shared" si="30"/>
        <v>No hay Programación</v>
      </c>
      <c r="U110" s="995" t="str">
        <f t="shared" si="19"/>
        <v>De acuerdo con lo programado</v>
      </c>
      <c r="V110" s="996"/>
      <c r="W110" s="575">
        <v>0</v>
      </c>
      <c r="X110" s="533" t="str">
        <f t="shared" si="27"/>
        <v>No hay Programación</v>
      </c>
      <c r="Y110" s="995" t="str">
        <f t="shared" si="20"/>
        <v>De acuerdo con lo programado</v>
      </c>
      <c r="Z110" s="997"/>
      <c r="AA110" s="531">
        <v>0</v>
      </c>
      <c r="AB110" s="533" t="str">
        <f t="shared" si="29"/>
        <v>No hay Programación</v>
      </c>
      <c r="AC110" s="995" t="str">
        <f t="shared" si="21"/>
        <v>De acuerdo con lo programado</v>
      </c>
      <c r="AD110" s="998"/>
      <c r="AE110" s="572">
        <v>1</v>
      </c>
      <c r="AF110" s="533">
        <f t="shared" si="31"/>
        <v>1</v>
      </c>
      <c r="AG110" s="995" t="str">
        <f t="shared" si="22"/>
        <v>De acuerdo con lo programado</v>
      </c>
      <c r="AH110" s="532"/>
      <c r="AI110" s="534">
        <f t="shared" si="32"/>
        <v>1</v>
      </c>
      <c r="AJ110" s="535">
        <f t="shared" si="33"/>
        <v>1</v>
      </c>
      <c r="AK110" s="995" t="str">
        <f t="shared" si="23"/>
        <v>De acuerdo con lo programado</v>
      </c>
      <c r="AL110" s="532"/>
    </row>
    <row r="111" spans="1:38" ht="71.150000000000006" customHeight="1" thickTop="1" thickBot="1">
      <c r="A111" s="258">
        <f t="shared" si="28"/>
        <v>97</v>
      </c>
      <c r="B111" s="259">
        <v>17</v>
      </c>
      <c r="C111" s="259">
        <v>0</v>
      </c>
      <c r="D111" s="259">
        <v>0</v>
      </c>
      <c r="E111" s="259" t="s">
        <v>239</v>
      </c>
      <c r="F111" s="260" t="s">
        <v>2494</v>
      </c>
      <c r="G111" s="999" t="s">
        <v>137</v>
      </c>
      <c r="H111" s="999" t="s">
        <v>199</v>
      </c>
      <c r="I111" s="261">
        <v>5</v>
      </c>
      <c r="J111" s="261">
        <v>10</v>
      </c>
      <c r="K111" s="262">
        <f t="shared" si="24"/>
        <v>15</v>
      </c>
      <c r="L111" s="261">
        <v>11</v>
      </c>
      <c r="M111" s="261">
        <v>12</v>
      </c>
      <c r="N111" s="262">
        <f t="shared" si="25"/>
        <v>23</v>
      </c>
      <c r="O111" s="262">
        <f t="shared" si="26"/>
        <v>38</v>
      </c>
      <c r="P111" s="263"/>
      <c r="Q111" s="995" t="s">
        <v>2373</v>
      </c>
      <c r="R111" s="994" t="s">
        <v>2495</v>
      </c>
      <c r="S111" s="261">
        <v>7</v>
      </c>
      <c r="T111" s="533">
        <f t="shared" si="30"/>
        <v>1.4</v>
      </c>
      <c r="U111" s="995" t="str">
        <f t="shared" si="19"/>
        <v>De acuerdo con lo programado</v>
      </c>
      <c r="V111" s="1001" t="s">
        <v>2496</v>
      </c>
      <c r="W111" s="575">
        <v>13</v>
      </c>
      <c r="X111" s="533">
        <f t="shared" si="27"/>
        <v>1.3</v>
      </c>
      <c r="Y111" s="995" t="str">
        <f t="shared" si="20"/>
        <v>De acuerdo con lo programado</v>
      </c>
      <c r="Z111" s="997" t="s">
        <v>2497</v>
      </c>
      <c r="AA111" s="531">
        <v>14</v>
      </c>
      <c r="AB111" s="533">
        <f t="shared" si="29"/>
        <v>1.2727272727272727</v>
      </c>
      <c r="AC111" s="995" t="str">
        <f t="shared" si="21"/>
        <v>De acuerdo con lo programado</v>
      </c>
      <c r="AD111" s="998" t="s">
        <v>2491</v>
      </c>
      <c r="AE111" s="572">
        <v>12</v>
      </c>
      <c r="AF111" s="533">
        <f t="shared" si="31"/>
        <v>1</v>
      </c>
      <c r="AG111" s="995" t="str">
        <f t="shared" si="22"/>
        <v>De acuerdo con lo programado</v>
      </c>
      <c r="AH111" s="532"/>
      <c r="AI111" s="534">
        <f t="shared" si="32"/>
        <v>46</v>
      </c>
      <c r="AJ111" s="535">
        <f t="shared" si="33"/>
        <v>1.2105263157894737</v>
      </c>
      <c r="AK111" s="995" t="str">
        <f t="shared" si="23"/>
        <v>De acuerdo con lo programado</v>
      </c>
      <c r="AL111" s="532" t="s">
        <v>2491</v>
      </c>
    </row>
    <row r="112" spans="1:38" ht="71.150000000000006" customHeight="1" thickTop="1" thickBot="1">
      <c r="A112" s="258">
        <f t="shared" si="28"/>
        <v>98</v>
      </c>
      <c r="B112" s="259">
        <v>17</v>
      </c>
      <c r="C112" s="259">
        <v>0</v>
      </c>
      <c r="D112" s="259">
        <v>0</v>
      </c>
      <c r="E112" s="259" t="s">
        <v>241</v>
      </c>
      <c r="F112" s="529" t="s">
        <v>2498</v>
      </c>
      <c r="G112" s="992" t="s">
        <v>178</v>
      </c>
      <c r="H112" s="992" t="s">
        <v>197</v>
      </c>
      <c r="I112" s="541">
        <v>0</v>
      </c>
      <c r="J112" s="541">
        <v>0</v>
      </c>
      <c r="K112" s="262">
        <f t="shared" si="24"/>
        <v>0</v>
      </c>
      <c r="L112" s="541">
        <v>0</v>
      </c>
      <c r="M112" s="541">
        <v>170</v>
      </c>
      <c r="N112" s="262">
        <f t="shared" si="25"/>
        <v>170</v>
      </c>
      <c r="O112" s="262">
        <f t="shared" si="26"/>
        <v>170</v>
      </c>
      <c r="P112" s="263"/>
      <c r="Q112" s="993" t="s">
        <v>2373</v>
      </c>
      <c r="R112" s="1003" t="s">
        <v>2499</v>
      </c>
      <c r="S112" s="261">
        <v>0</v>
      </c>
      <c r="T112" s="533" t="str">
        <f t="shared" si="30"/>
        <v>No hay Programación</v>
      </c>
      <c r="U112" s="995" t="str">
        <f t="shared" si="19"/>
        <v>De acuerdo con lo programado</v>
      </c>
      <c r="V112" s="996" t="s">
        <v>2500</v>
      </c>
      <c r="W112" s="261">
        <v>0</v>
      </c>
      <c r="X112" s="533" t="str">
        <f t="shared" si="27"/>
        <v>No hay Programación</v>
      </c>
      <c r="Y112" s="995" t="str">
        <f t="shared" si="20"/>
        <v>De acuerdo con lo programado</v>
      </c>
      <c r="Z112" s="997"/>
      <c r="AA112" s="531">
        <v>65</v>
      </c>
      <c r="AB112" s="533" t="str">
        <f t="shared" si="29"/>
        <v>No hay Programación</v>
      </c>
      <c r="AC112" s="995" t="str">
        <f t="shared" si="21"/>
        <v>De acuerdo con lo programado</v>
      </c>
      <c r="AD112" s="998"/>
      <c r="AE112" s="572">
        <v>31</v>
      </c>
      <c r="AF112" s="533">
        <f t="shared" si="31"/>
        <v>0.18235294117647058</v>
      </c>
      <c r="AG112" s="995" t="str">
        <f t="shared" si="22"/>
        <v>En riesgo en cumplimiento</v>
      </c>
      <c r="AH112" s="532" t="s">
        <v>2501</v>
      </c>
      <c r="AI112" s="534">
        <f t="shared" si="32"/>
        <v>96</v>
      </c>
      <c r="AJ112" s="535">
        <f t="shared" si="33"/>
        <v>0.56470588235294117</v>
      </c>
      <c r="AK112" s="995" t="str">
        <f t="shared" si="23"/>
        <v>Atraso Leve</v>
      </c>
      <c r="AL112" s="532" t="s">
        <v>2501</v>
      </c>
    </row>
    <row r="113" spans="1:38" ht="71.150000000000006" customHeight="1" thickTop="1" thickBot="1">
      <c r="A113" s="258">
        <f t="shared" si="28"/>
        <v>99</v>
      </c>
      <c r="B113" s="259">
        <v>17</v>
      </c>
      <c r="C113" s="259">
        <v>0</v>
      </c>
      <c r="D113" s="259">
        <v>0</v>
      </c>
      <c r="E113" s="259" t="s">
        <v>241</v>
      </c>
      <c r="F113" s="260" t="s">
        <v>2481</v>
      </c>
      <c r="G113" s="999" t="s">
        <v>189</v>
      </c>
      <c r="H113" s="999" t="s">
        <v>199</v>
      </c>
      <c r="I113" s="261">
        <v>7</v>
      </c>
      <c r="J113" s="261">
        <v>36</v>
      </c>
      <c r="K113" s="262">
        <f t="shared" si="24"/>
        <v>43</v>
      </c>
      <c r="L113" s="261">
        <v>0</v>
      </c>
      <c r="M113" s="261">
        <v>23</v>
      </c>
      <c r="N113" s="262">
        <f t="shared" si="25"/>
        <v>23</v>
      </c>
      <c r="O113" s="262">
        <f t="shared" si="26"/>
        <v>66</v>
      </c>
      <c r="P113" s="263"/>
      <c r="Q113" s="995" t="s">
        <v>2373</v>
      </c>
      <c r="R113" s="994"/>
      <c r="S113" s="261">
        <v>1</v>
      </c>
      <c r="T113" s="533">
        <f t="shared" si="30"/>
        <v>0.14285714285714285</v>
      </c>
      <c r="U113" s="995" t="str">
        <f t="shared" si="19"/>
        <v>En riesgo en cumplimiento</v>
      </c>
      <c r="V113" s="996"/>
      <c r="W113" s="575">
        <v>33</v>
      </c>
      <c r="X113" s="533">
        <f t="shared" si="27"/>
        <v>0.91666666666666663</v>
      </c>
      <c r="Y113" s="995" t="str">
        <f t="shared" si="20"/>
        <v>De acuerdo con lo programado</v>
      </c>
      <c r="Z113" s="997"/>
      <c r="AA113" s="531">
        <v>0</v>
      </c>
      <c r="AB113" s="533" t="str">
        <f t="shared" si="29"/>
        <v>No hay Programación</v>
      </c>
      <c r="AC113" s="995" t="str">
        <f t="shared" si="21"/>
        <v>De acuerdo con lo programado</v>
      </c>
      <c r="AD113" s="998"/>
      <c r="AE113" s="572">
        <v>23</v>
      </c>
      <c r="AF113" s="533">
        <f t="shared" si="31"/>
        <v>1</v>
      </c>
      <c r="AG113" s="995" t="str">
        <f t="shared" si="22"/>
        <v>De acuerdo con lo programado</v>
      </c>
      <c r="AH113" s="532"/>
      <c r="AI113" s="534">
        <f t="shared" si="32"/>
        <v>57</v>
      </c>
      <c r="AJ113" s="535">
        <f t="shared" si="33"/>
        <v>0.86363636363636365</v>
      </c>
      <c r="AK113" s="995" t="str">
        <f t="shared" si="23"/>
        <v>Atraso Leve</v>
      </c>
      <c r="AL113" s="532" t="s">
        <v>2501</v>
      </c>
    </row>
    <row r="114" spans="1:38" ht="71.150000000000006" customHeight="1" thickTop="1" thickBot="1">
      <c r="A114" s="258">
        <f t="shared" si="28"/>
        <v>100</v>
      </c>
      <c r="B114" s="259">
        <v>17</v>
      </c>
      <c r="C114" s="259">
        <v>0</v>
      </c>
      <c r="D114" s="259">
        <v>0</v>
      </c>
      <c r="E114" s="259" t="s">
        <v>241</v>
      </c>
      <c r="F114" s="260" t="s">
        <v>2502</v>
      </c>
      <c r="G114" s="999" t="s">
        <v>178</v>
      </c>
      <c r="H114" s="999" t="s">
        <v>197</v>
      </c>
      <c r="I114" s="261">
        <v>105</v>
      </c>
      <c r="J114" s="261">
        <v>38</v>
      </c>
      <c r="K114" s="262">
        <f t="shared" si="24"/>
        <v>143</v>
      </c>
      <c r="L114" s="261">
        <v>1</v>
      </c>
      <c r="M114" s="261">
        <v>26</v>
      </c>
      <c r="N114" s="262">
        <f t="shared" si="25"/>
        <v>27</v>
      </c>
      <c r="O114" s="262">
        <f t="shared" si="26"/>
        <v>170</v>
      </c>
      <c r="P114" s="263"/>
      <c r="Q114" s="995" t="s">
        <v>2373</v>
      </c>
      <c r="R114" s="994"/>
      <c r="S114" s="261">
        <v>61</v>
      </c>
      <c r="T114" s="533">
        <f t="shared" si="30"/>
        <v>0.580952380952381</v>
      </c>
      <c r="U114" s="995" t="str">
        <f t="shared" si="19"/>
        <v>Atraso Leve</v>
      </c>
      <c r="V114" s="996"/>
      <c r="W114" s="575">
        <v>107</v>
      </c>
      <c r="X114" s="533">
        <f t="shared" si="27"/>
        <v>2.8157894736842106</v>
      </c>
      <c r="Y114" s="995" t="str">
        <f t="shared" si="20"/>
        <v>De acuerdo con lo programado</v>
      </c>
      <c r="Z114" s="997" t="s">
        <v>2503</v>
      </c>
      <c r="AA114" s="531">
        <v>2</v>
      </c>
      <c r="AB114" s="533">
        <f t="shared" si="29"/>
        <v>2</v>
      </c>
      <c r="AC114" s="995" t="str">
        <f t="shared" si="21"/>
        <v>De acuerdo con lo programado</v>
      </c>
      <c r="AD114" s="998" t="s">
        <v>2504</v>
      </c>
      <c r="AE114" s="572">
        <v>0</v>
      </c>
      <c r="AF114" s="533">
        <f t="shared" si="31"/>
        <v>0</v>
      </c>
      <c r="AG114" s="995" t="str">
        <f t="shared" si="22"/>
        <v>En riesgo en cumplimiento</v>
      </c>
      <c r="AH114" s="532" t="s">
        <v>2505</v>
      </c>
      <c r="AI114" s="534">
        <f t="shared" si="32"/>
        <v>170</v>
      </c>
      <c r="AJ114" s="535">
        <f t="shared" si="33"/>
        <v>1</v>
      </c>
      <c r="AK114" s="995" t="str">
        <f t="shared" si="23"/>
        <v>De acuerdo con lo programado</v>
      </c>
      <c r="AL114" s="532"/>
    </row>
    <row r="115" spans="1:38" ht="71.150000000000006" customHeight="1" thickTop="1" thickBot="1">
      <c r="A115" s="258">
        <f t="shared" si="28"/>
        <v>101</v>
      </c>
      <c r="B115" s="259">
        <v>17</v>
      </c>
      <c r="C115" s="259">
        <v>0</v>
      </c>
      <c r="D115" s="259">
        <v>0</v>
      </c>
      <c r="E115" s="259" t="s">
        <v>241</v>
      </c>
      <c r="F115" s="260" t="s">
        <v>2502</v>
      </c>
      <c r="G115" s="999" t="s">
        <v>182</v>
      </c>
      <c r="H115" s="999" t="s">
        <v>209</v>
      </c>
      <c r="I115" s="261">
        <v>1</v>
      </c>
      <c r="J115" s="261">
        <v>7</v>
      </c>
      <c r="K115" s="262">
        <f t="shared" si="24"/>
        <v>8</v>
      </c>
      <c r="L115" s="261">
        <v>7</v>
      </c>
      <c r="M115" s="261">
        <v>6</v>
      </c>
      <c r="N115" s="262">
        <f t="shared" si="25"/>
        <v>13</v>
      </c>
      <c r="O115" s="262">
        <f t="shared" si="26"/>
        <v>21</v>
      </c>
      <c r="P115" s="263"/>
      <c r="Q115" s="995" t="s">
        <v>2373</v>
      </c>
      <c r="R115" s="994"/>
      <c r="S115" s="261">
        <v>3</v>
      </c>
      <c r="T115" s="533">
        <f t="shared" si="30"/>
        <v>3</v>
      </c>
      <c r="U115" s="995" t="str">
        <f t="shared" si="19"/>
        <v>De acuerdo con lo programado</v>
      </c>
      <c r="V115" s="996"/>
      <c r="W115" s="575">
        <v>30</v>
      </c>
      <c r="X115" s="533">
        <f t="shared" si="27"/>
        <v>4.2857142857142856</v>
      </c>
      <c r="Y115" s="995" t="str">
        <f t="shared" si="20"/>
        <v>De acuerdo con lo programado</v>
      </c>
      <c r="Z115" s="997" t="s">
        <v>2506</v>
      </c>
      <c r="AA115" s="531">
        <v>16</v>
      </c>
      <c r="AB115" s="533">
        <f t="shared" si="29"/>
        <v>2.2857142857142856</v>
      </c>
      <c r="AC115" s="995" t="str">
        <f t="shared" si="21"/>
        <v>De acuerdo con lo programado</v>
      </c>
      <c r="AD115" s="998" t="s">
        <v>2507</v>
      </c>
      <c r="AE115" s="572">
        <v>0</v>
      </c>
      <c r="AF115" s="533">
        <f t="shared" si="31"/>
        <v>0</v>
      </c>
      <c r="AG115" s="995" t="str">
        <f t="shared" si="22"/>
        <v>En riesgo en cumplimiento</v>
      </c>
      <c r="AH115" s="532" t="s">
        <v>2508</v>
      </c>
      <c r="AI115" s="534">
        <f t="shared" si="32"/>
        <v>49</v>
      </c>
      <c r="AJ115" s="535">
        <f t="shared" si="33"/>
        <v>2.3333333333333335</v>
      </c>
      <c r="AK115" s="995" t="str">
        <f t="shared" si="23"/>
        <v>De acuerdo con lo programado</v>
      </c>
      <c r="AL115" s="532" t="s">
        <v>2509</v>
      </c>
    </row>
    <row r="116" spans="1:38" ht="71.150000000000006" customHeight="1" thickTop="1" thickBot="1">
      <c r="A116" s="258">
        <f t="shared" si="28"/>
        <v>102</v>
      </c>
      <c r="B116" s="259">
        <v>17</v>
      </c>
      <c r="C116" s="259">
        <v>0</v>
      </c>
      <c r="D116" s="259">
        <v>0</v>
      </c>
      <c r="E116" s="259" t="s">
        <v>241</v>
      </c>
      <c r="F116" s="260" t="s">
        <v>2502</v>
      </c>
      <c r="G116" s="999" t="s">
        <v>160</v>
      </c>
      <c r="H116" s="999" t="s">
        <v>199</v>
      </c>
      <c r="I116" s="261">
        <v>2</v>
      </c>
      <c r="J116" s="261">
        <v>2</v>
      </c>
      <c r="K116" s="262">
        <f t="shared" si="24"/>
        <v>4</v>
      </c>
      <c r="L116" s="261">
        <v>2</v>
      </c>
      <c r="M116" s="261">
        <v>2</v>
      </c>
      <c r="N116" s="262">
        <f t="shared" si="25"/>
        <v>4</v>
      </c>
      <c r="O116" s="262">
        <f t="shared" si="26"/>
        <v>8</v>
      </c>
      <c r="P116" s="263"/>
      <c r="Q116" s="995" t="s">
        <v>2373</v>
      </c>
      <c r="R116" s="994" t="s">
        <v>2492</v>
      </c>
      <c r="S116" s="261">
        <v>4</v>
      </c>
      <c r="T116" s="533">
        <f t="shared" si="30"/>
        <v>2</v>
      </c>
      <c r="U116" s="995" t="str">
        <f t="shared" si="19"/>
        <v>De acuerdo con lo programado</v>
      </c>
      <c r="V116" s="996"/>
      <c r="W116" s="575">
        <v>2</v>
      </c>
      <c r="X116" s="533">
        <f t="shared" si="27"/>
        <v>1</v>
      </c>
      <c r="Y116" s="995" t="str">
        <f t="shared" si="20"/>
        <v>De acuerdo con lo programado</v>
      </c>
      <c r="Z116" s="997"/>
      <c r="AA116" s="531">
        <v>2</v>
      </c>
      <c r="AB116" s="533">
        <f t="shared" si="29"/>
        <v>1</v>
      </c>
      <c r="AC116" s="995" t="str">
        <f t="shared" si="21"/>
        <v>De acuerdo con lo programado</v>
      </c>
      <c r="AD116" s="998"/>
      <c r="AE116" s="572">
        <v>0</v>
      </c>
      <c r="AF116" s="533">
        <f t="shared" si="31"/>
        <v>0</v>
      </c>
      <c r="AG116" s="995" t="str">
        <f t="shared" si="22"/>
        <v>En riesgo en cumplimiento</v>
      </c>
      <c r="AH116" s="532" t="s">
        <v>2508</v>
      </c>
      <c r="AI116" s="534">
        <f t="shared" si="32"/>
        <v>8</v>
      </c>
      <c r="AJ116" s="535">
        <f t="shared" si="33"/>
        <v>1</v>
      </c>
      <c r="AK116" s="995" t="str">
        <f t="shared" si="23"/>
        <v>De acuerdo con lo programado</v>
      </c>
      <c r="AL116" s="532"/>
    </row>
    <row r="117" spans="1:38" ht="71.150000000000006" customHeight="1" thickTop="1" thickBot="1">
      <c r="A117" s="258">
        <f t="shared" si="28"/>
        <v>103</v>
      </c>
      <c r="B117" s="259">
        <v>17</v>
      </c>
      <c r="C117" s="259">
        <v>0</v>
      </c>
      <c r="D117" s="259">
        <v>0</v>
      </c>
      <c r="E117" s="259" t="s">
        <v>241</v>
      </c>
      <c r="F117" s="260" t="s">
        <v>2502</v>
      </c>
      <c r="G117" s="999" t="s">
        <v>137</v>
      </c>
      <c r="H117" s="999" t="s">
        <v>2510</v>
      </c>
      <c r="I117" s="261">
        <v>95</v>
      </c>
      <c r="J117" s="261">
        <v>71</v>
      </c>
      <c r="K117" s="262">
        <f t="shared" si="24"/>
        <v>166</v>
      </c>
      <c r="L117" s="261">
        <v>27</v>
      </c>
      <c r="M117" s="261">
        <v>27</v>
      </c>
      <c r="N117" s="262">
        <f t="shared" si="25"/>
        <v>54</v>
      </c>
      <c r="O117" s="262">
        <f t="shared" si="26"/>
        <v>220</v>
      </c>
      <c r="P117" s="263"/>
      <c r="Q117" s="995" t="s">
        <v>2373</v>
      </c>
      <c r="R117" s="994" t="s">
        <v>2511</v>
      </c>
      <c r="S117" s="261">
        <v>111</v>
      </c>
      <c r="T117" s="533">
        <f t="shared" si="30"/>
        <v>1.168421052631579</v>
      </c>
      <c r="U117" s="995" t="str">
        <f t="shared" si="19"/>
        <v>De acuerdo con lo programado</v>
      </c>
      <c r="V117" s="996"/>
      <c r="W117" s="575">
        <v>71</v>
      </c>
      <c r="X117" s="533">
        <f t="shared" si="27"/>
        <v>1</v>
      </c>
      <c r="Y117" s="995" t="str">
        <f t="shared" si="20"/>
        <v>De acuerdo con lo programado</v>
      </c>
      <c r="Z117" s="997"/>
      <c r="AA117" s="531">
        <v>0</v>
      </c>
      <c r="AB117" s="533">
        <f t="shared" si="29"/>
        <v>0</v>
      </c>
      <c r="AC117" s="995" t="str">
        <f t="shared" si="21"/>
        <v>En riesgo en cumplimiento</v>
      </c>
      <c r="AD117" s="998"/>
      <c r="AE117" s="572">
        <v>26</v>
      </c>
      <c r="AF117" s="533">
        <f t="shared" si="31"/>
        <v>0.96296296296296291</v>
      </c>
      <c r="AG117" s="995" t="str">
        <f t="shared" si="22"/>
        <v>De acuerdo con lo programado</v>
      </c>
      <c r="AH117" s="532"/>
      <c r="AI117" s="534">
        <f t="shared" si="32"/>
        <v>208</v>
      </c>
      <c r="AJ117" s="535">
        <f t="shared" si="33"/>
        <v>0.94545454545454544</v>
      </c>
      <c r="AK117" s="995" t="str">
        <f t="shared" si="23"/>
        <v>De acuerdo con lo programado</v>
      </c>
      <c r="AL117" s="532" t="s">
        <v>2509</v>
      </c>
    </row>
    <row r="118" spans="1:38" ht="71.150000000000006" customHeight="1" thickTop="1" thickBot="1">
      <c r="A118" s="258">
        <f t="shared" si="28"/>
        <v>104</v>
      </c>
      <c r="B118" s="259">
        <v>17</v>
      </c>
      <c r="C118" s="259">
        <v>0</v>
      </c>
      <c r="D118" s="259">
        <v>0</v>
      </c>
      <c r="E118" s="259" t="s">
        <v>241</v>
      </c>
      <c r="F118" s="260" t="s">
        <v>2502</v>
      </c>
      <c r="G118" s="999" t="s">
        <v>168</v>
      </c>
      <c r="H118" s="999" t="s">
        <v>207</v>
      </c>
      <c r="I118" s="261">
        <v>0</v>
      </c>
      <c r="J118" s="261">
        <v>1</v>
      </c>
      <c r="K118" s="262">
        <f t="shared" si="24"/>
        <v>1</v>
      </c>
      <c r="L118" s="261">
        <v>1</v>
      </c>
      <c r="M118" s="261">
        <v>0</v>
      </c>
      <c r="N118" s="262">
        <f t="shared" si="25"/>
        <v>1</v>
      </c>
      <c r="O118" s="262">
        <f t="shared" si="26"/>
        <v>2</v>
      </c>
      <c r="P118" s="263"/>
      <c r="Q118" s="995" t="s">
        <v>2373</v>
      </c>
      <c r="R118" s="994"/>
      <c r="S118" s="261">
        <v>0</v>
      </c>
      <c r="T118" s="533" t="str">
        <f t="shared" si="30"/>
        <v>No hay Programación</v>
      </c>
      <c r="U118" s="995" t="str">
        <f t="shared" si="19"/>
        <v>De acuerdo con lo programado</v>
      </c>
      <c r="V118" s="996"/>
      <c r="W118" s="575">
        <v>1</v>
      </c>
      <c r="X118" s="533">
        <f t="shared" si="27"/>
        <v>1</v>
      </c>
      <c r="Y118" s="995" t="str">
        <f t="shared" si="20"/>
        <v>De acuerdo con lo programado</v>
      </c>
      <c r="Z118" s="997"/>
      <c r="AA118" s="531">
        <v>1</v>
      </c>
      <c r="AB118" s="533">
        <f t="shared" si="29"/>
        <v>1</v>
      </c>
      <c r="AC118" s="995" t="str">
        <f t="shared" si="21"/>
        <v>De acuerdo con lo programado</v>
      </c>
      <c r="AD118" s="998"/>
      <c r="AE118" s="572">
        <v>0</v>
      </c>
      <c r="AF118" s="533" t="str">
        <f t="shared" si="31"/>
        <v>No hay Programación</v>
      </c>
      <c r="AG118" s="995" t="str">
        <f t="shared" si="22"/>
        <v>De acuerdo con lo programado</v>
      </c>
      <c r="AH118" s="532"/>
      <c r="AI118" s="534">
        <f t="shared" si="32"/>
        <v>2</v>
      </c>
      <c r="AJ118" s="535">
        <f t="shared" si="33"/>
        <v>1</v>
      </c>
      <c r="AK118" s="995" t="str">
        <f t="shared" si="23"/>
        <v>De acuerdo con lo programado</v>
      </c>
      <c r="AL118" s="532"/>
    </row>
    <row r="119" spans="1:38" ht="71.150000000000006" customHeight="1" thickTop="1" thickBot="1">
      <c r="A119" s="258">
        <f t="shared" si="28"/>
        <v>105</v>
      </c>
      <c r="B119" s="259">
        <v>17</v>
      </c>
      <c r="C119" s="259">
        <v>0</v>
      </c>
      <c r="D119" s="259">
        <v>0</v>
      </c>
      <c r="E119" s="259" t="s">
        <v>241</v>
      </c>
      <c r="F119" s="260" t="s">
        <v>2502</v>
      </c>
      <c r="G119" s="999" t="s">
        <v>159</v>
      </c>
      <c r="H119" s="999" t="s">
        <v>207</v>
      </c>
      <c r="I119" s="261">
        <v>0</v>
      </c>
      <c r="J119" s="261">
        <v>2</v>
      </c>
      <c r="K119" s="262">
        <f t="shared" si="24"/>
        <v>2</v>
      </c>
      <c r="L119" s="261">
        <v>2</v>
      </c>
      <c r="M119" s="261">
        <v>2</v>
      </c>
      <c r="N119" s="262">
        <f t="shared" si="25"/>
        <v>4</v>
      </c>
      <c r="O119" s="262">
        <f t="shared" si="26"/>
        <v>6</v>
      </c>
      <c r="P119" s="263"/>
      <c r="Q119" s="995" t="s">
        <v>2373</v>
      </c>
      <c r="R119" s="994"/>
      <c r="S119" s="261">
        <v>0</v>
      </c>
      <c r="T119" s="533" t="str">
        <f t="shared" si="30"/>
        <v>No hay Programación</v>
      </c>
      <c r="U119" s="995" t="str">
        <f t="shared" si="19"/>
        <v>De acuerdo con lo programado</v>
      </c>
      <c r="V119" s="996"/>
      <c r="W119" s="575">
        <v>2</v>
      </c>
      <c r="X119" s="533">
        <f t="shared" si="27"/>
        <v>1</v>
      </c>
      <c r="Y119" s="995" t="str">
        <f t="shared" si="20"/>
        <v>De acuerdo con lo programado</v>
      </c>
      <c r="Z119" s="997"/>
      <c r="AA119" s="531">
        <v>4</v>
      </c>
      <c r="AB119" s="533">
        <f t="shared" si="29"/>
        <v>2</v>
      </c>
      <c r="AC119" s="995" t="str">
        <f t="shared" si="21"/>
        <v>De acuerdo con lo programado</v>
      </c>
      <c r="AD119" s="998" t="s">
        <v>2512</v>
      </c>
      <c r="AE119" s="572">
        <v>0</v>
      </c>
      <c r="AF119" s="533">
        <f t="shared" si="31"/>
        <v>0</v>
      </c>
      <c r="AG119" s="995" t="str">
        <f t="shared" si="22"/>
        <v>En riesgo en cumplimiento</v>
      </c>
      <c r="AH119" s="532" t="s">
        <v>2508</v>
      </c>
      <c r="AI119" s="534">
        <f t="shared" si="32"/>
        <v>6</v>
      </c>
      <c r="AJ119" s="535">
        <f t="shared" si="33"/>
        <v>1</v>
      </c>
      <c r="AK119" s="995" t="str">
        <f t="shared" si="23"/>
        <v>De acuerdo con lo programado</v>
      </c>
      <c r="AL119" s="532"/>
    </row>
    <row r="120" spans="1:38" ht="71.150000000000006" customHeight="1" thickTop="1" thickBot="1">
      <c r="A120" s="258">
        <f t="shared" si="28"/>
        <v>106</v>
      </c>
      <c r="B120" s="259">
        <v>17</v>
      </c>
      <c r="C120" s="259">
        <v>0</v>
      </c>
      <c r="D120" s="259">
        <v>0</v>
      </c>
      <c r="E120" s="259" t="s">
        <v>241</v>
      </c>
      <c r="F120" s="260" t="s">
        <v>2502</v>
      </c>
      <c r="G120" s="999" t="s">
        <v>186</v>
      </c>
      <c r="H120" s="999" t="s">
        <v>207</v>
      </c>
      <c r="I120" s="261">
        <v>0</v>
      </c>
      <c r="J120" s="261">
        <v>0</v>
      </c>
      <c r="K120" s="262">
        <f t="shared" si="24"/>
        <v>0</v>
      </c>
      <c r="L120" s="261">
        <v>0</v>
      </c>
      <c r="M120" s="261">
        <v>1</v>
      </c>
      <c r="N120" s="262">
        <f t="shared" si="25"/>
        <v>1</v>
      </c>
      <c r="O120" s="262">
        <f t="shared" si="26"/>
        <v>1</v>
      </c>
      <c r="P120" s="263"/>
      <c r="Q120" s="995" t="s">
        <v>2373</v>
      </c>
      <c r="R120" s="994"/>
      <c r="S120" s="261">
        <v>0</v>
      </c>
      <c r="T120" s="533" t="str">
        <f t="shared" si="30"/>
        <v>No hay Programación</v>
      </c>
      <c r="U120" s="995" t="str">
        <f t="shared" si="19"/>
        <v>De acuerdo con lo programado</v>
      </c>
      <c r="V120" s="996"/>
      <c r="W120" s="261">
        <v>0</v>
      </c>
      <c r="X120" s="533" t="str">
        <f t="shared" si="27"/>
        <v>No hay Programación</v>
      </c>
      <c r="Y120" s="995" t="str">
        <f t="shared" si="20"/>
        <v>De acuerdo con lo programado</v>
      </c>
      <c r="Z120" s="997"/>
      <c r="AA120" s="531">
        <v>0</v>
      </c>
      <c r="AB120" s="533" t="str">
        <f t="shared" si="29"/>
        <v>No hay Programación</v>
      </c>
      <c r="AC120" s="995" t="str">
        <f t="shared" si="21"/>
        <v>De acuerdo con lo programado</v>
      </c>
      <c r="AD120" s="998"/>
      <c r="AE120" s="572">
        <v>1</v>
      </c>
      <c r="AF120" s="533">
        <f t="shared" si="31"/>
        <v>1</v>
      </c>
      <c r="AG120" s="995" t="str">
        <f t="shared" si="22"/>
        <v>De acuerdo con lo programado</v>
      </c>
      <c r="AH120" s="532"/>
      <c r="AI120" s="534">
        <f t="shared" si="32"/>
        <v>1</v>
      </c>
      <c r="AJ120" s="535">
        <f t="shared" si="33"/>
        <v>1</v>
      </c>
      <c r="AK120" s="995" t="str">
        <f t="shared" si="23"/>
        <v>De acuerdo con lo programado</v>
      </c>
      <c r="AL120" s="532"/>
    </row>
    <row r="121" spans="1:38" ht="71.150000000000006" customHeight="1" thickTop="1" thickBot="1">
      <c r="A121" s="258">
        <f t="shared" si="28"/>
        <v>107</v>
      </c>
      <c r="B121" s="259">
        <v>17</v>
      </c>
      <c r="C121" s="259">
        <v>0</v>
      </c>
      <c r="D121" s="259">
        <v>0</v>
      </c>
      <c r="E121" s="259" t="s">
        <v>241</v>
      </c>
      <c r="F121" s="260" t="s">
        <v>2502</v>
      </c>
      <c r="G121" s="999" t="s">
        <v>137</v>
      </c>
      <c r="H121" s="999" t="s">
        <v>199</v>
      </c>
      <c r="I121" s="261">
        <v>14</v>
      </c>
      <c r="J121" s="261">
        <v>0</v>
      </c>
      <c r="K121" s="262">
        <f t="shared" si="24"/>
        <v>14</v>
      </c>
      <c r="L121" s="261">
        <v>1</v>
      </c>
      <c r="M121" s="261">
        <v>1</v>
      </c>
      <c r="N121" s="262">
        <f t="shared" si="25"/>
        <v>2</v>
      </c>
      <c r="O121" s="262">
        <f t="shared" si="26"/>
        <v>16</v>
      </c>
      <c r="P121" s="263"/>
      <c r="Q121" s="995" t="s">
        <v>2373</v>
      </c>
      <c r="R121" s="994" t="s">
        <v>2513</v>
      </c>
      <c r="S121" s="261">
        <v>14</v>
      </c>
      <c r="T121" s="533">
        <f t="shared" si="30"/>
        <v>1</v>
      </c>
      <c r="U121" s="995" t="str">
        <f t="shared" si="19"/>
        <v>De acuerdo con lo programado</v>
      </c>
      <c r="V121" s="996"/>
      <c r="W121" s="261">
        <v>0</v>
      </c>
      <c r="X121" s="533" t="str">
        <f t="shared" si="27"/>
        <v>No hay Programación</v>
      </c>
      <c r="Y121" s="995" t="str">
        <f t="shared" si="20"/>
        <v>De acuerdo con lo programado</v>
      </c>
      <c r="Z121" s="997"/>
      <c r="AA121" s="531">
        <v>2</v>
      </c>
      <c r="AB121" s="533">
        <f t="shared" si="29"/>
        <v>2</v>
      </c>
      <c r="AC121" s="995" t="str">
        <f t="shared" si="21"/>
        <v>De acuerdo con lo programado</v>
      </c>
      <c r="AD121" s="998" t="s">
        <v>2504</v>
      </c>
      <c r="AE121" s="572">
        <v>0</v>
      </c>
      <c r="AF121" s="533">
        <f t="shared" si="31"/>
        <v>0</v>
      </c>
      <c r="AG121" s="995" t="str">
        <f t="shared" si="22"/>
        <v>En riesgo en cumplimiento</v>
      </c>
      <c r="AH121" s="532" t="s">
        <v>2508</v>
      </c>
      <c r="AI121" s="534">
        <f t="shared" si="32"/>
        <v>16</v>
      </c>
      <c r="AJ121" s="535">
        <f t="shared" si="33"/>
        <v>1</v>
      </c>
      <c r="AK121" s="995" t="str">
        <f t="shared" si="23"/>
        <v>De acuerdo con lo programado</v>
      </c>
      <c r="AL121" s="532"/>
    </row>
    <row r="122" spans="1:38" ht="71.150000000000006" customHeight="1" thickTop="1" thickBot="1">
      <c r="A122" s="258">
        <f t="shared" si="28"/>
        <v>108</v>
      </c>
      <c r="B122" s="259">
        <v>17</v>
      </c>
      <c r="C122" s="259">
        <v>0</v>
      </c>
      <c r="D122" s="259">
        <v>0</v>
      </c>
      <c r="E122" s="259" t="s">
        <v>243</v>
      </c>
      <c r="F122" s="529" t="s">
        <v>2514</v>
      </c>
      <c r="G122" s="992" t="s">
        <v>178</v>
      </c>
      <c r="H122" s="992" t="s">
        <v>2515</v>
      </c>
      <c r="I122" s="541">
        <v>0</v>
      </c>
      <c r="J122" s="541">
        <v>0</v>
      </c>
      <c r="K122" s="262">
        <f t="shared" si="24"/>
        <v>0</v>
      </c>
      <c r="L122" s="541">
        <v>0</v>
      </c>
      <c r="M122" s="541">
        <v>20</v>
      </c>
      <c r="N122" s="262">
        <f t="shared" si="25"/>
        <v>20</v>
      </c>
      <c r="O122" s="262">
        <f t="shared" si="26"/>
        <v>20</v>
      </c>
      <c r="P122" s="263"/>
      <c r="Q122" s="993" t="s">
        <v>2373</v>
      </c>
      <c r="R122" s="1003" t="s">
        <v>2516</v>
      </c>
      <c r="S122" s="261">
        <v>0</v>
      </c>
      <c r="T122" s="533" t="str">
        <f t="shared" si="30"/>
        <v>No hay Programación</v>
      </c>
      <c r="U122" s="995" t="str">
        <f t="shared" si="19"/>
        <v>De acuerdo con lo programado</v>
      </c>
      <c r="V122" s="996" t="s">
        <v>2517</v>
      </c>
      <c r="W122" s="261">
        <v>0</v>
      </c>
      <c r="X122" s="533" t="str">
        <f t="shared" si="27"/>
        <v>No hay Programación</v>
      </c>
      <c r="Y122" s="995" t="str">
        <f t="shared" si="20"/>
        <v>De acuerdo con lo programado</v>
      </c>
      <c r="Z122" s="997"/>
      <c r="AA122" s="531">
        <v>37</v>
      </c>
      <c r="AB122" s="533" t="str">
        <f t="shared" si="29"/>
        <v>No hay Programación</v>
      </c>
      <c r="AC122" s="995" t="str">
        <f t="shared" si="21"/>
        <v>De acuerdo con lo programado</v>
      </c>
      <c r="AD122" s="998"/>
      <c r="AE122" s="572">
        <v>1</v>
      </c>
      <c r="AF122" s="533">
        <f t="shared" si="31"/>
        <v>0.05</v>
      </c>
      <c r="AG122" s="995" t="str">
        <f t="shared" si="22"/>
        <v>En riesgo en cumplimiento</v>
      </c>
      <c r="AH122" s="532" t="s">
        <v>2508</v>
      </c>
      <c r="AI122" s="534">
        <f t="shared" si="32"/>
        <v>38</v>
      </c>
      <c r="AJ122" s="535">
        <f t="shared" si="33"/>
        <v>1.9</v>
      </c>
      <c r="AK122" s="995" t="str">
        <f t="shared" si="23"/>
        <v>De acuerdo con lo programado</v>
      </c>
      <c r="AL122" s="532" t="s">
        <v>2509</v>
      </c>
    </row>
    <row r="123" spans="1:38" ht="71.150000000000006" customHeight="1" thickTop="1" thickBot="1">
      <c r="A123" s="258">
        <f t="shared" si="28"/>
        <v>109</v>
      </c>
      <c r="B123" s="259">
        <v>17</v>
      </c>
      <c r="C123" s="259">
        <v>0</v>
      </c>
      <c r="D123" s="259">
        <v>0</v>
      </c>
      <c r="E123" s="259" t="s">
        <v>243</v>
      </c>
      <c r="F123" s="260" t="s">
        <v>2518</v>
      </c>
      <c r="G123" s="999" t="s">
        <v>2519</v>
      </c>
      <c r="H123" s="999" t="s">
        <v>2520</v>
      </c>
      <c r="I123" s="261">
        <v>0</v>
      </c>
      <c r="J123" s="261">
        <v>20</v>
      </c>
      <c r="K123" s="262">
        <f t="shared" si="24"/>
        <v>20</v>
      </c>
      <c r="L123" s="261"/>
      <c r="M123" s="261">
        <v>0</v>
      </c>
      <c r="N123" s="262">
        <f t="shared" si="25"/>
        <v>0</v>
      </c>
      <c r="O123" s="262">
        <f t="shared" si="26"/>
        <v>20</v>
      </c>
      <c r="P123" s="263"/>
      <c r="Q123" s="995" t="s">
        <v>2373</v>
      </c>
      <c r="R123" s="994" t="s">
        <v>2521</v>
      </c>
      <c r="S123" s="261"/>
      <c r="T123" s="533" t="str">
        <f t="shared" si="30"/>
        <v>No hay ejecución</v>
      </c>
      <c r="U123" s="995" t="str">
        <f t="shared" si="19"/>
        <v>NA</v>
      </c>
      <c r="V123" s="996"/>
      <c r="W123" s="261">
        <v>27</v>
      </c>
      <c r="X123" s="533">
        <f t="shared" si="27"/>
        <v>1.35</v>
      </c>
      <c r="Y123" s="995" t="str">
        <f t="shared" si="20"/>
        <v>De acuerdo con lo programado</v>
      </c>
      <c r="Z123" s="997" t="s">
        <v>2522</v>
      </c>
      <c r="AA123" s="531">
        <v>0</v>
      </c>
      <c r="AB123" s="533" t="str">
        <f t="shared" si="29"/>
        <v>No hay Programación</v>
      </c>
      <c r="AC123" s="995" t="str">
        <f t="shared" si="21"/>
        <v>De acuerdo con lo programado</v>
      </c>
      <c r="AD123" s="998"/>
      <c r="AE123" s="572">
        <v>11</v>
      </c>
      <c r="AF123" s="533" t="str">
        <f t="shared" si="31"/>
        <v>No hay Programación</v>
      </c>
      <c r="AG123" s="995" t="str">
        <f t="shared" si="22"/>
        <v>De acuerdo con lo programado</v>
      </c>
      <c r="AH123" s="532"/>
      <c r="AI123" s="534">
        <f t="shared" si="32"/>
        <v>38</v>
      </c>
      <c r="AJ123" s="535">
        <f t="shared" si="33"/>
        <v>1.9</v>
      </c>
      <c r="AK123" s="995" t="str">
        <f t="shared" si="23"/>
        <v>De acuerdo con lo programado</v>
      </c>
      <c r="AL123" s="532" t="s">
        <v>2509</v>
      </c>
    </row>
    <row r="124" spans="1:38" ht="71.150000000000006" customHeight="1" thickTop="1" thickBot="1">
      <c r="A124" s="258">
        <f t="shared" si="28"/>
        <v>110</v>
      </c>
      <c r="B124" s="259">
        <v>17</v>
      </c>
      <c r="C124" s="259">
        <v>0</v>
      </c>
      <c r="D124" s="259">
        <v>0</v>
      </c>
      <c r="E124" s="259" t="s">
        <v>243</v>
      </c>
      <c r="F124" s="260" t="s">
        <v>2523</v>
      </c>
      <c r="G124" s="999" t="s">
        <v>178</v>
      </c>
      <c r="H124" s="999" t="s">
        <v>2524</v>
      </c>
      <c r="I124" s="261">
        <v>0</v>
      </c>
      <c r="J124" s="261">
        <v>20</v>
      </c>
      <c r="K124" s="262">
        <f t="shared" si="24"/>
        <v>20</v>
      </c>
      <c r="L124" s="261">
        <v>0</v>
      </c>
      <c r="M124" s="261">
        <v>0</v>
      </c>
      <c r="N124" s="262">
        <f t="shared" si="25"/>
        <v>0</v>
      </c>
      <c r="O124" s="262">
        <f t="shared" si="26"/>
        <v>20</v>
      </c>
      <c r="P124" s="263"/>
      <c r="Q124" s="995" t="s">
        <v>2373</v>
      </c>
      <c r="R124" s="994" t="s">
        <v>2521</v>
      </c>
      <c r="S124" s="261"/>
      <c r="T124" s="533" t="str">
        <f t="shared" si="30"/>
        <v>No hay ejecución</v>
      </c>
      <c r="U124" s="995" t="str">
        <f t="shared" si="19"/>
        <v>NA</v>
      </c>
      <c r="V124" s="996"/>
      <c r="W124" s="261">
        <v>0</v>
      </c>
      <c r="X124" s="533">
        <f t="shared" si="27"/>
        <v>0</v>
      </c>
      <c r="Y124" s="995" t="str">
        <f t="shared" si="20"/>
        <v>En riesgo en cumplimiento</v>
      </c>
      <c r="Z124" s="997"/>
      <c r="AA124" s="531">
        <v>0</v>
      </c>
      <c r="AB124" s="533" t="str">
        <f t="shared" si="29"/>
        <v>No hay Programación</v>
      </c>
      <c r="AC124" s="995" t="str">
        <f t="shared" si="21"/>
        <v>De acuerdo con lo programado</v>
      </c>
      <c r="AD124" s="998"/>
      <c r="AE124" s="572">
        <v>38</v>
      </c>
      <c r="AF124" s="533" t="str">
        <f t="shared" si="31"/>
        <v>No hay Programación</v>
      </c>
      <c r="AG124" s="995" t="str">
        <f t="shared" si="22"/>
        <v>De acuerdo con lo programado</v>
      </c>
      <c r="AH124" s="532"/>
      <c r="AI124" s="534">
        <f t="shared" si="32"/>
        <v>38</v>
      </c>
      <c r="AJ124" s="535">
        <f t="shared" si="33"/>
        <v>1.9</v>
      </c>
      <c r="AK124" s="995" t="str">
        <f t="shared" si="23"/>
        <v>De acuerdo con lo programado</v>
      </c>
      <c r="AL124" s="532" t="s">
        <v>2509</v>
      </c>
    </row>
    <row r="125" spans="1:38" ht="71.150000000000006" customHeight="1" thickTop="1" thickBot="1">
      <c r="A125" s="258">
        <f t="shared" si="28"/>
        <v>111</v>
      </c>
      <c r="B125" s="259">
        <v>17</v>
      </c>
      <c r="C125" s="259">
        <v>0</v>
      </c>
      <c r="D125" s="259">
        <v>0</v>
      </c>
      <c r="E125" s="259" t="s">
        <v>245</v>
      </c>
      <c r="F125" s="529" t="s">
        <v>2525</v>
      </c>
      <c r="G125" s="992" t="s">
        <v>178</v>
      </c>
      <c r="H125" s="992" t="s">
        <v>2515</v>
      </c>
      <c r="I125" s="541">
        <v>0</v>
      </c>
      <c r="J125" s="541">
        <v>0</v>
      </c>
      <c r="K125" s="262">
        <f t="shared" si="24"/>
        <v>0</v>
      </c>
      <c r="L125" s="541">
        <v>0</v>
      </c>
      <c r="M125" s="541">
        <v>147</v>
      </c>
      <c r="N125" s="262">
        <f t="shared" si="25"/>
        <v>147</v>
      </c>
      <c r="O125" s="262">
        <f t="shared" si="26"/>
        <v>147</v>
      </c>
      <c r="P125" s="263"/>
      <c r="Q125" s="993" t="s">
        <v>2373</v>
      </c>
      <c r="R125" s="1003" t="s">
        <v>2526</v>
      </c>
      <c r="S125" s="261"/>
      <c r="T125" s="533" t="str">
        <f t="shared" si="30"/>
        <v>No hay ejecución</v>
      </c>
      <c r="U125" s="995" t="str">
        <f t="shared" si="19"/>
        <v>NA</v>
      </c>
      <c r="V125" s="996" t="s">
        <v>2517</v>
      </c>
      <c r="W125" s="261">
        <v>0</v>
      </c>
      <c r="X125" s="533" t="str">
        <f t="shared" si="27"/>
        <v>No hay Programación</v>
      </c>
      <c r="Y125" s="995" t="str">
        <f t="shared" si="20"/>
        <v>De acuerdo con lo programado</v>
      </c>
      <c r="Z125" s="997"/>
      <c r="AA125" s="531">
        <v>60</v>
      </c>
      <c r="AB125" s="533" t="str">
        <f t="shared" si="29"/>
        <v>No hay Programación</v>
      </c>
      <c r="AC125" s="995" t="str">
        <f t="shared" si="21"/>
        <v>De acuerdo con lo programado</v>
      </c>
      <c r="AD125" s="998"/>
      <c r="AE125" s="572">
        <v>1</v>
      </c>
      <c r="AF125" s="533">
        <f t="shared" si="31"/>
        <v>6.8027210884353739E-3</v>
      </c>
      <c r="AG125" s="995" t="str">
        <f t="shared" si="22"/>
        <v>En riesgo en cumplimiento</v>
      </c>
      <c r="AH125" s="532" t="s">
        <v>2527</v>
      </c>
      <c r="AI125" s="534">
        <f t="shared" si="32"/>
        <v>61</v>
      </c>
      <c r="AJ125" s="535">
        <f t="shared" si="33"/>
        <v>0.41496598639455784</v>
      </c>
      <c r="AK125" s="995" t="str">
        <f t="shared" si="23"/>
        <v>En riesgo en cumplimiento</v>
      </c>
      <c r="AL125" s="532" t="s">
        <v>2527</v>
      </c>
    </row>
    <row r="126" spans="1:38" ht="71.150000000000006" customHeight="1" thickTop="1" thickBot="1">
      <c r="A126" s="258">
        <f t="shared" si="28"/>
        <v>112</v>
      </c>
      <c r="B126" s="259">
        <v>17</v>
      </c>
      <c r="C126" s="259">
        <v>0</v>
      </c>
      <c r="D126" s="259">
        <v>0</v>
      </c>
      <c r="E126" s="259" t="s">
        <v>245</v>
      </c>
      <c r="F126" s="260" t="s">
        <v>2518</v>
      </c>
      <c r="G126" s="999" t="s">
        <v>178</v>
      </c>
      <c r="H126" s="999" t="s">
        <v>2515</v>
      </c>
      <c r="I126" s="261">
        <v>0</v>
      </c>
      <c r="J126" s="261">
        <v>29</v>
      </c>
      <c r="K126" s="262">
        <f t="shared" si="24"/>
        <v>29</v>
      </c>
      <c r="L126" s="261">
        <v>0</v>
      </c>
      <c r="M126" s="261">
        <v>0</v>
      </c>
      <c r="N126" s="262">
        <f t="shared" si="25"/>
        <v>0</v>
      </c>
      <c r="O126" s="262">
        <f t="shared" si="26"/>
        <v>29</v>
      </c>
      <c r="P126" s="263"/>
      <c r="Q126" s="995" t="s">
        <v>2373</v>
      </c>
      <c r="R126" s="994" t="s">
        <v>2521</v>
      </c>
      <c r="S126" s="261"/>
      <c r="T126" s="533" t="str">
        <f t="shared" si="30"/>
        <v>No hay ejecución</v>
      </c>
      <c r="U126" s="995" t="str">
        <f t="shared" si="19"/>
        <v>NA</v>
      </c>
      <c r="V126" s="996"/>
      <c r="W126" s="261">
        <v>29</v>
      </c>
      <c r="X126" s="533">
        <f t="shared" si="27"/>
        <v>1</v>
      </c>
      <c r="Y126" s="995" t="str">
        <f t="shared" si="20"/>
        <v>De acuerdo con lo programado</v>
      </c>
      <c r="Z126" s="997"/>
      <c r="AA126" s="531">
        <v>0</v>
      </c>
      <c r="AB126" s="533" t="str">
        <f t="shared" si="29"/>
        <v>No hay Programación</v>
      </c>
      <c r="AC126" s="995" t="str">
        <f t="shared" si="21"/>
        <v>De acuerdo con lo programado</v>
      </c>
      <c r="AD126" s="998"/>
      <c r="AE126" s="572">
        <v>32</v>
      </c>
      <c r="AF126" s="533" t="str">
        <f t="shared" si="31"/>
        <v>No hay Programación</v>
      </c>
      <c r="AG126" s="995" t="str">
        <f t="shared" si="22"/>
        <v>De acuerdo con lo programado</v>
      </c>
      <c r="AH126" s="532"/>
      <c r="AI126" s="534">
        <f t="shared" si="32"/>
        <v>61</v>
      </c>
      <c r="AJ126" s="535">
        <f t="shared" si="33"/>
        <v>2.103448275862069</v>
      </c>
      <c r="AK126" s="995" t="str">
        <f t="shared" si="23"/>
        <v>De acuerdo con lo programado</v>
      </c>
      <c r="AL126" s="532" t="s">
        <v>2527</v>
      </c>
    </row>
    <row r="127" spans="1:38" ht="71.150000000000006" customHeight="1" thickTop="1" thickBot="1">
      <c r="A127" s="258">
        <f t="shared" si="28"/>
        <v>113</v>
      </c>
      <c r="B127" s="259">
        <v>17</v>
      </c>
      <c r="C127" s="259">
        <v>0</v>
      </c>
      <c r="D127" s="259">
        <v>0</v>
      </c>
      <c r="E127" s="259" t="s">
        <v>245</v>
      </c>
      <c r="F127" s="260" t="s">
        <v>2523</v>
      </c>
      <c r="G127" s="999" t="s">
        <v>2528</v>
      </c>
      <c r="H127" s="999" t="s">
        <v>2529</v>
      </c>
      <c r="I127" s="261">
        <v>60</v>
      </c>
      <c r="J127" s="261">
        <v>29</v>
      </c>
      <c r="K127" s="262">
        <f t="shared" si="24"/>
        <v>89</v>
      </c>
      <c r="L127" s="261">
        <v>27</v>
      </c>
      <c r="M127" s="261">
        <v>27</v>
      </c>
      <c r="N127" s="262">
        <f t="shared" si="25"/>
        <v>54</v>
      </c>
      <c r="O127" s="262">
        <f t="shared" si="26"/>
        <v>143</v>
      </c>
      <c r="P127" s="263"/>
      <c r="Q127" s="995" t="s">
        <v>2373</v>
      </c>
      <c r="R127" s="994" t="s">
        <v>2521</v>
      </c>
      <c r="S127" s="261"/>
      <c r="T127" s="533" t="str">
        <f t="shared" si="30"/>
        <v>No hay ejecución</v>
      </c>
      <c r="U127" s="995" t="str">
        <f t="shared" si="19"/>
        <v>NA</v>
      </c>
      <c r="V127" s="996"/>
      <c r="W127" s="261">
        <v>0</v>
      </c>
      <c r="X127" s="533">
        <f t="shared" si="27"/>
        <v>0</v>
      </c>
      <c r="Y127" s="995" t="str">
        <f t="shared" si="20"/>
        <v>En riesgo en cumplimiento</v>
      </c>
      <c r="Z127" s="997"/>
      <c r="AA127" s="531">
        <v>28</v>
      </c>
      <c r="AB127" s="533">
        <f t="shared" si="29"/>
        <v>1.037037037037037</v>
      </c>
      <c r="AC127" s="995" t="str">
        <f t="shared" si="21"/>
        <v>De acuerdo con lo programado</v>
      </c>
      <c r="AD127" s="998"/>
      <c r="AE127" s="572">
        <v>33</v>
      </c>
      <c r="AF127" s="533">
        <f t="shared" si="31"/>
        <v>1.2222222222222223</v>
      </c>
      <c r="AG127" s="995" t="str">
        <f t="shared" si="22"/>
        <v>De acuerdo con lo programado</v>
      </c>
      <c r="AH127" s="532" t="s">
        <v>2527</v>
      </c>
      <c r="AI127" s="534">
        <f t="shared" si="32"/>
        <v>61</v>
      </c>
      <c r="AJ127" s="535">
        <f t="shared" si="33"/>
        <v>0.42657342657342656</v>
      </c>
      <c r="AK127" s="995" t="str">
        <f t="shared" si="23"/>
        <v>En riesgo en cumplimiento</v>
      </c>
      <c r="AL127" s="532" t="s">
        <v>2527</v>
      </c>
    </row>
    <row r="128" spans="1:38" ht="71.150000000000006" customHeight="1" thickTop="1" thickBot="1">
      <c r="A128" s="258">
        <f t="shared" si="28"/>
        <v>114</v>
      </c>
      <c r="B128" s="259">
        <v>12</v>
      </c>
      <c r="C128" s="259">
        <v>0</v>
      </c>
      <c r="D128" s="259">
        <v>0</v>
      </c>
      <c r="E128" s="259" t="s">
        <v>249</v>
      </c>
      <c r="F128" s="529" t="s">
        <v>250</v>
      </c>
      <c r="G128" s="992" t="s">
        <v>175</v>
      </c>
      <c r="H128" s="992" t="s">
        <v>200</v>
      </c>
      <c r="I128" s="541">
        <v>0</v>
      </c>
      <c r="J128" s="541">
        <v>0</v>
      </c>
      <c r="K128" s="262">
        <f t="shared" si="24"/>
        <v>0</v>
      </c>
      <c r="L128" s="541">
        <v>0</v>
      </c>
      <c r="M128" s="541">
        <v>443</v>
      </c>
      <c r="N128" s="262">
        <f t="shared" si="25"/>
        <v>443</v>
      </c>
      <c r="O128" s="262">
        <f t="shared" si="26"/>
        <v>443</v>
      </c>
      <c r="P128" s="263"/>
      <c r="Q128" s="993" t="s">
        <v>2373</v>
      </c>
      <c r="R128" s="1003" t="s">
        <v>2530</v>
      </c>
      <c r="S128" s="261">
        <v>247</v>
      </c>
      <c r="T128" s="533" t="str">
        <f t="shared" si="30"/>
        <v>No hay Programación</v>
      </c>
      <c r="U128" s="995" t="str">
        <f t="shared" si="19"/>
        <v>De acuerdo con lo programado</v>
      </c>
      <c r="V128" s="996" t="s">
        <v>2531</v>
      </c>
      <c r="W128" s="261">
        <v>0</v>
      </c>
      <c r="X128" s="533" t="str">
        <f t="shared" si="27"/>
        <v>No hay Programación</v>
      </c>
      <c r="Y128" s="995" t="str">
        <f t="shared" si="20"/>
        <v>De acuerdo con lo programado</v>
      </c>
      <c r="Z128" s="997"/>
      <c r="AA128" s="531">
        <v>228</v>
      </c>
      <c r="AB128" s="533" t="str">
        <f t="shared" si="29"/>
        <v>No hay Programación</v>
      </c>
      <c r="AC128" s="995" t="str">
        <f t="shared" si="21"/>
        <v>De acuerdo con lo programado</v>
      </c>
      <c r="AD128" s="998"/>
      <c r="AE128" s="572">
        <v>0</v>
      </c>
      <c r="AF128" s="533">
        <f t="shared" si="31"/>
        <v>0</v>
      </c>
      <c r="AG128" s="995" t="str">
        <f t="shared" si="22"/>
        <v>En riesgo en cumplimiento</v>
      </c>
      <c r="AH128" s="532"/>
      <c r="AI128" s="534">
        <f t="shared" si="32"/>
        <v>475</v>
      </c>
      <c r="AJ128" s="535">
        <f t="shared" si="33"/>
        <v>1.072234762979684</v>
      </c>
      <c r="AK128" s="995" t="str">
        <f t="shared" si="23"/>
        <v>De acuerdo con lo programado</v>
      </c>
      <c r="AL128" s="532" t="s">
        <v>2532</v>
      </c>
    </row>
    <row r="129" spans="1:38" ht="71.150000000000006" customHeight="1" thickTop="1" thickBot="1">
      <c r="A129" s="258">
        <f t="shared" si="28"/>
        <v>115</v>
      </c>
      <c r="B129" s="259">
        <v>12</v>
      </c>
      <c r="C129" s="259">
        <v>0</v>
      </c>
      <c r="D129" s="259">
        <v>0</v>
      </c>
      <c r="E129" s="259" t="s">
        <v>249</v>
      </c>
      <c r="F129" s="260" t="s">
        <v>2376</v>
      </c>
      <c r="G129" s="999" t="s">
        <v>175</v>
      </c>
      <c r="H129" s="999" t="s">
        <v>200</v>
      </c>
      <c r="I129" s="261">
        <v>0</v>
      </c>
      <c r="J129" s="261">
        <v>0</v>
      </c>
      <c r="K129" s="262">
        <f t="shared" si="24"/>
        <v>0</v>
      </c>
      <c r="L129" s="261">
        <v>0</v>
      </c>
      <c r="M129" s="261">
        <v>443</v>
      </c>
      <c r="N129" s="262">
        <f t="shared" si="25"/>
        <v>443</v>
      </c>
      <c r="O129" s="262">
        <f t="shared" si="26"/>
        <v>443</v>
      </c>
      <c r="P129" s="263"/>
      <c r="Q129" s="995" t="s">
        <v>2373</v>
      </c>
      <c r="R129" s="994" t="s">
        <v>2377</v>
      </c>
      <c r="S129" s="261">
        <v>283</v>
      </c>
      <c r="T129" s="533" t="str">
        <f t="shared" ref="T129:T143" si="34">IF(S129="","No hay ejecución",IF(AND(I129=0),"No hay Programación", S129/I129))</f>
        <v>No hay Programación</v>
      </c>
      <c r="U129" s="995" t="str">
        <f t="shared" si="19"/>
        <v>De acuerdo con lo programado</v>
      </c>
      <c r="V129" s="996"/>
      <c r="W129" s="261">
        <v>0</v>
      </c>
      <c r="X129" s="533" t="str">
        <f t="shared" si="27"/>
        <v>No hay Programación</v>
      </c>
      <c r="Y129" s="995" t="str">
        <f t="shared" si="20"/>
        <v>De acuerdo con lo programado</v>
      </c>
      <c r="Z129" s="997"/>
      <c r="AA129" s="531">
        <v>0</v>
      </c>
      <c r="AB129" s="533" t="str">
        <f t="shared" si="29"/>
        <v>No hay Programación</v>
      </c>
      <c r="AC129" s="995" t="str">
        <f t="shared" si="21"/>
        <v>De acuerdo con lo programado</v>
      </c>
      <c r="AD129" s="998"/>
      <c r="AE129" s="572">
        <v>108</v>
      </c>
      <c r="AF129" s="533">
        <f t="shared" si="31"/>
        <v>0.24379232505643342</v>
      </c>
      <c r="AG129" s="995" t="str">
        <f t="shared" si="22"/>
        <v>En riesgo en cumplimiento</v>
      </c>
      <c r="AH129" s="532" t="s">
        <v>2532</v>
      </c>
      <c r="AI129" s="534">
        <f t="shared" si="32"/>
        <v>391</v>
      </c>
      <c r="AJ129" s="535">
        <f t="shared" si="33"/>
        <v>0.88261851015801351</v>
      </c>
      <c r="AK129" s="995" t="str">
        <f t="shared" si="23"/>
        <v>Atraso Leve</v>
      </c>
      <c r="AL129" s="532" t="s">
        <v>2532</v>
      </c>
    </row>
    <row r="130" spans="1:38" ht="71.150000000000006" customHeight="1" thickTop="1" thickBot="1">
      <c r="A130" s="258">
        <f t="shared" si="28"/>
        <v>116</v>
      </c>
      <c r="B130" s="259">
        <v>12</v>
      </c>
      <c r="C130" s="259">
        <v>0</v>
      </c>
      <c r="D130" s="259">
        <v>0</v>
      </c>
      <c r="E130" s="259" t="s">
        <v>249</v>
      </c>
      <c r="F130" s="260" t="s">
        <v>2379</v>
      </c>
      <c r="G130" s="999" t="s">
        <v>135</v>
      </c>
      <c r="H130" s="999" t="s">
        <v>196</v>
      </c>
      <c r="I130" s="261">
        <v>339</v>
      </c>
      <c r="J130" s="261">
        <v>104</v>
      </c>
      <c r="K130" s="262">
        <f t="shared" si="24"/>
        <v>443</v>
      </c>
      <c r="L130" s="261">
        <v>0</v>
      </c>
      <c r="M130" s="261">
        <v>0</v>
      </c>
      <c r="N130" s="262">
        <f t="shared" si="25"/>
        <v>0</v>
      </c>
      <c r="O130" s="262">
        <f t="shared" si="26"/>
        <v>443</v>
      </c>
      <c r="P130" s="263"/>
      <c r="Q130" s="995" t="s">
        <v>2373</v>
      </c>
      <c r="R130" s="994"/>
      <c r="S130" s="261">
        <v>247</v>
      </c>
      <c r="T130" s="533">
        <f t="shared" si="34"/>
        <v>0.72861356932153387</v>
      </c>
      <c r="U130" s="995" t="str">
        <f t="shared" si="19"/>
        <v>Atraso Leve</v>
      </c>
      <c r="V130" s="996"/>
      <c r="W130" s="575">
        <v>196</v>
      </c>
      <c r="X130" s="533">
        <f t="shared" si="27"/>
        <v>1.8846153846153846</v>
      </c>
      <c r="Y130" s="995" t="str">
        <f t="shared" si="20"/>
        <v>De acuerdo con lo programado</v>
      </c>
      <c r="Z130" s="997" t="s">
        <v>2533</v>
      </c>
      <c r="AA130" s="531">
        <v>0</v>
      </c>
      <c r="AB130" s="533" t="str">
        <f t="shared" si="29"/>
        <v>No hay Programación</v>
      </c>
      <c r="AC130" s="995" t="str">
        <f t="shared" si="21"/>
        <v>De acuerdo con lo programado</v>
      </c>
      <c r="AD130" s="998"/>
      <c r="AE130" s="572">
        <v>0</v>
      </c>
      <c r="AF130" s="533" t="str">
        <f t="shared" si="31"/>
        <v>No hay Programación</v>
      </c>
      <c r="AG130" s="995" t="str">
        <f t="shared" si="22"/>
        <v>De acuerdo con lo programado</v>
      </c>
      <c r="AH130" s="532"/>
      <c r="AI130" s="534">
        <f t="shared" si="32"/>
        <v>443</v>
      </c>
      <c r="AJ130" s="535">
        <f t="shared" si="33"/>
        <v>1</v>
      </c>
      <c r="AK130" s="995" t="str">
        <f t="shared" si="23"/>
        <v>De acuerdo con lo programado</v>
      </c>
      <c r="AL130" s="532"/>
    </row>
    <row r="131" spans="1:38" ht="71.150000000000006" customHeight="1" thickTop="1" thickBot="1">
      <c r="A131" s="258">
        <f t="shared" si="28"/>
        <v>117</v>
      </c>
      <c r="B131" s="259">
        <v>12</v>
      </c>
      <c r="C131" s="259">
        <v>0</v>
      </c>
      <c r="D131" s="259">
        <v>0</v>
      </c>
      <c r="E131" s="259" t="s">
        <v>249</v>
      </c>
      <c r="F131" s="260" t="s">
        <v>2411</v>
      </c>
      <c r="G131" s="999" t="s">
        <v>187</v>
      </c>
      <c r="H131" s="999" t="s">
        <v>204</v>
      </c>
      <c r="I131" s="261">
        <v>220</v>
      </c>
      <c r="J131" s="261">
        <v>374</v>
      </c>
      <c r="K131" s="262">
        <f t="shared" si="24"/>
        <v>594</v>
      </c>
      <c r="L131" s="261">
        <v>406</v>
      </c>
      <c r="M131" s="261">
        <v>360</v>
      </c>
      <c r="N131" s="262">
        <f t="shared" si="25"/>
        <v>766</v>
      </c>
      <c r="O131" s="262">
        <f t="shared" si="26"/>
        <v>1360</v>
      </c>
      <c r="P131" s="263"/>
      <c r="Q131" s="995" t="s">
        <v>2373</v>
      </c>
      <c r="R131" s="994"/>
      <c r="S131" s="261">
        <v>202</v>
      </c>
      <c r="T131" s="533">
        <f t="shared" si="34"/>
        <v>0.91818181818181821</v>
      </c>
      <c r="U131" s="995" t="str">
        <f t="shared" si="19"/>
        <v>De acuerdo con lo programado</v>
      </c>
      <c r="V131" s="996"/>
      <c r="W131" s="575">
        <v>465</v>
      </c>
      <c r="X131" s="533">
        <f t="shared" si="27"/>
        <v>1.2433155080213905</v>
      </c>
      <c r="Y131" s="995" t="str">
        <f t="shared" si="20"/>
        <v>De acuerdo con lo programado</v>
      </c>
      <c r="Z131" s="997" t="s">
        <v>2533</v>
      </c>
      <c r="AA131" s="531">
        <v>378</v>
      </c>
      <c r="AB131" s="533">
        <f t="shared" si="29"/>
        <v>0.93103448275862066</v>
      </c>
      <c r="AC131" s="995" t="str">
        <f t="shared" si="21"/>
        <v>De acuerdo con lo programado</v>
      </c>
      <c r="AD131" s="998"/>
      <c r="AE131" s="572">
        <v>310</v>
      </c>
      <c r="AF131" s="533">
        <f t="shared" si="31"/>
        <v>0.86111111111111116</v>
      </c>
      <c r="AG131" s="995" t="str">
        <f t="shared" si="22"/>
        <v>Atraso Leve</v>
      </c>
      <c r="AH131" s="532" t="s">
        <v>2534</v>
      </c>
      <c r="AI131" s="534">
        <f t="shared" si="32"/>
        <v>1355</v>
      </c>
      <c r="AJ131" s="535">
        <f t="shared" si="33"/>
        <v>0.99632352941176472</v>
      </c>
      <c r="AK131" s="995" t="str">
        <f t="shared" si="23"/>
        <v>De acuerdo con lo programado</v>
      </c>
      <c r="AL131" s="532"/>
    </row>
    <row r="132" spans="1:38" ht="71.150000000000006" customHeight="1" thickTop="1" thickBot="1">
      <c r="A132" s="258">
        <f t="shared" si="28"/>
        <v>118</v>
      </c>
      <c r="B132" s="259">
        <v>12</v>
      </c>
      <c r="C132" s="259">
        <v>0</v>
      </c>
      <c r="D132" s="259">
        <v>0</v>
      </c>
      <c r="E132" s="259" t="s">
        <v>249</v>
      </c>
      <c r="F132" s="260" t="s">
        <v>2411</v>
      </c>
      <c r="G132" s="999" t="s">
        <v>173</v>
      </c>
      <c r="H132" s="999" t="s">
        <v>194</v>
      </c>
      <c r="I132" s="261">
        <v>40</v>
      </c>
      <c r="J132" s="261">
        <v>52</v>
      </c>
      <c r="K132" s="262">
        <f t="shared" si="24"/>
        <v>92</v>
      </c>
      <c r="L132" s="261">
        <v>71</v>
      </c>
      <c r="M132" s="261">
        <v>51</v>
      </c>
      <c r="N132" s="262">
        <f t="shared" si="25"/>
        <v>122</v>
      </c>
      <c r="O132" s="262">
        <f t="shared" si="26"/>
        <v>214</v>
      </c>
      <c r="P132" s="263"/>
      <c r="Q132" s="995" t="s">
        <v>2373</v>
      </c>
      <c r="R132" s="994"/>
      <c r="S132" s="261">
        <v>10</v>
      </c>
      <c r="T132" s="533">
        <f t="shared" si="34"/>
        <v>0.25</v>
      </c>
      <c r="U132" s="995" t="str">
        <f t="shared" si="19"/>
        <v>En riesgo en cumplimiento</v>
      </c>
      <c r="V132" s="996"/>
      <c r="W132" s="575">
        <v>77</v>
      </c>
      <c r="X132" s="533">
        <f t="shared" si="27"/>
        <v>1.4807692307692308</v>
      </c>
      <c r="Y132" s="995" t="str">
        <f t="shared" si="20"/>
        <v>De acuerdo con lo programado</v>
      </c>
      <c r="Z132" s="997" t="s">
        <v>2533</v>
      </c>
      <c r="AA132" s="531">
        <v>81</v>
      </c>
      <c r="AB132" s="533">
        <f t="shared" si="29"/>
        <v>1.1408450704225352</v>
      </c>
      <c r="AC132" s="995" t="str">
        <f t="shared" si="21"/>
        <v>De acuerdo con lo programado</v>
      </c>
      <c r="AD132" s="998" t="s">
        <v>2535</v>
      </c>
      <c r="AE132" s="572">
        <v>50</v>
      </c>
      <c r="AF132" s="533">
        <f t="shared" si="31"/>
        <v>0.98039215686274506</v>
      </c>
      <c r="AG132" s="995" t="str">
        <f t="shared" si="22"/>
        <v>De acuerdo con lo programado</v>
      </c>
      <c r="AH132" s="532"/>
      <c r="AI132" s="534">
        <f t="shared" si="32"/>
        <v>218</v>
      </c>
      <c r="AJ132" s="535">
        <f t="shared" si="33"/>
        <v>1.0186915887850467</v>
      </c>
      <c r="AK132" s="995" t="str">
        <f t="shared" si="23"/>
        <v>De acuerdo con lo programado</v>
      </c>
      <c r="AL132" s="532"/>
    </row>
    <row r="133" spans="1:38" ht="71.150000000000006" customHeight="1" thickTop="1" thickBot="1">
      <c r="A133" s="258">
        <f t="shared" si="28"/>
        <v>119</v>
      </c>
      <c r="B133" s="259">
        <v>12</v>
      </c>
      <c r="C133" s="259">
        <v>0</v>
      </c>
      <c r="D133" s="259">
        <v>0</v>
      </c>
      <c r="E133" s="259" t="s">
        <v>249</v>
      </c>
      <c r="F133" s="260" t="s">
        <v>2411</v>
      </c>
      <c r="G133" s="999" t="s">
        <v>151</v>
      </c>
      <c r="H133" s="999" t="s">
        <v>207</v>
      </c>
      <c r="I133" s="261">
        <v>9</v>
      </c>
      <c r="J133" s="261">
        <v>13</v>
      </c>
      <c r="K133" s="262">
        <f t="shared" si="24"/>
        <v>22</v>
      </c>
      <c r="L133" s="261">
        <v>24</v>
      </c>
      <c r="M133" s="261">
        <v>17</v>
      </c>
      <c r="N133" s="262">
        <f t="shared" si="25"/>
        <v>41</v>
      </c>
      <c r="O133" s="262">
        <f t="shared" si="26"/>
        <v>63</v>
      </c>
      <c r="P133" s="263"/>
      <c r="Q133" s="995" t="s">
        <v>2373</v>
      </c>
      <c r="R133" s="994" t="s">
        <v>2391</v>
      </c>
      <c r="S133" s="261">
        <v>2</v>
      </c>
      <c r="T133" s="533">
        <f t="shared" si="34"/>
        <v>0.22222222222222221</v>
      </c>
      <c r="U133" s="995" t="str">
        <f t="shared" si="19"/>
        <v>En riesgo en cumplimiento</v>
      </c>
      <c r="V133" s="996"/>
      <c r="W133" s="575">
        <v>15</v>
      </c>
      <c r="X133" s="533">
        <f t="shared" si="27"/>
        <v>1.1538461538461537</v>
      </c>
      <c r="Y133" s="995" t="str">
        <f t="shared" si="20"/>
        <v>De acuerdo con lo programado</v>
      </c>
      <c r="Z133" s="997" t="s">
        <v>2533</v>
      </c>
      <c r="AA133" s="531">
        <v>9</v>
      </c>
      <c r="AB133" s="533">
        <f t="shared" si="29"/>
        <v>0.375</v>
      </c>
      <c r="AC133" s="995" t="str">
        <f t="shared" si="21"/>
        <v>En riesgo en cumplimiento</v>
      </c>
      <c r="AD133" s="998" t="s">
        <v>2536</v>
      </c>
      <c r="AE133" s="572">
        <v>17</v>
      </c>
      <c r="AF133" s="533">
        <f t="shared" si="31"/>
        <v>1</v>
      </c>
      <c r="AG133" s="995" t="str">
        <f t="shared" si="22"/>
        <v>De acuerdo con lo programado</v>
      </c>
      <c r="AH133" s="532"/>
      <c r="AI133" s="534">
        <f t="shared" si="32"/>
        <v>43</v>
      </c>
      <c r="AJ133" s="535">
        <f t="shared" si="33"/>
        <v>0.68253968253968256</v>
      </c>
      <c r="AK133" s="995" t="str">
        <f t="shared" si="23"/>
        <v>Atraso Leve</v>
      </c>
      <c r="AL133" s="532" t="s">
        <v>2534</v>
      </c>
    </row>
    <row r="134" spans="1:38" ht="71.150000000000006" customHeight="1" thickTop="1" thickBot="1">
      <c r="A134" s="258">
        <f t="shared" si="28"/>
        <v>120</v>
      </c>
      <c r="B134" s="259">
        <v>12</v>
      </c>
      <c r="C134" s="259">
        <v>0</v>
      </c>
      <c r="D134" s="259">
        <v>0</v>
      </c>
      <c r="E134" s="259" t="s">
        <v>249</v>
      </c>
      <c r="F134" s="260" t="s">
        <v>2411</v>
      </c>
      <c r="G134" s="999" t="s">
        <v>163</v>
      </c>
      <c r="H134" s="999" t="s">
        <v>207</v>
      </c>
      <c r="I134" s="261">
        <v>0</v>
      </c>
      <c r="J134" s="261">
        <v>3</v>
      </c>
      <c r="K134" s="262">
        <f t="shared" si="24"/>
        <v>3</v>
      </c>
      <c r="L134" s="261">
        <v>2</v>
      </c>
      <c r="M134" s="261">
        <v>1</v>
      </c>
      <c r="N134" s="262">
        <f t="shared" si="25"/>
        <v>3</v>
      </c>
      <c r="O134" s="262">
        <f t="shared" si="26"/>
        <v>6</v>
      </c>
      <c r="P134" s="263"/>
      <c r="Q134" s="995" t="s">
        <v>2373</v>
      </c>
      <c r="R134" s="994"/>
      <c r="S134" s="261">
        <v>0</v>
      </c>
      <c r="T134" s="533" t="str">
        <f t="shared" si="34"/>
        <v>No hay Programación</v>
      </c>
      <c r="U134" s="995" t="str">
        <f t="shared" si="19"/>
        <v>De acuerdo con lo programado</v>
      </c>
      <c r="V134" s="996"/>
      <c r="W134" s="575">
        <v>2</v>
      </c>
      <c r="X134" s="533">
        <f t="shared" si="27"/>
        <v>0.66666666666666663</v>
      </c>
      <c r="Y134" s="995" t="str">
        <f t="shared" si="20"/>
        <v>Atraso Leve</v>
      </c>
      <c r="Z134" s="997" t="s">
        <v>2537</v>
      </c>
      <c r="AA134" s="531">
        <v>1</v>
      </c>
      <c r="AB134" s="533">
        <f t="shared" si="29"/>
        <v>0.5</v>
      </c>
      <c r="AC134" s="995" t="str">
        <f t="shared" si="21"/>
        <v>Atraso Leve</v>
      </c>
      <c r="AD134" s="998" t="s">
        <v>2538</v>
      </c>
      <c r="AE134" s="572">
        <v>1</v>
      </c>
      <c r="AF134" s="533">
        <f t="shared" si="31"/>
        <v>1</v>
      </c>
      <c r="AG134" s="995" t="str">
        <f t="shared" si="22"/>
        <v>De acuerdo con lo programado</v>
      </c>
      <c r="AH134" s="532"/>
      <c r="AI134" s="534">
        <f t="shared" si="32"/>
        <v>4</v>
      </c>
      <c r="AJ134" s="535">
        <f t="shared" si="33"/>
        <v>0.66666666666666663</v>
      </c>
      <c r="AK134" s="995" t="str">
        <f t="shared" si="23"/>
        <v>Atraso Leve</v>
      </c>
      <c r="AL134" s="532" t="s">
        <v>2534</v>
      </c>
    </row>
    <row r="135" spans="1:38" ht="71.150000000000006" customHeight="1" thickTop="1" thickBot="1">
      <c r="A135" s="258">
        <f t="shared" si="28"/>
        <v>121</v>
      </c>
      <c r="B135" s="259">
        <v>12</v>
      </c>
      <c r="C135" s="259">
        <v>0</v>
      </c>
      <c r="D135" s="259">
        <v>0</v>
      </c>
      <c r="E135" s="259" t="s">
        <v>249</v>
      </c>
      <c r="F135" s="260" t="s">
        <v>2411</v>
      </c>
      <c r="G135" s="999" t="s">
        <v>168</v>
      </c>
      <c r="H135" s="999" t="s">
        <v>207</v>
      </c>
      <c r="I135" s="261">
        <v>0</v>
      </c>
      <c r="J135" s="261">
        <v>1</v>
      </c>
      <c r="K135" s="262">
        <f t="shared" si="24"/>
        <v>1</v>
      </c>
      <c r="L135" s="261">
        <v>2</v>
      </c>
      <c r="M135" s="261">
        <v>0</v>
      </c>
      <c r="N135" s="262">
        <f t="shared" si="25"/>
        <v>2</v>
      </c>
      <c r="O135" s="262">
        <f t="shared" si="26"/>
        <v>3</v>
      </c>
      <c r="P135" s="263"/>
      <c r="Q135" s="995" t="s">
        <v>2373</v>
      </c>
      <c r="R135" s="994"/>
      <c r="S135" s="261">
        <v>0</v>
      </c>
      <c r="T135" s="533" t="str">
        <f t="shared" si="34"/>
        <v>No hay Programación</v>
      </c>
      <c r="U135" s="995" t="str">
        <f t="shared" si="19"/>
        <v>De acuerdo con lo programado</v>
      </c>
      <c r="V135" s="996"/>
      <c r="W135" s="575">
        <v>1</v>
      </c>
      <c r="X135" s="533">
        <f t="shared" si="27"/>
        <v>1</v>
      </c>
      <c r="Y135" s="995" t="str">
        <f t="shared" si="20"/>
        <v>De acuerdo con lo programado</v>
      </c>
      <c r="Z135" s="997"/>
      <c r="AA135" s="531">
        <v>2</v>
      </c>
      <c r="AB135" s="533">
        <f t="shared" si="29"/>
        <v>1</v>
      </c>
      <c r="AC135" s="995" t="str">
        <f t="shared" si="21"/>
        <v>De acuerdo con lo programado</v>
      </c>
      <c r="AD135" s="998"/>
      <c r="AE135" s="572">
        <v>0</v>
      </c>
      <c r="AF135" s="533" t="str">
        <f t="shared" si="31"/>
        <v>No hay Programación</v>
      </c>
      <c r="AG135" s="995" t="str">
        <f t="shared" si="22"/>
        <v>De acuerdo con lo programado</v>
      </c>
      <c r="AH135" s="532"/>
      <c r="AI135" s="534">
        <f t="shared" si="32"/>
        <v>3</v>
      </c>
      <c r="AJ135" s="535">
        <f t="shared" si="33"/>
        <v>1</v>
      </c>
      <c r="AK135" s="995" t="str">
        <f t="shared" si="23"/>
        <v>De acuerdo con lo programado</v>
      </c>
      <c r="AL135" s="532"/>
    </row>
    <row r="136" spans="1:38" ht="71.150000000000006" customHeight="1" thickTop="1" thickBot="1">
      <c r="A136" s="258">
        <f t="shared" si="28"/>
        <v>122</v>
      </c>
      <c r="B136" s="259">
        <v>12</v>
      </c>
      <c r="C136" s="259">
        <v>0</v>
      </c>
      <c r="D136" s="259">
        <v>0</v>
      </c>
      <c r="E136" s="259" t="s">
        <v>249</v>
      </c>
      <c r="F136" s="260" t="s">
        <v>2411</v>
      </c>
      <c r="G136" s="999" t="s">
        <v>151</v>
      </c>
      <c r="H136" s="999" t="s">
        <v>207</v>
      </c>
      <c r="I136" s="261">
        <v>0</v>
      </c>
      <c r="J136" s="261">
        <v>0</v>
      </c>
      <c r="K136" s="262">
        <f t="shared" si="24"/>
        <v>0</v>
      </c>
      <c r="L136" s="261">
        <v>4</v>
      </c>
      <c r="M136" s="261">
        <v>0</v>
      </c>
      <c r="N136" s="262">
        <f t="shared" si="25"/>
        <v>4</v>
      </c>
      <c r="O136" s="262">
        <f t="shared" si="26"/>
        <v>4</v>
      </c>
      <c r="P136" s="263"/>
      <c r="Q136" s="995" t="s">
        <v>2373</v>
      </c>
      <c r="R136" s="994" t="s">
        <v>2394</v>
      </c>
      <c r="S136" s="261">
        <v>0</v>
      </c>
      <c r="T136" s="533" t="str">
        <f t="shared" si="34"/>
        <v>No hay Programación</v>
      </c>
      <c r="U136" s="995" t="str">
        <f t="shared" si="19"/>
        <v>De acuerdo con lo programado</v>
      </c>
      <c r="V136" s="996"/>
      <c r="W136" s="575">
        <v>0</v>
      </c>
      <c r="X136" s="533" t="str">
        <f t="shared" si="27"/>
        <v>No hay Programación</v>
      </c>
      <c r="Y136" s="995" t="str">
        <f t="shared" si="20"/>
        <v>De acuerdo con lo programado</v>
      </c>
      <c r="Z136" s="997"/>
      <c r="AA136" s="531">
        <v>0</v>
      </c>
      <c r="AB136" s="533">
        <f t="shared" si="29"/>
        <v>0</v>
      </c>
      <c r="AC136" s="995" t="str">
        <f t="shared" si="21"/>
        <v>En riesgo en cumplimiento</v>
      </c>
      <c r="AD136" s="998" t="s">
        <v>2538</v>
      </c>
      <c r="AE136" s="572">
        <v>0</v>
      </c>
      <c r="AF136" s="533" t="str">
        <f t="shared" si="31"/>
        <v>No hay Programación</v>
      </c>
      <c r="AG136" s="995" t="str">
        <f t="shared" si="22"/>
        <v>De acuerdo con lo programado</v>
      </c>
      <c r="AH136" s="532"/>
      <c r="AI136" s="534">
        <f t="shared" si="32"/>
        <v>0</v>
      </c>
      <c r="AJ136" s="535">
        <f t="shared" si="33"/>
        <v>0</v>
      </c>
      <c r="AK136" s="995" t="str">
        <f t="shared" si="23"/>
        <v>En riesgo en cumplimiento</v>
      </c>
      <c r="AL136" s="532" t="s">
        <v>2534</v>
      </c>
    </row>
    <row r="137" spans="1:38" ht="71.150000000000006" customHeight="1" thickTop="1" thickBot="1">
      <c r="A137" s="258">
        <f t="shared" si="28"/>
        <v>123</v>
      </c>
      <c r="B137" s="259">
        <v>12</v>
      </c>
      <c r="C137" s="259">
        <v>0</v>
      </c>
      <c r="D137" s="259">
        <v>0</v>
      </c>
      <c r="E137" s="259" t="s">
        <v>249</v>
      </c>
      <c r="F137" s="260" t="s">
        <v>2411</v>
      </c>
      <c r="G137" s="999" t="s">
        <v>186</v>
      </c>
      <c r="H137" s="999" t="s">
        <v>207</v>
      </c>
      <c r="I137" s="261">
        <v>0</v>
      </c>
      <c r="J137" s="261">
        <v>2</v>
      </c>
      <c r="K137" s="262">
        <f t="shared" si="24"/>
        <v>2</v>
      </c>
      <c r="L137" s="261">
        <v>0</v>
      </c>
      <c r="M137" s="261">
        <v>0</v>
      </c>
      <c r="N137" s="262">
        <f t="shared" si="25"/>
        <v>0</v>
      </c>
      <c r="O137" s="262">
        <f t="shared" si="26"/>
        <v>2</v>
      </c>
      <c r="P137" s="263"/>
      <c r="Q137" s="995" t="s">
        <v>2373</v>
      </c>
      <c r="R137" s="994"/>
      <c r="S137" s="261">
        <v>0</v>
      </c>
      <c r="T137" s="533" t="str">
        <f t="shared" si="34"/>
        <v>No hay Programación</v>
      </c>
      <c r="U137" s="995" t="str">
        <f t="shared" si="19"/>
        <v>De acuerdo con lo programado</v>
      </c>
      <c r="V137" s="996"/>
      <c r="W137" s="575">
        <v>2</v>
      </c>
      <c r="X137" s="533">
        <f t="shared" si="27"/>
        <v>1</v>
      </c>
      <c r="Y137" s="995" t="str">
        <f t="shared" si="20"/>
        <v>De acuerdo con lo programado</v>
      </c>
      <c r="Z137" s="997"/>
      <c r="AA137" s="531">
        <v>3</v>
      </c>
      <c r="AB137" s="533" t="str">
        <f t="shared" si="29"/>
        <v>No hay Programación</v>
      </c>
      <c r="AC137" s="995" t="str">
        <f t="shared" si="21"/>
        <v>De acuerdo con lo programado</v>
      </c>
      <c r="AD137" s="998"/>
      <c r="AE137" s="572">
        <v>0</v>
      </c>
      <c r="AF137" s="533" t="str">
        <f t="shared" si="31"/>
        <v>No hay Programación</v>
      </c>
      <c r="AG137" s="995" t="str">
        <f t="shared" si="22"/>
        <v>De acuerdo con lo programado</v>
      </c>
      <c r="AH137" s="532"/>
      <c r="AI137" s="534">
        <f t="shared" si="32"/>
        <v>5</v>
      </c>
      <c r="AJ137" s="535">
        <f t="shared" si="33"/>
        <v>2.5</v>
      </c>
      <c r="AK137" s="995" t="str">
        <f t="shared" si="23"/>
        <v>De acuerdo con lo programado</v>
      </c>
      <c r="AL137" s="532" t="s">
        <v>2539</v>
      </c>
    </row>
    <row r="138" spans="1:38" ht="71.150000000000006" customHeight="1" thickTop="1" thickBot="1">
      <c r="A138" s="258">
        <f t="shared" si="28"/>
        <v>124</v>
      </c>
      <c r="B138" s="259">
        <v>12</v>
      </c>
      <c r="C138" s="259">
        <v>0</v>
      </c>
      <c r="D138" s="259">
        <v>0</v>
      </c>
      <c r="E138" s="259" t="s">
        <v>249</v>
      </c>
      <c r="F138" s="260" t="s">
        <v>2411</v>
      </c>
      <c r="G138" s="999" t="s">
        <v>159</v>
      </c>
      <c r="H138" s="999" t="s">
        <v>207</v>
      </c>
      <c r="I138" s="261">
        <v>1</v>
      </c>
      <c r="J138" s="261">
        <v>2</v>
      </c>
      <c r="K138" s="262">
        <f t="shared" si="24"/>
        <v>3</v>
      </c>
      <c r="L138" s="261">
        <v>1</v>
      </c>
      <c r="M138" s="261">
        <v>7</v>
      </c>
      <c r="N138" s="262">
        <f t="shared" si="25"/>
        <v>8</v>
      </c>
      <c r="O138" s="262">
        <f t="shared" si="26"/>
        <v>11</v>
      </c>
      <c r="P138" s="263"/>
      <c r="Q138" s="995" t="s">
        <v>2373</v>
      </c>
      <c r="R138" s="994"/>
      <c r="S138" s="261">
        <v>1</v>
      </c>
      <c r="T138" s="533">
        <f t="shared" si="34"/>
        <v>1</v>
      </c>
      <c r="U138" s="995" t="str">
        <f t="shared" si="19"/>
        <v>De acuerdo con lo programado</v>
      </c>
      <c r="V138" s="996"/>
      <c r="W138" s="575">
        <v>5</v>
      </c>
      <c r="X138" s="533">
        <f t="shared" si="27"/>
        <v>2.5</v>
      </c>
      <c r="Y138" s="995" t="str">
        <f t="shared" si="20"/>
        <v>De acuerdo con lo programado</v>
      </c>
      <c r="Z138" s="997" t="s">
        <v>2540</v>
      </c>
      <c r="AA138" s="531">
        <v>2</v>
      </c>
      <c r="AB138" s="533">
        <f t="shared" si="29"/>
        <v>2</v>
      </c>
      <c r="AC138" s="995" t="str">
        <f t="shared" si="21"/>
        <v>De acuerdo con lo programado</v>
      </c>
      <c r="AD138" s="998" t="s">
        <v>2541</v>
      </c>
      <c r="AE138" s="572">
        <v>8</v>
      </c>
      <c r="AF138" s="533">
        <f t="shared" si="31"/>
        <v>1.1428571428571428</v>
      </c>
      <c r="AG138" s="995" t="str">
        <f t="shared" si="22"/>
        <v>De acuerdo con lo programado</v>
      </c>
      <c r="AH138" s="532" t="s">
        <v>2541</v>
      </c>
      <c r="AI138" s="534">
        <f t="shared" si="32"/>
        <v>16</v>
      </c>
      <c r="AJ138" s="535">
        <f t="shared" si="33"/>
        <v>1.4545454545454546</v>
      </c>
      <c r="AK138" s="995" t="str">
        <f t="shared" si="23"/>
        <v>De acuerdo con lo programado</v>
      </c>
      <c r="AL138" s="532" t="s">
        <v>2541</v>
      </c>
    </row>
    <row r="139" spans="1:38" ht="71.150000000000006" customHeight="1" thickTop="1" thickBot="1">
      <c r="A139" s="258">
        <f t="shared" si="28"/>
        <v>125</v>
      </c>
      <c r="B139" s="259">
        <v>12</v>
      </c>
      <c r="C139" s="259">
        <v>0</v>
      </c>
      <c r="D139" s="259">
        <v>0</v>
      </c>
      <c r="E139" s="259" t="s">
        <v>249</v>
      </c>
      <c r="F139" s="260" t="s">
        <v>2411</v>
      </c>
      <c r="G139" s="999" t="s">
        <v>143</v>
      </c>
      <c r="H139" s="999" t="s">
        <v>203</v>
      </c>
      <c r="I139" s="261">
        <v>0</v>
      </c>
      <c r="J139" s="261">
        <v>1</v>
      </c>
      <c r="K139" s="262">
        <f t="shared" si="24"/>
        <v>1</v>
      </c>
      <c r="L139" s="261">
        <v>0</v>
      </c>
      <c r="M139" s="261">
        <v>0</v>
      </c>
      <c r="N139" s="262">
        <f t="shared" si="25"/>
        <v>0</v>
      </c>
      <c r="O139" s="262">
        <f t="shared" si="26"/>
        <v>1</v>
      </c>
      <c r="P139" s="263"/>
      <c r="Q139" s="995" t="s">
        <v>2373</v>
      </c>
      <c r="R139" s="994" t="s">
        <v>2397</v>
      </c>
      <c r="S139" s="261">
        <v>0</v>
      </c>
      <c r="T139" s="533" t="str">
        <f t="shared" si="34"/>
        <v>No hay Programación</v>
      </c>
      <c r="U139" s="995" t="str">
        <f t="shared" si="19"/>
        <v>De acuerdo con lo programado</v>
      </c>
      <c r="V139" s="996"/>
      <c r="W139" s="575">
        <v>1</v>
      </c>
      <c r="X139" s="533">
        <f t="shared" si="27"/>
        <v>1</v>
      </c>
      <c r="Y139" s="995" t="str">
        <f t="shared" si="20"/>
        <v>De acuerdo con lo programado</v>
      </c>
      <c r="Z139" s="997"/>
      <c r="AA139" s="531">
        <v>0</v>
      </c>
      <c r="AB139" s="533" t="str">
        <f t="shared" si="29"/>
        <v>No hay Programación</v>
      </c>
      <c r="AC139" s="995" t="str">
        <f t="shared" si="21"/>
        <v>De acuerdo con lo programado</v>
      </c>
      <c r="AD139" s="998"/>
      <c r="AE139" s="572">
        <v>0</v>
      </c>
      <c r="AF139" s="533" t="str">
        <f t="shared" si="31"/>
        <v>No hay Programación</v>
      </c>
      <c r="AG139" s="995" t="str">
        <f t="shared" si="22"/>
        <v>De acuerdo con lo programado</v>
      </c>
      <c r="AH139" s="532"/>
      <c r="AI139" s="534">
        <f t="shared" si="32"/>
        <v>1</v>
      </c>
      <c r="AJ139" s="535">
        <f t="shared" si="33"/>
        <v>1</v>
      </c>
      <c r="AK139" s="995" t="str">
        <f t="shared" si="23"/>
        <v>De acuerdo con lo programado</v>
      </c>
      <c r="AL139" s="532"/>
    </row>
    <row r="140" spans="1:38" ht="71.150000000000006" customHeight="1" thickTop="1" thickBot="1">
      <c r="A140" s="258">
        <f t="shared" si="28"/>
        <v>126</v>
      </c>
      <c r="B140" s="259">
        <v>12</v>
      </c>
      <c r="C140" s="259">
        <v>0</v>
      </c>
      <c r="D140" s="259">
        <v>0</v>
      </c>
      <c r="E140" s="259" t="s">
        <v>249</v>
      </c>
      <c r="F140" s="260" t="s">
        <v>2411</v>
      </c>
      <c r="G140" s="999" t="s">
        <v>153</v>
      </c>
      <c r="H140" s="999" t="s">
        <v>203</v>
      </c>
      <c r="I140" s="261">
        <v>6</v>
      </c>
      <c r="J140" s="261">
        <v>3</v>
      </c>
      <c r="K140" s="262">
        <f t="shared" si="24"/>
        <v>9</v>
      </c>
      <c r="L140" s="261">
        <v>3</v>
      </c>
      <c r="M140" s="261">
        <v>5</v>
      </c>
      <c r="N140" s="262">
        <f t="shared" si="25"/>
        <v>8</v>
      </c>
      <c r="O140" s="262">
        <f t="shared" si="26"/>
        <v>17</v>
      </c>
      <c r="P140" s="263"/>
      <c r="Q140" s="995" t="s">
        <v>2373</v>
      </c>
      <c r="R140" s="994" t="s">
        <v>2400</v>
      </c>
      <c r="S140" s="261">
        <v>6</v>
      </c>
      <c r="T140" s="533">
        <f t="shared" si="34"/>
        <v>1</v>
      </c>
      <c r="U140" s="995" t="str">
        <f t="shared" si="19"/>
        <v>De acuerdo con lo programado</v>
      </c>
      <c r="V140" s="996"/>
      <c r="W140" s="575">
        <v>18</v>
      </c>
      <c r="X140" s="533">
        <f t="shared" si="27"/>
        <v>6</v>
      </c>
      <c r="Y140" s="995" t="str">
        <f t="shared" si="20"/>
        <v>De acuerdo con lo programado</v>
      </c>
      <c r="Z140" s="997" t="s">
        <v>2542</v>
      </c>
      <c r="AA140" s="531">
        <v>3</v>
      </c>
      <c r="AB140" s="533">
        <f t="shared" si="29"/>
        <v>1</v>
      </c>
      <c r="AC140" s="995" t="str">
        <f t="shared" si="21"/>
        <v>De acuerdo con lo programado</v>
      </c>
      <c r="AD140" s="998"/>
      <c r="AE140" s="572">
        <v>5</v>
      </c>
      <c r="AF140" s="533">
        <f t="shared" si="31"/>
        <v>1</v>
      </c>
      <c r="AG140" s="995" t="str">
        <f t="shared" si="22"/>
        <v>De acuerdo con lo programado</v>
      </c>
      <c r="AH140" s="532"/>
      <c r="AI140" s="534">
        <f t="shared" si="32"/>
        <v>32</v>
      </c>
      <c r="AJ140" s="535">
        <f t="shared" si="33"/>
        <v>1.8823529411764706</v>
      </c>
      <c r="AK140" s="995" t="str">
        <f t="shared" si="23"/>
        <v>De acuerdo con lo programado</v>
      </c>
      <c r="AL140" s="532" t="s">
        <v>2542</v>
      </c>
    </row>
    <row r="141" spans="1:38" ht="71.150000000000006" customHeight="1" thickTop="1" thickBot="1">
      <c r="A141" s="258">
        <f t="shared" si="28"/>
        <v>127</v>
      </c>
      <c r="B141" s="259">
        <v>12</v>
      </c>
      <c r="C141" s="259">
        <v>0</v>
      </c>
      <c r="D141" s="259">
        <v>0</v>
      </c>
      <c r="E141" s="259" t="s">
        <v>249</v>
      </c>
      <c r="F141" s="260" t="s">
        <v>2217</v>
      </c>
      <c r="G141" s="999" t="s">
        <v>186</v>
      </c>
      <c r="H141" s="999" t="s">
        <v>207</v>
      </c>
      <c r="I141" s="261">
        <v>1</v>
      </c>
      <c r="J141" s="261">
        <v>6</v>
      </c>
      <c r="K141" s="262">
        <f t="shared" si="24"/>
        <v>7</v>
      </c>
      <c r="L141" s="261">
        <v>2</v>
      </c>
      <c r="M141" s="261">
        <v>0</v>
      </c>
      <c r="N141" s="262">
        <f t="shared" si="25"/>
        <v>2</v>
      </c>
      <c r="O141" s="262">
        <f t="shared" si="26"/>
        <v>9</v>
      </c>
      <c r="P141" s="263"/>
      <c r="Q141" s="995" t="s">
        <v>2373</v>
      </c>
      <c r="R141" s="994" t="s">
        <v>2406</v>
      </c>
      <c r="S141" s="261">
        <v>1</v>
      </c>
      <c r="T141" s="533">
        <f t="shared" si="34"/>
        <v>1</v>
      </c>
      <c r="U141" s="995" t="str">
        <f t="shared" si="19"/>
        <v>De acuerdo con lo programado</v>
      </c>
      <c r="V141" s="996"/>
      <c r="W141" s="575">
        <v>6</v>
      </c>
      <c r="X141" s="533">
        <f t="shared" si="27"/>
        <v>1</v>
      </c>
      <c r="Y141" s="995" t="str">
        <f t="shared" si="20"/>
        <v>De acuerdo con lo programado</v>
      </c>
      <c r="Z141" s="997"/>
      <c r="AA141" s="531">
        <v>1</v>
      </c>
      <c r="AB141" s="533">
        <f t="shared" si="29"/>
        <v>0.5</v>
      </c>
      <c r="AC141" s="995" t="str">
        <f t="shared" si="21"/>
        <v>Atraso Leve</v>
      </c>
      <c r="AD141" s="998" t="s">
        <v>2543</v>
      </c>
      <c r="AE141" s="572">
        <v>0</v>
      </c>
      <c r="AF141" s="533" t="str">
        <f t="shared" si="31"/>
        <v>No hay Programación</v>
      </c>
      <c r="AG141" s="995" t="str">
        <f t="shared" si="22"/>
        <v>De acuerdo con lo programado</v>
      </c>
      <c r="AH141" s="532"/>
      <c r="AI141" s="534">
        <f t="shared" si="32"/>
        <v>8</v>
      </c>
      <c r="AJ141" s="535">
        <f t="shared" si="33"/>
        <v>0.88888888888888884</v>
      </c>
      <c r="AK141" s="995" t="str">
        <f t="shared" si="23"/>
        <v>Atraso Leve</v>
      </c>
      <c r="AL141" s="532" t="s">
        <v>2534</v>
      </c>
    </row>
    <row r="142" spans="1:38" ht="71.150000000000006" customHeight="1" thickTop="1" thickBot="1">
      <c r="A142" s="258">
        <f t="shared" si="28"/>
        <v>128</v>
      </c>
      <c r="B142" s="259">
        <v>12</v>
      </c>
      <c r="C142" s="259">
        <v>0</v>
      </c>
      <c r="D142" s="259">
        <v>0</v>
      </c>
      <c r="E142" s="259" t="s">
        <v>249</v>
      </c>
      <c r="F142" s="260" t="s">
        <v>2217</v>
      </c>
      <c r="G142" s="999" t="s">
        <v>159</v>
      </c>
      <c r="H142" s="999" t="s">
        <v>207</v>
      </c>
      <c r="I142" s="261">
        <v>2</v>
      </c>
      <c r="J142" s="261">
        <v>0</v>
      </c>
      <c r="K142" s="262">
        <f t="shared" si="24"/>
        <v>2</v>
      </c>
      <c r="L142" s="261">
        <v>2</v>
      </c>
      <c r="M142" s="261">
        <v>2</v>
      </c>
      <c r="N142" s="262">
        <f t="shared" si="25"/>
        <v>4</v>
      </c>
      <c r="O142" s="262">
        <f t="shared" si="26"/>
        <v>6</v>
      </c>
      <c r="P142" s="263"/>
      <c r="Q142" s="995" t="s">
        <v>2373</v>
      </c>
      <c r="R142" s="994" t="s">
        <v>2406</v>
      </c>
      <c r="S142" s="261">
        <v>2</v>
      </c>
      <c r="T142" s="533">
        <f t="shared" si="34"/>
        <v>1</v>
      </c>
      <c r="U142" s="995" t="str">
        <f t="shared" si="19"/>
        <v>De acuerdo con lo programado</v>
      </c>
      <c r="V142" s="996"/>
      <c r="W142" s="575">
        <v>0</v>
      </c>
      <c r="X142" s="533" t="str">
        <f t="shared" si="27"/>
        <v>No hay Programación</v>
      </c>
      <c r="Y142" s="995" t="str">
        <f t="shared" si="20"/>
        <v>De acuerdo con lo programado</v>
      </c>
      <c r="Z142" s="997"/>
      <c r="AA142" s="531">
        <v>1</v>
      </c>
      <c r="AB142" s="533">
        <f t="shared" si="29"/>
        <v>0.5</v>
      </c>
      <c r="AC142" s="995" t="str">
        <f t="shared" si="21"/>
        <v>Atraso Leve</v>
      </c>
      <c r="AD142" s="998" t="s">
        <v>2543</v>
      </c>
      <c r="AE142" s="572">
        <v>2</v>
      </c>
      <c r="AF142" s="533">
        <f t="shared" si="31"/>
        <v>1</v>
      </c>
      <c r="AG142" s="995" t="str">
        <f t="shared" si="22"/>
        <v>De acuerdo con lo programado</v>
      </c>
      <c r="AH142" s="532"/>
      <c r="AI142" s="534">
        <f t="shared" si="32"/>
        <v>5</v>
      </c>
      <c r="AJ142" s="535">
        <f t="shared" si="33"/>
        <v>0.83333333333333337</v>
      </c>
      <c r="AK142" s="995" t="str">
        <f t="shared" si="23"/>
        <v>Atraso Leve</v>
      </c>
      <c r="AL142" s="532" t="s">
        <v>2534</v>
      </c>
    </row>
    <row r="143" spans="1:38" ht="71.150000000000006" customHeight="1" thickTop="1" thickBot="1">
      <c r="A143" s="258">
        <f t="shared" si="28"/>
        <v>129</v>
      </c>
      <c r="B143" s="259">
        <v>12</v>
      </c>
      <c r="C143" s="259">
        <v>0</v>
      </c>
      <c r="D143" s="259">
        <v>0</v>
      </c>
      <c r="E143" s="259" t="s">
        <v>253</v>
      </c>
      <c r="F143" s="1004" t="s">
        <v>2544</v>
      </c>
      <c r="G143" s="1005" t="s">
        <v>2230</v>
      </c>
      <c r="H143" s="1005" t="s">
        <v>2545</v>
      </c>
      <c r="I143" s="261">
        <v>0</v>
      </c>
      <c r="J143" s="261">
        <v>0</v>
      </c>
      <c r="K143" s="262">
        <f t="shared" si="24"/>
        <v>0</v>
      </c>
      <c r="L143" s="261">
        <v>0</v>
      </c>
      <c r="M143" s="261">
        <v>62808</v>
      </c>
      <c r="N143" s="262">
        <f t="shared" si="25"/>
        <v>62808</v>
      </c>
      <c r="O143" s="262">
        <f t="shared" si="26"/>
        <v>62808</v>
      </c>
      <c r="P143" s="263"/>
      <c r="Q143" s="995" t="s">
        <v>2373</v>
      </c>
      <c r="R143" s="994" t="s">
        <v>2546</v>
      </c>
      <c r="S143" s="261">
        <v>0</v>
      </c>
      <c r="T143" s="533" t="str">
        <f t="shared" si="34"/>
        <v>No hay Programación</v>
      </c>
      <c r="U143" s="995" t="str">
        <f t="shared" ref="U143:U197" si="35">IF(T143="No hay ejecución","NA",IF(T143&gt;=90%,"De acuerdo con lo programado",IF(T143&gt;=50%,"Atraso Leve",IF(T143&lt;=49.99%,"En riesgo en cumplimiento"))))</f>
        <v>De acuerdo con lo programado</v>
      </c>
      <c r="V143" s="996" t="s">
        <v>2547</v>
      </c>
      <c r="W143" s="261">
        <v>0</v>
      </c>
      <c r="X143" s="533" t="str">
        <f t="shared" si="27"/>
        <v>No hay Programación</v>
      </c>
      <c r="Y143" s="995" t="str">
        <f t="shared" ref="Y143:Y197" si="36">IF(X143="No hay ejecución","NA",IF(X143&gt;=90%,"De acuerdo con lo programado",IF(X143&gt;=50%,"Atraso Leve",IF(X143&lt;=49.99%,"En riesgo en cumplimiento"))))</f>
        <v>De acuerdo con lo programado</v>
      </c>
      <c r="Z143" s="997"/>
      <c r="AA143" s="531">
        <v>0</v>
      </c>
      <c r="AB143" s="533" t="str">
        <f t="shared" si="29"/>
        <v>No hay Programación</v>
      </c>
      <c r="AC143" s="995" t="str">
        <f t="shared" ref="AC143:AC197" si="37">IF(AB143="No hay ejecución","NA",IF(AB143&gt;=90%,"De acuerdo con lo programado",IF(AB143&gt;=50%,"Atraso Leve",IF(AB143&lt;=49.99%,"En riesgo en cumplimiento"))))</f>
        <v>De acuerdo con lo programado</v>
      </c>
      <c r="AD143" s="998" t="s">
        <v>2547</v>
      </c>
      <c r="AE143" s="572">
        <v>1236</v>
      </c>
      <c r="AF143" s="533">
        <f t="shared" si="31"/>
        <v>1.9679021780664885E-2</v>
      </c>
      <c r="AG143" s="995" t="str">
        <f t="shared" ref="AG143:AG197" si="38">IF(AF143="No hay ejecución","NA",IF(AF143&gt;=90%,"De acuerdo con lo programado",IF(AF143&gt;=50%,"Atraso Leve",IF(AF143&lt;=49.99%,"En riesgo en cumplimiento"))))</f>
        <v>En riesgo en cumplimiento</v>
      </c>
      <c r="AH143" s="532" t="s">
        <v>2548</v>
      </c>
      <c r="AI143" s="534">
        <f t="shared" si="32"/>
        <v>1236</v>
      </c>
      <c r="AJ143" s="535">
        <f t="shared" si="33"/>
        <v>1.9679021780664885E-2</v>
      </c>
      <c r="AK143" s="995" t="str">
        <f t="shared" ref="AK143:AK197" si="39">IF(AJ143="No hay ejecución","NA",IF(AJ143&gt;=90%,"De acuerdo con lo programado",IF(AJ143&gt;=50%,"Atraso Leve",IF(AJ143&lt;=49.99%,"En riesgo en cumplimiento"))))</f>
        <v>En riesgo en cumplimiento</v>
      </c>
      <c r="AL143" s="532" t="s">
        <v>2548</v>
      </c>
    </row>
    <row r="144" spans="1:38" ht="71.150000000000006" customHeight="1" thickTop="1" thickBot="1">
      <c r="A144" s="258">
        <f>A143+1</f>
        <v>130</v>
      </c>
      <c r="B144" s="259">
        <v>0</v>
      </c>
      <c r="C144" s="259">
        <v>0</v>
      </c>
      <c r="D144" s="259">
        <v>0</v>
      </c>
      <c r="E144" s="543" t="s">
        <v>1405</v>
      </c>
      <c r="F144" s="1000" t="s">
        <v>1406</v>
      </c>
      <c r="G144" s="999" t="s">
        <v>217</v>
      </c>
      <c r="H144" s="999" t="s">
        <v>205</v>
      </c>
      <c r="I144" s="531">
        <v>0.2</v>
      </c>
      <c r="J144" s="531">
        <v>0.25</v>
      </c>
      <c r="K144" s="263">
        <f t="shared" ref="K144:K197" si="40">I144+J144</f>
        <v>0.45</v>
      </c>
      <c r="L144" s="531">
        <v>0.25</v>
      </c>
      <c r="M144" s="531">
        <v>0.25</v>
      </c>
      <c r="N144" s="263">
        <f t="shared" ref="N144:N197" si="41">L144+M144</f>
        <v>0.5</v>
      </c>
      <c r="O144" s="262">
        <f t="shared" ref="O144:O197" si="42">K144+N144</f>
        <v>0.95</v>
      </c>
      <c r="P144" s="263"/>
      <c r="Q144" s="995" t="s">
        <v>2549</v>
      </c>
      <c r="R144" s="994"/>
      <c r="S144" s="261">
        <v>0</v>
      </c>
      <c r="T144" s="533">
        <f t="shared" si="30"/>
        <v>0</v>
      </c>
      <c r="U144" s="995" t="str">
        <f t="shared" si="35"/>
        <v>En riesgo en cumplimiento</v>
      </c>
      <c r="V144" s="996"/>
      <c r="W144" s="261">
        <v>0</v>
      </c>
      <c r="X144" s="533">
        <f t="shared" ref="X144:X197" si="43">IF(W144="","No hay ejecución",IF(AND(J144=0),"No hay Programación", W144/J144))</f>
        <v>0</v>
      </c>
      <c r="Y144" s="995" t="str">
        <f t="shared" si="36"/>
        <v>En riesgo en cumplimiento</v>
      </c>
      <c r="Z144" s="997" t="s">
        <v>2550</v>
      </c>
      <c r="AA144" s="531">
        <v>0</v>
      </c>
      <c r="AB144" s="533">
        <f t="shared" si="29"/>
        <v>0</v>
      </c>
      <c r="AC144" s="995" t="str">
        <f t="shared" si="37"/>
        <v>En riesgo en cumplimiento</v>
      </c>
      <c r="AD144" s="998" t="s">
        <v>2550</v>
      </c>
      <c r="AE144" s="572">
        <v>0</v>
      </c>
      <c r="AF144" s="533">
        <f t="shared" si="31"/>
        <v>0</v>
      </c>
      <c r="AG144" s="995" t="str">
        <f t="shared" si="38"/>
        <v>En riesgo en cumplimiento</v>
      </c>
      <c r="AH144" s="532" t="s">
        <v>2550</v>
      </c>
      <c r="AI144" s="534">
        <f t="shared" si="32"/>
        <v>0</v>
      </c>
      <c r="AJ144" s="535">
        <f t="shared" si="33"/>
        <v>0</v>
      </c>
      <c r="AK144" s="995" t="str">
        <f t="shared" si="39"/>
        <v>En riesgo en cumplimiento</v>
      </c>
      <c r="AL144" s="532" t="s">
        <v>2550</v>
      </c>
    </row>
    <row r="145" spans="1:38" ht="71.150000000000006" customHeight="1" thickTop="1" thickBot="1">
      <c r="A145" s="258">
        <f t="shared" ref="A145:A197" si="44">A144+1</f>
        <v>131</v>
      </c>
      <c r="B145" s="259">
        <v>0</v>
      </c>
      <c r="C145" s="259">
        <v>0</v>
      </c>
      <c r="D145" s="259">
        <v>0</v>
      </c>
      <c r="E145" s="543" t="s">
        <v>1409</v>
      </c>
      <c r="F145" s="1000" t="s">
        <v>2551</v>
      </c>
      <c r="G145" s="999" t="s">
        <v>164</v>
      </c>
      <c r="H145" s="999" t="s">
        <v>201</v>
      </c>
      <c r="I145" s="261">
        <v>7</v>
      </c>
      <c r="J145" s="261">
        <v>4</v>
      </c>
      <c r="K145" s="262">
        <f t="shared" si="40"/>
        <v>11</v>
      </c>
      <c r="L145" s="261">
        <v>3</v>
      </c>
      <c r="M145" s="261">
        <v>3</v>
      </c>
      <c r="N145" s="262">
        <f t="shared" si="41"/>
        <v>6</v>
      </c>
      <c r="O145" s="262">
        <f t="shared" si="42"/>
        <v>17</v>
      </c>
      <c r="P145" s="263"/>
      <c r="Q145" s="995" t="s">
        <v>2549</v>
      </c>
      <c r="R145" s="994"/>
      <c r="S145" s="261">
        <v>5</v>
      </c>
      <c r="T145" s="533">
        <f t="shared" si="30"/>
        <v>0.7142857142857143</v>
      </c>
      <c r="U145" s="995" t="str">
        <f t="shared" si="35"/>
        <v>Atraso Leve</v>
      </c>
      <c r="V145" s="996"/>
      <c r="W145" s="261">
        <v>0</v>
      </c>
      <c r="X145" s="533">
        <f t="shared" si="43"/>
        <v>0</v>
      </c>
      <c r="Y145" s="995" t="str">
        <f t="shared" si="36"/>
        <v>En riesgo en cumplimiento</v>
      </c>
      <c r="Z145" s="997" t="s">
        <v>2550</v>
      </c>
      <c r="AA145" s="531">
        <v>0</v>
      </c>
      <c r="AB145" s="533">
        <f t="shared" ref="AB145:AB197" si="45">IF(AA145="","No hay ejecución",IF(AND(L145=0),"No hay Programación", AA145/L145))</f>
        <v>0</v>
      </c>
      <c r="AC145" s="995" t="str">
        <f t="shared" si="37"/>
        <v>En riesgo en cumplimiento</v>
      </c>
      <c r="AD145" s="998" t="s">
        <v>2550</v>
      </c>
      <c r="AE145" s="572">
        <v>0</v>
      </c>
      <c r="AF145" s="533">
        <f t="shared" si="31"/>
        <v>0</v>
      </c>
      <c r="AG145" s="995" t="str">
        <f t="shared" si="38"/>
        <v>En riesgo en cumplimiento</v>
      </c>
      <c r="AH145" s="532" t="s">
        <v>2550</v>
      </c>
      <c r="AI145" s="534">
        <f t="shared" si="32"/>
        <v>5</v>
      </c>
      <c r="AJ145" s="535">
        <f t="shared" si="33"/>
        <v>0.29411764705882354</v>
      </c>
      <c r="AK145" s="995" t="str">
        <f t="shared" si="39"/>
        <v>En riesgo en cumplimiento</v>
      </c>
      <c r="AL145" s="532" t="s">
        <v>2550</v>
      </c>
    </row>
    <row r="146" spans="1:38" ht="71.150000000000006" customHeight="1" thickTop="1" thickBot="1">
      <c r="A146" s="258">
        <f t="shared" si="44"/>
        <v>132</v>
      </c>
      <c r="B146" s="259">
        <v>0</v>
      </c>
      <c r="C146" s="259">
        <v>0</v>
      </c>
      <c r="D146" s="259">
        <v>0</v>
      </c>
      <c r="E146" s="543" t="s">
        <v>1412</v>
      </c>
      <c r="F146" s="1000" t="s">
        <v>2552</v>
      </c>
      <c r="G146" s="999" t="s">
        <v>164</v>
      </c>
      <c r="H146" s="999" t="s">
        <v>210</v>
      </c>
      <c r="I146" s="261">
        <v>1</v>
      </c>
      <c r="J146" s="261">
        <v>0</v>
      </c>
      <c r="K146" s="262">
        <f t="shared" si="40"/>
        <v>1</v>
      </c>
      <c r="L146" s="261">
        <v>1</v>
      </c>
      <c r="M146" s="261">
        <v>0</v>
      </c>
      <c r="N146" s="262">
        <f t="shared" si="41"/>
        <v>1</v>
      </c>
      <c r="O146" s="262">
        <f t="shared" si="42"/>
        <v>2</v>
      </c>
      <c r="P146" s="263"/>
      <c r="Q146" s="995" t="s">
        <v>2549</v>
      </c>
      <c r="R146" s="994"/>
      <c r="S146" s="261">
        <v>1</v>
      </c>
      <c r="T146" s="533">
        <f t="shared" ref="T146:T197" si="46">IF(S146="","No hay ejecución",IF(AND(I146=0),"No hay Programación", S146/I146))</f>
        <v>1</v>
      </c>
      <c r="U146" s="995" t="str">
        <f t="shared" si="35"/>
        <v>De acuerdo con lo programado</v>
      </c>
      <c r="V146" s="996"/>
      <c r="W146" s="261">
        <v>0</v>
      </c>
      <c r="X146" s="533" t="str">
        <f t="shared" si="43"/>
        <v>No hay Programación</v>
      </c>
      <c r="Y146" s="995" t="str">
        <f t="shared" si="36"/>
        <v>De acuerdo con lo programado</v>
      </c>
      <c r="Z146" s="997" t="s">
        <v>2550</v>
      </c>
      <c r="AA146" s="531">
        <v>0</v>
      </c>
      <c r="AB146" s="533">
        <f t="shared" si="45"/>
        <v>0</v>
      </c>
      <c r="AC146" s="995" t="str">
        <f t="shared" si="37"/>
        <v>En riesgo en cumplimiento</v>
      </c>
      <c r="AD146" s="998" t="s">
        <v>2550</v>
      </c>
      <c r="AE146" s="572">
        <v>0</v>
      </c>
      <c r="AF146" s="533" t="str">
        <f t="shared" ref="AF146:AF197" si="47">IF(AE146="","No hay ejecución",IF(AND(M146=0),"No hay Programación", AE146/M146))</f>
        <v>No hay Programación</v>
      </c>
      <c r="AG146" s="995" t="str">
        <f t="shared" si="38"/>
        <v>De acuerdo con lo programado</v>
      </c>
      <c r="AH146" s="532" t="s">
        <v>2550</v>
      </c>
      <c r="AI146" s="534">
        <f t="shared" ref="AI146:AI197" si="48">AE146+AA146+W146+S146</f>
        <v>1</v>
      </c>
      <c r="AJ146" s="535">
        <f t="shared" ref="AJ146:AJ197" si="49">IF(AI146="","No hay ejecución",IF(AND(O146=0),"No hay Programación", AI146/O146))</f>
        <v>0.5</v>
      </c>
      <c r="AK146" s="995" t="str">
        <f t="shared" si="39"/>
        <v>Atraso Leve</v>
      </c>
      <c r="AL146" s="532" t="s">
        <v>2550</v>
      </c>
    </row>
    <row r="147" spans="1:38" ht="71.150000000000006" customHeight="1" thickTop="1" thickBot="1">
      <c r="A147" s="258">
        <f t="shared" si="44"/>
        <v>133</v>
      </c>
      <c r="B147" s="259">
        <v>0</v>
      </c>
      <c r="C147" s="259">
        <v>0</v>
      </c>
      <c r="D147" s="259">
        <v>0</v>
      </c>
      <c r="E147" s="543" t="s">
        <v>1415</v>
      </c>
      <c r="F147" s="1000" t="s">
        <v>2553</v>
      </c>
      <c r="G147" s="999" t="s">
        <v>164</v>
      </c>
      <c r="H147" s="999" t="s">
        <v>205</v>
      </c>
      <c r="I147" s="261">
        <v>10</v>
      </c>
      <c r="J147" s="261">
        <v>10</v>
      </c>
      <c r="K147" s="262">
        <f t="shared" si="40"/>
        <v>20</v>
      </c>
      <c r="L147" s="261">
        <v>10</v>
      </c>
      <c r="M147" s="261">
        <v>10</v>
      </c>
      <c r="N147" s="262">
        <f t="shared" si="41"/>
        <v>20</v>
      </c>
      <c r="O147" s="262">
        <f t="shared" si="42"/>
        <v>40</v>
      </c>
      <c r="P147" s="263"/>
      <c r="Q147" s="995" t="s">
        <v>2549</v>
      </c>
      <c r="R147" s="994"/>
      <c r="S147" s="261">
        <v>10</v>
      </c>
      <c r="T147" s="533">
        <f t="shared" si="46"/>
        <v>1</v>
      </c>
      <c r="U147" s="995" t="str">
        <f t="shared" si="35"/>
        <v>De acuerdo con lo programado</v>
      </c>
      <c r="V147" s="996"/>
      <c r="W147" s="261">
        <v>0</v>
      </c>
      <c r="X147" s="533">
        <f t="shared" si="43"/>
        <v>0</v>
      </c>
      <c r="Y147" s="995" t="str">
        <f t="shared" si="36"/>
        <v>En riesgo en cumplimiento</v>
      </c>
      <c r="Z147" s="997" t="s">
        <v>2550</v>
      </c>
      <c r="AA147" s="531">
        <v>0</v>
      </c>
      <c r="AB147" s="533">
        <f t="shared" si="45"/>
        <v>0</v>
      </c>
      <c r="AC147" s="995" t="str">
        <f t="shared" si="37"/>
        <v>En riesgo en cumplimiento</v>
      </c>
      <c r="AD147" s="998" t="s">
        <v>2550</v>
      </c>
      <c r="AE147" s="572">
        <v>0</v>
      </c>
      <c r="AF147" s="533">
        <f t="shared" si="47"/>
        <v>0</v>
      </c>
      <c r="AG147" s="995" t="str">
        <f t="shared" si="38"/>
        <v>En riesgo en cumplimiento</v>
      </c>
      <c r="AH147" s="532" t="s">
        <v>2550</v>
      </c>
      <c r="AI147" s="534">
        <f t="shared" si="48"/>
        <v>10</v>
      </c>
      <c r="AJ147" s="535">
        <f t="shared" si="49"/>
        <v>0.25</v>
      </c>
      <c r="AK147" s="995" t="str">
        <f t="shared" si="39"/>
        <v>En riesgo en cumplimiento</v>
      </c>
      <c r="AL147" s="532" t="s">
        <v>2550</v>
      </c>
    </row>
    <row r="148" spans="1:38" ht="71.150000000000006" customHeight="1" thickTop="1" thickBot="1">
      <c r="A148" s="258">
        <f t="shared" si="44"/>
        <v>134</v>
      </c>
      <c r="B148" s="259">
        <v>0</v>
      </c>
      <c r="C148" s="259">
        <v>0</v>
      </c>
      <c r="D148" s="259">
        <v>0</v>
      </c>
      <c r="E148" s="543">
        <v>0</v>
      </c>
      <c r="F148" s="1006" t="s">
        <v>2554</v>
      </c>
      <c r="G148" s="1007" t="s">
        <v>146</v>
      </c>
      <c r="H148" s="1007" t="s">
        <v>2555</v>
      </c>
      <c r="I148" s="1006">
        <v>2</v>
      </c>
      <c r="J148" s="1006">
        <v>3</v>
      </c>
      <c r="K148" s="262">
        <f t="shared" si="40"/>
        <v>5</v>
      </c>
      <c r="L148" s="1006">
        <v>3</v>
      </c>
      <c r="M148" s="1006">
        <v>2</v>
      </c>
      <c r="N148" s="262">
        <f t="shared" si="41"/>
        <v>5</v>
      </c>
      <c r="O148" s="262">
        <f t="shared" si="42"/>
        <v>10</v>
      </c>
      <c r="P148" s="263"/>
      <c r="Q148" s="995" t="s">
        <v>2556</v>
      </c>
      <c r="R148" s="994"/>
      <c r="S148" s="261">
        <v>2</v>
      </c>
      <c r="T148" s="533">
        <f t="shared" si="46"/>
        <v>1</v>
      </c>
      <c r="U148" s="995" t="str">
        <f t="shared" si="35"/>
        <v>De acuerdo con lo programado</v>
      </c>
      <c r="V148" s="996"/>
      <c r="W148" s="575">
        <v>2</v>
      </c>
      <c r="X148" s="533">
        <f t="shared" si="43"/>
        <v>0.66666666666666663</v>
      </c>
      <c r="Y148" s="995" t="str">
        <f t="shared" si="36"/>
        <v>Atraso Leve</v>
      </c>
      <c r="Z148" s="997" t="s">
        <v>2557</v>
      </c>
      <c r="AA148" s="531">
        <v>1</v>
      </c>
      <c r="AB148" s="533">
        <f t="shared" si="45"/>
        <v>0.33333333333333331</v>
      </c>
      <c r="AC148" s="995" t="str">
        <f t="shared" si="37"/>
        <v>En riesgo en cumplimiento</v>
      </c>
      <c r="AD148" s="998" t="s">
        <v>2558</v>
      </c>
      <c r="AE148" s="572">
        <v>2</v>
      </c>
      <c r="AF148" s="533">
        <f t="shared" si="47"/>
        <v>1</v>
      </c>
      <c r="AG148" s="995" t="str">
        <f t="shared" si="38"/>
        <v>De acuerdo con lo programado</v>
      </c>
      <c r="AH148" s="532"/>
      <c r="AI148" s="534">
        <f t="shared" si="48"/>
        <v>7</v>
      </c>
      <c r="AJ148" s="535">
        <f t="shared" si="49"/>
        <v>0.7</v>
      </c>
      <c r="AK148" s="995" t="str">
        <f t="shared" si="39"/>
        <v>Atraso Leve</v>
      </c>
      <c r="AL148" s="532" t="s">
        <v>2559</v>
      </c>
    </row>
    <row r="149" spans="1:38" ht="71.150000000000006" customHeight="1" thickTop="1" thickBot="1">
      <c r="A149" s="258">
        <f t="shared" si="44"/>
        <v>135</v>
      </c>
      <c r="B149" s="259">
        <v>0</v>
      </c>
      <c r="C149" s="259">
        <v>0</v>
      </c>
      <c r="D149" s="259">
        <v>0</v>
      </c>
      <c r="E149" s="543">
        <v>0</v>
      </c>
      <c r="F149" s="1006" t="s">
        <v>2560</v>
      </c>
      <c r="G149" s="1007" t="s">
        <v>146</v>
      </c>
      <c r="H149" s="1007" t="s">
        <v>2555</v>
      </c>
      <c r="I149" s="1006">
        <v>2</v>
      </c>
      <c r="J149" s="1006">
        <v>3</v>
      </c>
      <c r="K149" s="262">
        <f t="shared" si="40"/>
        <v>5</v>
      </c>
      <c r="L149" s="1006">
        <v>3</v>
      </c>
      <c r="M149" s="1006">
        <v>2</v>
      </c>
      <c r="N149" s="262">
        <f t="shared" si="41"/>
        <v>5</v>
      </c>
      <c r="O149" s="262">
        <f t="shared" si="42"/>
        <v>10</v>
      </c>
      <c r="P149" s="263"/>
      <c r="Q149" s="995" t="s">
        <v>2556</v>
      </c>
      <c r="R149" s="994"/>
      <c r="S149" s="261">
        <v>2</v>
      </c>
      <c r="T149" s="533">
        <f t="shared" si="46"/>
        <v>1</v>
      </c>
      <c r="U149" s="995" t="str">
        <f t="shared" si="35"/>
        <v>De acuerdo con lo programado</v>
      </c>
      <c r="V149" s="996"/>
      <c r="W149" s="575">
        <v>5</v>
      </c>
      <c r="X149" s="533">
        <f t="shared" si="43"/>
        <v>1.6666666666666667</v>
      </c>
      <c r="Y149" s="995" t="str">
        <f t="shared" si="36"/>
        <v>De acuerdo con lo programado</v>
      </c>
      <c r="Z149" s="997"/>
      <c r="AA149" s="531">
        <v>3</v>
      </c>
      <c r="AB149" s="533">
        <f t="shared" si="45"/>
        <v>1</v>
      </c>
      <c r="AC149" s="995" t="str">
        <f t="shared" si="37"/>
        <v>De acuerdo con lo programado</v>
      </c>
      <c r="AD149" s="998"/>
      <c r="AE149" s="572">
        <v>2</v>
      </c>
      <c r="AF149" s="533">
        <f t="shared" si="47"/>
        <v>1</v>
      </c>
      <c r="AG149" s="995" t="str">
        <f t="shared" si="38"/>
        <v>De acuerdo con lo programado</v>
      </c>
      <c r="AH149" s="532"/>
      <c r="AI149" s="534">
        <f t="shared" si="48"/>
        <v>12</v>
      </c>
      <c r="AJ149" s="535">
        <f t="shared" si="49"/>
        <v>1.2</v>
      </c>
      <c r="AK149" s="995" t="str">
        <f t="shared" si="39"/>
        <v>De acuerdo con lo programado</v>
      </c>
      <c r="AL149" s="532" t="s">
        <v>2561</v>
      </c>
    </row>
    <row r="150" spans="1:38" ht="71.150000000000006" customHeight="1" thickTop="1" thickBot="1">
      <c r="A150" s="258">
        <f t="shared" si="44"/>
        <v>136</v>
      </c>
      <c r="B150" s="259">
        <v>0</v>
      </c>
      <c r="C150" s="259">
        <v>0</v>
      </c>
      <c r="D150" s="259">
        <v>0</v>
      </c>
      <c r="E150" s="543">
        <v>0</v>
      </c>
      <c r="F150" s="1006" t="s">
        <v>2562</v>
      </c>
      <c r="G150" s="1007" t="s">
        <v>146</v>
      </c>
      <c r="H150" s="1007" t="s">
        <v>2555</v>
      </c>
      <c r="I150" s="1006">
        <v>1</v>
      </c>
      <c r="J150" s="1006">
        <v>2</v>
      </c>
      <c r="K150" s="262">
        <f t="shared" si="40"/>
        <v>3</v>
      </c>
      <c r="L150" s="1006">
        <v>2</v>
      </c>
      <c r="M150" s="261">
        <v>0</v>
      </c>
      <c r="N150" s="262">
        <f t="shared" si="41"/>
        <v>2</v>
      </c>
      <c r="O150" s="262">
        <f t="shared" si="42"/>
        <v>5</v>
      </c>
      <c r="P150" s="263"/>
      <c r="Q150" s="995" t="s">
        <v>2556</v>
      </c>
      <c r="R150" s="994"/>
      <c r="S150" s="261">
        <v>1</v>
      </c>
      <c r="T150" s="533">
        <f t="shared" si="46"/>
        <v>1</v>
      </c>
      <c r="U150" s="995" t="str">
        <f t="shared" si="35"/>
        <v>De acuerdo con lo programado</v>
      </c>
      <c r="V150" s="996"/>
      <c r="W150" s="575">
        <v>2</v>
      </c>
      <c r="X150" s="533">
        <f t="shared" si="43"/>
        <v>1</v>
      </c>
      <c r="Y150" s="995" t="str">
        <f t="shared" si="36"/>
        <v>De acuerdo con lo programado</v>
      </c>
      <c r="Z150" s="997"/>
      <c r="AA150" s="531">
        <v>2</v>
      </c>
      <c r="AB150" s="533">
        <f t="shared" si="45"/>
        <v>1</v>
      </c>
      <c r="AC150" s="995" t="str">
        <f t="shared" si="37"/>
        <v>De acuerdo con lo programado</v>
      </c>
      <c r="AD150" s="998"/>
      <c r="AE150" s="572">
        <v>0</v>
      </c>
      <c r="AF150" s="533" t="str">
        <f t="shared" si="47"/>
        <v>No hay Programación</v>
      </c>
      <c r="AG150" s="995" t="str">
        <f t="shared" si="38"/>
        <v>De acuerdo con lo programado</v>
      </c>
      <c r="AH150" s="532"/>
      <c r="AI150" s="534">
        <f t="shared" si="48"/>
        <v>5</v>
      </c>
      <c r="AJ150" s="535">
        <f t="shared" si="49"/>
        <v>1</v>
      </c>
      <c r="AK150" s="995" t="str">
        <f t="shared" si="39"/>
        <v>De acuerdo con lo programado</v>
      </c>
      <c r="AL150" s="532"/>
    </row>
    <row r="151" spans="1:38" ht="71.150000000000006" customHeight="1" thickTop="1" thickBot="1">
      <c r="A151" s="258">
        <f t="shared" si="44"/>
        <v>137</v>
      </c>
      <c r="B151" s="259">
        <v>0</v>
      </c>
      <c r="C151" s="259">
        <v>0</v>
      </c>
      <c r="D151" s="259">
        <v>0</v>
      </c>
      <c r="E151" s="543">
        <v>0</v>
      </c>
      <c r="F151" s="1006" t="s">
        <v>2563</v>
      </c>
      <c r="G151" s="1007" t="s">
        <v>146</v>
      </c>
      <c r="H151" s="1007" t="s">
        <v>2555</v>
      </c>
      <c r="I151" s="1006">
        <v>3</v>
      </c>
      <c r="J151" s="1006">
        <v>3</v>
      </c>
      <c r="K151" s="262">
        <f t="shared" si="40"/>
        <v>6</v>
      </c>
      <c r="L151" s="1006">
        <v>4</v>
      </c>
      <c r="M151" s="1006">
        <v>3</v>
      </c>
      <c r="N151" s="262">
        <f t="shared" si="41"/>
        <v>7</v>
      </c>
      <c r="O151" s="262">
        <f t="shared" si="42"/>
        <v>13</v>
      </c>
      <c r="P151" s="263"/>
      <c r="Q151" s="995" t="s">
        <v>2556</v>
      </c>
      <c r="R151" s="994"/>
      <c r="S151" s="261">
        <v>3</v>
      </c>
      <c r="T151" s="533">
        <f t="shared" si="46"/>
        <v>1</v>
      </c>
      <c r="U151" s="995" t="str">
        <f t="shared" si="35"/>
        <v>De acuerdo con lo programado</v>
      </c>
      <c r="V151" s="996"/>
      <c r="W151" s="575">
        <v>3</v>
      </c>
      <c r="X151" s="533">
        <f t="shared" si="43"/>
        <v>1</v>
      </c>
      <c r="Y151" s="995" t="str">
        <f t="shared" si="36"/>
        <v>De acuerdo con lo programado</v>
      </c>
      <c r="Z151" s="997"/>
      <c r="AA151" s="531">
        <v>3</v>
      </c>
      <c r="AB151" s="533">
        <f t="shared" si="45"/>
        <v>0.75</v>
      </c>
      <c r="AC151" s="995" t="str">
        <f t="shared" si="37"/>
        <v>Atraso Leve</v>
      </c>
      <c r="AD151" s="998" t="s">
        <v>2564</v>
      </c>
      <c r="AE151" s="572">
        <v>3</v>
      </c>
      <c r="AF151" s="533">
        <f t="shared" si="47"/>
        <v>1</v>
      </c>
      <c r="AG151" s="995" t="str">
        <f t="shared" si="38"/>
        <v>De acuerdo con lo programado</v>
      </c>
      <c r="AH151" s="532"/>
      <c r="AI151" s="534">
        <f t="shared" si="48"/>
        <v>12</v>
      </c>
      <c r="AJ151" s="535">
        <f t="shared" si="49"/>
        <v>0.92307692307692313</v>
      </c>
      <c r="AK151" s="995" t="str">
        <f t="shared" si="39"/>
        <v>De acuerdo con lo programado</v>
      </c>
      <c r="AL151" s="532"/>
    </row>
    <row r="152" spans="1:38" ht="71.150000000000006" customHeight="1" thickTop="1" thickBot="1">
      <c r="A152" s="258">
        <f t="shared" si="44"/>
        <v>138</v>
      </c>
      <c r="B152" s="259">
        <v>0</v>
      </c>
      <c r="C152" s="259">
        <v>0</v>
      </c>
      <c r="D152" s="259">
        <v>0</v>
      </c>
      <c r="E152" s="543">
        <v>0</v>
      </c>
      <c r="F152" s="1006" t="s">
        <v>2565</v>
      </c>
      <c r="G152" s="1007" t="s">
        <v>146</v>
      </c>
      <c r="H152" s="1007" t="s">
        <v>2555</v>
      </c>
      <c r="I152" s="1006">
        <v>2</v>
      </c>
      <c r="J152" s="1006">
        <v>3</v>
      </c>
      <c r="K152" s="262">
        <f t="shared" si="40"/>
        <v>5</v>
      </c>
      <c r="L152" s="1006">
        <v>3</v>
      </c>
      <c r="M152" s="1006">
        <v>2</v>
      </c>
      <c r="N152" s="262">
        <f t="shared" si="41"/>
        <v>5</v>
      </c>
      <c r="O152" s="262">
        <f t="shared" si="42"/>
        <v>10</v>
      </c>
      <c r="P152" s="263"/>
      <c r="Q152" s="995" t="s">
        <v>2556</v>
      </c>
      <c r="R152" s="994"/>
      <c r="S152" s="261">
        <v>2</v>
      </c>
      <c r="T152" s="533">
        <f t="shared" si="46"/>
        <v>1</v>
      </c>
      <c r="U152" s="995" t="str">
        <f t="shared" si="35"/>
        <v>De acuerdo con lo programado</v>
      </c>
      <c r="V152" s="996"/>
      <c r="W152" s="575">
        <v>3</v>
      </c>
      <c r="X152" s="533">
        <f t="shared" si="43"/>
        <v>1</v>
      </c>
      <c r="Y152" s="995" t="str">
        <f t="shared" si="36"/>
        <v>De acuerdo con lo programado</v>
      </c>
      <c r="Z152" s="997"/>
      <c r="AA152" s="531">
        <v>3</v>
      </c>
      <c r="AB152" s="533">
        <f t="shared" si="45"/>
        <v>1</v>
      </c>
      <c r="AC152" s="995" t="str">
        <f t="shared" si="37"/>
        <v>De acuerdo con lo programado</v>
      </c>
      <c r="AD152" s="998"/>
      <c r="AE152" s="572">
        <v>2</v>
      </c>
      <c r="AF152" s="533">
        <f t="shared" si="47"/>
        <v>1</v>
      </c>
      <c r="AG152" s="995" t="str">
        <f t="shared" si="38"/>
        <v>De acuerdo con lo programado</v>
      </c>
      <c r="AH152" s="532"/>
      <c r="AI152" s="534">
        <f t="shared" si="48"/>
        <v>10</v>
      </c>
      <c r="AJ152" s="535">
        <f t="shared" si="49"/>
        <v>1</v>
      </c>
      <c r="AK152" s="995" t="str">
        <f t="shared" si="39"/>
        <v>De acuerdo con lo programado</v>
      </c>
      <c r="AL152" s="532"/>
    </row>
    <row r="153" spans="1:38" ht="71.150000000000006" customHeight="1" thickTop="1" thickBot="1">
      <c r="A153" s="258">
        <f t="shared" si="44"/>
        <v>139</v>
      </c>
      <c r="B153" s="259">
        <v>0</v>
      </c>
      <c r="C153" s="259">
        <v>0</v>
      </c>
      <c r="D153" s="259">
        <v>0</v>
      </c>
      <c r="E153" s="543">
        <v>0</v>
      </c>
      <c r="F153" s="1006" t="s">
        <v>2566</v>
      </c>
      <c r="G153" s="1007" t="s">
        <v>2567</v>
      </c>
      <c r="H153" s="1007" t="s">
        <v>203</v>
      </c>
      <c r="I153" s="1006">
        <v>1</v>
      </c>
      <c r="J153" s="1006">
        <v>1</v>
      </c>
      <c r="K153" s="262">
        <f t="shared" si="40"/>
        <v>2</v>
      </c>
      <c r="L153" s="1006">
        <v>1</v>
      </c>
      <c r="M153" s="261">
        <v>0</v>
      </c>
      <c r="N153" s="262">
        <f t="shared" si="41"/>
        <v>1</v>
      </c>
      <c r="O153" s="262">
        <f t="shared" si="42"/>
        <v>3</v>
      </c>
      <c r="P153" s="263"/>
      <c r="Q153" s="995" t="s">
        <v>2556</v>
      </c>
      <c r="R153" s="994"/>
      <c r="S153" s="261">
        <v>1</v>
      </c>
      <c r="T153" s="533">
        <f t="shared" si="46"/>
        <v>1</v>
      </c>
      <c r="U153" s="995" t="str">
        <f t="shared" si="35"/>
        <v>De acuerdo con lo programado</v>
      </c>
      <c r="V153" s="996"/>
      <c r="W153" s="575">
        <v>3</v>
      </c>
      <c r="X153" s="533">
        <f t="shared" si="43"/>
        <v>3</v>
      </c>
      <c r="Y153" s="995" t="str">
        <f t="shared" si="36"/>
        <v>De acuerdo con lo programado</v>
      </c>
      <c r="Z153" s="997"/>
      <c r="AA153" s="531">
        <v>0</v>
      </c>
      <c r="AB153" s="533">
        <f t="shared" si="45"/>
        <v>0</v>
      </c>
      <c r="AC153" s="995" t="str">
        <f t="shared" si="37"/>
        <v>En riesgo en cumplimiento</v>
      </c>
      <c r="AD153" s="998"/>
      <c r="AE153" s="572">
        <v>0</v>
      </c>
      <c r="AF153" s="533" t="str">
        <f t="shared" si="47"/>
        <v>No hay Programación</v>
      </c>
      <c r="AG153" s="995" t="str">
        <f t="shared" si="38"/>
        <v>De acuerdo con lo programado</v>
      </c>
      <c r="AH153" s="532"/>
      <c r="AI153" s="534">
        <f t="shared" si="48"/>
        <v>4</v>
      </c>
      <c r="AJ153" s="535">
        <f t="shared" si="49"/>
        <v>1.3333333333333333</v>
      </c>
      <c r="AK153" s="995" t="str">
        <f t="shared" si="39"/>
        <v>De acuerdo con lo programado</v>
      </c>
      <c r="AL153" s="532" t="s">
        <v>2568</v>
      </c>
    </row>
    <row r="154" spans="1:38" ht="71.150000000000006" customHeight="1" thickTop="1" thickBot="1">
      <c r="A154" s="258">
        <f t="shared" si="44"/>
        <v>140</v>
      </c>
      <c r="B154" s="259">
        <v>0</v>
      </c>
      <c r="C154" s="259">
        <v>0</v>
      </c>
      <c r="D154" s="259">
        <v>0</v>
      </c>
      <c r="E154" s="543">
        <v>0</v>
      </c>
      <c r="F154" s="1006" t="s">
        <v>2569</v>
      </c>
      <c r="G154" s="1007" t="s">
        <v>146</v>
      </c>
      <c r="H154" s="1007" t="s">
        <v>2555</v>
      </c>
      <c r="I154" s="1006">
        <v>2</v>
      </c>
      <c r="J154" s="1006">
        <v>2</v>
      </c>
      <c r="K154" s="262">
        <f t="shared" si="40"/>
        <v>4</v>
      </c>
      <c r="L154" s="1006">
        <v>2</v>
      </c>
      <c r="M154" s="1006">
        <v>2</v>
      </c>
      <c r="N154" s="262">
        <f t="shared" si="41"/>
        <v>4</v>
      </c>
      <c r="O154" s="262">
        <f t="shared" si="42"/>
        <v>8</v>
      </c>
      <c r="P154" s="263"/>
      <c r="Q154" s="995" t="s">
        <v>2556</v>
      </c>
      <c r="R154" s="994">
        <v>987</v>
      </c>
      <c r="S154" s="261">
        <v>2</v>
      </c>
      <c r="T154" s="533">
        <f t="shared" si="46"/>
        <v>1</v>
      </c>
      <c r="U154" s="995" t="str">
        <f t="shared" si="35"/>
        <v>De acuerdo con lo programado</v>
      </c>
      <c r="V154" s="996"/>
      <c r="W154" s="575">
        <v>2</v>
      </c>
      <c r="X154" s="533">
        <f t="shared" si="43"/>
        <v>1</v>
      </c>
      <c r="Y154" s="995" t="str">
        <f t="shared" si="36"/>
        <v>De acuerdo con lo programado</v>
      </c>
      <c r="Z154" s="997"/>
      <c r="AA154" s="531">
        <v>2</v>
      </c>
      <c r="AB154" s="533">
        <f t="shared" si="45"/>
        <v>1</v>
      </c>
      <c r="AC154" s="995" t="str">
        <f t="shared" si="37"/>
        <v>De acuerdo con lo programado</v>
      </c>
      <c r="AD154" s="998"/>
      <c r="AE154" s="572">
        <v>2</v>
      </c>
      <c r="AF154" s="533">
        <f t="shared" si="47"/>
        <v>1</v>
      </c>
      <c r="AG154" s="995" t="str">
        <f t="shared" si="38"/>
        <v>De acuerdo con lo programado</v>
      </c>
      <c r="AH154" s="532"/>
      <c r="AI154" s="534">
        <f t="shared" si="48"/>
        <v>8</v>
      </c>
      <c r="AJ154" s="535">
        <f t="shared" si="49"/>
        <v>1</v>
      </c>
      <c r="AK154" s="995" t="str">
        <f t="shared" si="39"/>
        <v>De acuerdo con lo programado</v>
      </c>
      <c r="AL154" s="532"/>
    </row>
    <row r="155" spans="1:38" ht="71.150000000000006" customHeight="1" thickTop="1" thickBot="1">
      <c r="A155" s="258">
        <f t="shared" si="44"/>
        <v>141</v>
      </c>
      <c r="B155" s="259">
        <v>0</v>
      </c>
      <c r="C155" s="259">
        <v>0</v>
      </c>
      <c r="D155" s="259">
        <v>0</v>
      </c>
      <c r="E155" s="543">
        <v>0</v>
      </c>
      <c r="F155" s="1006" t="s">
        <v>2570</v>
      </c>
      <c r="G155" s="1007" t="s">
        <v>146</v>
      </c>
      <c r="H155" s="1007" t="s">
        <v>2555</v>
      </c>
      <c r="I155" s="1006">
        <v>2</v>
      </c>
      <c r="J155" s="1006">
        <v>3</v>
      </c>
      <c r="K155" s="262">
        <f t="shared" si="40"/>
        <v>5</v>
      </c>
      <c r="L155" s="1006">
        <v>3</v>
      </c>
      <c r="M155" s="1006">
        <v>2</v>
      </c>
      <c r="N155" s="262">
        <f t="shared" si="41"/>
        <v>5</v>
      </c>
      <c r="O155" s="262">
        <f t="shared" si="42"/>
        <v>10</v>
      </c>
      <c r="P155" s="263"/>
      <c r="Q155" s="995" t="s">
        <v>2556</v>
      </c>
      <c r="R155" s="994"/>
      <c r="S155" s="261">
        <v>2</v>
      </c>
      <c r="T155" s="533">
        <f t="shared" si="46"/>
        <v>1</v>
      </c>
      <c r="U155" s="995" t="str">
        <f t="shared" si="35"/>
        <v>De acuerdo con lo programado</v>
      </c>
      <c r="V155" s="996"/>
      <c r="W155" s="575">
        <v>3</v>
      </c>
      <c r="X155" s="533">
        <f t="shared" si="43"/>
        <v>1</v>
      </c>
      <c r="Y155" s="995" t="str">
        <f t="shared" si="36"/>
        <v>De acuerdo con lo programado</v>
      </c>
      <c r="Z155" s="997"/>
      <c r="AA155" s="531">
        <v>3</v>
      </c>
      <c r="AB155" s="533">
        <f t="shared" si="45"/>
        <v>1</v>
      </c>
      <c r="AC155" s="995" t="str">
        <f t="shared" si="37"/>
        <v>De acuerdo con lo programado</v>
      </c>
      <c r="AD155" s="998"/>
      <c r="AE155" s="572">
        <v>2</v>
      </c>
      <c r="AF155" s="533">
        <f t="shared" si="47"/>
        <v>1</v>
      </c>
      <c r="AG155" s="995" t="str">
        <f t="shared" si="38"/>
        <v>De acuerdo con lo programado</v>
      </c>
      <c r="AH155" s="532"/>
      <c r="AI155" s="534">
        <f t="shared" si="48"/>
        <v>10</v>
      </c>
      <c r="AJ155" s="535">
        <f t="shared" si="49"/>
        <v>1</v>
      </c>
      <c r="AK155" s="995" t="str">
        <f t="shared" si="39"/>
        <v>De acuerdo con lo programado</v>
      </c>
      <c r="AL155" s="532"/>
    </row>
    <row r="156" spans="1:38" ht="71.150000000000006" customHeight="1" thickTop="1" thickBot="1">
      <c r="A156" s="258">
        <f t="shared" si="44"/>
        <v>142</v>
      </c>
      <c r="B156" s="259">
        <v>0</v>
      </c>
      <c r="C156" s="259">
        <v>0</v>
      </c>
      <c r="D156" s="259">
        <v>0</v>
      </c>
      <c r="E156" s="543">
        <v>0</v>
      </c>
      <c r="F156" s="1006" t="s">
        <v>2571</v>
      </c>
      <c r="G156" s="1007" t="s">
        <v>146</v>
      </c>
      <c r="H156" s="1007" t="s">
        <v>2555</v>
      </c>
      <c r="I156" s="1006">
        <v>1</v>
      </c>
      <c r="J156" s="1006">
        <v>2</v>
      </c>
      <c r="K156" s="262">
        <f t="shared" si="40"/>
        <v>3</v>
      </c>
      <c r="L156" s="1006">
        <v>3</v>
      </c>
      <c r="M156" s="1006">
        <v>2</v>
      </c>
      <c r="N156" s="262">
        <f t="shared" si="41"/>
        <v>5</v>
      </c>
      <c r="O156" s="262">
        <f t="shared" si="42"/>
        <v>8</v>
      </c>
      <c r="P156" s="263"/>
      <c r="Q156" s="995" t="s">
        <v>2556</v>
      </c>
      <c r="R156" s="994"/>
      <c r="S156" s="261">
        <v>1</v>
      </c>
      <c r="T156" s="533">
        <f t="shared" si="46"/>
        <v>1</v>
      </c>
      <c r="U156" s="995" t="str">
        <f t="shared" si="35"/>
        <v>De acuerdo con lo programado</v>
      </c>
      <c r="V156" s="996"/>
      <c r="W156" s="575">
        <v>2</v>
      </c>
      <c r="X156" s="533">
        <f t="shared" si="43"/>
        <v>1</v>
      </c>
      <c r="Y156" s="995" t="str">
        <f t="shared" si="36"/>
        <v>De acuerdo con lo programado</v>
      </c>
      <c r="Z156" s="997"/>
      <c r="AA156" s="531">
        <v>2</v>
      </c>
      <c r="AB156" s="533">
        <f t="shared" si="45"/>
        <v>0.66666666666666663</v>
      </c>
      <c r="AC156" s="995" t="str">
        <f t="shared" si="37"/>
        <v>Atraso Leve</v>
      </c>
      <c r="AD156" s="998"/>
      <c r="AE156" s="572">
        <v>3</v>
      </c>
      <c r="AF156" s="533">
        <f t="shared" si="47"/>
        <v>1.5</v>
      </c>
      <c r="AG156" s="995" t="str">
        <f t="shared" si="38"/>
        <v>De acuerdo con lo programado</v>
      </c>
      <c r="AH156" s="532" t="s">
        <v>2572</v>
      </c>
      <c r="AI156" s="534">
        <f t="shared" si="48"/>
        <v>8</v>
      </c>
      <c r="AJ156" s="535">
        <f t="shared" si="49"/>
        <v>1</v>
      </c>
      <c r="AK156" s="995" t="str">
        <f t="shared" si="39"/>
        <v>De acuerdo con lo programado</v>
      </c>
      <c r="AL156" s="532"/>
    </row>
    <row r="157" spans="1:38" ht="71.150000000000006" customHeight="1" thickTop="1" thickBot="1">
      <c r="A157" s="258">
        <f t="shared" si="44"/>
        <v>143</v>
      </c>
      <c r="B157" s="259">
        <v>0</v>
      </c>
      <c r="C157" s="259">
        <v>0</v>
      </c>
      <c r="D157" s="259">
        <v>0</v>
      </c>
      <c r="E157" s="543">
        <v>0</v>
      </c>
      <c r="F157" s="1006" t="s">
        <v>2573</v>
      </c>
      <c r="G157" s="1007" t="s">
        <v>2567</v>
      </c>
      <c r="H157" s="1007" t="s">
        <v>203</v>
      </c>
      <c r="I157" s="1006">
        <v>1</v>
      </c>
      <c r="J157" s="261">
        <v>0</v>
      </c>
      <c r="K157" s="262">
        <f t="shared" si="40"/>
        <v>1</v>
      </c>
      <c r="L157" s="261">
        <v>0</v>
      </c>
      <c r="M157" s="261">
        <v>0</v>
      </c>
      <c r="N157" s="262">
        <f t="shared" si="41"/>
        <v>0</v>
      </c>
      <c r="O157" s="262">
        <f t="shared" si="42"/>
        <v>1</v>
      </c>
      <c r="P157" s="263"/>
      <c r="Q157" s="995" t="s">
        <v>2556</v>
      </c>
      <c r="R157" s="994"/>
      <c r="S157" s="261">
        <v>1</v>
      </c>
      <c r="T157" s="533">
        <f t="shared" si="46"/>
        <v>1</v>
      </c>
      <c r="U157" s="995" t="str">
        <f t="shared" si="35"/>
        <v>De acuerdo con lo programado</v>
      </c>
      <c r="V157" s="996"/>
      <c r="W157" s="575"/>
      <c r="X157" s="533" t="str">
        <f t="shared" si="43"/>
        <v>No hay ejecución</v>
      </c>
      <c r="Y157" s="995" t="str">
        <f t="shared" si="36"/>
        <v>NA</v>
      </c>
      <c r="Z157" s="997"/>
      <c r="AA157" s="531">
        <v>0</v>
      </c>
      <c r="AB157" s="533" t="str">
        <f t="shared" si="45"/>
        <v>No hay Programación</v>
      </c>
      <c r="AC157" s="995" t="str">
        <f t="shared" si="37"/>
        <v>De acuerdo con lo programado</v>
      </c>
      <c r="AD157" s="998"/>
      <c r="AE157" s="572">
        <v>0</v>
      </c>
      <c r="AF157" s="533" t="str">
        <f t="shared" si="47"/>
        <v>No hay Programación</v>
      </c>
      <c r="AG157" s="995" t="str">
        <f t="shared" si="38"/>
        <v>De acuerdo con lo programado</v>
      </c>
      <c r="AH157" s="532"/>
      <c r="AI157" s="534">
        <f t="shared" si="48"/>
        <v>1</v>
      </c>
      <c r="AJ157" s="535">
        <f t="shared" si="49"/>
        <v>1</v>
      </c>
      <c r="AK157" s="995" t="str">
        <f t="shared" si="39"/>
        <v>De acuerdo con lo programado</v>
      </c>
      <c r="AL157" s="532"/>
    </row>
    <row r="158" spans="1:38" ht="71.150000000000006" customHeight="1" thickTop="1" thickBot="1">
      <c r="A158" s="258">
        <f t="shared" si="44"/>
        <v>144</v>
      </c>
      <c r="B158" s="259">
        <v>0</v>
      </c>
      <c r="C158" s="259">
        <v>0</v>
      </c>
      <c r="D158" s="259">
        <v>0</v>
      </c>
      <c r="E158" s="543">
        <v>0</v>
      </c>
      <c r="F158" s="1006" t="s">
        <v>2574</v>
      </c>
      <c r="G158" s="1007" t="s">
        <v>2567</v>
      </c>
      <c r="H158" s="1007" t="s">
        <v>203</v>
      </c>
      <c r="I158" s="1006">
        <v>30</v>
      </c>
      <c r="J158" s="1006">
        <v>40</v>
      </c>
      <c r="K158" s="262">
        <f t="shared" si="40"/>
        <v>70</v>
      </c>
      <c r="L158" s="1006">
        <v>40</v>
      </c>
      <c r="M158" s="1006">
        <v>30</v>
      </c>
      <c r="N158" s="262">
        <f t="shared" si="41"/>
        <v>70</v>
      </c>
      <c r="O158" s="262">
        <f t="shared" si="42"/>
        <v>140</v>
      </c>
      <c r="P158" s="263"/>
      <c r="Q158" s="995" t="s">
        <v>2556</v>
      </c>
      <c r="R158" s="994"/>
      <c r="S158" s="261">
        <v>30</v>
      </c>
      <c r="T158" s="533">
        <f t="shared" si="46"/>
        <v>1</v>
      </c>
      <c r="U158" s="995" t="str">
        <f t="shared" si="35"/>
        <v>De acuerdo con lo programado</v>
      </c>
      <c r="V158" s="996"/>
      <c r="W158" s="575">
        <v>39</v>
      </c>
      <c r="X158" s="533">
        <f t="shared" si="43"/>
        <v>0.97499999999999998</v>
      </c>
      <c r="Y158" s="995" t="str">
        <f t="shared" si="36"/>
        <v>De acuerdo con lo programado</v>
      </c>
      <c r="Z158" s="997"/>
      <c r="AA158" s="531">
        <v>42</v>
      </c>
      <c r="AB158" s="533">
        <f t="shared" si="45"/>
        <v>1.05</v>
      </c>
      <c r="AC158" s="995" t="str">
        <f t="shared" si="37"/>
        <v>De acuerdo con lo programado</v>
      </c>
      <c r="AD158" s="998"/>
      <c r="AE158" s="572">
        <v>30</v>
      </c>
      <c r="AF158" s="533">
        <f t="shared" si="47"/>
        <v>1</v>
      </c>
      <c r="AG158" s="995" t="str">
        <f t="shared" si="38"/>
        <v>De acuerdo con lo programado</v>
      </c>
      <c r="AH158" s="532"/>
      <c r="AI158" s="534">
        <f t="shared" si="48"/>
        <v>141</v>
      </c>
      <c r="AJ158" s="535">
        <f t="shared" si="49"/>
        <v>1.0071428571428571</v>
      </c>
      <c r="AK158" s="995" t="str">
        <f t="shared" si="39"/>
        <v>De acuerdo con lo programado</v>
      </c>
      <c r="AL158" s="532"/>
    </row>
    <row r="159" spans="1:38" ht="71.150000000000006" customHeight="1" thickTop="1" thickBot="1">
      <c r="A159" s="258">
        <f t="shared" si="44"/>
        <v>145</v>
      </c>
      <c r="B159" s="259">
        <v>0</v>
      </c>
      <c r="C159" s="259">
        <v>0</v>
      </c>
      <c r="D159" s="259">
        <v>0</v>
      </c>
      <c r="E159" s="543">
        <v>0</v>
      </c>
      <c r="F159" s="1006" t="s">
        <v>2575</v>
      </c>
      <c r="G159" s="1007" t="s">
        <v>2567</v>
      </c>
      <c r="H159" s="1007" t="s">
        <v>203</v>
      </c>
      <c r="I159" s="1006">
        <v>5</v>
      </c>
      <c r="J159" s="1006">
        <v>5</v>
      </c>
      <c r="K159" s="262">
        <f t="shared" si="40"/>
        <v>10</v>
      </c>
      <c r="L159" s="1006">
        <v>5</v>
      </c>
      <c r="M159" s="1006">
        <v>5</v>
      </c>
      <c r="N159" s="262">
        <f t="shared" si="41"/>
        <v>10</v>
      </c>
      <c r="O159" s="262">
        <f t="shared" si="42"/>
        <v>20</v>
      </c>
      <c r="P159" s="263"/>
      <c r="Q159" s="995" t="s">
        <v>2556</v>
      </c>
      <c r="R159" s="994"/>
      <c r="S159" s="261">
        <v>5</v>
      </c>
      <c r="T159" s="533">
        <f t="shared" si="46"/>
        <v>1</v>
      </c>
      <c r="U159" s="995" t="str">
        <f t="shared" si="35"/>
        <v>De acuerdo con lo programado</v>
      </c>
      <c r="V159" s="996"/>
      <c r="W159" s="575">
        <v>5</v>
      </c>
      <c r="X159" s="533">
        <f t="shared" si="43"/>
        <v>1</v>
      </c>
      <c r="Y159" s="995" t="str">
        <f t="shared" si="36"/>
        <v>De acuerdo con lo programado</v>
      </c>
      <c r="Z159" s="997"/>
      <c r="AA159" s="531">
        <v>5</v>
      </c>
      <c r="AB159" s="533">
        <f t="shared" si="45"/>
        <v>1</v>
      </c>
      <c r="AC159" s="995" t="str">
        <f t="shared" si="37"/>
        <v>De acuerdo con lo programado</v>
      </c>
      <c r="AD159" s="998"/>
      <c r="AE159" s="572">
        <v>5</v>
      </c>
      <c r="AF159" s="533">
        <f t="shared" si="47"/>
        <v>1</v>
      </c>
      <c r="AG159" s="995" t="str">
        <f t="shared" si="38"/>
        <v>De acuerdo con lo programado</v>
      </c>
      <c r="AH159" s="532"/>
      <c r="AI159" s="534">
        <f t="shared" si="48"/>
        <v>20</v>
      </c>
      <c r="AJ159" s="535">
        <f t="shared" si="49"/>
        <v>1</v>
      </c>
      <c r="AK159" s="995" t="str">
        <f t="shared" si="39"/>
        <v>De acuerdo con lo programado</v>
      </c>
      <c r="AL159" s="532"/>
    </row>
    <row r="160" spans="1:38" ht="71.150000000000006" customHeight="1" thickTop="1" thickBot="1">
      <c r="A160" s="258">
        <f t="shared" si="44"/>
        <v>146</v>
      </c>
      <c r="B160" s="259">
        <v>0</v>
      </c>
      <c r="C160" s="259">
        <v>0</v>
      </c>
      <c r="D160" s="259">
        <v>0</v>
      </c>
      <c r="E160" s="543">
        <v>0</v>
      </c>
      <c r="F160" s="1006" t="s">
        <v>2576</v>
      </c>
      <c r="G160" s="1007" t="s">
        <v>2567</v>
      </c>
      <c r="H160" s="1007" t="s">
        <v>203</v>
      </c>
      <c r="I160" s="1006">
        <v>2</v>
      </c>
      <c r="J160" s="1006">
        <v>3</v>
      </c>
      <c r="K160" s="262">
        <f t="shared" si="40"/>
        <v>5</v>
      </c>
      <c r="L160" s="1006">
        <v>3</v>
      </c>
      <c r="M160" s="1006">
        <v>2</v>
      </c>
      <c r="N160" s="262">
        <f t="shared" si="41"/>
        <v>5</v>
      </c>
      <c r="O160" s="262">
        <f t="shared" si="42"/>
        <v>10</v>
      </c>
      <c r="P160" s="263"/>
      <c r="Q160" s="995" t="s">
        <v>2556</v>
      </c>
      <c r="R160" s="994"/>
      <c r="S160" s="261">
        <v>2</v>
      </c>
      <c r="T160" s="533">
        <f t="shared" si="46"/>
        <v>1</v>
      </c>
      <c r="U160" s="995" t="str">
        <f t="shared" si="35"/>
        <v>De acuerdo con lo programado</v>
      </c>
      <c r="V160" s="996"/>
      <c r="W160" s="575">
        <v>3</v>
      </c>
      <c r="X160" s="533">
        <f t="shared" si="43"/>
        <v>1</v>
      </c>
      <c r="Y160" s="995" t="str">
        <f t="shared" si="36"/>
        <v>De acuerdo con lo programado</v>
      </c>
      <c r="Z160" s="997"/>
      <c r="AA160" s="531">
        <v>3</v>
      </c>
      <c r="AB160" s="533">
        <f t="shared" si="45"/>
        <v>1</v>
      </c>
      <c r="AC160" s="995" t="str">
        <f t="shared" si="37"/>
        <v>De acuerdo con lo programado</v>
      </c>
      <c r="AD160" s="998"/>
      <c r="AE160" s="572">
        <v>2</v>
      </c>
      <c r="AF160" s="533">
        <f t="shared" si="47"/>
        <v>1</v>
      </c>
      <c r="AG160" s="995" t="str">
        <f t="shared" si="38"/>
        <v>De acuerdo con lo programado</v>
      </c>
      <c r="AH160" s="532"/>
      <c r="AI160" s="534">
        <f t="shared" si="48"/>
        <v>10</v>
      </c>
      <c r="AJ160" s="535">
        <f t="shared" si="49"/>
        <v>1</v>
      </c>
      <c r="AK160" s="995" t="str">
        <f t="shared" si="39"/>
        <v>De acuerdo con lo programado</v>
      </c>
      <c r="AL160" s="532"/>
    </row>
    <row r="161" spans="1:38" ht="71.150000000000006" customHeight="1" thickTop="1" thickBot="1">
      <c r="A161" s="258">
        <f t="shared" si="44"/>
        <v>147</v>
      </c>
      <c r="B161" s="259">
        <v>0</v>
      </c>
      <c r="C161" s="259">
        <v>0</v>
      </c>
      <c r="D161" s="259">
        <v>0</v>
      </c>
      <c r="E161" s="543">
        <v>0</v>
      </c>
      <c r="F161" s="1006" t="s">
        <v>2577</v>
      </c>
      <c r="G161" s="1007" t="s">
        <v>2567</v>
      </c>
      <c r="H161" s="1007" t="s">
        <v>203</v>
      </c>
      <c r="I161" s="1006">
        <v>3</v>
      </c>
      <c r="J161" s="1006">
        <v>3</v>
      </c>
      <c r="K161" s="262">
        <f t="shared" si="40"/>
        <v>6</v>
      </c>
      <c r="L161" s="1006">
        <v>3</v>
      </c>
      <c r="M161" s="1006">
        <v>3</v>
      </c>
      <c r="N161" s="262">
        <f t="shared" si="41"/>
        <v>6</v>
      </c>
      <c r="O161" s="262">
        <f t="shared" si="42"/>
        <v>12</v>
      </c>
      <c r="P161" s="263"/>
      <c r="Q161" s="995" t="s">
        <v>2556</v>
      </c>
      <c r="R161" s="994"/>
      <c r="S161" s="261">
        <v>3</v>
      </c>
      <c r="T161" s="533">
        <f t="shared" si="46"/>
        <v>1</v>
      </c>
      <c r="U161" s="995" t="str">
        <f t="shared" si="35"/>
        <v>De acuerdo con lo programado</v>
      </c>
      <c r="V161" s="996"/>
      <c r="W161" s="575">
        <v>3</v>
      </c>
      <c r="X161" s="533">
        <f t="shared" si="43"/>
        <v>1</v>
      </c>
      <c r="Y161" s="995" t="str">
        <f t="shared" si="36"/>
        <v>De acuerdo con lo programado</v>
      </c>
      <c r="Z161" s="997"/>
      <c r="AA161" s="531">
        <v>3</v>
      </c>
      <c r="AB161" s="533">
        <f t="shared" si="45"/>
        <v>1</v>
      </c>
      <c r="AC161" s="995" t="str">
        <f t="shared" si="37"/>
        <v>De acuerdo con lo programado</v>
      </c>
      <c r="AD161" s="998"/>
      <c r="AE161" s="572">
        <v>3</v>
      </c>
      <c r="AF161" s="533">
        <f t="shared" si="47"/>
        <v>1</v>
      </c>
      <c r="AG161" s="995" t="str">
        <f t="shared" si="38"/>
        <v>De acuerdo con lo programado</v>
      </c>
      <c r="AH161" s="532"/>
      <c r="AI161" s="534">
        <f t="shared" si="48"/>
        <v>12</v>
      </c>
      <c r="AJ161" s="535">
        <f t="shared" si="49"/>
        <v>1</v>
      </c>
      <c r="AK161" s="995" t="str">
        <f t="shared" si="39"/>
        <v>De acuerdo con lo programado</v>
      </c>
      <c r="AL161" s="532"/>
    </row>
    <row r="162" spans="1:38" ht="71.150000000000006" customHeight="1" thickTop="1" thickBot="1">
      <c r="A162" s="258">
        <f t="shared" si="44"/>
        <v>148</v>
      </c>
      <c r="B162" s="259">
        <v>0</v>
      </c>
      <c r="C162" s="259">
        <v>0</v>
      </c>
      <c r="D162" s="259">
        <v>0</v>
      </c>
      <c r="E162" s="543">
        <v>0</v>
      </c>
      <c r="F162" s="1006" t="s">
        <v>2578</v>
      </c>
      <c r="G162" s="1007" t="s">
        <v>2567</v>
      </c>
      <c r="H162" s="1007" t="s">
        <v>203</v>
      </c>
      <c r="I162" s="261">
        <v>0</v>
      </c>
      <c r="J162" s="1006">
        <v>1</v>
      </c>
      <c r="K162" s="262">
        <f t="shared" si="40"/>
        <v>1</v>
      </c>
      <c r="L162" s="261">
        <v>0</v>
      </c>
      <c r="M162" s="1006">
        <v>1</v>
      </c>
      <c r="N162" s="262">
        <f t="shared" si="41"/>
        <v>1</v>
      </c>
      <c r="O162" s="262">
        <f t="shared" si="42"/>
        <v>2</v>
      </c>
      <c r="P162" s="263"/>
      <c r="Q162" s="995" t="s">
        <v>2556</v>
      </c>
      <c r="R162" s="994"/>
      <c r="S162" s="261">
        <v>0</v>
      </c>
      <c r="T162" s="533" t="str">
        <f t="shared" si="46"/>
        <v>No hay Programación</v>
      </c>
      <c r="U162" s="995" t="str">
        <f t="shared" si="35"/>
        <v>De acuerdo con lo programado</v>
      </c>
      <c r="V162" s="996"/>
      <c r="W162" s="575">
        <v>1</v>
      </c>
      <c r="X162" s="533">
        <f t="shared" si="43"/>
        <v>1</v>
      </c>
      <c r="Y162" s="995" t="str">
        <f t="shared" si="36"/>
        <v>De acuerdo con lo programado</v>
      </c>
      <c r="Z162" s="997"/>
      <c r="AA162" s="531">
        <v>0</v>
      </c>
      <c r="AB162" s="533" t="str">
        <f t="shared" si="45"/>
        <v>No hay Programación</v>
      </c>
      <c r="AC162" s="995" t="str">
        <f t="shared" si="37"/>
        <v>De acuerdo con lo programado</v>
      </c>
      <c r="AD162" s="998"/>
      <c r="AE162" s="572">
        <v>1</v>
      </c>
      <c r="AF162" s="533">
        <f t="shared" si="47"/>
        <v>1</v>
      </c>
      <c r="AG162" s="995" t="str">
        <f t="shared" si="38"/>
        <v>De acuerdo con lo programado</v>
      </c>
      <c r="AH162" s="532"/>
      <c r="AI162" s="534">
        <f t="shared" si="48"/>
        <v>2</v>
      </c>
      <c r="AJ162" s="535">
        <f t="shared" si="49"/>
        <v>1</v>
      </c>
      <c r="AK162" s="995" t="str">
        <f t="shared" si="39"/>
        <v>De acuerdo con lo programado</v>
      </c>
      <c r="AL162" s="532"/>
    </row>
    <row r="163" spans="1:38" ht="71.150000000000006" customHeight="1" thickTop="1" thickBot="1">
      <c r="A163" s="258">
        <f t="shared" si="44"/>
        <v>149</v>
      </c>
      <c r="B163" s="259">
        <v>0</v>
      </c>
      <c r="C163" s="259">
        <v>0</v>
      </c>
      <c r="D163" s="259">
        <v>0</v>
      </c>
      <c r="E163" s="543">
        <v>0</v>
      </c>
      <c r="F163" s="1006" t="s">
        <v>2579</v>
      </c>
      <c r="G163" s="1007" t="s">
        <v>146</v>
      </c>
      <c r="H163" s="1007" t="s">
        <v>2555</v>
      </c>
      <c r="I163" s="1006">
        <v>2</v>
      </c>
      <c r="J163" s="1006">
        <v>2</v>
      </c>
      <c r="K163" s="262">
        <f t="shared" si="40"/>
        <v>4</v>
      </c>
      <c r="L163" s="1006">
        <v>2</v>
      </c>
      <c r="M163" s="1006">
        <v>2</v>
      </c>
      <c r="N163" s="262">
        <f t="shared" si="41"/>
        <v>4</v>
      </c>
      <c r="O163" s="262">
        <f t="shared" si="42"/>
        <v>8</v>
      </c>
      <c r="P163" s="263"/>
      <c r="Q163" s="995" t="s">
        <v>2580</v>
      </c>
      <c r="R163" s="994"/>
      <c r="S163" s="261">
        <v>2</v>
      </c>
      <c r="T163" s="533">
        <f t="shared" si="46"/>
        <v>1</v>
      </c>
      <c r="U163" s="995" t="str">
        <f t="shared" si="35"/>
        <v>De acuerdo con lo programado</v>
      </c>
      <c r="V163" s="996"/>
      <c r="W163" s="261">
        <v>2</v>
      </c>
      <c r="X163" s="533">
        <f t="shared" si="43"/>
        <v>1</v>
      </c>
      <c r="Y163" s="995" t="str">
        <f t="shared" si="36"/>
        <v>De acuerdo con lo programado</v>
      </c>
      <c r="Z163" s="997"/>
      <c r="AA163" s="531">
        <v>2</v>
      </c>
      <c r="AB163" s="533">
        <f t="shared" si="45"/>
        <v>1</v>
      </c>
      <c r="AC163" s="995" t="str">
        <f t="shared" si="37"/>
        <v>De acuerdo con lo programado</v>
      </c>
      <c r="AD163" s="998"/>
      <c r="AE163" s="572">
        <v>2</v>
      </c>
      <c r="AF163" s="533">
        <f t="shared" si="47"/>
        <v>1</v>
      </c>
      <c r="AG163" s="995" t="str">
        <f t="shared" si="38"/>
        <v>De acuerdo con lo programado</v>
      </c>
      <c r="AH163" s="532"/>
      <c r="AI163" s="534">
        <f t="shared" si="48"/>
        <v>8</v>
      </c>
      <c r="AJ163" s="535">
        <f t="shared" si="49"/>
        <v>1</v>
      </c>
      <c r="AK163" s="995" t="str">
        <f t="shared" si="39"/>
        <v>De acuerdo con lo programado</v>
      </c>
      <c r="AL163" s="532"/>
    </row>
    <row r="164" spans="1:38" ht="71.150000000000006" customHeight="1" thickTop="1" thickBot="1">
      <c r="A164" s="258">
        <f t="shared" si="44"/>
        <v>150</v>
      </c>
      <c r="B164" s="259">
        <v>0</v>
      </c>
      <c r="C164" s="259">
        <v>0</v>
      </c>
      <c r="D164" s="259">
        <v>0</v>
      </c>
      <c r="E164" s="543">
        <v>0</v>
      </c>
      <c r="F164" s="1006" t="s">
        <v>2581</v>
      </c>
      <c r="G164" s="1007" t="s">
        <v>146</v>
      </c>
      <c r="H164" s="1007" t="s">
        <v>2555</v>
      </c>
      <c r="I164" s="261">
        <v>0</v>
      </c>
      <c r="J164" s="261">
        <v>0</v>
      </c>
      <c r="K164" s="262">
        <f t="shared" si="40"/>
        <v>0</v>
      </c>
      <c r="L164" s="261">
        <v>0</v>
      </c>
      <c r="M164" s="1006">
        <v>14</v>
      </c>
      <c r="N164" s="262">
        <f t="shared" si="41"/>
        <v>14</v>
      </c>
      <c r="O164" s="262">
        <f t="shared" si="42"/>
        <v>14</v>
      </c>
      <c r="P164" s="263"/>
      <c r="Q164" s="995" t="s">
        <v>2580</v>
      </c>
      <c r="R164" s="994"/>
      <c r="S164" s="261">
        <v>0</v>
      </c>
      <c r="T164" s="533" t="str">
        <f t="shared" si="46"/>
        <v>No hay Programación</v>
      </c>
      <c r="U164" s="995" t="str">
        <f t="shared" si="35"/>
        <v>De acuerdo con lo programado</v>
      </c>
      <c r="V164" s="996"/>
      <c r="W164" s="261">
        <v>0</v>
      </c>
      <c r="X164" s="533" t="str">
        <f t="shared" si="43"/>
        <v>No hay Programación</v>
      </c>
      <c r="Y164" s="995" t="str">
        <f t="shared" si="36"/>
        <v>De acuerdo con lo programado</v>
      </c>
      <c r="Z164" s="997"/>
      <c r="AA164" s="531">
        <v>0</v>
      </c>
      <c r="AB164" s="533" t="str">
        <f t="shared" si="45"/>
        <v>No hay Programación</v>
      </c>
      <c r="AC164" s="995" t="str">
        <f t="shared" si="37"/>
        <v>De acuerdo con lo programado</v>
      </c>
      <c r="AD164" s="998"/>
      <c r="AE164" s="572">
        <v>14</v>
      </c>
      <c r="AF164" s="533">
        <f t="shared" si="47"/>
        <v>1</v>
      </c>
      <c r="AG164" s="995" t="str">
        <f t="shared" si="38"/>
        <v>De acuerdo con lo programado</v>
      </c>
      <c r="AH164" s="532"/>
      <c r="AI164" s="534">
        <f t="shared" si="48"/>
        <v>14</v>
      </c>
      <c r="AJ164" s="535">
        <f t="shared" si="49"/>
        <v>1</v>
      </c>
      <c r="AK164" s="995" t="str">
        <f t="shared" si="39"/>
        <v>De acuerdo con lo programado</v>
      </c>
      <c r="AL164" s="532"/>
    </row>
    <row r="165" spans="1:38" ht="71.150000000000006" customHeight="1" thickTop="1" thickBot="1">
      <c r="A165" s="258">
        <f t="shared" si="44"/>
        <v>151</v>
      </c>
      <c r="B165" s="259">
        <v>0</v>
      </c>
      <c r="C165" s="259">
        <v>0</v>
      </c>
      <c r="D165" s="259">
        <v>0</v>
      </c>
      <c r="E165" s="543">
        <v>0</v>
      </c>
      <c r="F165" s="1006" t="s">
        <v>2582</v>
      </c>
      <c r="G165" s="1007" t="s">
        <v>146</v>
      </c>
      <c r="H165" s="1007" t="s">
        <v>2555</v>
      </c>
      <c r="I165" s="1006">
        <v>3</v>
      </c>
      <c r="J165" s="1006">
        <v>3</v>
      </c>
      <c r="K165" s="262">
        <f t="shared" si="40"/>
        <v>6</v>
      </c>
      <c r="L165" s="1006">
        <v>4</v>
      </c>
      <c r="M165" s="1006">
        <v>3</v>
      </c>
      <c r="N165" s="262">
        <f t="shared" si="41"/>
        <v>7</v>
      </c>
      <c r="O165" s="262">
        <f t="shared" si="42"/>
        <v>13</v>
      </c>
      <c r="P165" s="263"/>
      <c r="Q165" s="995" t="s">
        <v>2580</v>
      </c>
      <c r="R165" s="994" t="s">
        <v>2583</v>
      </c>
      <c r="S165" s="261">
        <v>3</v>
      </c>
      <c r="T165" s="533">
        <f t="shared" si="46"/>
        <v>1</v>
      </c>
      <c r="U165" s="995" t="str">
        <f t="shared" si="35"/>
        <v>De acuerdo con lo programado</v>
      </c>
      <c r="V165" s="996"/>
      <c r="W165" s="261">
        <v>3</v>
      </c>
      <c r="X165" s="533">
        <f t="shared" si="43"/>
        <v>1</v>
      </c>
      <c r="Y165" s="995" t="str">
        <f t="shared" si="36"/>
        <v>De acuerdo con lo programado</v>
      </c>
      <c r="Z165" s="997"/>
      <c r="AA165" s="531">
        <v>4</v>
      </c>
      <c r="AB165" s="533">
        <f t="shared" si="45"/>
        <v>1</v>
      </c>
      <c r="AC165" s="995" t="str">
        <f t="shared" si="37"/>
        <v>De acuerdo con lo programado</v>
      </c>
      <c r="AD165" s="998"/>
      <c r="AE165" s="572">
        <v>3</v>
      </c>
      <c r="AF165" s="533">
        <f t="shared" si="47"/>
        <v>1</v>
      </c>
      <c r="AG165" s="995" t="str">
        <f t="shared" si="38"/>
        <v>De acuerdo con lo programado</v>
      </c>
      <c r="AH165" s="532"/>
      <c r="AI165" s="534">
        <f t="shared" si="48"/>
        <v>13</v>
      </c>
      <c r="AJ165" s="535">
        <f t="shared" si="49"/>
        <v>1</v>
      </c>
      <c r="AK165" s="995" t="str">
        <f t="shared" si="39"/>
        <v>De acuerdo con lo programado</v>
      </c>
      <c r="AL165" s="532"/>
    </row>
    <row r="166" spans="1:38" ht="71.150000000000006" customHeight="1" thickTop="1" thickBot="1">
      <c r="A166" s="258">
        <f t="shared" si="44"/>
        <v>152</v>
      </c>
      <c r="B166" s="259">
        <v>0</v>
      </c>
      <c r="C166" s="259">
        <v>0</v>
      </c>
      <c r="D166" s="259">
        <v>0</v>
      </c>
      <c r="E166" s="543">
        <v>0</v>
      </c>
      <c r="F166" s="1006" t="s">
        <v>2584</v>
      </c>
      <c r="G166" s="1007" t="s">
        <v>146</v>
      </c>
      <c r="H166" s="1007" t="s">
        <v>2555</v>
      </c>
      <c r="I166" s="1006">
        <v>1</v>
      </c>
      <c r="J166" s="1006">
        <v>2</v>
      </c>
      <c r="K166" s="262">
        <f t="shared" si="40"/>
        <v>3</v>
      </c>
      <c r="L166" s="1006">
        <v>2</v>
      </c>
      <c r="M166" s="1006">
        <v>1</v>
      </c>
      <c r="N166" s="262">
        <f t="shared" si="41"/>
        <v>3</v>
      </c>
      <c r="O166" s="262">
        <f t="shared" si="42"/>
        <v>6</v>
      </c>
      <c r="P166" s="263"/>
      <c r="Q166" s="995" t="s">
        <v>2580</v>
      </c>
      <c r="R166" s="994"/>
      <c r="S166" s="261">
        <v>1</v>
      </c>
      <c r="T166" s="533">
        <f t="shared" si="46"/>
        <v>1</v>
      </c>
      <c r="U166" s="995" t="str">
        <f t="shared" si="35"/>
        <v>De acuerdo con lo programado</v>
      </c>
      <c r="V166" s="996"/>
      <c r="W166" s="261">
        <v>2</v>
      </c>
      <c r="X166" s="533">
        <f t="shared" si="43"/>
        <v>1</v>
      </c>
      <c r="Y166" s="995" t="str">
        <f t="shared" si="36"/>
        <v>De acuerdo con lo programado</v>
      </c>
      <c r="Z166" s="997"/>
      <c r="AA166" s="531">
        <v>2</v>
      </c>
      <c r="AB166" s="533">
        <f t="shared" si="45"/>
        <v>1</v>
      </c>
      <c r="AC166" s="995" t="str">
        <f t="shared" si="37"/>
        <v>De acuerdo con lo programado</v>
      </c>
      <c r="AD166" s="998"/>
      <c r="AE166" s="572">
        <v>1</v>
      </c>
      <c r="AF166" s="533">
        <f t="shared" si="47"/>
        <v>1</v>
      </c>
      <c r="AG166" s="995" t="str">
        <f t="shared" si="38"/>
        <v>De acuerdo con lo programado</v>
      </c>
      <c r="AH166" s="532"/>
      <c r="AI166" s="534">
        <f t="shared" si="48"/>
        <v>6</v>
      </c>
      <c r="AJ166" s="535">
        <f t="shared" si="49"/>
        <v>1</v>
      </c>
      <c r="AK166" s="995" t="str">
        <f t="shared" si="39"/>
        <v>De acuerdo con lo programado</v>
      </c>
      <c r="AL166" s="532"/>
    </row>
    <row r="167" spans="1:38" ht="71.150000000000006" customHeight="1" thickTop="1" thickBot="1">
      <c r="A167" s="258">
        <f t="shared" si="44"/>
        <v>153</v>
      </c>
      <c r="B167" s="259">
        <v>0</v>
      </c>
      <c r="C167" s="259">
        <v>0</v>
      </c>
      <c r="D167" s="259">
        <v>0</v>
      </c>
      <c r="E167" s="543">
        <v>0</v>
      </c>
      <c r="F167" s="1006" t="s">
        <v>2585</v>
      </c>
      <c r="G167" s="1007" t="s">
        <v>2567</v>
      </c>
      <c r="H167" s="1007" t="s">
        <v>203</v>
      </c>
      <c r="I167" s="261">
        <v>0</v>
      </c>
      <c r="J167" s="1006">
        <v>14</v>
      </c>
      <c r="K167" s="262">
        <f t="shared" si="40"/>
        <v>14</v>
      </c>
      <c r="L167" s="1006">
        <v>14</v>
      </c>
      <c r="M167" s="261">
        <v>0</v>
      </c>
      <c r="N167" s="262">
        <f t="shared" si="41"/>
        <v>14</v>
      </c>
      <c r="O167" s="262">
        <f t="shared" si="42"/>
        <v>28</v>
      </c>
      <c r="P167" s="263"/>
      <c r="Q167" s="995" t="s">
        <v>2580</v>
      </c>
      <c r="R167" s="994" t="s">
        <v>2586</v>
      </c>
      <c r="S167" s="261">
        <v>0</v>
      </c>
      <c r="T167" s="533" t="str">
        <f t="shared" si="46"/>
        <v>No hay Programación</v>
      </c>
      <c r="U167" s="995" t="str">
        <f t="shared" si="35"/>
        <v>De acuerdo con lo programado</v>
      </c>
      <c r="V167" s="996"/>
      <c r="W167" s="261">
        <v>14</v>
      </c>
      <c r="X167" s="533">
        <f t="shared" si="43"/>
        <v>1</v>
      </c>
      <c r="Y167" s="995" t="str">
        <f t="shared" si="36"/>
        <v>De acuerdo con lo programado</v>
      </c>
      <c r="Z167" s="997"/>
      <c r="AA167" s="531">
        <v>14</v>
      </c>
      <c r="AB167" s="533">
        <f t="shared" si="45"/>
        <v>1</v>
      </c>
      <c r="AC167" s="995" t="str">
        <f t="shared" si="37"/>
        <v>De acuerdo con lo programado</v>
      </c>
      <c r="AD167" s="998"/>
      <c r="AE167" s="572">
        <v>0</v>
      </c>
      <c r="AF167" s="533" t="str">
        <f t="shared" si="47"/>
        <v>No hay Programación</v>
      </c>
      <c r="AG167" s="995" t="str">
        <f t="shared" si="38"/>
        <v>De acuerdo con lo programado</v>
      </c>
      <c r="AH167" s="532"/>
      <c r="AI167" s="534">
        <f t="shared" si="48"/>
        <v>28</v>
      </c>
      <c r="AJ167" s="535">
        <f t="shared" si="49"/>
        <v>1</v>
      </c>
      <c r="AK167" s="995" t="str">
        <f t="shared" si="39"/>
        <v>De acuerdo con lo programado</v>
      </c>
      <c r="AL167" s="532"/>
    </row>
    <row r="168" spans="1:38" ht="71.150000000000006" customHeight="1" thickTop="1" thickBot="1">
      <c r="A168" s="258">
        <f t="shared" si="44"/>
        <v>154</v>
      </c>
      <c r="B168" s="259">
        <v>0</v>
      </c>
      <c r="C168" s="259">
        <v>0</v>
      </c>
      <c r="D168" s="259">
        <v>0</v>
      </c>
      <c r="E168" s="543">
        <v>0</v>
      </c>
      <c r="F168" s="1006" t="s">
        <v>2587</v>
      </c>
      <c r="G168" s="1007" t="s">
        <v>2567</v>
      </c>
      <c r="H168" s="1007" t="s">
        <v>203</v>
      </c>
      <c r="I168" s="1006">
        <v>12</v>
      </c>
      <c r="J168" s="261">
        <v>0</v>
      </c>
      <c r="K168" s="262">
        <f t="shared" si="40"/>
        <v>12</v>
      </c>
      <c r="L168" s="1006">
        <v>13</v>
      </c>
      <c r="M168" s="261">
        <v>0</v>
      </c>
      <c r="N168" s="262">
        <f t="shared" si="41"/>
        <v>13</v>
      </c>
      <c r="O168" s="262">
        <f t="shared" si="42"/>
        <v>25</v>
      </c>
      <c r="P168" s="263"/>
      <c r="Q168" s="995" t="s">
        <v>2580</v>
      </c>
      <c r="R168" s="994"/>
      <c r="S168" s="261">
        <v>12</v>
      </c>
      <c r="T168" s="533">
        <f t="shared" si="46"/>
        <v>1</v>
      </c>
      <c r="U168" s="995" t="str">
        <f t="shared" si="35"/>
        <v>De acuerdo con lo programado</v>
      </c>
      <c r="V168" s="996"/>
      <c r="W168" s="261">
        <v>0</v>
      </c>
      <c r="X168" s="533" t="str">
        <f t="shared" si="43"/>
        <v>No hay Programación</v>
      </c>
      <c r="Y168" s="995" t="str">
        <f t="shared" si="36"/>
        <v>De acuerdo con lo programado</v>
      </c>
      <c r="Z168" s="997"/>
      <c r="AA168" s="531">
        <v>13</v>
      </c>
      <c r="AB168" s="533">
        <f t="shared" si="45"/>
        <v>1</v>
      </c>
      <c r="AC168" s="995" t="str">
        <f t="shared" si="37"/>
        <v>De acuerdo con lo programado</v>
      </c>
      <c r="AD168" s="998"/>
      <c r="AE168" s="572">
        <v>0</v>
      </c>
      <c r="AF168" s="533" t="str">
        <f t="shared" si="47"/>
        <v>No hay Programación</v>
      </c>
      <c r="AG168" s="995" t="str">
        <f t="shared" si="38"/>
        <v>De acuerdo con lo programado</v>
      </c>
      <c r="AH168" s="532"/>
      <c r="AI168" s="534">
        <f t="shared" si="48"/>
        <v>25</v>
      </c>
      <c r="AJ168" s="535">
        <f t="shared" si="49"/>
        <v>1</v>
      </c>
      <c r="AK168" s="995" t="str">
        <f t="shared" si="39"/>
        <v>De acuerdo con lo programado</v>
      </c>
      <c r="AL168" s="532"/>
    </row>
    <row r="169" spans="1:38" ht="71.150000000000006" customHeight="1" thickTop="1" thickBot="1">
      <c r="A169" s="258">
        <f t="shared" si="44"/>
        <v>155</v>
      </c>
      <c r="B169" s="259">
        <v>0</v>
      </c>
      <c r="C169" s="259">
        <v>0</v>
      </c>
      <c r="D169" s="259">
        <v>0</v>
      </c>
      <c r="E169" s="543">
        <v>0</v>
      </c>
      <c r="F169" s="1006" t="s">
        <v>2588</v>
      </c>
      <c r="G169" s="1007" t="s">
        <v>2567</v>
      </c>
      <c r="H169" s="1007" t="s">
        <v>203</v>
      </c>
      <c r="I169" s="1006">
        <v>14</v>
      </c>
      <c r="J169" s="1006">
        <v>14</v>
      </c>
      <c r="K169" s="262">
        <f t="shared" si="40"/>
        <v>28</v>
      </c>
      <c r="L169" s="1006">
        <v>14</v>
      </c>
      <c r="M169" s="1006">
        <v>14</v>
      </c>
      <c r="N169" s="262">
        <f t="shared" si="41"/>
        <v>28</v>
      </c>
      <c r="O169" s="262">
        <f t="shared" si="42"/>
        <v>56</v>
      </c>
      <c r="P169" s="263"/>
      <c r="Q169" s="995" t="s">
        <v>2580</v>
      </c>
      <c r="R169" s="994"/>
      <c r="S169" s="261">
        <v>14</v>
      </c>
      <c r="T169" s="533">
        <f t="shared" si="46"/>
        <v>1</v>
      </c>
      <c r="U169" s="995" t="str">
        <f t="shared" si="35"/>
        <v>De acuerdo con lo programado</v>
      </c>
      <c r="V169" s="996"/>
      <c r="W169" s="261">
        <v>14</v>
      </c>
      <c r="X169" s="533">
        <f t="shared" si="43"/>
        <v>1</v>
      </c>
      <c r="Y169" s="995" t="str">
        <f t="shared" si="36"/>
        <v>De acuerdo con lo programado</v>
      </c>
      <c r="Z169" s="997"/>
      <c r="AA169" s="531">
        <v>14</v>
      </c>
      <c r="AB169" s="533">
        <f t="shared" si="45"/>
        <v>1</v>
      </c>
      <c r="AC169" s="995" t="str">
        <f t="shared" si="37"/>
        <v>De acuerdo con lo programado</v>
      </c>
      <c r="AD169" s="998"/>
      <c r="AE169" s="572">
        <v>10</v>
      </c>
      <c r="AF169" s="533">
        <f t="shared" si="47"/>
        <v>0.7142857142857143</v>
      </c>
      <c r="AG169" s="995" t="str">
        <f t="shared" si="38"/>
        <v>Atraso Leve</v>
      </c>
      <c r="AH169" s="532" t="s">
        <v>2589</v>
      </c>
      <c r="AI169" s="534">
        <f t="shared" si="48"/>
        <v>52</v>
      </c>
      <c r="AJ169" s="535">
        <f t="shared" si="49"/>
        <v>0.9285714285714286</v>
      </c>
      <c r="AK169" s="995" t="str">
        <f t="shared" si="39"/>
        <v>De acuerdo con lo programado</v>
      </c>
      <c r="AL169" s="532"/>
    </row>
    <row r="170" spans="1:38" ht="71.150000000000006" customHeight="1" thickTop="1" thickBot="1">
      <c r="A170" s="258">
        <f t="shared" si="44"/>
        <v>156</v>
      </c>
      <c r="B170" s="259">
        <v>0</v>
      </c>
      <c r="C170" s="259">
        <v>0</v>
      </c>
      <c r="D170" s="259">
        <v>0</v>
      </c>
      <c r="E170" s="543">
        <v>0</v>
      </c>
      <c r="F170" s="1006" t="s">
        <v>2590</v>
      </c>
      <c r="G170" s="1007" t="s">
        <v>2567</v>
      </c>
      <c r="H170" s="1007" t="s">
        <v>203</v>
      </c>
      <c r="I170" s="261">
        <v>0</v>
      </c>
      <c r="J170" s="1006">
        <v>1</v>
      </c>
      <c r="K170" s="262">
        <f t="shared" si="40"/>
        <v>1</v>
      </c>
      <c r="L170" s="1006">
        <v>1</v>
      </c>
      <c r="M170" s="1006">
        <v>1</v>
      </c>
      <c r="N170" s="262">
        <f t="shared" si="41"/>
        <v>2</v>
      </c>
      <c r="O170" s="262">
        <f t="shared" si="42"/>
        <v>3</v>
      </c>
      <c r="P170" s="263"/>
      <c r="Q170" s="995" t="s">
        <v>2580</v>
      </c>
      <c r="R170" s="994"/>
      <c r="S170" s="261">
        <v>0</v>
      </c>
      <c r="T170" s="533" t="str">
        <f t="shared" si="46"/>
        <v>No hay Programación</v>
      </c>
      <c r="U170" s="995" t="str">
        <f t="shared" si="35"/>
        <v>De acuerdo con lo programado</v>
      </c>
      <c r="V170" s="996"/>
      <c r="W170" s="261">
        <v>1</v>
      </c>
      <c r="X170" s="533">
        <f t="shared" si="43"/>
        <v>1</v>
      </c>
      <c r="Y170" s="995" t="str">
        <f t="shared" si="36"/>
        <v>De acuerdo con lo programado</v>
      </c>
      <c r="Z170" s="997"/>
      <c r="AA170" s="531">
        <v>1</v>
      </c>
      <c r="AB170" s="533">
        <f t="shared" si="45"/>
        <v>1</v>
      </c>
      <c r="AC170" s="995" t="str">
        <f t="shared" si="37"/>
        <v>De acuerdo con lo programado</v>
      </c>
      <c r="AD170" s="998"/>
      <c r="AE170" s="572">
        <v>1</v>
      </c>
      <c r="AF170" s="533">
        <f t="shared" si="47"/>
        <v>1</v>
      </c>
      <c r="AG170" s="995" t="str">
        <f t="shared" si="38"/>
        <v>De acuerdo con lo programado</v>
      </c>
      <c r="AH170" s="532"/>
      <c r="AI170" s="534">
        <f t="shared" si="48"/>
        <v>3</v>
      </c>
      <c r="AJ170" s="535">
        <f t="shared" si="49"/>
        <v>1</v>
      </c>
      <c r="AK170" s="995" t="str">
        <f t="shared" si="39"/>
        <v>De acuerdo con lo programado</v>
      </c>
      <c r="AL170" s="532"/>
    </row>
    <row r="171" spans="1:38" ht="71.150000000000006" customHeight="1" thickTop="1" thickBot="1">
      <c r="A171" s="258">
        <f t="shared" si="44"/>
        <v>157</v>
      </c>
      <c r="B171" s="259">
        <v>0</v>
      </c>
      <c r="C171" s="259">
        <v>0</v>
      </c>
      <c r="D171" s="259">
        <v>0</v>
      </c>
      <c r="E171" s="543">
        <v>0</v>
      </c>
      <c r="F171" s="1006" t="s">
        <v>2591</v>
      </c>
      <c r="G171" s="1007" t="s">
        <v>146</v>
      </c>
      <c r="H171" s="1007" t="s">
        <v>2555</v>
      </c>
      <c r="I171" s="1006">
        <v>2</v>
      </c>
      <c r="J171" s="1006">
        <v>3</v>
      </c>
      <c r="K171" s="262">
        <f t="shared" si="40"/>
        <v>5</v>
      </c>
      <c r="L171" s="1006">
        <v>3</v>
      </c>
      <c r="M171" s="1006">
        <v>2</v>
      </c>
      <c r="N171" s="262">
        <f t="shared" si="41"/>
        <v>5</v>
      </c>
      <c r="O171" s="262">
        <f t="shared" si="42"/>
        <v>10</v>
      </c>
      <c r="P171" s="263"/>
      <c r="Q171" s="995" t="s">
        <v>2580</v>
      </c>
      <c r="R171" s="994"/>
      <c r="S171" s="261">
        <v>2</v>
      </c>
      <c r="T171" s="533">
        <f t="shared" si="46"/>
        <v>1</v>
      </c>
      <c r="U171" s="995" t="str">
        <f t="shared" si="35"/>
        <v>De acuerdo con lo programado</v>
      </c>
      <c r="V171" s="996"/>
      <c r="W171" s="261">
        <v>3</v>
      </c>
      <c r="X171" s="533">
        <f t="shared" si="43"/>
        <v>1</v>
      </c>
      <c r="Y171" s="995" t="str">
        <f t="shared" si="36"/>
        <v>De acuerdo con lo programado</v>
      </c>
      <c r="Z171" s="997"/>
      <c r="AA171" s="531">
        <v>3</v>
      </c>
      <c r="AB171" s="533">
        <f t="shared" si="45"/>
        <v>1</v>
      </c>
      <c r="AC171" s="995" t="str">
        <f t="shared" si="37"/>
        <v>De acuerdo con lo programado</v>
      </c>
      <c r="AD171" s="998"/>
      <c r="AE171" s="572">
        <v>2</v>
      </c>
      <c r="AF171" s="533">
        <f t="shared" si="47"/>
        <v>1</v>
      </c>
      <c r="AG171" s="995" t="str">
        <f t="shared" si="38"/>
        <v>De acuerdo con lo programado</v>
      </c>
      <c r="AH171" s="532"/>
      <c r="AI171" s="534">
        <f t="shared" si="48"/>
        <v>10</v>
      </c>
      <c r="AJ171" s="535">
        <f t="shared" si="49"/>
        <v>1</v>
      </c>
      <c r="AK171" s="995" t="str">
        <f t="shared" si="39"/>
        <v>De acuerdo con lo programado</v>
      </c>
      <c r="AL171" s="532"/>
    </row>
    <row r="172" spans="1:38" ht="71.150000000000006" customHeight="1" thickTop="1" thickBot="1">
      <c r="A172" s="258">
        <f t="shared" si="44"/>
        <v>158</v>
      </c>
      <c r="B172" s="259">
        <v>0</v>
      </c>
      <c r="C172" s="259">
        <v>0</v>
      </c>
      <c r="D172" s="259">
        <v>0</v>
      </c>
      <c r="E172" s="543">
        <v>0</v>
      </c>
      <c r="F172" s="1006" t="s">
        <v>2592</v>
      </c>
      <c r="G172" s="1007" t="s">
        <v>2567</v>
      </c>
      <c r="H172" s="1007" t="s">
        <v>203</v>
      </c>
      <c r="I172" s="261">
        <v>0</v>
      </c>
      <c r="J172" s="1006">
        <v>1</v>
      </c>
      <c r="K172" s="262">
        <f t="shared" si="40"/>
        <v>1</v>
      </c>
      <c r="L172" s="261">
        <v>0</v>
      </c>
      <c r="M172" s="261">
        <v>0</v>
      </c>
      <c r="N172" s="262">
        <f t="shared" si="41"/>
        <v>0</v>
      </c>
      <c r="O172" s="262">
        <f t="shared" si="42"/>
        <v>1</v>
      </c>
      <c r="P172" s="263"/>
      <c r="Q172" s="995" t="s">
        <v>2580</v>
      </c>
      <c r="R172" s="994"/>
      <c r="S172" s="261">
        <v>0</v>
      </c>
      <c r="T172" s="533" t="str">
        <f t="shared" si="46"/>
        <v>No hay Programación</v>
      </c>
      <c r="U172" s="995" t="str">
        <f t="shared" si="35"/>
        <v>De acuerdo con lo programado</v>
      </c>
      <c r="V172" s="996"/>
      <c r="W172" s="261">
        <v>1</v>
      </c>
      <c r="X172" s="533">
        <f t="shared" si="43"/>
        <v>1</v>
      </c>
      <c r="Y172" s="995" t="str">
        <f t="shared" si="36"/>
        <v>De acuerdo con lo programado</v>
      </c>
      <c r="Z172" s="997"/>
      <c r="AA172" s="531">
        <v>0</v>
      </c>
      <c r="AB172" s="533" t="str">
        <f t="shared" si="45"/>
        <v>No hay Programación</v>
      </c>
      <c r="AC172" s="995" t="str">
        <f t="shared" si="37"/>
        <v>De acuerdo con lo programado</v>
      </c>
      <c r="AD172" s="998"/>
      <c r="AE172" s="572">
        <v>0</v>
      </c>
      <c r="AF172" s="533" t="str">
        <f t="shared" si="47"/>
        <v>No hay Programación</v>
      </c>
      <c r="AG172" s="995" t="str">
        <f t="shared" si="38"/>
        <v>De acuerdo con lo programado</v>
      </c>
      <c r="AH172" s="532"/>
      <c r="AI172" s="534">
        <f t="shared" si="48"/>
        <v>1</v>
      </c>
      <c r="AJ172" s="535">
        <f t="shared" si="49"/>
        <v>1</v>
      </c>
      <c r="AK172" s="995" t="str">
        <f t="shared" si="39"/>
        <v>De acuerdo con lo programado</v>
      </c>
      <c r="AL172" s="532"/>
    </row>
    <row r="173" spans="1:38" ht="71.150000000000006" customHeight="1" thickTop="1" thickBot="1">
      <c r="A173" s="258">
        <f t="shared" si="44"/>
        <v>159</v>
      </c>
      <c r="B173" s="259">
        <v>0</v>
      </c>
      <c r="C173" s="259">
        <v>0</v>
      </c>
      <c r="D173" s="259">
        <v>0</v>
      </c>
      <c r="E173" s="543">
        <v>0</v>
      </c>
      <c r="F173" s="1006" t="s">
        <v>2593</v>
      </c>
      <c r="G173" s="1007" t="s">
        <v>2567</v>
      </c>
      <c r="H173" s="1007" t="s">
        <v>203</v>
      </c>
      <c r="I173" s="1006">
        <v>1</v>
      </c>
      <c r="J173" s="1006">
        <v>1</v>
      </c>
      <c r="K173" s="262">
        <f t="shared" si="40"/>
        <v>2</v>
      </c>
      <c r="L173" s="1006">
        <v>1</v>
      </c>
      <c r="M173" s="1006">
        <v>1</v>
      </c>
      <c r="N173" s="262">
        <f t="shared" si="41"/>
        <v>2</v>
      </c>
      <c r="O173" s="262">
        <f t="shared" si="42"/>
        <v>4</v>
      </c>
      <c r="P173" s="263"/>
      <c r="Q173" s="995" t="s">
        <v>2580</v>
      </c>
      <c r="R173" s="994"/>
      <c r="S173" s="261">
        <v>1</v>
      </c>
      <c r="T173" s="533">
        <f t="shared" si="46"/>
        <v>1</v>
      </c>
      <c r="U173" s="995" t="str">
        <f t="shared" si="35"/>
        <v>De acuerdo con lo programado</v>
      </c>
      <c r="V173" s="996"/>
      <c r="W173" s="261">
        <v>1</v>
      </c>
      <c r="X173" s="533">
        <f t="shared" si="43"/>
        <v>1</v>
      </c>
      <c r="Y173" s="995" t="str">
        <f t="shared" si="36"/>
        <v>De acuerdo con lo programado</v>
      </c>
      <c r="Z173" s="997"/>
      <c r="AA173" s="531">
        <v>1</v>
      </c>
      <c r="AB173" s="533">
        <f t="shared" si="45"/>
        <v>1</v>
      </c>
      <c r="AC173" s="995" t="str">
        <f t="shared" si="37"/>
        <v>De acuerdo con lo programado</v>
      </c>
      <c r="AD173" s="998"/>
      <c r="AE173" s="572">
        <v>1</v>
      </c>
      <c r="AF173" s="533">
        <f t="shared" si="47"/>
        <v>1</v>
      </c>
      <c r="AG173" s="995" t="str">
        <f t="shared" si="38"/>
        <v>De acuerdo con lo programado</v>
      </c>
      <c r="AH173" s="532"/>
      <c r="AI173" s="534">
        <f t="shared" si="48"/>
        <v>4</v>
      </c>
      <c r="AJ173" s="535">
        <f t="shared" si="49"/>
        <v>1</v>
      </c>
      <c r="AK173" s="995" t="str">
        <f t="shared" si="39"/>
        <v>De acuerdo con lo programado</v>
      </c>
      <c r="AL173" s="532"/>
    </row>
    <row r="174" spans="1:38" ht="71.150000000000006" customHeight="1" thickTop="1" thickBot="1">
      <c r="A174" s="258">
        <f t="shared" si="44"/>
        <v>160</v>
      </c>
      <c r="B174" s="259">
        <v>0</v>
      </c>
      <c r="C174" s="259">
        <v>0</v>
      </c>
      <c r="D174" s="259">
        <v>0</v>
      </c>
      <c r="E174" s="543">
        <v>0</v>
      </c>
      <c r="F174" s="1006" t="s">
        <v>2594</v>
      </c>
      <c r="G174" s="1007" t="s">
        <v>2567</v>
      </c>
      <c r="H174" s="1007" t="s">
        <v>203</v>
      </c>
      <c r="I174" s="1006">
        <v>1</v>
      </c>
      <c r="J174" s="1006">
        <v>1</v>
      </c>
      <c r="K174" s="262">
        <f t="shared" si="40"/>
        <v>2</v>
      </c>
      <c r="L174" s="1006">
        <v>1</v>
      </c>
      <c r="M174" s="1006">
        <v>1</v>
      </c>
      <c r="N174" s="262">
        <f t="shared" si="41"/>
        <v>2</v>
      </c>
      <c r="O174" s="262">
        <f t="shared" si="42"/>
        <v>4</v>
      </c>
      <c r="P174" s="263"/>
      <c r="Q174" s="995" t="s">
        <v>2580</v>
      </c>
      <c r="R174" s="994"/>
      <c r="S174" s="261">
        <v>1</v>
      </c>
      <c r="T174" s="533">
        <f t="shared" si="46"/>
        <v>1</v>
      </c>
      <c r="U174" s="995" t="str">
        <f t="shared" si="35"/>
        <v>De acuerdo con lo programado</v>
      </c>
      <c r="V174" s="996"/>
      <c r="W174" s="261">
        <v>1</v>
      </c>
      <c r="X174" s="533">
        <f t="shared" si="43"/>
        <v>1</v>
      </c>
      <c r="Y174" s="995" t="str">
        <f t="shared" si="36"/>
        <v>De acuerdo con lo programado</v>
      </c>
      <c r="Z174" s="997"/>
      <c r="AA174" s="531">
        <v>1</v>
      </c>
      <c r="AB174" s="533">
        <f t="shared" si="45"/>
        <v>1</v>
      </c>
      <c r="AC174" s="995" t="str">
        <f t="shared" si="37"/>
        <v>De acuerdo con lo programado</v>
      </c>
      <c r="AD174" s="998"/>
      <c r="AE174" s="572">
        <v>1</v>
      </c>
      <c r="AF174" s="533">
        <f t="shared" si="47"/>
        <v>1</v>
      </c>
      <c r="AG174" s="995" t="str">
        <f t="shared" si="38"/>
        <v>De acuerdo con lo programado</v>
      </c>
      <c r="AH174" s="532"/>
      <c r="AI174" s="534">
        <f t="shared" si="48"/>
        <v>4</v>
      </c>
      <c r="AJ174" s="535">
        <f t="shared" si="49"/>
        <v>1</v>
      </c>
      <c r="AK174" s="995" t="str">
        <f t="shared" si="39"/>
        <v>De acuerdo con lo programado</v>
      </c>
      <c r="AL174" s="532"/>
    </row>
    <row r="175" spans="1:38" ht="71.150000000000006" customHeight="1" thickTop="1" thickBot="1">
      <c r="A175" s="258">
        <f t="shared" si="44"/>
        <v>161</v>
      </c>
      <c r="B175" s="259">
        <v>0</v>
      </c>
      <c r="C175" s="259">
        <v>0</v>
      </c>
      <c r="D175" s="259">
        <v>0</v>
      </c>
      <c r="E175" s="543">
        <v>0</v>
      </c>
      <c r="F175" s="1006" t="s">
        <v>2595</v>
      </c>
      <c r="G175" s="1007" t="s">
        <v>146</v>
      </c>
      <c r="H175" s="1007" t="s">
        <v>2555</v>
      </c>
      <c r="I175" s="261">
        <v>0</v>
      </c>
      <c r="J175" s="1006">
        <v>1</v>
      </c>
      <c r="K175" s="262">
        <f t="shared" si="40"/>
        <v>1</v>
      </c>
      <c r="L175" s="1006">
        <v>1</v>
      </c>
      <c r="M175" s="261">
        <v>0</v>
      </c>
      <c r="N175" s="262">
        <f t="shared" si="41"/>
        <v>1</v>
      </c>
      <c r="O175" s="262">
        <f t="shared" si="42"/>
        <v>2</v>
      </c>
      <c r="P175" s="263"/>
      <c r="Q175" s="995" t="s">
        <v>2580</v>
      </c>
      <c r="R175" s="994" t="s">
        <v>2596</v>
      </c>
      <c r="S175" s="261">
        <v>0</v>
      </c>
      <c r="T175" s="533" t="str">
        <f t="shared" si="46"/>
        <v>No hay Programación</v>
      </c>
      <c r="U175" s="995" t="str">
        <f t="shared" si="35"/>
        <v>De acuerdo con lo programado</v>
      </c>
      <c r="V175" s="996"/>
      <c r="W175" s="261">
        <v>1</v>
      </c>
      <c r="X175" s="533">
        <f t="shared" si="43"/>
        <v>1</v>
      </c>
      <c r="Y175" s="995" t="str">
        <f t="shared" si="36"/>
        <v>De acuerdo con lo programado</v>
      </c>
      <c r="Z175" s="997"/>
      <c r="AA175" s="531">
        <v>0</v>
      </c>
      <c r="AB175" s="533">
        <f t="shared" si="45"/>
        <v>0</v>
      </c>
      <c r="AC175" s="995" t="str">
        <f t="shared" si="37"/>
        <v>En riesgo en cumplimiento</v>
      </c>
      <c r="AD175" s="998" t="s">
        <v>2597</v>
      </c>
      <c r="AE175" s="572">
        <v>1</v>
      </c>
      <c r="AF175" s="533" t="str">
        <f t="shared" si="47"/>
        <v>No hay Programación</v>
      </c>
      <c r="AG175" s="995" t="str">
        <f t="shared" si="38"/>
        <v>De acuerdo con lo programado</v>
      </c>
      <c r="AH175" s="532"/>
      <c r="AI175" s="534">
        <f t="shared" si="48"/>
        <v>2</v>
      </c>
      <c r="AJ175" s="535">
        <f t="shared" si="49"/>
        <v>1</v>
      </c>
      <c r="AK175" s="995" t="str">
        <f t="shared" si="39"/>
        <v>De acuerdo con lo programado</v>
      </c>
      <c r="AL175" s="532"/>
    </row>
    <row r="176" spans="1:38" ht="71.150000000000006" customHeight="1" thickTop="1" thickBot="1">
      <c r="A176" s="258">
        <f t="shared" si="44"/>
        <v>162</v>
      </c>
      <c r="B176" s="259">
        <v>0</v>
      </c>
      <c r="C176" s="259">
        <v>0</v>
      </c>
      <c r="D176" s="259">
        <v>0</v>
      </c>
      <c r="E176" s="543">
        <v>0</v>
      </c>
      <c r="F176" s="1006" t="s">
        <v>2598</v>
      </c>
      <c r="G176" s="1007" t="s">
        <v>146</v>
      </c>
      <c r="H176" s="1007" t="s">
        <v>2555</v>
      </c>
      <c r="I176" s="1006">
        <v>1</v>
      </c>
      <c r="J176" s="1006">
        <v>2</v>
      </c>
      <c r="K176" s="262">
        <f t="shared" si="40"/>
        <v>3</v>
      </c>
      <c r="L176" s="1006">
        <v>2</v>
      </c>
      <c r="M176" s="1006">
        <v>1</v>
      </c>
      <c r="N176" s="262">
        <f t="shared" si="41"/>
        <v>3</v>
      </c>
      <c r="O176" s="262">
        <f t="shared" si="42"/>
        <v>6</v>
      </c>
      <c r="P176" s="263"/>
      <c r="Q176" s="995" t="s">
        <v>2580</v>
      </c>
      <c r="R176" s="994" t="s">
        <v>2599</v>
      </c>
      <c r="S176" s="261">
        <v>1</v>
      </c>
      <c r="T176" s="533">
        <f t="shared" si="46"/>
        <v>1</v>
      </c>
      <c r="U176" s="995" t="str">
        <f t="shared" si="35"/>
        <v>De acuerdo con lo programado</v>
      </c>
      <c r="V176" s="996"/>
      <c r="W176" s="261">
        <v>1</v>
      </c>
      <c r="X176" s="533">
        <f t="shared" si="43"/>
        <v>0.5</v>
      </c>
      <c r="Y176" s="995" t="str">
        <f t="shared" si="36"/>
        <v>Atraso Leve</v>
      </c>
      <c r="Z176" s="997" t="s">
        <v>2600</v>
      </c>
      <c r="AA176" s="531">
        <v>2</v>
      </c>
      <c r="AB176" s="533">
        <f t="shared" si="45"/>
        <v>1</v>
      </c>
      <c r="AC176" s="995" t="str">
        <f t="shared" si="37"/>
        <v>De acuerdo con lo programado</v>
      </c>
      <c r="AD176" s="998"/>
      <c r="AE176" s="572">
        <v>1</v>
      </c>
      <c r="AF176" s="533">
        <f t="shared" si="47"/>
        <v>1</v>
      </c>
      <c r="AG176" s="995" t="str">
        <f t="shared" si="38"/>
        <v>De acuerdo con lo programado</v>
      </c>
      <c r="AH176" s="532"/>
      <c r="AI176" s="534">
        <f t="shared" si="48"/>
        <v>5</v>
      </c>
      <c r="AJ176" s="535">
        <f t="shared" si="49"/>
        <v>0.83333333333333337</v>
      </c>
      <c r="AK176" s="995" t="str">
        <f t="shared" si="39"/>
        <v>Atraso Leve</v>
      </c>
      <c r="AL176" s="532" t="s">
        <v>2559</v>
      </c>
    </row>
    <row r="177" spans="1:38" ht="71.150000000000006" customHeight="1" thickTop="1" thickBot="1">
      <c r="A177" s="258">
        <f t="shared" si="44"/>
        <v>163</v>
      </c>
      <c r="B177" s="259">
        <v>0</v>
      </c>
      <c r="C177" s="259">
        <v>0</v>
      </c>
      <c r="D177" s="259">
        <v>0</v>
      </c>
      <c r="E177" s="543">
        <v>0</v>
      </c>
      <c r="F177" s="1006" t="s">
        <v>2601</v>
      </c>
      <c r="G177" s="1007" t="s">
        <v>2567</v>
      </c>
      <c r="H177" s="1007" t="s">
        <v>203</v>
      </c>
      <c r="I177" s="1006">
        <v>1</v>
      </c>
      <c r="J177" s="1006">
        <v>2</v>
      </c>
      <c r="K177" s="262">
        <f t="shared" si="40"/>
        <v>3</v>
      </c>
      <c r="L177" s="1006">
        <v>2</v>
      </c>
      <c r="M177" s="1006">
        <v>1</v>
      </c>
      <c r="N177" s="262">
        <f t="shared" si="41"/>
        <v>3</v>
      </c>
      <c r="O177" s="262">
        <f t="shared" si="42"/>
        <v>6</v>
      </c>
      <c r="P177" s="263"/>
      <c r="Q177" s="995" t="s">
        <v>2580</v>
      </c>
      <c r="R177" s="994"/>
      <c r="S177" s="261">
        <v>1</v>
      </c>
      <c r="T177" s="533">
        <f t="shared" si="46"/>
        <v>1</v>
      </c>
      <c r="U177" s="995" t="str">
        <f t="shared" si="35"/>
        <v>De acuerdo con lo programado</v>
      </c>
      <c r="V177" s="996"/>
      <c r="W177" s="261">
        <v>1</v>
      </c>
      <c r="X177" s="533">
        <f t="shared" si="43"/>
        <v>0.5</v>
      </c>
      <c r="Y177" s="995" t="str">
        <f t="shared" si="36"/>
        <v>Atraso Leve</v>
      </c>
      <c r="Z177" s="997" t="s">
        <v>2557</v>
      </c>
      <c r="AA177" s="531">
        <v>0</v>
      </c>
      <c r="AB177" s="533">
        <f t="shared" si="45"/>
        <v>0</v>
      </c>
      <c r="AC177" s="995" t="str">
        <f t="shared" si="37"/>
        <v>En riesgo en cumplimiento</v>
      </c>
      <c r="AD177" s="998" t="s">
        <v>2602</v>
      </c>
      <c r="AE177" s="572">
        <v>1</v>
      </c>
      <c r="AF177" s="533">
        <f t="shared" si="47"/>
        <v>1</v>
      </c>
      <c r="AG177" s="995" t="str">
        <f t="shared" si="38"/>
        <v>De acuerdo con lo programado</v>
      </c>
      <c r="AH177" s="532"/>
      <c r="AI177" s="534">
        <f t="shared" si="48"/>
        <v>3</v>
      </c>
      <c r="AJ177" s="535">
        <f t="shared" si="49"/>
        <v>0.5</v>
      </c>
      <c r="AK177" s="995" t="str">
        <f t="shared" si="39"/>
        <v>Atraso Leve</v>
      </c>
      <c r="AL177" s="532" t="s">
        <v>2559</v>
      </c>
    </row>
    <row r="178" spans="1:38" ht="71.150000000000006" customHeight="1" thickTop="1" thickBot="1">
      <c r="A178" s="258">
        <f t="shared" si="44"/>
        <v>164</v>
      </c>
      <c r="B178" s="259">
        <v>0</v>
      </c>
      <c r="C178" s="259">
        <v>0</v>
      </c>
      <c r="D178" s="259">
        <v>0</v>
      </c>
      <c r="E178" s="543">
        <v>0</v>
      </c>
      <c r="F178" s="1006" t="s">
        <v>2603</v>
      </c>
      <c r="G178" s="1007" t="s">
        <v>2567</v>
      </c>
      <c r="H178" s="1007" t="s">
        <v>203</v>
      </c>
      <c r="I178" s="1006">
        <v>2</v>
      </c>
      <c r="J178" s="1006">
        <v>3</v>
      </c>
      <c r="K178" s="262">
        <f t="shared" si="40"/>
        <v>5</v>
      </c>
      <c r="L178" s="1006">
        <v>3</v>
      </c>
      <c r="M178" s="1006">
        <v>2</v>
      </c>
      <c r="N178" s="262">
        <f t="shared" si="41"/>
        <v>5</v>
      </c>
      <c r="O178" s="262">
        <f t="shared" si="42"/>
        <v>10</v>
      </c>
      <c r="P178" s="263"/>
      <c r="Q178" s="995" t="s">
        <v>2580</v>
      </c>
      <c r="R178" s="994" t="s">
        <v>2604</v>
      </c>
      <c r="S178" s="261">
        <v>2</v>
      </c>
      <c r="T178" s="533">
        <f t="shared" si="46"/>
        <v>1</v>
      </c>
      <c r="U178" s="995" t="str">
        <f t="shared" si="35"/>
        <v>De acuerdo con lo programado</v>
      </c>
      <c r="V178" s="996"/>
      <c r="W178" s="261">
        <v>1</v>
      </c>
      <c r="X178" s="533">
        <f t="shared" si="43"/>
        <v>0.33333333333333331</v>
      </c>
      <c r="Y178" s="995" t="str">
        <f t="shared" si="36"/>
        <v>En riesgo en cumplimiento</v>
      </c>
      <c r="Z178" s="997" t="s">
        <v>2557</v>
      </c>
      <c r="AA178" s="531">
        <v>2</v>
      </c>
      <c r="AB178" s="533">
        <f t="shared" si="45"/>
        <v>0.66666666666666663</v>
      </c>
      <c r="AC178" s="995" t="str">
        <f t="shared" si="37"/>
        <v>Atraso Leve</v>
      </c>
      <c r="AD178" s="998" t="s">
        <v>2605</v>
      </c>
      <c r="AE178" s="572">
        <v>2</v>
      </c>
      <c r="AF178" s="533">
        <f t="shared" si="47"/>
        <v>1</v>
      </c>
      <c r="AG178" s="995" t="str">
        <f t="shared" si="38"/>
        <v>De acuerdo con lo programado</v>
      </c>
      <c r="AH178" s="532"/>
      <c r="AI178" s="534">
        <f t="shared" si="48"/>
        <v>7</v>
      </c>
      <c r="AJ178" s="535">
        <f t="shared" si="49"/>
        <v>0.7</v>
      </c>
      <c r="AK178" s="995" t="str">
        <f t="shared" si="39"/>
        <v>Atraso Leve</v>
      </c>
      <c r="AL178" s="532" t="s">
        <v>2559</v>
      </c>
    </row>
    <row r="179" spans="1:38" ht="71.150000000000006" customHeight="1" thickTop="1" thickBot="1">
      <c r="A179" s="258">
        <f t="shared" si="44"/>
        <v>165</v>
      </c>
      <c r="B179" s="259">
        <v>0</v>
      </c>
      <c r="C179" s="259">
        <v>0</v>
      </c>
      <c r="D179" s="259">
        <v>0</v>
      </c>
      <c r="E179" s="543">
        <v>0</v>
      </c>
      <c r="F179" s="1006" t="s">
        <v>2606</v>
      </c>
      <c r="G179" s="1007" t="s">
        <v>2567</v>
      </c>
      <c r="H179" s="1007" t="s">
        <v>203</v>
      </c>
      <c r="I179" s="1006">
        <v>2</v>
      </c>
      <c r="J179" s="1006">
        <v>3</v>
      </c>
      <c r="K179" s="262">
        <f t="shared" si="40"/>
        <v>5</v>
      </c>
      <c r="L179" s="1006">
        <v>3</v>
      </c>
      <c r="M179" s="1006">
        <v>2</v>
      </c>
      <c r="N179" s="262">
        <f t="shared" si="41"/>
        <v>5</v>
      </c>
      <c r="O179" s="262">
        <f t="shared" si="42"/>
        <v>10</v>
      </c>
      <c r="P179" s="263"/>
      <c r="Q179" s="995" t="s">
        <v>2580</v>
      </c>
      <c r="R179" s="994" t="s">
        <v>2607</v>
      </c>
      <c r="S179" s="261">
        <v>2</v>
      </c>
      <c r="T179" s="533">
        <f t="shared" si="46"/>
        <v>1</v>
      </c>
      <c r="U179" s="995" t="str">
        <f t="shared" si="35"/>
        <v>De acuerdo con lo programado</v>
      </c>
      <c r="V179" s="996"/>
      <c r="W179" s="261">
        <v>1</v>
      </c>
      <c r="X179" s="533">
        <f t="shared" si="43"/>
        <v>0.33333333333333331</v>
      </c>
      <c r="Y179" s="995" t="str">
        <f t="shared" si="36"/>
        <v>En riesgo en cumplimiento</v>
      </c>
      <c r="Z179" s="997" t="s">
        <v>2557</v>
      </c>
      <c r="AA179" s="531">
        <v>2</v>
      </c>
      <c r="AB179" s="533">
        <f t="shared" si="45"/>
        <v>0.66666666666666663</v>
      </c>
      <c r="AC179" s="995" t="str">
        <f t="shared" si="37"/>
        <v>Atraso Leve</v>
      </c>
      <c r="AD179" s="998" t="s">
        <v>2608</v>
      </c>
      <c r="AE179" s="572">
        <v>2</v>
      </c>
      <c r="AF179" s="533">
        <f t="shared" si="47"/>
        <v>1</v>
      </c>
      <c r="AG179" s="995" t="str">
        <f t="shared" si="38"/>
        <v>De acuerdo con lo programado</v>
      </c>
      <c r="AH179" s="532"/>
      <c r="AI179" s="534">
        <f t="shared" si="48"/>
        <v>7</v>
      </c>
      <c r="AJ179" s="535">
        <f t="shared" si="49"/>
        <v>0.7</v>
      </c>
      <c r="AK179" s="995" t="str">
        <f t="shared" si="39"/>
        <v>Atraso Leve</v>
      </c>
      <c r="AL179" s="532" t="s">
        <v>2559</v>
      </c>
    </row>
    <row r="180" spans="1:38" ht="71.150000000000006" customHeight="1" thickTop="1">
      <c r="A180" s="1008" t="s">
        <v>2609</v>
      </c>
      <c r="B180" s="1008"/>
      <c r="C180" s="1008"/>
      <c r="D180" s="1008"/>
      <c r="E180" s="1008"/>
      <c r="F180" s="1008"/>
      <c r="G180" s="1008"/>
      <c r="H180" s="1008"/>
      <c r="I180" s="1008"/>
      <c r="J180" s="1008"/>
      <c r="K180" s="1008"/>
      <c r="L180" s="1008"/>
      <c r="M180" s="1008"/>
      <c r="N180" s="262">
        <f t="shared" si="41"/>
        <v>0</v>
      </c>
      <c r="O180" s="262">
        <f t="shared" si="42"/>
        <v>0</v>
      </c>
      <c r="P180" s="1008"/>
      <c r="Q180" s="1008"/>
      <c r="R180" s="1008"/>
      <c r="S180" s="1009"/>
      <c r="T180" s="1008"/>
      <c r="U180" s="1008"/>
      <c r="V180" s="1008"/>
      <c r="W180" s="1008"/>
      <c r="X180" s="1008"/>
      <c r="Y180" s="1008"/>
      <c r="Z180" s="1008"/>
      <c r="AA180" s="1008"/>
      <c r="AB180" s="1008"/>
      <c r="AC180" s="1008"/>
      <c r="AD180" s="1008"/>
      <c r="AE180" s="544"/>
      <c r="AF180" s="1008"/>
      <c r="AG180" s="1008"/>
      <c r="AH180" s="544"/>
      <c r="AI180" s="1008"/>
      <c r="AJ180" s="1008"/>
      <c r="AK180" s="1008"/>
      <c r="AL180" s="544"/>
    </row>
    <row r="181" spans="1:38" ht="71.150000000000006" customHeight="1" thickBot="1">
      <c r="A181" s="258">
        <f>A179+1</f>
        <v>166</v>
      </c>
      <c r="B181" s="259">
        <v>0</v>
      </c>
      <c r="C181" s="259">
        <v>0</v>
      </c>
      <c r="D181" s="259">
        <v>0</v>
      </c>
      <c r="E181" s="259" t="s">
        <v>247</v>
      </c>
      <c r="F181" s="260" t="s">
        <v>2173</v>
      </c>
      <c r="G181" s="999" t="s">
        <v>187</v>
      </c>
      <c r="H181" s="999" t="s">
        <v>204</v>
      </c>
      <c r="I181" s="261">
        <v>0</v>
      </c>
      <c r="J181" s="261">
        <v>0</v>
      </c>
      <c r="K181" s="262">
        <f t="shared" si="40"/>
        <v>0</v>
      </c>
      <c r="L181" s="261">
        <v>0</v>
      </c>
      <c r="M181" s="261">
        <v>0</v>
      </c>
      <c r="N181" s="262">
        <f t="shared" si="41"/>
        <v>0</v>
      </c>
      <c r="O181" s="262">
        <f t="shared" si="42"/>
        <v>0</v>
      </c>
      <c r="P181" s="263"/>
      <c r="Q181" s="1010" t="s">
        <v>2373</v>
      </c>
      <c r="R181" s="1011" t="s">
        <v>2610</v>
      </c>
      <c r="S181" s="261">
        <v>124</v>
      </c>
      <c r="T181" s="533" t="str">
        <f t="shared" si="46"/>
        <v>No hay Programación</v>
      </c>
      <c r="U181" s="995" t="str">
        <f t="shared" si="35"/>
        <v>De acuerdo con lo programado</v>
      </c>
      <c r="V181" s="996"/>
      <c r="W181" s="575">
        <v>223</v>
      </c>
      <c r="X181" s="533" t="str">
        <f t="shared" si="43"/>
        <v>No hay Programación</v>
      </c>
      <c r="Y181" s="995" t="str">
        <f t="shared" si="36"/>
        <v>De acuerdo con lo programado</v>
      </c>
      <c r="Z181" s="997"/>
      <c r="AA181" s="531">
        <v>562</v>
      </c>
      <c r="AB181" s="533" t="str">
        <f t="shared" si="45"/>
        <v>No hay Programación</v>
      </c>
      <c r="AC181" s="995" t="str">
        <f t="shared" si="37"/>
        <v>De acuerdo con lo programado</v>
      </c>
      <c r="AD181" s="998"/>
      <c r="AE181" s="572">
        <v>0</v>
      </c>
      <c r="AF181" s="533" t="str">
        <f t="shared" si="47"/>
        <v>No hay Programación</v>
      </c>
      <c r="AG181" s="995" t="str">
        <f t="shared" si="38"/>
        <v>De acuerdo con lo programado</v>
      </c>
      <c r="AH181" s="532"/>
      <c r="AI181" s="534">
        <f t="shared" si="48"/>
        <v>909</v>
      </c>
      <c r="AJ181" s="535" t="str">
        <f t="shared" si="49"/>
        <v>No hay Programación</v>
      </c>
      <c r="AK181" s="995" t="str">
        <f t="shared" si="39"/>
        <v>De acuerdo con lo programado</v>
      </c>
      <c r="AL181" s="532" t="s">
        <v>2611</v>
      </c>
    </row>
    <row r="182" spans="1:38" ht="71.150000000000006" customHeight="1" thickTop="1" thickBot="1">
      <c r="A182" s="258">
        <f t="shared" si="44"/>
        <v>167</v>
      </c>
      <c r="B182" s="259">
        <v>0</v>
      </c>
      <c r="C182" s="259">
        <v>0</v>
      </c>
      <c r="D182" s="259">
        <v>0</v>
      </c>
      <c r="E182" s="259" t="s">
        <v>247</v>
      </c>
      <c r="F182" s="260" t="s">
        <v>2173</v>
      </c>
      <c r="G182" s="999" t="s">
        <v>159</v>
      </c>
      <c r="H182" s="999" t="s">
        <v>207</v>
      </c>
      <c r="I182" s="261">
        <v>0</v>
      </c>
      <c r="J182" s="261">
        <v>0</v>
      </c>
      <c r="K182" s="262">
        <f t="shared" si="40"/>
        <v>0</v>
      </c>
      <c r="L182" s="261">
        <v>0</v>
      </c>
      <c r="M182" s="261">
        <v>0</v>
      </c>
      <c r="N182" s="262">
        <f t="shared" si="41"/>
        <v>0</v>
      </c>
      <c r="O182" s="262">
        <f t="shared" si="42"/>
        <v>0</v>
      </c>
      <c r="P182" s="263"/>
      <c r="Q182" s="1012"/>
      <c r="R182" s="1013"/>
      <c r="S182" s="261">
        <v>167</v>
      </c>
      <c r="T182" s="533" t="str">
        <f t="shared" si="46"/>
        <v>No hay Programación</v>
      </c>
      <c r="U182" s="995" t="str">
        <f t="shared" si="35"/>
        <v>De acuerdo con lo programado</v>
      </c>
      <c r="V182" s="996"/>
      <c r="W182" s="575">
        <v>515</v>
      </c>
      <c r="X182" s="533" t="str">
        <f t="shared" si="43"/>
        <v>No hay Programación</v>
      </c>
      <c r="Y182" s="995" t="str">
        <f t="shared" si="36"/>
        <v>De acuerdo con lo programado</v>
      </c>
      <c r="Z182" s="997"/>
      <c r="AA182" s="531">
        <v>0</v>
      </c>
      <c r="AB182" s="533" t="str">
        <f t="shared" si="45"/>
        <v>No hay Programación</v>
      </c>
      <c r="AC182" s="995" t="str">
        <f t="shared" si="37"/>
        <v>De acuerdo con lo programado</v>
      </c>
      <c r="AD182" s="998"/>
      <c r="AE182" s="572">
        <v>0</v>
      </c>
      <c r="AF182" s="533" t="str">
        <f t="shared" si="47"/>
        <v>No hay Programación</v>
      </c>
      <c r="AG182" s="995" t="str">
        <f t="shared" si="38"/>
        <v>De acuerdo con lo programado</v>
      </c>
      <c r="AH182" s="532"/>
      <c r="AI182" s="534">
        <f t="shared" si="48"/>
        <v>682</v>
      </c>
      <c r="AJ182" s="535" t="str">
        <f t="shared" si="49"/>
        <v>No hay Programación</v>
      </c>
      <c r="AK182" s="995" t="str">
        <f t="shared" si="39"/>
        <v>De acuerdo con lo programado</v>
      </c>
      <c r="AL182" s="532"/>
    </row>
    <row r="183" spans="1:38" ht="71.150000000000006" customHeight="1" thickTop="1" thickBot="1">
      <c r="A183" s="258">
        <f t="shared" si="44"/>
        <v>168</v>
      </c>
      <c r="B183" s="259">
        <v>0</v>
      </c>
      <c r="C183" s="259">
        <v>0</v>
      </c>
      <c r="D183" s="259">
        <v>0</v>
      </c>
      <c r="E183" s="259" t="s">
        <v>247</v>
      </c>
      <c r="F183" s="260" t="s">
        <v>2173</v>
      </c>
      <c r="G183" s="999" t="s">
        <v>179</v>
      </c>
      <c r="H183" s="999" t="s">
        <v>203</v>
      </c>
      <c r="I183" s="261">
        <v>0</v>
      </c>
      <c r="J183" s="261">
        <v>0</v>
      </c>
      <c r="K183" s="262">
        <f t="shared" si="40"/>
        <v>0</v>
      </c>
      <c r="L183" s="261">
        <v>0</v>
      </c>
      <c r="M183" s="261">
        <v>0</v>
      </c>
      <c r="N183" s="262">
        <f t="shared" si="41"/>
        <v>0</v>
      </c>
      <c r="O183" s="262">
        <f t="shared" si="42"/>
        <v>0</v>
      </c>
      <c r="P183" s="263"/>
      <c r="Q183" s="1014"/>
      <c r="R183" s="1015"/>
      <c r="S183" s="261">
        <v>0</v>
      </c>
      <c r="T183" s="533" t="str">
        <f t="shared" si="46"/>
        <v>No hay Programación</v>
      </c>
      <c r="U183" s="995" t="str">
        <f t="shared" si="35"/>
        <v>De acuerdo con lo programado</v>
      </c>
      <c r="V183" s="996"/>
      <c r="W183" s="575">
        <v>181</v>
      </c>
      <c r="X183" s="533" t="str">
        <f t="shared" si="43"/>
        <v>No hay Programación</v>
      </c>
      <c r="Y183" s="995" t="str">
        <f t="shared" si="36"/>
        <v>De acuerdo con lo programado</v>
      </c>
      <c r="Z183" s="997"/>
      <c r="AA183" s="531">
        <v>0</v>
      </c>
      <c r="AB183" s="533" t="str">
        <f t="shared" si="45"/>
        <v>No hay Programación</v>
      </c>
      <c r="AC183" s="995" t="str">
        <f t="shared" si="37"/>
        <v>De acuerdo con lo programado</v>
      </c>
      <c r="AD183" s="998"/>
      <c r="AE183" s="572">
        <v>0</v>
      </c>
      <c r="AF183" s="533" t="str">
        <f t="shared" si="47"/>
        <v>No hay Programación</v>
      </c>
      <c r="AG183" s="995" t="str">
        <f t="shared" si="38"/>
        <v>De acuerdo con lo programado</v>
      </c>
      <c r="AH183" s="532"/>
      <c r="AI183" s="534">
        <f t="shared" si="48"/>
        <v>181</v>
      </c>
      <c r="AJ183" s="535" t="str">
        <f t="shared" si="49"/>
        <v>No hay Programación</v>
      </c>
      <c r="AK183" s="995" t="str">
        <f t="shared" si="39"/>
        <v>De acuerdo con lo programado</v>
      </c>
      <c r="AL183" s="532"/>
    </row>
    <row r="184" spans="1:38" ht="71.150000000000006" customHeight="1" thickTop="1" thickBot="1">
      <c r="A184" s="258">
        <f t="shared" si="44"/>
        <v>169</v>
      </c>
      <c r="B184" s="259">
        <v>0</v>
      </c>
      <c r="C184" s="259">
        <v>0</v>
      </c>
      <c r="D184" s="259">
        <v>0</v>
      </c>
      <c r="E184" s="259">
        <v>0</v>
      </c>
      <c r="F184" s="260" t="s">
        <v>2612</v>
      </c>
      <c r="G184" s="999" t="s">
        <v>144</v>
      </c>
      <c r="H184" s="999" t="s">
        <v>195</v>
      </c>
      <c r="I184" s="261">
        <v>0</v>
      </c>
      <c r="J184" s="541">
        <v>0</v>
      </c>
      <c r="K184" s="262">
        <f t="shared" si="40"/>
        <v>0</v>
      </c>
      <c r="L184" s="541">
        <v>0</v>
      </c>
      <c r="M184" s="541">
        <v>0</v>
      </c>
      <c r="N184" s="262">
        <f t="shared" si="41"/>
        <v>0</v>
      </c>
      <c r="O184" s="262">
        <f t="shared" si="42"/>
        <v>0</v>
      </c>
      <c r="P184" s="263"/>
      <c r="Q184" s="995" t="s">
        <v>2373</v>
      </c>
      <c r="R184" s="994" t="s">
        <v>2613</v>
      </c>
      <c r="S184" s="261">
        <v>145</v>
      </c>
      <c r="T184" s="533" t="str">
        <f t="shared" si="46"/>
        <v>No hay Programación</v>
      </c>
      <c r="U184" s="995" t="str">
        <f t="shared" si="35"/>
        <v>De acuerdo con lo programado</v>
      </c>
      <c r="V184" s="1001" t="s">
        <v>2614</v>
      </c>
      <c r="W184" s="575">
        <v>222</v>
      </c>
      <c r="X184" s="533" t="str">
        <f t="shared" si="43"/>
        <v>No hay Programación</v>
      </c>
      <c r="Y184" s="995" t="str">
        <f t="shared" si="36"/>
        <v>De acuerdo con lo programado</v>
      </c>
      <c r="Z184" s="997" t="s">
        <v>2615</v>
      </c>
      <c r="AA184" s="531">
        <v>31</v>
      </c>
      <c r="AB184" s="533" t="str">
        <f t="shared" si="45"/>
        <v>No hay Programación</v>
      </c>
      <c r="AC184" s="995" t="str">
        <f t="shared" si="37"/>
        <v>De acuerdo con lo programado</v>
      </c>
      <c r="AD184" s="998"/>
      <c r="AE184" s="572">
        <v>0</v>
      </c>
      <c r="AF184" s="533" t="str">
        <f t="shared" si="47"/>
        <v>No hay Programación</v>
      </c>
      <c r="AG184" s="995" t="str">
        <f t="shared" si="38"/>
        <v>De acuerdo con lo programado</v>
      </c>
      <c r="AH184" s="532"/>
      <c r="AI184" s="534">
        <f t="shared" si="48"/>
        <v>398</v>
      </c>
      <c r="AJ184" s="535" t="str">
        <f t="shared" si="49"/>
        <v>No hay Programación</v>
      </c>
      <c r="AK184" s="995" t="str">
        <f t="shared" si="39"/>
        <v>De acuerdo con lo programado</v>
      </c>
      <c r="AL184" s="532" t="s">
        <v>2616</v>
      </c>
    </row>
    <row r="185" spans="1:38" ht="71.150000000000006" customHeight="1" thickTop="1" thickBot="1">
      <c r="A185" s="258">
        <f t="shared" si="44"/>
        <v>170</v>
      </c>
      <c r="B185" s="259">
        <v>0</v>
      </c>
      <c r="C185" s="259">
        <v>0</v>
      </c>
      <c r="D185" s="259">
        <v>0</v>
      </c>
      <c r="E185" s="259">
        <v>0</v>
      </c>
      <c r="F185" s="260" t="s">
        <v>2617</v>
      </c>
      <c r="G185" s="999" t="s">
        <v>144</v>
      </c>
      <c r="H185" s="999" t="s">
        <v>195</v>
      </c>
      <c r="I185" s="261">
        <v>0</v>
      </c>
      <c r="J185" s="541">
        <v>0</v>
      </c>
      <c r="K185" s="262">
        <f t="shared" si="40"/>
        <v>0</v>
      </c>
      <c r="L185" s="541">
        <v>0</v>
      </c>
      <c r="M185" s="541">
        <v>0</v>
      </c>
      <c r="N185" s="262">
        <f t="shared" si="41"/>
        <v>0</v>
      </c>
      <c r="O185" s="262">
        <f t="shared" si="42"/>
        <v>0</v>
      </c>
      <c r="P185" s="263"/>
      <c r="Q185" s="995" t="s">
        <v>2373</v>
      </c>
      <c r="R185" s="994" t="s">
        <v>2618</v>
      </c>
      <c r="S185" s="261">
        <v>1482</v>
      </c>
      <c r="T185" s="533" t="str">
        <f t="shared" si="46"/>
        <v>No hay Programación</v>
      </c>
      <c r="U185" s="995" t="str">
        <f t="shared" si="35"/>
        <v>De acuerdo con lo programado</v>
      </c>
      <c r="V185" s="1001" t="s">
        <v>2619</v>
      </c>
      <c r="W185" s="575">
        <v>2666</v>
      </c>
      <c r="X185" s="533" t="str">
        <f t="shared" si="43"/>
        <v>No hay Programación</v>
      </c>
      <c r="Y185" s="995" t="str">
        <f t="shared" si="36"/>
        <v>De acuerdo con lo programado</v>
      </c>
      <c r="Z185" s="997" t="s">
        <v>2615</v>
      </c>
      <c r="AA185" s="531">
        <v>960</v>
      </c>
      <c r="AB185" s="533" t="str">
        <f t="shared" si="45"/>
        <v>No hay Programación</v>
      </c>
      <c r="AC185" s="995" t="str">
        <f t="shared" si="37"/>
        <v>De acuerdo con lo programado</v>
      </c>
      <c r="AD185" s="998"/>
      <c r="AE185" s="572">
        <v>122</v>
      </c>
      <c r="AF185" s="533" t="str">
        <f t="shared" si="47"/>
        <v>No hay Programación</v>
      </c>
      <c r="AG185" s="995" t="str">
        <f t="shared" si="38"/>
        <v>De acuerdo con lo programado</v>
      </c>
      <c r="AH185" s="532"/>
      <c r="AI185" s="534">
        <f t="shared" si="48"/>
        <v>5230</v>
      </c>
      <c r="AJ185" s="535" t="str">
        <f t="shared" si="49"/>
        <v>No hay Programación</v>
      </c>
      <c r="AK185" s="995" t="str">
        <f t="shared" si="39"/>
        <v>De acuerdo con lo programado</v>
      </c>
      <c r="AL185" s="532" t="s">
        <v>2620</v>
      </c>
    </row>
    <row r="186" spans="1:38" ht="71.150000000000006" customHeight="1" thickTop="1" thickBot="1">
      <c r="A186" s="258">
        <f t="shared" si="44"/>
        <v>171</v>
      </c>
      <c r="B186" s="259">
        <v>0</v>
      </c>
      <c r="C186" s="259">
        <v>0</v>
      </c>
      <c r="D186" s="259">
        <v>0</v>
      </c>
      <c r="E186" s="259">
        <v>0</v>
      </c>
      <c r="F186" s="260" t="s">
        <v>2621</v>
      </c>
      <c r="G186" s="999" t="s">
        <v>146</v>
      </c>
      <c r="H186" s="999" t="s">
        <v>209</v>
      </c>
      <c r="I186" s="261">
        <v>0</v>
      </c>
      <c r="J186" s="541">
        <v>0</v>
      </c>
      <c r="K186" s="262">
        <f t="shared" si="40"/>
        <v>0</v>
      </c>
      <c r="L186" s="541">
        <v>0</v>
      </c>
      <c r="M186" s="541">
        <v>0</v>
      </c>
      <c r="N186" s="262">
        <f t="shared" si="41"/>
        <v>0</v>
      </c>
      <c r="O186" s="262">
        <f t="shared" si="42"/>
        <v>0</v>
      </c>
      <c r="P186" s="263"/>
      <c r="Q186" s="995" t="s">
        <v>2373</v>
      </c>
      <c r="R186" s="994" t="s">
        <v>2622</v>
      </c>
      <c r="S186" s="261">
        <v>103</v>
      </c>
      <c r="T186" s="533" t="str">
        <f t="shared" si="46"/>
        <v>No hay Programación</v>
      </c>
      <c r="U186" s="995" t="str">
        <f t="shared" si="35"/>
        <v>De acuerdo con lo programado</v>
      </c>
      <c r="V186" s="1001" t="s">
        <v>2623</v>
      </c>
      <c r="W186" s="575">
        <v>107</v>
      </c>
      <c r="X186" s="533" t="str">
        <f t="shared" si="43"/>
        <v>No hay Programación</v>
      </c>
      <c r="Y186" s="995" t="str">
        <f t="shared" si="36"/>
        <v>De acuerdo con lo programado</v>
      </c>
      <c r="Z186" s="997"/>
      <c r="AA186" s="531">
        <v>93</v>
      </c>
      <c r="AB186" s="533" t="str">
        <f t="shared" si="45"/>
        <v>No hay Programación</v>
      </c>
      <c r="AC186" s="995" t="str">
        <f t="shared" si="37"/>
        <v>De acuerdo con lo programado</v>
      </c>
      <c r="AD186" s="998"/>
      <c r="AE186" s="572">
        <v>92</v>
      </c>
      <c r="AF186" s="533" t="str">
        <f t="shared" si="47"/>
        <v>No hay Programación</v>
      </c>
      <c r="AG186" s="995" t="str">
        <f t="shared" si="38"/>
        <v>De acuerdo con lo programado</v>
      </c>
      <c r="AH186" s="532"/>
      <c r="AI186" s="534">
        <f t="shared" si="48"/>
        <v>395</v>
      </c>
      <c r="AJ186" s="535" t="str">
        <f t="shared" si="49"/>
        <v>No hay Programación</v>
      </c>
      <c r="AK186" s="995" t="str">
        <f t="shared" si="39"/>
        <v>De acuerdo con lo programado</v>
      </c>
      <c r="AL186" s="532" t="s">
        <v>2624</v>
      </c>
    </row>
    <row r="187" spans="1:38" ht="71.150000000000006" customHeight="1" thickTop="1" thickBot="1">
      <c r="A187" s="258">
        <f t="shared" si="44"/>
        <v>172</v>
      </c>
      <c r="B187" s="259">
        <v>0</v>
      </c>
      <c r="C187" s="259">
        <v>0</v>
      </c>
      <c r="D187" s="259">
        <v>0</v>
      </c>
      <c r="E187" s="259">
        <v>0</v>
      </c>
      <c r="F187" s="260" t="s">
        <v>2621</v>
      </c>
      <c r="G187" s="999" t="s">
        <v>141</v>
      </c>
      <c r="H187" s="999" t="s">
        <v>207</v>
      </c>
      <c r="I187" s="261">
        <v>0</v>
      </c>
      <c r="J187" s="541">
        <v>0</v>
      </c>
      <c r="K187" s="262">
        <f t="shared" si="40"/>
        <v>0</v>
      </c>
      <c r="L187" s="541">
        <v>0</v>
      </c>
      <c r="M187" s="541">
        <v>0</v>
      </c>
      <c r="N187" s="262">
        <f t="shared" si="41"/>
        <v>0</v>
      </c>
      <c r="O187" s="262">
        <f t="shared" si="42"/>
        <v>0</v>
      </c>
      <c r="P187" s="263"/>
      <c r="Q187" s="995" t="s">
        <v>2373</v>
      </c>
      <c r="R187" s="994" t="s">
        <v>2625</v>
      </c>
      <c r="S187" s="261">
        <v>80</v>
      </c>
      <c r="T187" s="533" t="str">
        <f t="shared" si="46"/>
        <v>No hay Programación</v>
      </c>
      <c r="U187" s="995" t="str">
        <f t="shared" si="35"/>
        <v>De acuerdo con lo programado</v>
      </c>
      <c r="V187" s="1001" t="s">
        <v>2626</v>
      </c>
      <c r="W187" s="575">
        <v>149</v>
      </c>
      <c r="X187" s="533" t="str">
        <f t="shared" si="43"/>
        <v>No hay Programación</v>
      </c>
      <c r="Y187" s="995" t="str">
        <f t="shared" si="36"/>
        <v>De acuerdo con lo programado</v>
      </c>
      <c r="Z187" s="997"/>
      <c r="AA187" s="531">
        <v>54</v>
      </c>
      <c r="AB187" s="533" t="str">
        <f t="shared" si="45"/>
        <v>No hay Programación</v>
      </c>
      <c r="AC187" s="995" t="str">
        <f t="shared" si="37"/>
        <v>De acuerdo con lo programado</v>
      </c>
      <c r="AD187" s="998"/>
      <c r="AE187" s="572">
        <v>54</v>
      </c>
      <c r="AF187" s="533" t="str">
        <f t="shared" si="47"/>
        <v>No hay Programación</v>
      </c>
      <c r="AG187" s="995" t="str">
        <f t="shared" si="38"/>
        <v>De acuerdo con lo programado</v>
      </c>
      <c r="AH187" s="532"/>
      <c r="AI187" s="534">
        <f t="shared" si="48"/>
        <v>337</v>
      </c>
      <c r="AJ187" s="535" t="str">
        <f t="shared" si="49"/>
        <v>No hay Programación</v>
      </c>
      <c r="AK187" s="995" t="str">
        <f t="shared" si="39"/>
        <v>De acuerdo con lo programado</v>
      </c>
      <c r="AL187" s="532"/>
    </row>
    <row r="188" spans="1:38" ht="71.150000000000006" customHeight="1" thickTop="1" thickBot="1">
      <c r="A188" s="258">
        <f t="shared" si="44"/>
        <v>173</v>
      </c>
      <c r="B188" s="259">
        <v>0</v>
      </c>
      <c r="C188" s="259">
        <v>0</v>
      </c>
      <c r="D188" s="259">
        <v>0</v>
      </c>
      <c r="E188" s="259">
        <v>0</v>
      </c>
      <c r="F188" s="260" t="s">
        <v>2627</v>
      </c>
      <c r="G188" s="999" t="s">
        <v>164</v>
      </c>
      <c r="H188" s="999" t="s">
        <v>205</v>
      </c>
      <c r="I188" s="261">
        <v>0</v>
      </c>
      <c r="J188" s="541">
        <v>0</v>
      </c>
      <c r="K188" s="262">
        <f t="shared" si="40"/>
        <v>0</v>
      </c>
      <c r="L188" s="261">
        <v>0</v>
      </c>
      <c r="M188" s="261">
        <v>0</v>
      </c>
      <c r="N188" s="262">
        <f t="shared" si="41"/>
        <v>0</v>
      </c>
      <c r="O188" s="262">
        <f t="shared" si="42"/>
        <v>0</v>
      </c>
      <c r="P188" s="263"/>
      <c r="Q188" s="995" t="s">
        <v>2373</v>
      </c>
      <c r="R188" s="994" t="s">
        <v>2628</v>
      </c>
      <c r="S188" s="261">
        <v>0</v>
      </c>
      <c r="T188" s="533" t="str">
        <f t="shared" si="46"/>
        <v>No hay Programación</v>
      </c>
      <c r="U188" s="995" t="str">
        <f t="shared" si="35"/>
        <v>De acuerdo con lo programado</v>
      </c>
      <c r="V188" s="1001"/>
      <c r="W188" s="575">
        <v>17</v>
      </c>
      <c r="X188" s="533" t="str">
        <f t="shared" si="43"/>
        <v>No hay Programación</v>
      </c>
      <c r="Y188" s="995" t="str">
        <f t="shared" si="36"/>
        <v>De acuerdo con lo programado</v>
      </c>
      <c r="Z188" s="997"/>
      <c r="AA188" s="531">
        <v>3</v>
      </c>
      <c r="AB188" s="533" t="str">
        <f t="shared" si="45"/>
        <v>No hay Programación</v>
      </c>
      <c r="AC188" s="995" t="str">
        <f t="shared" si="37"/>
        <v>De acuerdo con lo programado</v>
      </c>
      <c r="AD188" s="998"/>
      <c r="AE188" s="572">
        <v>0</v>
      </c>
      <c r="AF188" s="533" t="str">
        <f t="shared" si="47"/>
        <v>No hay Programación</v>
      </c>
      <c r="AG188" s="995" t="str">
        <f t="shared" si="38"/>
        <v>De acuerdo con lo programado</v>
      </c>
      <c r="AH188" s="532"/>
      <c r="AI188" s="534">
        <f t="shared" si="48"/>
        <v>20</v>
      </c>
      <c r="AJ188" s="535" t="str">
        <f t="shared" si="49"/>
        <v>No hay Programación</v>
      </c>
      <c r="AK188" s="995" t="str">
        <f t="shared" si="39"/>
        <v>De acuerdo con lo programado</v>
      </c>
      <c r="AL188" s="532"/>
    </row>
    <row r="189" spans="1:38" ht="71.150000000000006" customHeight="1" thickTop="1" thickBot="1">
      <c r="A189" s="258">
        <f t="shared" si="44"/>
        <v>174</v>
      </c>
      <c r="B189" s="259">
        <v>0</v>
      </c>
      <c r="C189" s="259">
        <v>0</v>
      </c>
      <c r="D189" s="259">
        <v>0</v>
      </c>
      <c r="E189" s="259">
        <v>0</v>
      </c>
      <c r="F189" s="260" t="s">
        <v>2629</v>
      </c>
      <c r="G189" s="999" t="s">
        <v>141</v>
      </c>
      <c r="H189" s="999" t="s">
        <v>195</v>
      </c>
      <c r="I189" s="261">
        <v>0</v>
      </c>
      <c r="J189" s="541">
        <v>0</v>
      </c>
      <c r="K189" s="262">
        <f t="shared" si="40"/>
        <v>0</v>
      </c>
      <c r="L189" s="541">
        <v>0</v>
      </c>
      <c r="M189" s="541">
        <v>0</v>
      </c>
      <c r="N189" s="262">
        <f t="shared" si="41"/>
        <v>0</v>
      </c>
      <c r="O189" s="262">
        <f t="shared" si="42"/>
        <v>0</v>
      </c>
      <c r="P189" s="263"/>
      <c r="Q189" s="995" t="s">
        <v>2373</v>
      </c>
      <c r="R189" s="994" t="s">
        <v>2630</v>
      </c>
      <c r="S189" s="261">
        <v>3</v>
      </c>
      <c r="T189" s="533" t="str">
        <f t="shared" si="46"/>
        <v>No hay Programación</v>
      </c>
      <c r="U189" s="995" t="str">
        <f t="shared" si="35"/>
        <v>De acuerdo con lo programado</v>
      </c>
      <c r="V189" s="1001"/>
      <c r="W189" s="575">
        <v>46</v>
      </c>
      <c r="X189" s="533" t="str">
        <f t="shared" si="43"/>
        <v>No hay Programación</v>
      </c>
      <c r="Y189" s="995" t="str">
        <f t="shared" si="36"/>
        <v>De acuerdo con lo programado</v>
      </c>
      <c r="Z189" s="997"/>
      <c r="AA189" s="531">
        <v>14</v>
      </c>
      <c r="AB189" s="533" t="str">
        <f t="shared" si="45"/>
        <v>No hay Programación</v>
      </c>
      <c r="AC189" s="995" t="str">
        <f t="shared" si="37"/>
        <v>De acuerdo con lo programado</v>
      </c>
      <c r="AD189" s="998"/>
      <c r="AE189" s="572">
        <v>20</v>
      </c>
      <c r="AF189" s="533" t="str">
        <f t="shared" si="47"/>
        <v>No hay Programación</v>
      </c>
      <c r="AG189" s="995" t="str">
        <f t="shared" si="38"/>
        <v>De acuerdo con lo programado</v>
      </c>
      <c r="AH189" s="532"/>
      <c r="AI189" s="534">
        <f t="shared" si="48"/>
        <v>83</v>
      </c>
      <c r="AJ189" s="535" t="str">
        <f t="shared" si="49"/>
        <v>No hay Programación</v>
      </c>
      <c r="AK189" s="995" t="str">
        <f t="shared" si="39"/>
        <v>De acuerdo con lo programado</v>
      </c>
      <c r="AL189" s="532"/>
    </row>
    <row r="190" spans="1:38" ht="71.150000000000006" customHeight="1" thickTop="1" thickBot="1">
      <c r="A190" s="258">
        <f t="shared" si="44"/>
        <v>175</v>
      </c>
      <c r="B190" s="259">
        <v>0</v>
      </c>
      <c r="C190" s="259">
        <v>0</v>
      </c>
      <c r="D190" s="259">
        <v>0</v>
      </c>
      <c r="E190" s="259">
        <v>0</v>
      </c>
      <c r="F190" s="260" t="s">
        <v>2631</v>
      </c>
      <c r="G190" s="999" t="s">
        <v>141</v>
      </c>
      <c r="H190" s="999" t="s">
        <v>203</v>
      </c>
      <c r="I190" s="261">
        <v>0</v>
      </c>
      <c r="J190" s="261">
        <v>0</v>
      </c>
      <c r="K190" s="262">
        <f t="shared" si="40"/>
        <v>0</v>
      </c>
      <c r="L190" s="541">
        <v>0</v>
      </c>
      <c r="M190" s="541">
        <v>0</v>
      </c>
      <c r="N190" s="262">
        <f t="shared" si="41"/>
        <v>0</v>
      </c>
      <c r="O190" s="262">
        <f t="shared" si="42"/>
        <v>0</v>
      </c>
      <c r="P190" s="263"/>
      <c r="Q190" s="995" t="s">
        <v>2373</v>
      </c>
      <c r="R190" s="994" t="s">
        <v>2632</v>
      </c>
      <c r="S190" s="261">
        <v>19</v>
      </c>
      <c r="T190" s="533" t="str">
        <f t="shared" si="46"/>
        <v>No hay Programación</v>
      </c>
      <c r="U190" s="995" t="str">
        <f t="shared" si="35"/>
        <v>De acuerdo con lo programado</v>
      </c>
      <c r="V190" s="1001" t="s">
        <v>2633</v>
      </c>
      <c r="W190" s="575">
        <v>128</v>
      </c>
      <c r="X190" s="533" t="str">
        <f t="shared" si="43"/>
        <v>No hay Programación</v>
      </c>
      <c r="Y190" s="995" t="str">
        <f t="shared" si="36"/>
        <v>De acuerdo con lo programado</v>
      </c>
      <c r="Z190" s="997"/>
      <c r="AA190" s="531">
        <v>66</v>
      </c>
      <c r="AB190" s="533" t="str">
        <f t="shared" si="45"/>
        <v>No hay Programación</v>
      </c>
      <c r="AC190" s="995" t="str">
        <f t="shared" si="37"/>
        <v>De acuerdo con lo programado</v>
      </c>
      <c r="AD190" s="998"/>
      <c r="AE190" s="572">
        <v>45</v>
      </c>
      <c r="AF190" s="533" t="str">
        <f t="shared" si="47"/>
        <v>No hay Programación</v>
      </c>
      <c r="AG190" s="995" t="str">
        <f t="shared" si="38"/>
        <v>De acuerdo con lo programado</v>
      </c>
      <c r="AH190" s="532"/>
      <c r="AI190" s="534">
        <f t="shared" si="48"/>
        <v>258</v>
      </c>
      <c r="AJ190" s="535" t="str">
        <f t="shared" si="49"/>
        <v>No hay Programación</v>
      </c>
      <c r="AK190" s="995" t="str">
        <f t="shared" si="39"/>
        <v>De acuerdo con lo programado</v>
      </c>
      <c r="AL190" s="532"/>
    </row>
    <row r="191" spans="1:38" ht="71.150000000000006" customHeight="1" thickTop="1" thickBot="1">
      <c r="A191" s="258">
        <f t="shared" si="44"/>
        <v>176</v>
      </c>
      <c r="B191" s="259">
        <v>0</v>
      </c>
      <c r="C191" s="259">
        <v>0</v>
      </c>
      <c r="D191" s="259">
        <v>0</v>
      </c>
      <c r="E191" s="259">
        <v>0</v>
      </c>
      <c r="F191" s="260" t="s">
        <v>2634</v>
      </c>
      <c r="G191" s="999" t="s">
        <v>158</v>
      </c>
      <c r="H191" s="999" t="s">
        <v>194</v>
      </c>
      <c r="I191" s="261">
        <v>0</v>
      </c>
      <c r="J191" s="541">
        <v>0</v>
      </c>
      <c r="K191" s="262">
        <f t="shared" si="40"/>
        <v>0</v>
      </c>
      <c r="L191" s="541">
        <v>0</v>
      </c>
      <c r="M191" s="541">
        <v>0</v>
      </c>
      <c r="N191" s="262">
        <f t="shared" si="41"/>
        <v>0</v>
      </c>
      <c r="O191" s="262">
        <f t="shared" si="42"/>
        <v>0</v>
      </c>
      <c r="P191" s="263"/>
      <c r="Q191" s="995" t="s">
        <v>2373</v>
      </c>
      <c r="R191" s="994" t="s">
        <v>2635</v>
      </c>
      <c r="S191" s="261">
        <v>0</v>
      </c>
      <c r="T191" s="533" t="str">
        <f t="shared" si="46"/>
        <v>No hay Programación</v>
      </c>
      <c r="U191" s="995" t="str">
        <f t="shared" si="35"/>
        <v>De acuerdo con lo programado</v>
      </c>
      <c r="V191" s="1001"/>
      <c r="W191" s="575">
        <v>96</v>
      </c>
      <c r="X191" s="533" t="str">
        <f t="shared" si="43"/>
        <v>No hay Programación</v>
      </c>
      <c r="Y191" s="995" t="str">
        <f t="shared" si="36"/>
        <v>De acuerdo con lo programado</v>
      </c>
      <c r="Z191" s="997"/>
      <c r="AA191" s="531">
        <v>48</v>
      </c>
      <c r="AB191" s="533" t="str">
        <f t="shared" si="45"/>
        <v>No hay Programación</v>
      </c>
      <c r="AC191" s="995" t="str">
        <f t="shared" si="37"/>
        <v>De acuerdo con lo programado</v>
      </c>
      <c r="AD191" s="998"/>
      <c r="AE191" s="572">
        <v>120</v>
      </c>
      <c r="AF191" s="533" t="str">
        <f t="shared" si="47"/>
        <v>No hay Programación</v>
      </c>
      <c r="AG191" s="995" t="str">
        <f t="shared" si="38"/>
        <v>De acuerdo con lo programado</v>
      </c>
      <c r="AH191" s="532"/>
      <c r="AI191" s="534">
        <f t="shared" si="48"/>
        <v>264</v>
      </c>
      <c r="AJ191" s="535" t="str">
        <f t="shared" si="49"/>
        <v>No hay Programación</v>
      </c>
      <c r="AK191" s="995" t="str">
        <f t="shared" si="39"/>
        <v>De acuerdo con lo programado</v>
      </c>
      <c r="AL191" s="532" t="s">
        <v>2636</v>
      </c>
    </row>
    <row r="192" spans="1:38" ht="71.150000000000006" customHeight="1" thickTop="1" thickBot="1">
      <c r="A192" s="258">
        <f t="shared" si="44"/>
        <v>177</v>
      </c>
      <c r="B192" s="259">
        <v>0</v>
      </c>
      <c r="C192" s="259">
        <v>0</v>
      </c>
      <c r="D192" s="259">
        <v>0</v>
      </c>
      <c r="E192" s="259">
        <v>0</v>
      </c>
      <c r="F192" s="260" t="s">
        <v>2173</v>
      </c>
      <c r="G192" s="999" t="s">
        <v>140</v>
      </c>
      <c r="H192" s="999" t="s">
        <v>215</v>
      </c>
      <c r="I192" s="261">
        <v>0</v>
      </c>
      <c r="J192" s="541">
        <v>0</v>
      </c>
      <c r="K192" s="262">
        <f t="shared" si="40"/>
        <v>0</v>
      </c>
      <c r="L192" s="541">
        <v>0</v>
      </c>
      <c r="M192" s="541">
        <v>0</v>
      </c>
      <c r="N192" s="262">
        <f t="shared" si="41"/>
        <v>0</v>
      </c>
      <c r="O192" s="262">
        <f t="shared" si="42"/>
        <v>0</v>
      </c>
      <c r="P192" s="263"/>
      <c r="Q192" s="995" t="s">
        <v>2373</v>
      </c>
      <c r="R192" s="997" t="s">
        <v>2637</v>
      </c>
      <c r="S192" s="261">
        <v>0</v>
      </c>
      <c r="T192" s="533" t="str">
        <f t="shared" si="46"/>
        <v>No hay Programación</v>
      </c>
      <c r="U192" s="995" t="str">
        <f t="shared" si="35"/>
        <v>De acuerdo con lo programado</v>
      </c>
      <c r="V192" s="1001"/>
      <c r="W192" s="575">
        <v>0</v>
      </c>
      <c r="X192" s="533" t="str">
        <f t="shared" si="43"/>
        <v>No hay Programación</v>
      </c>
      <c r="Y192" s="995" t="str">
        <f t="shared" si="36"/>
        <v>De acuerdo con lo programado</v>
      </c>
      <c r="Z192" s="997"/>
      <c r="AA192" s="531">
        <v>0</v>
      </c>
      <c r="AB192" s="533" t="str">
        <f t="shared" si="45"/>
        <v>No hay Programación</v>
      </c>
      <c r="AC192" s="995" t="str">
        <f t="shared" si="37"/>
        <v>De acuerdo con lo programado</v>
      </c>
      <c r="AD192" s="998"/>
      <c r="AE192" s="572">
        <v>80</v>
      </c>
      <c r="AF192" s="533" t="str">
        <f t="shared" si="47"/>
        <v>No hay Programación</v>
      </c>
      <c r="AG192" s="995" t="str">
        <f t="shared" si="38"/>
        <v>De acuerdo con lo programado</v>
      </c>
      <c r="AH192" s="532"/>
      <c r="AI192" s="534">
        <f t="shared" si="48"/>
        <v>80</v>
      </c>
      <c r="AJ192" s="535" t="str">
        <f t="shared" si="49"/>
        <v>No hay Programación</v>
      </c>
      <c r="AK192" s="995" t="str">
        <f t="shared" si="39"/>
        <v>De acuerdo con lo programado</v>
      </c>
      <c r="AL192" s="532"/>
    </row>
    <row r="193" spans="1:38" ht="71.150000000000006" customHeight="1" thickTop="1" thickBot="1">
      <c r="A193" s="258">
        <f t="shared" si="44"/>
        <v>178</v>
      </c>
      <c r="B193" s="259">
        <v>0</v>
      </c>
      <c r="C193" s="259">
        <v>0</v>
      </c>
      <c r="D193" s="259">
        <v>0</v>
      </c>
      <c r="E193" s="259">
        <v>0</v>
      </c>
      <c r="F193" s="260" t="s">
        <v>2638</v>
      </c>
      <c r="G193" s="999" t="s">
        <v>159</v>
      </c>
      <c r="H193" s="999" t="s">
        <v>207</v>
      </c>
      <c r="I193" s="261">
        <v>0</v>
      </c>
      <c r="J193" s="541">
        <v>0</v>
      </c>
      <c r="K193" s="262">
        <f t="shared" si="40"/>
        <v>0</v>
      </c>
      <c r="L193" s="541">
        <v>0</v>
      </c>
      <c r="M193" s="541">
        <v>0</v>
      </c>
      <c r="N193" s="262">
        <f t="shared" si="41"/>
        <v>0</v>
      </c>
      <c r="O193" s="262">
        <f t="shared" si="42"/>
        <v>0</v>
      </c>
      <c r="P193" s="263"/>
      <c r="Q193" s="995" t="s">
        <v>2639</v>
      </c>
      <c r="R193" s="994" t="s">
        <v>2640</v>
      </c>
      <c r="S193" s="261">
        <v>20</v>
      </c>
      <c r="T193" s="533" t="str">
        <f t="shared" si="46"/>
        <v>No hay Programación</v>
      </c>
      <c r="U193" s="995" t="str">
        <f t="shared" si="35"/>
        <v>De acuerdo con lo programado</v>
      </c>
      <c r="V193" s="1001" t="s">
        <v>2641</v>
      </c>
      <c r="W193" s="575">
        <v>54</v>
      </c>
      <c r="X193" s="533" t="str">
        <f t="shared" si="43"/>
        <v>No hay Programación</v>
      </c>
      <c r="Y193" s="995" t="str">
        <f t="shared" si="36"/>
        <v>De acuerdo con lo programado</v>
      </c>
      <c r="Z193" s="997"/>
      <c r="AA193" s="531">
        <v>32</v>
      </c>
      <c r="AB193" s="533" t="str">
        <f t="shared" si="45"/>
        <v>No hay Programación</v>
      </c>
      <c r="AC193" s="995" t="str">
        <f t="shared" si="37"/>
        <v>De acuerdo con lo programado</v>
      </c>
      <c r="AD193" s="998"/>
      <c r="AE193" s="572">
        <v>42</v>
      </c>
      <c r="AF193" s="533" t="str">
        <f t="shared" si="47"/>
        <v>No hay Programación</v>
      </c>
      <c r="AG193" s="995" t="str">
        <f t="shared" si="38"/>
        <v>De acuerdo con lo programado</v>
      </c>
      <c r="AH193" s="532"/>
      <c r="AI193" s="534">
        <f t="shared" si="48"/>
        <v>148</v>
      </c>
      <c r="AJ193" s="535" t="str">
        <f t="shared" si="49"/>
        <v>No hay Programación</v>
      </c>
      <c r="AK193" s="995" t="str">
        <f t="shared" si="39"/>
        <v>De acuerdo con lo programado</v>
      </c>
      <c r="AL193" s="532"/>
    </row>
    <row r="194" spans="1:38" ht="71.150000000000006" customHeight="1" thickTop="1" thickBot="1">
      <c r="A194" s="258">
        <f t="shared" si="44"/>
        <v>179</v>
      </c>
      <c r="B194" s="259">
        <v>0</v>
      </c>
      <c r="C194" s="259">
        <v>0</v>
      </c>
      <c r="D194" s="259">
        <v>0</v>
      </c>
      <c r="E194" s="259">
        <v>0</v>
      </c>
      <c r="F194" s="260" t="s">
        <v>2642</v>
      </c>
      <c r="G194" s="999" t="s">
        <v>164</v>
      </c>
      <c r="H194" s="999" t="s">
        <v>203</v>
      </c>
      <c r="I194" s="261">
        <v>0</v>
      </c>
      <c r="J194" s="541">
        <v>0</v>
      </c>
      <c r="K194" s="262">
        <f t="shared" si="40"/>
        <v>0</v>
      </c>
      <c r="L194" s="541">
        <v>0</v>
      </c>
      <c r="M194" s="541">
        <v>0</v>
      </c>
      <c r="N194" s="262">
        <f t="shared" si="41"/>
        <v>0</v>
      </c>
      <c r="O194" s="262">
        <f t="shared" si="42"/>
        <v>0</v>
      </c>
      <c r="P194" s="263"/>
      <c r="Q194" s="995" t="s">
        <v>2639</v>
      </c>
      <c r="R194" s="994" t="s">
        <v>2643</v>
      </c>
      <c r="S194" s="261">
        <v>10</v>
      </c>
      <c r="T194" s="533" t="str">
        <f t="shared" si="46"/>
        <v>No hay Programación</v>
      </c>
      <c r="U194" s="995" t="str">
        <f t="shared" si="35"/>
        <v>De acuerdo con lo programado</v>
      </c>
      <c r="V194" s="1001"/>
      <c r="W194" s="575">
        <v>11</v>
      </c>
      <c r="X194" s="533" t="str">
        <f t="shared" si="43"/>
        <v>No hay Programación</v>
      </c>
      <c r="Y194" s="995" t="str">
        <f t="shared" si="36"/>
        <v>De acuerdo con lo programado</v>
      </c>
      <c r="Z194" s="997"/>
      <c r="AA194" s="531">
        <v>7</v>
      </c>
      <c r="AB194" s="533" t="str">
        <f t="shared" si="45"/>
        <v>No hay Programación</v>
      </c>
      <c r="AC194" s="995" t="str">
        <f t="shared" si="37"/>
        <v>De acuerdo con lo programado</v>
      </c>
      <c r="AD194" s="998"/>
      <c r="AE194" s="572">
        <v>65</v>
      </c>
      <c r="AF194" s="533" t="str">
        <f t="shared" si="47"/>
        <v>No hay Programación</v>
      </c>
      <c r="AG194" s="995" t="str">
        <f t="shared" si="38"/>
        <v>De acuerdo con lo programado</v>
      </c>
      <c r="AH194" s="532"/>
      <c r="AI194" s="534">
        <f t="shared" si="48"/>
        <v>93</v>
      </c>
      <c r="AJ194" s="535" t="str">
        <f t="shared" si="49"/>
        <v>No hay Programación</v>
      </c>
      <c r="AK194" s="995" t="str">
        <f t="shared" si="39"/>
        <v>De acuerdo con lo programado</v>
      </c>
      <c r="AL194" s="532"/>
    </row>
    <row r="195" spans="1:38" ht="24.65" customHeight="1" thickTop="1" thickBot="1">
      <c r="A195" s="258">
        <f t="shared" si="44"/>
        <v>180</v>
      </c>
      <c r="B195" s="259">
        <v>0</v>
      </c>
      <c r="C195" s="259">
        <v>0</v>
      </c>
      <c r="D195" s="259">
        <v>0</v>
      </c>
      <c r="E195" s="259">
        <v>0</v>
      </c>
      <c r="F195" s="260" t="s">
        <v>2644</v>
      </c>
      <c r="G195" s="999" t="s">
        <v>164</v>
      </c>
      <c r="H195" s="999" t="s">
        <v>203</v>
      </c>
      <c r="I195" s="261">
        <v>0</v>
      </c>
      <c r="J195" s="541">
        <v>0</v>
      </c>
      <c r="K195" s="262">
        <f t="shared" si="40"/>
        <v>0</v>
      </c>
      <c r="L195" s="541">
        <v>0</v>
      </c>
      <c r="M195" s="541">
        <v>0</v>
      </c>
      <c r="N195" s="262">
        <f t="shared" si="41"/>
        <v>0</v>
      </c>
      <c r="O195" s="262">
        <f t="shared" si="42"/>
        <v>0</v>
      </c>
      <c r="P195" s="263"/>
      <c r="Q195" s="995" t="s">
        <v>2639</v>
      </c>
      <c r="R195" s="994"/>
      <c r="S195" s="261">
        <v>16</v>
      </c>
      <c r="T195" s="533" t="str">
        <f t="shared" si="46"/>
        <v>No hay Programación</v>
      </c>
      <c r="U195" s="995" t="str">
        <f t="shared" si="35"/>
        <v>De acuerdo con lo programado</v>
      </c>
      <c r="V195" s="1001"/>
      <c r="W195" s="575">
        <v>14</v>
      </c>
      <c r="X195" s="533" t="str">
        <f t="shared" si="43"/>
        <v>No hay Programación</v>
      </c>
      <c r="Y195" s="995" t="str">
        <f t="shared" si="36"/>
        <v>De acuerdo con lo programado</v>
      </c>
      <c r="Z195" s="997"/>
      <c r="AA195" s="531">
        <v>26</v>
      </c>
      <c r="AB195" s="533" t="str">
        <f t="shared" si="45"/>
        <v>No hay Programación</v>
      </c>
      <c r="AC195" s="995" t="str">
        <f t="shared" si="37"/>
        <v>De acuerdo con lo programado</v>
      </c>
      <c r="AD195" s="998"/>
      <c r="AE195" s="572">
        <v>32</v>
      </c>
      <c r="AF195" s="533" t="str">
        <f t="shared" si="47"/>
        <v>No hay Programación</v>
      </c>
      <c r="AG195" s="995" t="str">
        <f t="shared" si="38"/>
        <v>De acuerdo con lo programado</v>
      </c>
      <c r="AH195" s="532"/>
      <c r="AI195" s="534">
        <f t="shared" si="48"/>
        <v>88</v>
      </c>
      <c r="AJ195" s="535" t="str">
        <f t="shared" si="49"/>
        <v>No hay Programación</v>
      </c>
      <c r="AK195" s="995" t="str">
        <f t="shared" si="39"/>
        <v>De acuerdo con lo programado</v>
      </c>
      <c r="AL195" s="532"/>
    </row>
    <row r="196" spans="1:38" ht="24.65" customHeight="1" thickTop="1" thickBot="1">
      <c r="A196" s="258">
        <f t="shared" si="44"/>
        <v>181</v>
      </c>
      <c r="B196" s="259">
        <v>0</v>
      </c>
      <c r="C196" s="259">
        <v>0</v>
      </c>
      <c r="D196" s="259">
        <v>0</v>
      </c>
      <c r="E196" s="259">
        <v>0</v>
      </c>
      <c r="F196" s="260" t="s">
        <v>2645</v>
      </c>
      <c r="G196" s="999" t="s">
        <v>175</v>
      </c>
      <c r="H196" s="999" t="s">
        <v>193</v>
      </c>
      <c r="I196" s="261">
        <v>0</v>
      </c>
      <c r="J196" s="541">
        <v>0</v>
      </c>
      <c r="K196" s="262">
        <f t="shared" si="40"/>
        <v>0</v>
      </c>
      <c r="L196" s="541">
        <v>0</v>
      </c>
      <c r="M196" s="541">
        <v>0</v>
      </c>
      <c r="N196" s="262">
        <f t="shared" si="41"/>
        <v>0</v>
      </c>
      <c r="O196" s="262">
        <f t="shared" si="42"/>
        <v>0</v>
      </c>
      <c r="P196" s="263"/>
      <c r="Q196" s="995" t="s">
        <v>2639</v>
      </c>
      <c r="R196" s="994" t="s">
        <v>2646</v>
      </c>
      <c r="S196" s="261">
        <v>96</v>
      </c>
      <c r="T196" s="533" t="str">
        <f t="shared" si="46"/>
        <v>No hay Programación</v>
      </c>
      <c r="U196" s="995" t="str">
        <f t="shared" si="35"/>
        <v>De acuerdo con lo programado</v>
      </c>
      <c r="V196" s="1001" t="s">
        <v>2647</v>
      </c>
      <c r="W196" s="575">
        <v>64</v>
      </c>
      <c r="X196" s="533" t="str">
        <f t="shared" si="43"/>
        <v>No hay Programación</v>
      </c>
      <c r="Y196" s="995" t="str">
        <f t="shared" si="36"/>
        <v>De acuerdo con lo programado</v>
      </c>
      <c r="Z196" s="997"/>
      <c r="AA196" s="531">
        <v>41</v>
      </c>
      <c r="AB196" s="533" t="str">
        <f t="shared" si="45"/>
        <v>No hay Programación</v>
      </c>
      <c r="AC196" s="995" t="str">
        <f t="shared" si="37"/>
        <v>De acuerdo con lo programado</v>
      </c>
      <c r="AD196" s="998"/>
      <c r="AE196" s="572">
        <v>260</v>
      </c>
      <c r="AF196" s="533" t="str">
        <f t="shared" si="47"/>
        <v>No hay Programación</v>
      </c>
      <c r="AG196" s="995" t="str">
        <f t="shared" si="38"/>
        <v>De acuerdo con lo programado</v>
      </c>
      <c r="AH196" s="532"/>
      <c r="AI196" s="534">
        <f t="shared" si="48"/>
        <v>461</v>
      </c>
      <c r="AJ196" s="535" t="str">
        <f t="shared" si="49"/>
        <v>No hay Programación</v>
      </c>
      <c r="AK196" s="995" t="str">
        <f t="shared" si="39"/>
        <v>De acuerdo con lo programado</v>
      </c>
      <c r="AL196" s="532"/>
    </row>
    <row r="197" spans="1:38" ht="24.65" customHeight="1" thickTop="1" thickBot="1">
      <c r="A197" s="258">
        <f t="shared" si="44"/>
        <v>182</v>
      </c>
      <c r="B197" s="259">
        <v>0</v>
      </c>
      <c r="C197" s="259">
        <v>0</v>
      </c>
      <c r="D197" s="259">
        <v>0</v>
      </c>
      <c r="E197" s="259">
        <v>0</v>
      </c>
      <c r="F197" s="260" t="s">
        <v>2648</v>
      </c>
      <c r="G197" s="999" t="s">
        <v>164</v>
      </c>
      <c r="H197" s="999" t="s">
        <v>203</v>
      </c>
      <c r="I197" s="261">
        <v>0</v>
      </c>
      <c r="J197" s="541">
        <v>0</v>
      </c>
      <c r="K197" s="262">
        <f t="shared" si="40"/>
        <v>0</v>
      </c>
      <c r="L197" s="541">
        <v>0</v>
      </c>
      <c r="M197" s="541">
        <v>0</v>
      </c>
      <c r="N197" s="262">
        <f t="shared" si="41"/>
        <v>0</v>
      </c>
      <c r="O197" s="262">
        <f t="shared" si="42"/>
        <v>0</v>
      </c>
      <c r="P197" s="263"/>
      <c r="Q197" s="995" t="s">
        <v>2639</v>
      </c>
      <c r="R197" s="994"/>
      <c r="S197" s="261">
        <v>169</v>
      </c>
      <c r="T197" s="533" t="str">
        <f t="shared" si="46"/>
        <v>No hay Programación</v>
      </c>
      <c r="U197" s="995" t="str">
        <f t="shared" si="35"/>
        <v>De acuerdo con lo programado</v>
      </c>
      <c r="V197" s="1001" t="s">
        <v>2649</v>
      </c>
      <c r="W197" s="575">
        <v>256</v>
      </c>
      <c r="X197" s="533" t="str">
        <f t="shared" si="43"/>
        <v>No hay Programación</v>
      </c>
      <c r="Y197" s="995" t="str">
        <f t="shared" si="36"/>
        <v>De acuerdo con lo programado</v>
      </c>
      <c r="Z197" s="997"/>
      <c r="AA197" s="531">
        <v>69</v>
      </c>
      <c r="AB197" s="533" t="str">
        <f t="shared" si="45"/>
        <v>No hay Programación</v>
      </c>
      <c r="AC197" s="995" t="str">
        <f t="shared" si="37"/>
        <v>De acuerdo con lo programado</v>
      </c>
      <c r="AD197" s="998"/>
      <c r="AE197" s="572">
        <v>56</v>
      </c>
      <c r="AF197" s="533" t="str">
        <f t="shared" si="47"/>
        <v>No hay Programación</v>
      </c>
      <c r="AG197" s="995" t="str">
        <f t="shared" si="38"/>
        <v>De acuerdo con lo programado</v>
      </c>
      <c r="AH197" s="532"/>
      <c r="AI197" s="534">
        <f t="shared" si="48"/>
        <v>550</v>
      </c>
      <c r="AJ197" s="535" t="str">
        <f t="shared" si="49"/>
        <v>No hay Programación</v>
      </c>
      <c r="AK197" s="995" t="str">
        <f t="shared" si="39"/>
        <v>De acuerdo con lo programado</v>
      </c>
      <c r="AL197" s="532"/>
    </row>
    <row r="198" spans="1:38" ht="24.65" customHeight="1" thickTop="1" thickBot="1">
      <c r="A198" s="489"/>
      <c r="B198" s="489"/>
      <c r="C198" s="489"/>
      <c r="D198" s="489"/>
      <c r="E198" s="489"/>
      <c r="F198" s="490"/>
      <c r="G198" s="491"/>
      <c r="H198" s="491"/>
      <c r="I198" s="492"/>
      <c r="J198" s="492"/>
      <c r="K198" s="492"/>
      <c r="L198" s="492"/>
      <c r="M198" s="492"/>
      <c r="N198" s="492"/>
      <c r="O198" s="492"/>
      <c r="P198" s="492"/>
      <c r="Q198" s="492"/>
      <c r="R198" s="492"/>
    </row>
    <row r="199" spans="1:38" ht="24.65" customHeight="1" thickTop="1" thickBot="1">
      <c r="A199" s="978" t="s">
        <v>2650</v>
      </c>
      <c r="B199" s="979"/>
      <c r="C199" s="979"/>
      <c r="D199" s="979"/>
      <c r="E199" s="979"/>
      <c r="F199" s="493" t="s">
        <v>2651</v>
      </c>
      <c r="G199" s="494"/>
      <c r="H199" s="494"/>
      <c r="I199" s="492"/>
      <c r="J199" s="492"/>
      <c r="K199" s="492"/>
      <c r="L199" s="492"/>
      <c r="M199" s="492"/>
      <c r="N199" s="492"/>
      <c r="O199" s="492"/>
      <c r="P199" s="492"/>
      <c r="Q199" s="492"/>
      <c r="R199" s="492"/>
    </row>
    <row r="200" spans="1:38" ht="24.65" customHeight="1" thickTop="1" thickBot="1">
      <c r="A200" s="495"/>
      <c r="B200" s="495"/>
      <c r="C200" s="495"/>
      <c r="D200" s="495"/>
      <c r="E200" s="495"/>
      <c r="F200" s="496"/>
      <c r="G200" s="494"/>
      <c r="H200" s="494"/>
      <c r="I200" s="492"/>
      <c r="J200" s="492"/>
      <c r="K200" s="492"/>
      <c r="L200" s="492"/>
      <c r="M200" s="492"/>
      <c r="N200" s="492"/>
      <c r="O200" s="492"/>
      <c r="P200" s="492"/>
      <c r="Q200" s="492"/>
      <c r="R200" s="492"/>
      <c r="T200" s="532" t="str">
        <f t="shared" ref="T200" si="50">IF(S200="No hay ejecución","NA",IF(S200&gt;=90%,"De acuerdo con lo programado",IF(S200&gt;=50%,"Atraso Leve",IF(S200&lt;=49.99%,"En riesgo en cumplimiento"))))</f>
        <v>En riesgo en cumplimiento</v>
      </c>
    </row>
    <row r="201" spans="1:38" ht="24.65" customHeight="1" thickTop="1" thickBot="1">
      <c r="A201" s="980" t="s">
        <v>365</v>
      </c>
      <c r="B201" s="981"/>
      <c r="C201" s="981"/>
      <c r="D201" s="981"/>
      <c r="E201" s="981"/>
      <c r="F201" s="545" t="s">
        <v>2652</v>
      </c>
      <c r="G201" s="494"/>
      <c r="H201" s="494"/>
      <c r="I201" s="492"/>
      <c r="J201" s="492"/>
      <c r="K201" s="492"/>
      <c r="L201" s="492"/>
      <c r="M201" s="492"/>
      <c r="N201" s="492"/>
      <c r="O201" s="492"/>
      <c r="P201" s="492"/>
      <c r="Q201" s="492"/>
      <c r="R201" s="492"/>
    </row>
    <row r="202" spans="1:38" ht="24.65" customHeight="1" thickTop="1" thickBot="1">
      <c r="A202" s="497"/>
      <c r="B202" s="497"/>
      <c r="C202" s="497"/>
      <c r="D202" s="497"/>
      <c r="E202" s="497"/>
      <c r="F202" s="498"/>
      <c r="G202" s="494"/>
      <c r="H202" s="494"/>
      <c r="I202" s="492"/>
      <c r="J202" s="492"/>
      <c r="K202" s="492"/>
      <c r="L202" s="492"/>
      <c r="M202" s="492"/>
      <c r="N202" s="492"/>
      <c r="O202" s="492"/>
      <c r="P202" s="492"/>
      <c r="Q202" s="492"/>
      <c r="R202" s="492"/>
    </row>
    <row r="203" spans="1:38" ht="24.65" customHeight="1" thickTop="1" thickBot="1">
      <c r="A203" s="499" t="s">
        <v>366</v>
      </c>
      <c r="B203" s="489"/>
      <c r="C203" s="489"/>
      <c r="D203" s="489"/>
      <c r="E203" s="489"/>
      <c r="F203" s="490"/>
      <c r="G203" s="494"/>
      <c r="H203" s="494"/>
      <c r="I203" s="492"/>
      <c r="J203" s="492"/>
      <c r="K203" s="492"/>
      <c r="L203" s="492"/>
      <c r="M203" s="492"/>
      <c r="N203" s="492"/>
      <c r="O203" s="492"/>
      <c r="P203" s="492"/>
      <c r="Q203" s="492"/>
      <c r="R203" s="492"/>
    </row>
    <row r="204" spans="1:38" ht="24.65" customHeight="1" thickTop="1" thickBot="1">
      <c r="A204" s="500">
        <v>1</v>
      </c>
      <c r="B204" s="489" t="s">
        <v>367</v>
      </c>
      <c r="C204" s="489"/>
      <c r="D204" s="489"/>
      <c r="E204" s="489"/>
      <c r="F204" s="490"/>
      <c r="G204" s="494"/>
      <c r="H204" s="494"/>
      <c r="I204" s="492"/>
      <c r="J204" s="492"/>
      <c r="K204" s="492"/>
      <c r="L204" s="492"/>
      <c r="M204" s="492"/>
      <c r="N204" s="492"/>
      <c r="O204" s="492"/>
      <c r="P204" s="492"/>
      <c r="Q204" s="492"/>
      <c r="R204" s="492"/>
    </row>
    <row r="205" spans="1:38" ht="24.65" customHeight="1" thickTop="1" thickBot="1">
      <c r="A205" s="500">
        <v>2</v>
      </c>
      <c r="B205" s="489" t="s">
        <v>2653</v>
      </c>
      <c r="C205" s="489"/>
      <c r="D205" s="489"/>
      <c r="E205" s="489"/>
      <c r="F205" s="490"/>
      <c r="G205" s="494"/>
      <c r="H205" s="494"/>
      <c r="I205" s="492"/>
      <c r="J205" s="492"/>
      <c r="K205" s="492"/>
      <c r="L205" s="492"/>
      <c r="M205" s="492"/>
      <c r="N205" s="492"/>
      <c r="O205" s="492"/>
      <c r="P205" s="492"/>
      <c r="Q205" s="492"/>
      <c r="R205" s="492"/>
    </row>
    <row r="206" spans="1:38" ht="24.65" customHeight="1" thickTop="1" thickBot="1">
      <c r="A206" s="500">
        <v>3</v>
      </c>
      <c r="B206" s="489" t="s">
        <v>2654</v>
      </c>
      <c r="D206" s="489"/>
      <c r="E206" s="489"/>
      <c r="F206" s="490"/>
      <c r="G206" s="257"/>
      <c r="H206" s="257"/>
      <c r="I206" s="492"/>
      <c r="J206" s="492"/>
      <c r="K206" s="492"/>
      <c r="L206" s="492"/>
      <c r="M206" s="492"/>
      <c r="N206" s="492"/>
      <c r="O206" s="492"/>
      <c r="P206" s="492"/>
      <c r="Q206" s="492"/>
      <c r="R206" s="492"/>
    </row>
    <row r="207" spans="1:38" ht="24.65" customHeight="1" thickTop="1" thickBot="1">
      <c r="A207" s="500">
        <v>4</v>
      </c>
      <c r="B207" s="489" t="s">
        <v>2655</v>
      </c>
      <c r="D207" s="489"/>
      <c r="E207" s="489"/>
      <c r="F207" s="490"/>
      <c r="G207" s="491"/>
      <c r="H207" s="491"/>
      <c r="I207" s="492"/>
      <c r="J207" s="492"/>
      <c r="K207" s="492"/>
      <c r="L207" s="492"/>
      <c r="M207" s="492"/>
      <c r="N207" s="492"/>
      <c r="O207" s="492"/>
      <c r="P207" s="492"/>
      <c r="Q207" s="492"/>
      <c r="R207" s="492"/>
    </row>
    <row r="208" spans="1:38" ht="24.65" customHeight="1" thickTop="1" thickBot="1">
      <c r="A208" s="500">
        <v>5</v>
      </c>
      <c r="B208" s="489" t="s">
        <v>2656</v>
      </c>
      <c r="D208" s="489"/>
      <c r="E208" s="489"/>
      <c r="F208" s="490"/>
      <c r="G208" s="491"/>
      <c r="H208" s="491"/>
      <c r="I208" s="492"/>
      <c r="J208" s="492"/>
      <c r="K208" s="492"/>
      <c r="L208" s="492"/>
      <c r="M208" s="492"/>
      <c r="N208" s="492"/>
      <c r="O208" s="492"/>
      <c r="P208" s="492"/>
      <c r="Q208" s="492"/>
      <c r="R208" s="492"/>
    </row>
    <row r="209" spans="1:38" ht="24.65" customHeight="1" thickTop="1">
      <c r="A209" s="500">
        <v>6</v>
      </c>
      <c r="B209" s="257" t="s">
        <v>372</v>
      </c>
      <c r="D209" s="489"/>
      <c r="E209" s="489"/>
      <c r="F209" s="490"/>
      <c r="G209" s="494"/>
      <c r="H209" s="494"/>
      <c r="I209" s="502"/>
      <c r="J209" s="502"/>
      <c r="K209" s="502"/>
      <c r="L209" s="502"/>
      <c r="M209" s="502"/>
      <c r="N209" s="502"/>
      <c r="O209" s="502"/>
      <c r="P209" s="502"/>
      <c r="Q209" s="502"/>
      <c r="R209" s="502"/>
    </row>
    <row r="210" spans="1:38" ht="24.65" customHeight="1">
      <c r="A210" s="500">
        <v>7</v>
      </c>
      <c r="B210" s="489" t="s">
        <v>373</v>
      </c>
      <c r="D210" s="489"/>
      <c r="E210" s="489"/>
      <c r="F210" s="490"/>
      <c r="G210" s="494"/>
      <c r="H210" s="494"/>
      <c r="I210" s="502"/>
      <c r="J210" s="502"/>
      <c r="K210" s="502"/>
      <c r="L210" s="502"/>
      <c r="M210" s="502"/>
      <c r="N210" s="502"/>
      <c r="O210" s="502"/>
      <c r="P210" s="502"/>
      <c r="Q210" s="502"/>
      <c r="R210" s="502"/>
    </row>
    <row r="211" spans="1:38" s="249" customFormat="1" ht="24.65" customHeight="1">
      <c r="A211" s="500">
        <v>8</v>
      </c>
      <c r="B211" s="503" t="s">
        <v>374</v>
      </c>
      <c r="C211" s="489"/>
      <c r="D211" s="257"/>
      <c r="E211" s="257"/>
      <c r="F211" s="490"/>
      <c r="G211" s="494"/>
      <c r="H211" s="494"/>
      <c r="I211" s="502"/>
      <c r="J211" s="502"/>
      <c r="K211" s="502"/>
      <c r="L211" s="502"/>
      <c r="M211" s="502"/>
      <c r="N211" s="502"/>
      <c r="O211" s="502"/>
      <c r="P211" s="502"/>
      <c r="Q211" s="502"/>
      <c r="R211" s="502"/>
      <c r="S211" s="257"/>
      <c r="T211" s="257"/>
      <c r="U211" s="257"/>
      <c r="V211" s="257"/>
      <c r="W211" s="257"/>
      <c r="X211" s="257"/>
      <c r="Y211" s="257"/>
      <c r="Z211" s="539"/>
      <c r="AA211" s="257"/>
      <c r="AB211" s="257"/>
      <c r="AC211" s="257"/>
      <c r="AD211" s="574"/>
      <c r="AE211" s="257"/>
      <c r="AF211" s="257"/>
      <c r="AG211" s="257"/>
      <c r="AH211" s="257"/>
      <c r="AI211" s="257"/>
      <c r="AJ211" s="257"/>
      <c r="AK211" s="257"/>
      <c r="AL211" s="257"/>
    </row>
    <row r="212" spans="1:38" ht="24.65" customHeight="1">
      <c r="A212" s="500">
        <v>9</v>
      </c>
      <c r="B212" s="503" t="s">
        <v>375</v>
      </c>
      <c r="C212" s="489"/>
      <c r="D212" s="489"/>
      <c r="E212" s="489"/>
      <c r="F212" s="490"/>
      <c r="G212" s="494"/>
      <c r="H212" s="494"/>
      <c r="I212" s="502"/>
      <c r="J212" s="502"/>
      <c r="K212" s="502"/>
      <c r="L212" s="502"/>
      <c r="M212" s="502"/>
      <c r="N212" s="502"/>
      <c r="O212" s="502"/>
      <c r="P212" s="502"/>
      <c r="Q212" s="502"/>
      <c r="R212" s="502"/>
    </row>
    <row r="213" spans="1:38" ht="24.65" customHeight="1">
      <c r="A213" s="500">
        <v>10</v>
      </c>
      <c r="B213" s="503" t="s">
        <v>376</v>
      </c>
      <c r="C213" s="489"/>
      <c r="D213" s="489"/>
      <c r="E213" s="489"/>
      <c r="F213" s="490"/>
      <c r="G213" s="494"/>
      <c r="H213" s="494"/>
      <c r="I213" s="502"/>
      <c r="J213" s="502"/>
      <c r="K213" s="502"/>
      <c r="L213" s="502"/>
      <c r="M213" s="502"/>
      <c r="N213" s="502"/>
      <c r="O213" s="502"/>
      <c r="P213" s="502"/>
      <c r="Q213" s="502"/>
      <c r="R213" s="502"/>
    </row>
    <row r="214" spans="1:38" ht="24.65" customHeight="1">
      <c r="A214" s="500">
        <v>10</v>
      </c>
      <c r="B214" s="503" t="s">
        <v>377</v>
      </c>
      <c r="C214" s="489"/>
      <c r="D214" s="489"/>
      <c r="E214" s="489"/>
      <c r="F214" s="490"/>
      <c r="G214" s="494"/>
      <c r="H214" s="494"/>
      <c r="I214" s="502"/>
      <c r="J214" s="502"/>
      <c r="K214" s="502"/>
      <c r="L214" s="502"/>
      <c r="M214" s="502"/>
      <c r="N214" s="502"/>
      <c r="O214" s="502"/>
      <c r="P214" s="502"/>
      <c r="Q214" s="502"/>
      <c r="R214" s="502"/>
    </row>
    <row r="215" spans="1:38" ht="24.65" customHeight="1">
      <c r="A215" s="500">
        <v>11</v>
      </c>
      <c r="B215" s="489" t="s">
        <v>378</v>
      </c>
      <c r="C215" s="489"/>
      <c r="D215" s="489"/>
      <c r="E215" s="489"/>
      <c r="F215" s="490"/>
      <c r="G215" s="494"/>
      <c r="H215" s="494"/>
      <c r="I215" s="502"/>
      <c r="J215" s="502"/>
      <c r="K215" s="502"/>
      <c r="L215" s="502"/>
      <c r="M215" s="502"/>
      <c r="N215" s="502"/>
      <c r="O215" s="502"/>
      <c r="P215" s="502"/>
      <c r="Q215" s="502"/>
      <c r="R215" s="502"/>
    </row>
    <row r="216" spans="1:38" ht="24.65" customHeight="1">
      <c r="A216" s="500">
        <v>12</v>
      </c>
      <c r="B216" s="503" t="s">
        <v>379</v>
      </c>
      <c r="C216" s="489"/>
      <c r="D216" s="489"/>
      <c r="E216" s="489"/>
      <c r="F216" s="490"/>
      <c r="G216" s="494"/>
      <c r="H216" s="494"/>
      <c r="I216" s="502"/>
      <c r="J216" s="502"/>
      <c r="K216" s="502"/>
      <c r="L216" s="502"/>
      <c r="M216" s="502"/>
      <c r="N216" s="502"/>
      <c r="O216" s="502"/>
      <c r="P216" s="502"/>
      <c r="Q216" s="502"/>
      <c r="R216" s="502"/>
    </row>
    <row r="217" spans="1:38" ht="24.65" customHeight="1" thickBot="1">
      <c r="A217" s="257"/>
      <c r="C217" s="257"/>
      <c r="D217" s="257"/>
      <c r="E217" s="257"/>
      <c r="F217" s="496"/>
      <c r="G217" s="505"/>
      <c r="H217" s="505"/>
      <c r="I217" s="504"/>
      <c r="J217" s="504"/>
      <c r="K217" s="504"/>
      <c r="L217" s="504"/>
      <c r="M217" s="504"/>
      <c r="N217" s="504"/>
      <c r="O217" s="504"/>
      <c r="P217" s="505"/>
      <c r="Q217" s="505"/>
      <c r="R217" s="505"/>
    </row>
    <row r="218" spans="1:38" ht="24.65" customHeight="1" thickTop="1">
      <c r="A218" s="257"/>
      <c r="C218" s="257"/>
      <c r="D218" s="257"/>
      <c r="E218" s="257"/>
      <c r="F218" s="496"/>
      <c r="G218" s="257"/>
      <c r="H218" s="257"/>
      <c r="I218" s="501"/>
      <c r="J218" s="501"/>
      <c r="K218" s="501"/>
      <c r="L218" s="501"/>
      <c r="M218" s="501"/>
      <c r="N218" s="501"/>
      <c r="O218" s="501"/>
      <c r="P218" s="257"/>
      <c r="Q218" s="257"/>
      <c r="R218" s="257"/>
    </row>
    <row r="219" spans="1:38" s="249" customFormat="1" ht="24.65" customHeight="1">
      <c r="A219" s="257"/>
      <c r="B219" s="257"/>
      <c r="C219" s="257"/>
      <c r="D219" s="257"/>
      <c r="E219" s="257"/>
      <c r="F219" s="496"/>
      <c r="G219" s="257"/>
      <c r="H219" s="257"/>
      <c r="I219" s="501"/>
      <c r="J219" s="501"/>
      <c r="K219" s="501"/>
      <c r="L219" s="501"/>
      <c r="M219" s="501"/>
      <c r="N219" s="501"/>
      <c r="O219" s="501"/>
      <c r="P219" s="257"/>
      <c r="Q219" s="257"/>
      <c r="R219" s="257"/>
      <c r="S219" s="257"/>
      <c r="T219" s="257"/>
      <c r="U219" s="257"/>
      <c r="V219" s="257"/>
      <c r="W219" s="257"/>
      <c r="X219" s="257"/>
      <c r="Y219" s="257"/>
      <c r="Z219" s="539"/>
      <c r="AA219" s="257"/>
      <c r="AB219" s="257"/>
      <c r="AC219" s="257"/>
      <c r="AD219" s="574"/>
      <c r="AE219" s="257"/>
      <c r="AF219" s="257"/>
      <c r="AG219" s="257"/>
      <c r="AH219" s="257"/>
      <c r="AI219" s="257"/>
      <c r="AJ219" s="257"/>
      <c r="AK219" s="257"/>
      <c r="AL219" s="257"/>
    </row>
    <row r="220" spans="1:38" s="249" customFormat="1" ht="24.65" customHeight="1">
      <c r="A220" s="257"/>
      <c r="B220" s="257"/>
      <c r="C220" s="257"/>
      <c r="D220" s="257"/>
      <c r="E220" s="257"/>
      <c r="F220" s="496"/>
      <c r="G220" s="257"/>
      <c r="H220" s="257"/>
      <c r="I220" s="501"/>
      <c r="J220" s="501"/>
      <c r="K220" s="501"/>
      <c r="L220" s="501"/>
      <c r="M220" s="501"/>
      <c r="N220" s="501"/>
      <c r="O220" s="501"/>
      <c r="P220" s="257"/>
      <c r="Q220" s="257"/>
      <c r="R220" s="257"/>
      <c r="S220" s="257"/>
      <c r="T220" s="257"/>
      <c r="U220" s="257"/>
      <c r="V220" s="257"/>
      <c r="W220" s="257"/>
      <c r="X220" s="257"/>
      <c r="Y220" s="257"/>
      <c r="Z220" s="539"/>
      <c r="AA220" s="257"/>
      <c r="AB220" s="257"/>
      <c r="AC220" s="257"/>
      <c r="AD220" s="574"/>
      <c r="AE220" s="257"/>
      <c r="AF220" s="257"/>
      <c r="AG220" s="257"/>
      <c r="AH220" s="257"/>
      <c r="AI220" s="257"/>
      <c r="AJ220" s="257"/>
      <c r="AK220" s="257"/>
      <c r="AL220" s="257"/>
    </row>
    <row r="221" spans="1:38" s="249" customFormat="1" ht="24.65" customHeight="1">
      <c r="A221" s="257"/>
      <c r="B221" s="257"/>
      <c r="C221" s="257"/>
      <c r="D221" s="257"/>
      <c r="E221" s="257"/>
      <c r="F221" s="496"/>
      <c r="G221" s="257"/>
      <c r="H221" s="257"/>
      <c r="I221" s="501"/>
      <c r="J221" s="501"/>
      <c r="K221" s="501"/>
      <c r="L221" s="501"/>
      <c r="M221" s="501"/>
      <c r="N221" s="501"/>
      <c r="O221" s="501"/>
      <c r="P221" s="257"/>
      <c r="Q221" s="257"/>
      <c r="R221" s="257"/>
      <c r="S221" s="257"/>
      <c r="T221" s="257"/>
      <c r="U221" s="257"/>
      <c r="V221" s="257"/>
      <c r="W221" s="257"/>
      <c r="X221" s="257"/>
      <c r="Y221" s="257"/>
      <c r="Z221" s="539"/>
      <c r="AA221" s="257"/>
      <c r="AB221" s="257"/>
      <c r="AC221" s="257"/>
      <c r="AD221" s="574"/>
      <c r="AE221" s="257"/>
      <c r="AF221" s="257"/>
      <c r="AG221" s="257"/>
      <c r="AH221" s="257"/>
      <c r="AI221" s="257"/>
      <c r="AJ221" s="257"/>
      <c r="AK221" s="257"/>
      <c r="AL221" s="257"/>
    </row>
    <row r="222" spans="1:38" s="249" customFormat="1" ht="24.65" customHeight="1">
      <c r="A222" s="256"/>
      <c r="B222" s="256"/>
      <c r="C222" s="256"/>
      <c r="D222" s="256"/>
      <c r="E222" s="256"/>
      <c r="F222" s="484"/>
      <c r="G222" s="256"/>
      <c r="H222" s="256"/>
      <c r="I222" s="482"/>
      <c r="J222" s="482"/>
      <c r="K222" s="482"/>
      <c r="L222" s="482"/>
      <c r="M222" s="482"/>
      <c r="N222" s="482"/>
      <c r="O222" s="482"/>
      <c r="P222" s="256"/>
      <c r="Q222" s="256"/>
      <c r="R222" s="256"/>
      <c r="S222" s="257"/>
      <c r="T222" s="257"/>
      <c r="U222" s="257"/>
      <c r="V222" s="257"/>
      <c r="W222" s="257"/>
      <c r="X222" s="257"/>
      <c r="Y222" s="257"/>
      <c r="Z222" s="539"/>
      <c r="AA222" s="257"/>
      <c r="AB222" s="257"/>
      <c r="AC222" s="257"/>
      <c r="AD222" s="574"/>
      <c r="AE222" s="257"/>
      <c r="AF222" s="257"/>
      <c r="AG222" s="257"/>
      <c r="AH222" s="257"/>
      <c r="AI222" s="257"/>
      <c r="AJ222" s="257"/>
      <c r="AK222" s="257"/>
      <c r="AL222" s="257"/>
    </row>
    <row r="223" spans="1:38" s="249" customFormat="1" ht="24.65" customHeight="1">
      <c r="A223" s="256"/>
      <c r="B223" s="256"/>
      <c r="C223" s="256"/>
      <c r="D223" s="256"/>
      <c r="E223" s="256"/>
      <c r="F223" s="484"/>
      <c r="G223" s="256"/>
      <c r="H223" s="256"/>
      <c r="I223" s="482"/>
      <c r="J223" s="482"/>
      <c r="K223" s="482"/>
      <c r="L223" s="482"/>
      <c r="M223" s="482"/>
      <c r="N223" s="482"/>
      <c r="O223" s="482"/>
      <c r="P223" s="256"/>
      <c r="Q223" s="256"/>
      <c r="R223" s="256"/>
      <c r="S223" s="257"/>
      <c r="T223" s="257"/>
      <c r="U223" s="257"/>
      <c r="V223" s="257"/>
      <c r="W223" s="257"/>
      <c r="X223" s="257"/>
      <c r="Y223" s="257"/>
      <c r="Z223" s="539"/>
      <c r="AA223" s="257"/>
      <c r="AB223" s="257"/>
      <c r="AC223" s="257"/>
      <c r="AD223" s="574"/>
      <c r="AE223" s="257"/>
      <c r="AF223" s="257"/>
      <c r="AG223" s="257"/>
      <c r="AH223" s="257"/>
      <c r="AI223" s="257"/>
      <c r="AJ223" s="257"/>
      <c r="AK223" s="257"/>
      <c r="AL223" s="257"/>
    </row>
    <row r="224" spans="1:38" s="249" customFormat="1" ht="24.65" customHeight="1">
      <c r="A224" s="256"/>
      <c r="B224" s="256"/>
      <c r="C224" s="256"/>
      <c r="D224" s="256"/>
      <c r="E224" s="256"/>
      <c r="F224" s="484"/>
      <c r="G224" s="256"/>
      <c r="H224" s="256"/>
      <c r="I224" s="482"/>
      <c r="J224" s="482"/>
      <c r="K224" s="482"/>
      <c r="L224" s="482"/>
      <c r="M224" s="482"/>
      <c r="N224" s="482"/>
      <c r="O224" s="482"/>
      <c r="P224" s="256"/>
      <c r="Q224" s="256"/>
      <c r="R224" s="256"/>
      <c r="S224" s="257"/>
      <c r="T224" s="257"/>
      <c r="U224" s="257"/>
      <c r="V224" s="257"/>
      <c r="W224" s="257"/>
      <c r="X224" s="257"/>
      <c r="Y224" s="257"/>
      <c r="Z224" s="539"/>
      <c r="AA224" s="257"/>
      <c r="AB224" s="257"/>
      <c r="AC224" s="257"/>
      <c r="AD224" s="574"/>
      <c r="AE224" s="257"/>
      <c r="AF224" s="257"/>
      <c r="AG224" s="257"/>
      <c r="AH224" s="257"/>
      <c r="AI224" s="257"/>
      <c r="AJ224" s="257"/>
      <c r="AK224" s="257"/>
      <c r="AL224" s="257"/>
    </row>
    <row r="225" spans="1:38" s="249" customFormat="1" ht="24.65" customHeight="1">
      <c r="A225" s="256"/>
      <c r="B225" s="256"/>
      <c r="C225" s="256"/>
      <c r="D225" s="256"/>
      <c r="E225" s="256"/>
      <c r="F225" s="484"/>
      <c r="G225" s="256"/>
      <c r="H225" s="256"/>
      <c r="I225" s="482"/>
      <c r="J225" s="482"/>
      <c r="K225" s="482"/>
      <c r="L225" s="482"/>
      <c r="M225" s="482"/>
      <c r="N225" s="482"/>
      <c r="O225" s="482"/>
      <c r="P225" s="256"/>
      <c r="Q225" s="256"/>
      <c r="R225" s="256"/>
      <c r="S225" s="257"/>
      <c r="T225" s="257"/>
      <c r="U225" s="257"/>
      <c r="V225" s="257"/>
      <c r="W225" s="257"/>
      <c r="X225" s="257"/>
      <c r="Y225" s="257"/>
      <c r="Z225" s="539"/>
      <c r="AA225" s="257"/>
      <c r="AB225" s="257"/>
      <c r="AC225" s="257"/>
      <c r="AD225" s="574"/>
      <c r="AE225" s="257"/>
      <c r="AF225" s="257"/>
      <c r="AG225" s="257"/>
      <c r="AH225" s="257"/>
      <c r="AI225" s="257"/>
      <c r="AJ225" s="257"/>
      <c r="AK225" s="257"/>
      <c r="AL225" s="257"/>
    </row>
    <row r="226" spans="1:38" s="249" customFormat="1" ht="24.65" customHeight="1">
      <c r="A226" s="256"/>
      <c r="B226" s="256"/>
      <c r="C226" s="256"/>
      <c r="D226" s="256"/>
      <c r="E226" s="256"/>
      <c r="F226" s="484"/>
      <c r="G226" s="256"/>
      <c r="H226" s="256"/>
      <c r="I226" s="482"/>
      <c r="J226" s="482"/>
      <c r="K226" s="482"/>
      <c r="L226" s="482"/>
      <c r="M226" s="482"/>
      <c r="N226" s="482"/>
      <c r="O226" s="482"/>
      <c r="P226" s="256"/>
      <c r="Q226" s="256"/>
      <c r="R226" s="256"/>
      <c r="S226" s="257"/>
      <c r="T226" s="257"/>
      <c r="U226" s="257"/>
      <c r="V226" s="257"/>
      <c r="W226" s="257"/>
      <c r="X226" s="257"/>
      <c r="Y226" s="257"/>
      <c r="Z226" s="539"/>
      <c r="AA226" s="257"/>
      <c r="AB226" s="257"/>
      <c r="AC226" s="257"/>
      <c r="AD226" s="574"/>
      <c r="AE226" s="257"/>
      <c r="AF226" s="257"/>
      <c r="AG226" s="257"/>
      <c r="AH226" s="257"/>
      <c r="AI226" s="257"/>
      <c r="AJ226" s="257"/>
      <c r="AK226" s="257"/>
      <c r="AL226" s="257"/>
    </row>
    <row r="227" spans="1:38" s="249" customFormat="1" ht="24.65" customHeight="1">
      <c r="A227" s="256"/>
      <c r="B227" s="256"/>
      <c r="C227" s="256"/>
      <c r="D227" s="256"/>
      <c r="E227" s="256"/>
      <c r="F227" s="484"/>
      <c r="G227" s="256"/>
      <c r="H227" s="256"/>
      <c r="I227" s="482"/>
      <c r="J227" s="482"/>
      <c r="K227" s="482"/>
      <c r="L227" s="482"/>
      <c r="M227" s="482"/>
      <c r="N227" s="482"/>
      <c r="O227" s="482"/>
      <c r="P227" s="256"/>
      <c r="Q227" s="256"/>
      <c r="R227" s="256"/>
      <c r="S227" s="257"/>
      <c r="T227" s="257"/>
      <c r="U227" s="257"/>
      <c r="V227" s="257"/>
      <c r="W227" s="257"/>
      <c r="X227" s="257"/>
      <c r="Y227" s="257"/>
      <c r="Z227" s="539"/>
      <c r="AA227" s="257"/>
      <c r="AB227" s="257"/>
      <c r="AC227" s="257"/>
      <c r="AD227" s="574"/>
      <c r="AE227" s="257"/>
      <c r="AF227" s="257"/>
      <c r="AG227" s="257"/>
      <c r="AH227" s="257"/>
      <c r="AI227" s="257"/>
      <c r="AJ227" s="257"/>
      <c r="AK227" s="257"/>
      <c r="AL227" s="257"/>
    </row>
    <row r="228" spans="1:38" s="249" customFormat="1" ht="24.65" customHeight="1">
      <c r="A228" s="256"/>
      <c r="B228" s="256"/>
      <c r="C228" s="256"/>
      <c r="D228" s="256"/>
      <c r="E228" s="256"/>
      <c r="F228" s="484"/>
      <c r="G228" s="256"/>
      <c r="H228" s="256"/>
      <c r="I228" s="482"/>
      <c r="J228" s="482"/>
      <c r="K228" s="482"/>
      <c r="L228" s="482"/>
      <c r="M228" s="482"/>
      <c r="N228" s="482"/>
      <c r="O228" s="482"/>
      <c r="P228" s="256"/>
      <c r="Q228" s="256"/>
      <c r="R228" s="256"/>
      <c r="S228" s="257"/>
      <c r="T228" s="257"/>
      <c r="U228" s="257"/>
      <c r="V228" s="257"/>
      <c r="W228" s="257"/>
      <c r="X228" s="257"/>
      <c r="Y228" s="257"/>
      <c r="Z228" s="539"/>
      <c r="AA228" s="257"/>
      <c r="AB228" s="257"/>
      <c r="AC228" s="257"/>
      <c r="AD228" s="574"/>
      <c r="AE228" s="257"/>
      <c r="AF228" s="257"/>
      <c r="AG228" s="257"/>
      <c r="AH228" s="257"/>
      <c r="AI228" s="257"/>
      <c r="AJ228" s="257"/>
      <c r="AK228" s="257"/>
      <c r="AL228" s="257"/>
    </row>
    <row r="229" spans="1:38" s="249" customFormat="1" ht="24.65" customHeight="1">
      <c r="A229" s="256"/>
      <c r="B229" s="256"/>
      <c r="C229" s="256"/>
      <c r="D229" s="256"/>
      <c r="E229" s="256"/>
      <c r="F229" s="484"/>
      <c r="G229" s="256"/>
      <c r="H229" s="256"/>
      <c r="I229" s="482"/>
      <c r="J229" s="482"/>
      <c r="K229" s="482"/>
      <c r="L229" s="482"/>
      <c r="M229" s="482"/>
      <c r="N229" s="482"/>
      <c r="O229" s="482"/>
      <c r="P229" s="256"/>
      <c r="Q229" s="256"/>
      <c r="R229" s="256"/>
      <c r="S229" s="257"/>
      <c r="T229" s="257"/>
      <c r="U229" s="257"/>
      <c r="V229" s="257"/>
      <c r="W229" s="257"/>
      <c r="X229" s="257"/>
      <c r="Y229" s="257"/>
      <c r="Z229" s="539"/>
      <c r="AA229" s="257"/>
      <c r="AB229" s="257"/>
      <c r="AC229" s="257"/>
      <c r="AD229" s="574"/>
      <c r="AE229" s="257"/>
      <c r="AF229" s="257"/>
      <c r="AG229" s="257"/>
      <c r="AH229" s="257"/>
      <c r="AI229" s="257"/>
      <c r="AJ229" s="257"/>
      <c r="AK229" s="257"/>
      <c r="AL229" s="257"/>
    </row>
    <row r="230" spans="1:38" s="249" customFormat="1" ht="24.65" customHeight="1">
      <c r="A230" s="256"/>
      <c r="B230" s="256"/>
      <c r="C230" s="256"/>
      <c r="D230" s="256"/>
      <c r="E230" s="256"/>
      <c r="F230" s="484"/>
      <c r="G230" s="256"/>
      <c r="H230" s="256"/>
      <c r="I230" s="482"/>
      <c r="J230" s="482"/>
      <c r="K230" s="482"/>
      <c r="L230" s="482"/>
      <c r="M230" s="482"/>
      <c r="N230" s="482"/>
      <c r="O230" s="482"/>
      <c r="P230" s="256"/>
      <c r="Q230" s="256"/>
      <c r="R230" s="256"/>
      <c r="S230" s="257"/>
      <c r="T230" s="257"/>
      <c r="U230" s="257"/>
      <c r="V230" s="257"/>
      <c r="W230" s="257"/>
      <c r="X230" s="257"/>
      <c r="Y230" s="257"/>
      <c r="Z230" s="539"/>
      <c r="AA230" s="257"/>
      <c r="AB230" s="257"/>
      <c r="AC230" s="257"/>
      <c r="AD230" s="574"/>
      <c r="AE230" s="257"/>
      <c r="AF230" s="257"/>
      <c r="AG230" s="257"/>
      <c r="AH230" s="257"/>
      <c r="AI230" s="257"/>
      <c r="AJ230" s="257"/>
      <c r="AK230" s="257"/>
      <c r="AL230" s="257"/>
    </row>
    <row r="231" spans="1:38" s="249" customFormat="1" ht="24.65" customHeight="1">
      <c r="A231" s="256"/>
      <c r="B231" s="256"/>
      <c r="C231" s="256"/>
      <c r="D231" s="256"/>
      <c r="E231" s="256"/>
      <c r="F231" s="484"/>
      <c r="G231" s="256"/>
      <c r="H231" s="256"/>
      <c r="I231" s="482"/>
      <c r="J231" s="482"/>
      <c r="K231" s="482"/>
      <c r="L231" s="482"/>
      <c r="M231" s="482"/>
      <c r="N231" s="482"/>
      <c r="O231" s="482"/>
      <c r="P231" s="256"/>
      <c r="Q231" s="256"/>
      <c r="R231" s="256"/>
      <c r="S231" s="257"/>
      <c r="T231" s="257"/>
      <c r="U231" s="257"/>
      <c r="V231" s="257"/>
      <c r="W231" s="257"/>
      <c r="X231" s="257"/>
      <c r="Y231" s="257"/>
      <c r="Z231" s="539"/>
      <c r="AA231" s="257"/>
      <c r="AB231" s="257"/>
      <c r="AC231" s="257"/>
      <c r="AD231" s="574"/>
      <c r="AE231" s="257"/>
      <c r="AF231" s="257"/>
      <c r="AG231" s="257"/>
      <c r="AH231" s="257"/>
      <c r="AI231" s="257"/>
      <c r="AJ231" s="257"/>
      <c r="AK231" s="257"/>
      <c r="AL231" s="257"/>
    </row>
  </sheetData>
  <autoFilter ref="A14:AL197" xr:uid="{55DC8E91-B01A-4DD0-BB5C-71C96E58F723}"/>
  <dataValidations disablePrompts="1" count="1">
    <dataValidation type="list" allowBlank="1" showInputMessage="1" showErrorMessage="1" sqref="F181:F197 F16 F31:F142" xr:uid="{04A20C65-D0DF-46B0-888E-7A769EC44F7F}">
      <formula1>INDIRECT(E16)</formula1>
    </dataValidation>
  </dataValidations>
  <pageMargins left="0.7" right="0.7" top="0.75" bottom="0.75" header="0.3" footer="0.3"/>
  <pageSetup orientation="portrait" r:id="rId1"/>
  <ignoredErrors>
    <ignoredError sqref="L36:M36 L28 L31 M32 M34 L40:M43 L37 L52:M52 L46:L47 L49 M50:M51 L57:M58 M55:M56 L61 L59 M67 M62 M64 M66 L71:M73 L94:M94 M91 L93 L101:M101 M95 M97:M98 L103 L99:M99 M44" unlockedFormula="1"/>
  </ignoredError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D713-F4DA-4592-885E-DE0CD7C478BC}">
  <dimension ref="A1:AM143"/>
  <sheetViews>
    <sheetView topLeftCell="I1" zoomScale="70" zoomScaleNormal="70" workbookViewId="0">
      <selection activeCell="AI15" activeCellId="2" sqref="A15:AD123 AF15:AG123 AI15:AK123"/>
    </sheetView>
  </sheetViews>
  <sheetFormatPr baseColWidth="10" defaultColWidth="11.453125" defaultRowHeight="12"/>
  <cols>
    <col min="1" max="1" width="6.453125" style="546" customWidth="1"/>
    <col min="2" max="2" width="6.54296875" style="546" customWidth="1"/>
    <col min="3" max="3" width="8.54296875" style="546" customWidth="1"/>
    <col min="4" max="5" width="6.54296875" style="546" customWidth="1"/>
    <col min="6" max="6" width="42.453125" style="565" customWidth="1"/>
    <col min="7" max="8" width="17" style="546" customWidth="1"/>
    <col min="9" max="9" width="4.453125" style="546" customWidth="1"/>
    <col min="10" max="10" width="4.54296875" style="546" customWidth="1"/>
    <col min="11" max="11" width="6.54296875" style="546" customWidth="1"/>
    <col min="12" max="12" width="4.453125" style="546" customWidth="1"/>
    <col min="13" max="13" width="6" style="546" customWidth="1"/>
    <col min="14" max="14" width="7.08984375" style="546" customWidth="1"/>
    <col min="15" max="15" width="8.453125" style="546" customWidth="1"/>
    <col min="16" max="16" width="11.90625" style="546" customWidth="1"/>
    <col min="17" max="17" width="30.08984375" style="547" customWidth="1"/>
    <col min="18" max="18" width="33.08984375" style="547" customWidth="1"/>
    <col min="19" max="19" width="10.453125" style="546" customWidth="1"/>
    <col min="20" max="20" width="13.54296875" style="509" customWidth="1"/>
    <col min="21" max="21" width="19.08984375" style="509" customWidth="1"/>
    <col min="22" max="22" width="14.54296875" style="509" customWidth="1"/>
    <col min="23" max="23" width="10.54296875" style="509" customWidth="1"/>
    <col min="24" max="24" width="14.54296875" style="509" customWidth="1"/>
    <col min="25" max="25" width="17.54296875" style="509" customWidth="1"/>
    <col min="26" max="26" width="35.54296875" style="548" customWidth="1"/>
    <col min="27" max="27" width="11.453125" style="509" customWidth="1"/>
    <col min="28" max="28" width="14.453125" style="509" customWidth="1"/>
    <col min="29" max="29" width="16.90625" style="509" customWidth="1"/>
    <col min="30" max="30" width="36.90625" style="547" customWidth="1"/>
    <col min="31" max="31" width="11.453125" style="509" customWidth="1"/>
    <col min="32" max="32" width="14.08984375" style="509" customWidth="1"/>
    <col min="33" max="33" width="18.08984375" style="509" customWidth="1"/>
    <col min="34" max="34" width="24.90625" style="509" customWidth="1"/>
    <col min="35" max="35" width="11.453125" style="509"/>
    <col min="36" max="36" width="15.54296875" style="509" customWidth="1"/>
    <col min="37" max="37" width="14.54296875" style="509" customWidth="1"/>
    <col min="38" max="38" width="25.453125" style="509" customWidth="1"/>
    <col min="39" max="16384" width="11.453125" style="509"/>
  </cols>
  <sheetData>
    <row r="1" spans="1:38">
      <c r="A1" s="1499" t="s">
        <v>265</v>
      </c>
      <c r="B1" s="1499"/>
      <c r="C1" s="1499"/>
      <c r="D1" s="1499"/>
      <c r="E1" s="1499"/>
      <c r="F1" s="547"/>
      <c r="G1" s="1499"/>
      <c r="H1" s="1499"/>
      <c r="I1" s="1499"/>
      <c r="J1" s="1499"/>
      <c r="K1" s="1499"/>
      <c r="L1" s="1499"/>
      <c r="M1" s="1499"/>
      <c r="N1" s="1499"/>
      <c r="O1" s="1499"/>
      <c r="P1" s="1499"/>
      <c r="Q1" s="1499"/>
    </row>
    <row r="2" spans="1:38" ht="12" customHeight="1">
      <c r="A2" s="1337" t="s">
        <v>266</v>
      </c>
      <c r="B2" s="1337"/>
      <c r="C2" s="1337"/>
      <c r="D2" s="1337"/>
      <c r="E2" s="1337"/>
      <c r="F2" s="339"/>
      <c r="G2" s="1499"/>
      <c r="H2" s="1499"/>
      <c r="I2" s="1499"/>
      <c r="J2" s="1499"/>
      <c r="K2" s="1499"/>
      <c r="L2" s="1499"/>
      <c r="M2" s="1499"/>
      <c r="N2" s="1499"/>
      <c r="O2" s="1499"/>
      <c r="P2" s="1499"/>
      <c r="Q2" s="1499"/>
    </row>
    <row r="3" spans="1:38" ht="10.4" customHeight="1">
      <c r="G3" s="1499"/>
      <c r="H3" s="1499"/>
      <c r="I3" s="1499"/>
      <c r="J3" s="1499"/>
      <c r="K3" s="1499"/>
      <c r="L3" s="1499"/>
      <c r="M3" s="1499"/>
      <c r="N3" s="1499"/>
      <c r="O3" s="1499"/>
      <c r="P3" s="1499"/>
      <c r="Q3" s="1499"/>
    </row>
    <row r="6" spans="1:38">
      <c r="A6" s="1524" t="s">
        <v>267</v>
      </c>
      <c r="B6" s="1524"/>
      <c r="C6" s="1524"/>
      <c r="D6" s="1524"/>
      <c r="E6" s="1524"/>
      <c r="F6" s="566">
        <v>2024</v>
      </c>
    </row>
    <row r="7" spans="1:38">
      <c r="A7" s="1524" t="s">
        <v>268</v>
      </c>
      <c r="B7" s="1524"/>
      <c r="C7" s="1524"/>
      <c r="D7" s="1524"/>
      <c r="E7" s="1524"/>
      <c r="F7" s="567" t="s">
        <v>2657</v>
      </c>
    </row>
    <row r="8" spans="1:38">
      <c r="A8" s="1524" t="s">
        <v>269</v>
      </c>
      <c r="B8" s="1524"/>
      <c r="C8" s="1524"/>
      <c r="D8" s="1524"/>
      <c r="E8" s="1524"/>
      <c r="F8" s="567" t="s">
        <v>2658</v>
      </c>
    </row>
    <row r="9" spans="1:38">
      <c r="A9" s="1524" t="s">
        <v>271</v>
      </c>
      <c r="B9" s="1524"/>
      <c r="C9" s="1524"/>
      <c r="D9" s="1524"/>
      <c r="E9" s="1524"/>
      <c r="F9" s="567" t="s">
        <v>2150</v>
      </c>
    </row>
    <row r="10" spans="1:38" ht="19.5" customHeight="1"/>
    <row r="11" spans="1:38" ht="27" customHeight="1">
      <c r="A11" s="1513" t="s">
        <v>191</v>
      </c>
      <c r="B11" s="1488" t="s">
        <v>2158</v>
      </c>
      <c r="C11" s="1489"/>
      <c r="D11" s="1489"/>
      <c r="E11" s="1490"/>
      <c r="F11" s="1516" t="s">
        <v>274</v>
      </c>
      <c r="G11" s="1517"/>
      <c r="H11" s="1517"/>
      <c r="I11" s="1517"/>
      <c r="J11" s="1517"/>
      <c r="K11" s="1517"/>
      <c r="L11" s="1517"/>
      <c r="M11" s="1517"/>
      <c r="N11" s="1517"/>
      <c r="O11" s="1517"/>
      <c r="P11" s="1517"/>
      <c r="Q11" s="1517"/>
      <c r="R11" s="1518"/>
      <c r="S11" s="1451" t="s">
        <v>275</v>
      </c>
      <c r="T11" s="1452"/>
      <c r="U11" s="1452"/>
      <c r="V11" s="1452"/>
      <c r="W11" s="1452"/>
      <c r="X11" s="1452"/>
      <c r="Y11" s="1452"/>
      <c r="Z11" s="1452"/>
      <c r="AA11" s="1452"/>
      <c r="AB11" s="1452"/>
      <c r="AC11" s="1452"/>
      <c r="AD11" s="1452"/>
      <c r="AE11" s="1452"/>
      <c r="AF11" s="1452"/>
      <c r="AG11" s="1452"/>
      <c r="AH11" s="1453"/>
      <c r="AI11" s="1460" t="s">
        <v>276</v>
      </c>
      <c r="AJ11" s="1461"/>
      <c r="AK11" s="1461"/>
      <c r="AL11" s="1461"/>
    </row>
    <row r="12" spans="1:38" ht="19.5" customHeight="1">
      <c r="A12" s="1514"/>
      <c r="B12" s="1519" t="s">
        <v>2159</v>
      </c>
      <c r="C12" s="1519" t="s">
        <v>2160</v>
      </c>
      <c r="D12" s="1519" t="s">
        <v>2161</v>
      </c>
      <c r="E12" s="1519" t="s">
        <v>2162</v>
      </c>
      <c r="F12" s="1509" t="s">
        <v>2163</v>
      </c>
      <c r="G12" s="1510" t="s">
        <v>282</v>
      </c>
      <c r="H12" s="1511"/>
      <c r="I12" s="1511"/>
      <c r="J12" s="1511"/>
      <c r="K12" s="1511"/>
      <c r="L12" s="1511"/>
      <c r="M12" s="1511"/>
      <c r="N12" s="1511"/>
      <c r="O12" s="1512"/>
      <c r="P12" s="1505" t="s">
        <v>283</v>
      </c>
      <c r="Q12" s="1507" t="s">
        <v>2164</v>
      </c>
      <c r="R12" s="1507" t="s">
        <v>2165</v>
      </c>
      <c r="S12" s="1464" t="s">
        <v>286</v>
      </c>
      <c r="T12" s="1465"/>
      <c r="U12" s="1465"/>
      <c r="V12" s="1466"/>
      <c r="W12" s="1464" t="s">
        <v>287</v>
      </c>
      <c r="X12" s="1465"/>
      <c r="Y12" s="1465"/>
      <c r="Z12" s="1466"/>
      <c r="AA12" s="1464" t="s">
        <v>288</v>
      </c>
      <c r="AB12" s="1465"/>
      <c r="AC12" s="1465"/>
      <c r="AD12" s="1466"/>
      <c r="AE12" s="1464" t="s">
        <v>289</v>
      </c>
      <c r="AF12" s="1465"/>
      <c r="AG12" s="1465"/>
      <c r="AH12" s="1466"/>
      <c r="AI12" s="1462"/>
      <c r="AJ12" s="1463"/>
      <c r="AK12" s="1463"/>
      <c r="AL12" s="1463"/>
    </row>
    <row r="13" spans="1:38" ht="26.4" customHeight="1">
      <c r="A13" s="1514"/>
      <c r="B13" s="1519"/>
      <c r="C13" s="1519"/>
      <c r="D13" s="1519"/>
      <c r="E13" s="1519"/>
      <c r="F13" s="1509"/>
      <c r="G13" s="1486" t="s">
        <v>2166</v>
      </c>
      <c r="H13" s="1486" t="s">
        <v>2167</v>
      </c>
      <c r="I13" s="1488" t="s">
        <v>2168</v>
      </c>
      <c r="J13" s="1489"/>
      <c r="K13" s="1489"/>
      <c r="L13" s="1489"/>
      <c r="M13" s="1489"/>
      <c r="N13" s="1490"/>
      <c r="O13" s="549" t="s">
        <v>293</v>
      </c>
      <c r="P13" s="1505"/>
      <c r="Q13" s="1507"/>
      <c r="R13" s="1507"/>
      <c r="S13" s="1467" t="s">
        <v>294</v>
      </c>
      <c r="T13" s="1467" t="s">
        <v>295</v>
      </c>
      <c r="U13" s="1467" t="s">
        <v>296</v>
      </c>
      <c r="V13" s="1467" t="s">
        <v>297</v>
      </c>
      <c r="W13" s="1467" t="s">
        <v>294</v>
      </c>
      <c r="X13" s="1467" t="s">
        <v>295</v>
      </c>
      <c r="Y13" s="1467" t="s">
        <v>296</v>
      </c>
      <c r="Z13" s="1484" t="s">
        <v>297</v>
      </c>
      <c r="AA13" s="1467" t="s">
        <v>294</v>
      </c>
      <c r="AB13" s="1467" t="s">
        <v>295</v>
      </c>
      <c r="AC13" s="1467" t="s">
        <v>296</v>
      </c>
      <c r="AD13" s="1484" t="s">
        <v>297</v>
      </c>
      <c r="AE13" s="1467" t="s">
        <v>294</v>
      </c>
      <c r="AF13" s="1467" t="s">
        <v>295</v>
      </c>
      <c r="AG13" s="1467" t="s">
        <v>296</v>
      </c>
      <c r="AH13" s="1467" t="s">
        <v>297</v>
      </c>
      <c r="AI13" s="1468" t="s">
        <v>298</v>
      </c>
      <c r="AJ13" s="1470" t="s">
        <v>299</v>
      </c>
      <c r="AK13" s="1470" t="s">
        <v>300</v>
      </c>
      <c r="AL13" s="1470" t="s">
        <v>297</v>
      </c>
    </row>
    <row r="14" spans="1:38" ht="19.5" customHeight="1">
      <c r="A14" s="1515"/>
      <c r="B14" s="1519"/>
      <c r="C14" s="1519"/>
      <c r="D14" s="1519"/>
      <c r="E14" s="1519"/>
      <c r="F14" s="1487"/>
      <c r="G14" s="1487"/>
      <c r="H14" s="1487"/>
      <c r="I14" s="550">
        <v>1</v>
      </c>
      <c r="J14" s="550">
        <v>2</v>
      </c>
      <c r="K14" s="550" t="s">
        <v>301</v>
      </c>
      <c r="L14" s="550">
        <v>3</v>
      </c>
      <c r="M14" s="550">
        <v>4</v>
      </c>
      <c r="N14" s="550" t="s">
        <v>302</v>
      </c>
      <c r="O14" s="550" t="s">
        <v>303</v>
      </c>
      <c r="P14" s="1506"/>
      <c r="Q14" s="1508"/>
      <c r="R14" s="1508"/>
      <c r="S14" s="1468"/>
      <c r="T14" s="1468"/>
      <c r="U14" s="1468"/>
      <c r="V14" s="1468"/>
      <c r="W14" s="1468"/>
      <c r="X14" s="1468"/>
      <c r="Y14" s="1468"/>
      <c r="Z14" s="1485"/>
      <c r="AA14" s="1468"/>
      <c r="AB14" s="1468"/>
      <c r="AC14" s="1468"/>
      <c r="AD14" s="1485"/>
      <c r="AE14" s="1468"/>
      <c r="AF14" s="1468"/>
      <c r="AG14" s="1468"/>
      <c r="AH14" s="1468"/>
      <c r="AI14" s="1469"/>
      <c r="AJ14" s="1471"/>
      <c r="AK14" s="1471"/>
      <c r="AL14" s="1471"/>
    </row>
    <row r="15" spans="1:38" s="610" customFormat="1" ht="50.4" customHeight="1" thickBot="1">
      <c r="A15" s="1118">
        <v>1</v>
      </c>
      <c r="B15" s="1119">
        <v>0</v>
      </c>
      <c r="C15" s="1119" t="s">
        <v>2659</v>
      </c>
      <c r="D15" s="1119">
        <v>0</v>
      </c>
      <c r="E15" s="1119" t="s">
        <v>224</v>
      </c>
      <c r="F15" s="1120" t="s">
        <v>2660</v>
      </c>
      <c r="G15" s="1121" t="s">
        <v>175</v>
      </c>
      <c r="H15" s="1122" t="s">
        <v>215</v>
      </c>
      <c r="I15" s="552">
        <v>0</v>
      </c>
      <c r="J15" s="552">
        <v>0</v>
      </c>
      <c r="K15" s="268">
        <f>I15+J15</f>
        <v>0</v>
      </c>
      <c r="L15" s="552">
        <v>0</v>
      </c>
      <c r="M15" s="1099">
        <v>550</v>
      </c>
      <c r="N15" s="268">
        <f>L15+M15</f>
        <v>550</v>
      </c>
      <c r="O15" s="268">
        <f>N15+K15</f>
        <v>550</v>
      </c>
      <c r="P15" s="579"/>
      <c r="Q15" s="1123" t="s">
        <v>2661</v>
      </c>
      <c r="R15" s="1124" t="s">
        <v>2662</v>
      </c>
      <c r="S15" s="1099">
        <v>36</v>
      </c>
      <c r="T15" s="551" t="str">
        <f t="shared" ref="T15:T78" si="0">IF(S15="","No hay ejecución",IF(AND(I15=0),"No hay Programación", S15/I15))</f>
        <v>No hay Programación</v>
      </c>
      <c r="U15" s="764" t="str">
        <f t="shared" ref="U15:U78" si="1">IF(T15="No hay ejecución","NA",IF(T15&gt;=90%,"De acuerdo con lo programado",IF(T15&gt;=50%,"Atraso Leve",IF(T15&lt;=49.99%,"En riesgo en cumplimiento"))))</f>
        <v>De acuerdo con lo programado</v>
      </c>
      <c r="V15" s="1124"/>
      <c r="W15" s="552">
        <v>131</v>
      </c>
      <c r="X15" s="551" t="str">
        <f t="shared" ref="X15:X78" si="2">IF(W15="","No hay ejecución",IF(AND(J15=0),"No hay Programación", W15/J15))</f>
        <v>No hay Programación</v>
      </c>
      <c r="Y15" s="764" t="str">
        <f t="shared" ref="Y15:Y78" si="3">IF(X15="No hay ejecución","NA",IF(X15&gt;=90%,"De acuerdo con lo programado",IF(X15&gt;=50%,"Atraso Leve",IF(X15&lt;=49.99%,"En riesgo en cumplimiento"))))</f>
        <v>De acuerdo con lo programado</v>
      </c>
      <c r="Z15" s="765" t="s">
        <v>2663</v>
      </c>
      <c r="AA15" s="553">
        <v>168</v>
      </c>
      <c r="AB15" s="551" t="str">
        <f t="shared" ref="AB15:AB78" si="4">IF(AA15="","No hay ejecución",IF(AND(L15=0),"No hay Programación", AA15/L15))</f>
        <v>No hay Programación</v>
      </c>
      <c r="AC15" s="764" t="str">
        <f t="shared" ref="AC15:AC78" si="5">IF(AB15="No hay ejecución","NA",IF(AB15&gt;=90%,"De acuerdo con lo programado",IF(AB15&gt;=50%,"Atraso Leve",IF(AB15&lt;=49.99%,"En riesgo en cumplimiento"))))</f>
        <v>De acuerdo con lo programado</v>
      </c>
      <c r="AD15" s="765"/>
      <c r="AE15" s="576">
        <v>185</v>
      </c>
      <c r="AF15" s="551">
        <f t="shared" ref="AF15:AF78" si="6">IF(AE15="","No hay ejecución",IF(AND(M15=0),"No hay Programación", AE15/M15))</f>
        <v>0.33636363636363636</v>
      </c>
      <c r="AG15" s="764" t="str">
        <f t="shared" ref="AG15:AG78" si="7">IF(AF15="No hay ejecución","NA",IF(AF15&gt;=90%,"De acuerdo con lo programado",IF(AF15&gt;=50%,"Atraso Leve",IF(AF15&lt;=49.99%,"En riesgo en cumplimiento"))))</f>
        <v>En riesgo en cumplimiento</v>
      </c>
      <c r="AH15" s="856"/>
      <c r="AI15" s="762">
        <f t="shared" ref="AI15:AI78" si="8">AE15+AA15+W15+S15</f>
        <v>520</v>
      </c>
      <c r="AJ15" s="554">
        <f t="shared" ref="AJ15:AJ78" si="9">IF(AI15="","No hay ejecución",IF(AND(O15=0),"No hay Programación", AI15/O15))</f>
        <v>0.94545454545454544</v>
      </c>
      <c r="AK15" s="764" t="str">
        <f t="shared" ref="AK15:AK79" si="10">IF(AJ15="No hay ejecución","NA",IF(AJ15&gt;=90%,"De acuerdo con lo programado",IF(AJ15&gt;=50%,"Atraso Leve",IF(AJ15&lt;=49.99%,"En riesgo en cumplimiento"))))</f>
        <v>De acuerdo con lo programado</v>
      </c>
      <c r="AL15" s="856"/>
    </row>
    <row r="16" spans="1:38" s="610" customFormat="1" ht="50.4" customHeight="1" thickTop="1" thickBot="1">
      <c r="A16" s="1118">
        <f>A15+1</f>
        <v>2</v>
      </c>
      <c r="B16" s="1119">
        <v>13</v>
      </c>
      <c r="C16" s="1119" t="s">
        <v>2659</v>
      </c>
      <c r="D16" s="1119">
        <v>0</v>
      </c>
      <c r="E16" s="1119" t="s">
        <v>224</v>
      </c>
      <c r="F16" s="1125" t="s">
        <v>2196</v>
      </c>
      <c r="G16" s="1126" t="s">
        <v>2664</v>
      </c>
      <c r="H16" s="1126" t="s">
        <v>215</v>
      </c>
      <c r="I16" s="1099">
        <v>187</v>
      </c>
      <c r="J16" s="1099">
        <v>187</v>
      </c>
      <c r="K16" s="268">
        <f t="shared" ref="K16:K79" si="11">I16+J16</f>
        <v>374</v>
      </c>
      <c r="L16" s="1099">
        <v>88</v>
      </c>
      <c r="M16" s="1099">
        <v>88</v>
      </c>
      <c r="N16" s="268">
        <f t="shared" ref="N16:N79" si="12">L16+M16</f>
        <v>176</v>
      </c>
      <c r="O16" s="268">
        <f t="shared" ref="O16:O79" si="13">N16+K16</f>
        <v>550</v>
      </c>
      <c r="P16" s="579"/>
      <c r="Q16" s="1124" t="s">
        <v>2665</v>
      </c>
      <c r="R16" s="1124" t="s">
        <v>2666</v>
      </c>
      <c r="S16" s="1099">
        <v>187</v>
      </c>
      <c r="T16" s="551">
        <f t="shared" si="0"/>
        <v>1</v>
      </c>
      <c r="U16" s="764" t="str">
        <f t="shared" si="1"/>
        <v>De acuerdo con lo programado</v>
      </c>
      <c r="V16" s="1124"/>
      <c r="W16" s="552">
        <v>187</v>
      </c>
      <c r="X16" s="551">
        <f t="shared" si="2"/>
        <v>1</v>
      </c>
      <c r="Y16" s="764" t="str">
        <f t="shared" si="3"/>
        <v>De acuerdo con lo programado</v>
      </c>
      <c r="Z16" s="765"/>
      <c r="AA16" s="553">
        <v>168</v>
      </c>
      <c r="AB16" s="551">
        <f t="shared" si="4"/>
        <v>1.9090909090909092</v>
      </c>
      <c r="AC16" s="764" t="str">
        <f t="shared" si="5"/>
        <v>De acuerdo con lo programado</v>
      </c>
      <c r="AD16" s="765" t="s">
        <v>2667</v>
      </c>
      <c r="AE16" s="576">
        <v>10</v>
      </c>
      <c r="AF16" s="551">
        <f t="shared" si="6"/>
        <v>0.11363636363636363</v>
      </c>
      <c r="AG16" s="764" t="str">
        <f t="shared" si="7"/>
        <v>En riesgo en cumplimiento</v>
      </c>
      <c r="AH16" s="856"/>
      <c r="AI16" s="762">
        <f t="shared" si="8"/>
        <v>552</v>
      </c>
      <c r="AJ16" s="554">
        <f t="shared" si="9"/>
        <v>1.0036363636363637</v>
      </c>
      <c r="AK16" s="764" t="str">
        <f t="shared" si="10"/>
        <v>De acuerdo con lo programado</v>
      </c>
      <c r="AL16" s="856"/>
    </row>
    <row r="17" spans="1:39" s="610" customFormat="1" ht="50.4" customHeight="1" thickTop="1" thickBot="1">
      <c r="A17" s="1118">
        <f t="shared" ref="A17:A72" si="14">A16+1</f>
        <v>3</v>
      </c>
      <c r="B17" s="1119">
        <v>13</v>
      </c>
      <c r="C17" s="1119" t="s">
        <v>2659</v>
      </c>
      <c r="D17" s="1119">
        <v>0</v>
      </c>
      <c r="E17" s="1119" t="s">
        <v>224</v>
      </c>
      <c r="F17" s="1125" t="s">
        <v>2411</v>
      </c>
      <c r="G17" s="1126" t="s">
        <v>187</v>
      </c>
      <c r="H17" s="1126" t="s">
        <v>2668</v>
      </c>
      <c r="I17" s="1099">
        <v>125</v>
      </c>
      <c r="J17" s="1099">
        <v>135</v>
      </c>
      <c r="K17" s="268">
        <f t="shared" si="11"/>
        <v>260</v>
      </c>
      <c r="L17" s="1099">
        <v>135</v>
      </c>
      <c r="M17" s="1099">
        <v>85</v>
      </c>
      <c r="N17" s="268">
        <f t="shared" si="12"/>
        <v>220</v>
      </c>
      <c r="O17" s="268">
        <f t="shared" si="13"/>
        <v>480</v>
      </c>
      <c r="P17" s="579"/>
      <c r="Q17" s="1124" t="s">
        <v>2665</v>
      </c>
      <c r="R17" s="1124" t="s">
        <v>1927</v>
      </c>
      <c r="S17" s="1099">
        <v>125</v>
      </c>
      <c r="T17" s="551">
        <f t="shared" si="0"/>
        <v>1</v>
      </c>
      <c r="U17" s="764" t="str">
        <f t="shared" si="1"/>
        <v>De acuerdo con lo programado</v>
      </c>
      <c r="V17" s="1124"/>
      <c r="W17" s="552">
        <v>135</v>
      </c>
      <c r="X17" s="551">
        <f t="shared" si="2"/>
        <v>1</v>
      </c>
      <c r="Y17" s="764" t="str">
        <f t="shared" si="3"/>
        <v>De acuerdo con lo programado</v>
      </c>
      <c r="Z17" s="765"/>
      <c r="AA17" s="553">
        <v>140</v>
      </c>
      <c r="AB17" s="551">
        <f t="shared" si="4"/>
        <v>1.037037037037037</v>
      </c>
      <c r="AC17" s="764" t="str">
        <f t="shared" si="5"/>
        <v>De acuerdo con lo programado</v>
      </c>
      <c r="AD17" s="765"/>
      <c r="AE17" s="576">
        <v>80</v>
      </c>
      <c r="AF17" s="551">
        <f t="shared" si="6"/>
        <v>0.94117647058823528</v>
      </c>
      <c r="AG17" s="764" t="str">
        <f t="shared" si="7"/>
        <v>De acuerdo con lo programado</v>
      </c>
      <c r="AH17" s="856"/>
      <c r="AI17" s="762">
        <f t="shared" si="8"/>
        <v>480</v>
      </c>
      <c r="AJ17" s="554">
        <f t="shared" si="9"/>
        <v>1</v>
      </c>
      <c r="AK17" s="764" t="str">
        <f t="shared" si="10"/>
        <v>De acuerdo con lo programado</v>
      </c>
      <c r="AL17" s="856"/>
    </row>
    <row r="18" spans="1:39" s="610" customFormat="1" ht="50.4" customHeight="1" thickTop="1" thickBot="1">
      <c r="A18" s="1118">
        <f t="shared" si="14"/>
        <v>4</v>
      </c>
      <c r="B18" s="1119">
        <v>13</v>
      </c>
      <c r="C18" s="1119" t="s">
        <v>2659</v>
      </c>
      <c r="D18" s="1119">
        <v>0</v>
      </c>
      <c r="E18" s="1119" t="s">
        <v>224</v>
      </c>
      <c r="F18" s="1125" t="s">
        <v>2411</v>
      </c>
      <c r="G18" s="1126" t="s">
        <v>2669</v>
      </c>
      <c r="H18" s="1126" t="s">
        <v>207</v>
      </c>
      <c r="I18" s="552">
        <v>0</v>
      </c>
      <c r="J18" s="552">
        <v>0</v>
      </c>
      <c r="K18" s="268">
        <f t="shared" si="11"/>
        <v>0</v>
      </c>
      <c r="L18" s="552">
        <v>0</v>
      </c>
      <c r="M18" s="1099">
        <v>60</v>
      </c>
      <c r="N18" s="268">
        <f t="shared" si="12"/>
        <v>60</v>
      </c>
      <c r="O18" s="268">
        <f t="shared" si="13"/>
        <v>60</v>
      </c>
      <c r="P18" s="579"/>
      <c r="Q18" s="1124" t="s">
        <v>2665</v>
      </c>
      <c r="R18" s="1124" t="s">
        <v>1927</v>
      </c>
      <c r="S18" s="552">
        <v>0</v>
      </c>
      <c r="T18" s="551" t="str">
        <f t="shared" si="0"/>
        <v>No hay Programación</v>
      </c>
      <c r="U18" s="764" t="str">
        <f t="shared" si="1"/>
        <v>De acuerdo con lo programado</v>
      </c>
      <c r="V18" s="1124"/>
      <c r="W18" s="552">
        <v>0</v>
      </c>
      <c r="X18" s="551" t="str">
        <f t="shared" si="2"/>
        <v>No hay Programación</v>
      </c>
      <c r="Y18" s="764" t="str">
        <f t="shared" si="3"/>
        <v>De acuerdo con lo programado</v>
      </c>
      <c r="Z18" s="765"/>
      <c r="AA18" s="552">
        <v>35</v>
      </c>
      <c r="AB18" s="551" t="str">
        <f t="shared" si="4"/>
        <v>No hay Programación</v>
      </c>
      <c r="AC18" s="764" t="str">
        <f t="shared" si="5"/>
        <v>De acuerdo con lo programado</v>
      </c>
      <c r="AD18" s="765"/>
      <c r="AE18" s="576">
        <v>25</v>
      </c>
      <c r="AF18" s="551">
        <f t="shared" si="6"/>
        <v>0.41666666666666669</v>
      </c>
      <c r="AG18" s="764" t="str">
        <f t="shared" si="7"/>
        <v>En riesgo en cumplimiento</v>
      </c>
      <c r="AH18" s="856"/>
      <c r="AI18" s="762">
        <f t="shared" si="8"/>
        <v>60</v>
      </c>
      <c r="AJ18" s="554">
        <f t="shared" si="9"/>
        <v>1</v>
      </c>
      <c r="AK18" s="764" t="str">
        <f t="shared" si="10"/>
        <v>De acuerdo con lo programado</v>
      </c>
      <c r="AL18" s="856"/>
    </row>
    <row r="19" spans="1:39" s="610" customFormat="1" ht="50.4" customHeight="1" thickTop="1" thickBot="1">
      <c r="A19" s="1118">
        <f t="shared" si="14"/>
        <v>5</v>
      </c>
      <c r="B19" s="1119">
        <v>13</v>
      </c>
      <c r="C19" s="1119" t="s">
        <v>2659</v>
      </c>
      <c r="D19" s="1119">
        <v>0</v>
      </c>
      <c r="E19" s="1119" t="s">
        <v>224</v>
      </c>
      <c r="F19" s="1125" t="s">
        <v>2411</v>
      </c>
      <c r="G19" s="1126" t="s">
        <v>2670</v>
      </c>
      <c r="H19" s="1126" t="s">
        <v>2671</v>
      </c>
      <c r="I19" s="552">
        <v>0</v>
      </c>
      <c r="J19" s="552">
        <v>0</v>
      </c>
      <c r="K19" s="268">
        <f t="shared" si="11"/>
        <v>0</v>
      </c>
      <c r="L19" s="552">
        <v>0</v>
      </c>
      <c r="M19" s="1099">
        <v>8</v>
      </c>
      <c r="N19" s="268">
        <f t="shared" si="12"/>
        <v>8</v>
      </c>
      <c r="O19" s="268">
        <f t="shared" si="13"/>
        <v>8</v>
      </c>
      <c r="P19" s="579"/>
      <c r="Q19" s="1124" t="s">
        <v>2665</v>
      </c>
      <c r="R19" s="1125" t="s">
        <v>2672</v>
      </c>
      <c r="S19" s="552">
        <v>0</v>
      </c>
      <c r="T19" s="551" t="str">
        <f t="shared" si="0"/>
        <v>No hay Programación</v>
      </c>
      <c r="U19" s="764" t="str">
        <f t="shared" si="1"/>
        <v>De acuerdo con lo programado</v>
      </c>
      <c r="V19" s="1124"/>
      <c r="W19" s="552">
        <v>0</v>
      </c>
      <c r="X19" s="551" t="str">
        <f t="shared" si="2"/>
        <v>No hay Programación</v>
      </c>
      <c r="Y19" s="764" t="str">
        <f t="shared" si="3"/>
        <v>De acuerdo con lo programado</v>
      </c>
      <c r="Z19" s="765"/>
      <c r="AA19" s="552">
        <v>4</v>
      </c>
      <c r="AB19" s="551" t="str">
        <f t="shared" si="4"/>
        <v>No hay Programación</v>
      </c>
      <c r="AC19" s="764" t="str">
        <f t="shared" si="5"/>
        <v>De acuerdo con lo programado</v>
      </c>
      <c r="AD19" s="765"/>
      <c r="AE19" s="576">
        <v>4</v>
      </c>
      <c r="AF19" s="551">
        <f t="shared" si="6"/>
        <v>0.5</v>
      </c>
      <c r="AG19" s="764" t="str">
        <f t="shared" si="7"/>
        <v>Atraso Leve</v>
      </c>
      <c r="AH19" s="856"/>
      <c r="AI19" s="762">
        <f t="shared" si="8"/>
        <v>8</v>
      </c>
      <c r="AJ19" s="554">
        <f t="shared" si="9"/>
        <v>1</v>
      </c>
      <c r="AK19" s="764" t="str">
        <f t="shared" si="10"/>
        <v>De acuerdo con lo programado</v>
      </c>
      <c r="AL19" s="856"/>
    </row>
    <row r="20" spans="1:39" s="610" customFormat="1" ht="50.4" customHeight="1" thickTop="1" thickBot="1">
      <c r="A20" s="1118">
        <f t="shared" si="14"/>
        <v>6</v>
      </c>
      <c r="B20" s="1119">
        <v>13</v>
      </c>
      <c r="C20" s="1119" t="s">
        <v>2659</v>
      </c>
      <c r="D20" s="1119">
        <v>0</v>
      </c>
      <c r="E20" s="1119" t="s">
        <v>224</v>
      </c>
      <c r="F20" s="1127" t="s">
        <v>2673</v>
      </c>
      <c r="G20" s="1126" t="s">
        <v>2669</v>
      </c>
      <c r="H20" s="1126" t="s">
        <v>207</v>
      </c>
      <c r="I20" s="1099">
        <v>10</v>
      </c>
      <c r="J20" s="1099">
        <v>10</v>
      </c>
      <c r="K20" s="268">
        <f t="shared" si="11"/>
        <v>20</v>
      </c>
      <c r="L20" s="1099">
        <v>5</v>
      </c>
      <c r="M20" s="1099">
        <v>5</v>
      </c>
      <c r="N20" s="268">
        <f t="shared" si="12"/>
        <v>10</v>
      </c>
      <c r="O20" s="268">
        <f t="shared" si="13"/>
        <v>30</v>
      </c>
      <c r="P20" s="579"/>
      <c r="Q20" s="1124" t="s">
        <v>2665</v>
      </c>
      <c r="R20" s="1125" t="s">
        <v>2672</v>
      </c>
      <c r="S20" s="1099">
        <v>10</v>
      </c>
      <c r="T20" s="551">
        <f t="shared" si="0"/>
        <v>1</v>
      </c>
      <c r="U20" s="764" t="str">
        <f t="shared" si="1"/>
        <v>De acuerdo con lo programado</v>
      </c>
      <c r="V20" s="1124"/>
      <c r="W20" s="552">
        <v>10</v>
      </c>
      <c r="X20" s="551">
        <f t="shared" si="2"/>
        <v>1</v>
      </c>
      <c r="Y20" s="764" t="str">
        <f t="shared" si="3"/>
        <v>De acuerdo con lo programado</v>
      </c>
      <c r="Z20" s="765"/>
      <c r="AA20" s="553">
        <v>10</v>
      </c>
      <c r="AB20" s="551">
        <f t="shared" si="4"/>
        <v>2</v>
      </c>
      <c r="AC20" s="764" t="str">
        <f t="shared" si="5"/>
        <v>De acuerdo con lo programado</v>
      </c>
      <c r="AD20" s="765"/>
      <c r="AE20" s="576">
        <v>0</v>
      </c>
      <c r="AF20" s="551">
        <f t="shared" si="6"/>
        <v>0</v>
      </c>
      <c r="AG20" s="764" t="str">
        <f t="shared" si="7"/>
        <v>En riesgo en cumplimiento</v>
      </c>
      <c r="AH20" s="856"/>
      <c r="AI20" s="762">
        <f t="shared" si="8"/>
        <v>30</v>
      </c>
      <c r="AJ20" s="554">
        <f t="shared" si="9"/>
        <v>1</v>
      </c>
      <c r="AK20" s="764" t="str">
        <f t="shared" si="10"/>
        <v>De acuerdo con lo programado</v>
      </c>
      <c r="AL20" s="856"/>
      <c r="AM20" s="610">
        <v>987</v>
      </c>
    </row>
    <row r="21" spans="1:39" ht="50.4" customHeight="1" thickTop="1" thickBot="1">
      <c r="A21" s="1118">
        <f t="shared" si="14"/>
        <v>7</v>
      </c>
      <c r="B21" s="1119">
        <v>13</v>
      </c>
      <c r="C21" s="1119" t="s">
        <v>2659</v>
      </c>
      <c r="D21" s="1119">
        <v>0</v>
      </c>
      <c r="E21" s="1119" t="s">
        <v>225</v>
      </c>
      <c r="F21" s="1120" t="s">
        <v>2674</v>
      </c>
      <c r="G21" s="1128" t="s">
        <v>175</v>
      </c>
      <c r="H21" s="1122" t="s">
        <v>215</v>
      </c>
      <c r="I21" s="552">
        <v>0</v>
      </c>
      <c r="J21" s="552">
        <v>0</v>
      </c>
      <c r="K21" s="268">
        <f t="shared" si="11"/>
        <v>0</v>
      </c>
      <c r="L21" s="552">
        <v>0</v>
      </c>
      <c r="M21" s="1099">
        <v>10</v>
      </c>
      <c r="N21" s="268">
        <f t="shared" si="12"/>
        <v>10</v>
      </c>
      <c r="O21" s="268">
        <v>10</v>
      </c>
      <c r="P21" s="579"/>
      <c r="Q21" s="1124" t="s">
        <v>2675</v>
      </c>
      <c r="R21" s="1124" t="s">
        <v>2676</v>
      </c>
      <c r="S21" s="552">
        <v>0</v>
      </c>
      <c r="T21" s="551" t="str">
        <f t="shared" si="0"/>
        <v>No hay Programación</v>
      </c>
      <c r="U21" s="764" t="str">
        <f t="shared" si="1"/>
        <v>De acuerdo con lo programado</v>
      </c>
      <c r="V21" s="1124"/>
      <c r="W21" s="552">
        <v>5</v>
      </c>
      <c r="X21" s="551" t="str">
        <f t="shared" si="2"/>
        <v>No hay Programación</v>
      </c>
      <c r="Y21" s="764" t="str">
        <f t="shared" si="3"/>
        <v>De acuerdo con lo programado</v>
      </c>
      <c r="Z21" s="765"/>
      <c r="AA21" s="553">
        <v>0</v>
      </c>
      <c r="AB21" s="551" t="str">
        <f t="shared" si="4"/>
        <v>No hay Programación</v>
      </c>
      <c r="AC21" s="764" t="str">
        <f t="shared" si="5"/>
        <v>De acuerdo con lo programado</v>
      </c>
      <c r="AD21" s="765"/>
      <c r="AE21" s="576">
        <v>11</v>
      </c>
      <c r="AF21" s="551">
        <f t="shared" si="6"/>
        <v>1.1000000000000001</v>
      </c>
      <c r="AG21" s="764" t="str">
        <f t="shared" si="7"/>
        <v>De acuerdo con lo programado</v>
      </c>
      <c r="AH21" s="856"/>
      <c r="AI21" s="762">
        <f t="shared" si="8"/>
        <v>16</v>
      </c>
      <c r="AJ21" s="554">
        <f t="shared" si="9"/>
        <v>1.6</v>
      </c>
      <c r="AK21" s="764" t="str">
        <f t="shared" si="10"/>
        <v>De acuerdo con lo programado</v>
      </c>
      <c r="AL21" s="1082"/>
      <c r="AM21" s="509" t="s">
        <v>2677</v>
      </c>
    </row>
    <row r="22" spans="1:39" ht="50.4" customHeight="1" thickTop="1" thickBot="1">
      <c r="A22" s="1118">
        <f t="shared" si="14"/>
        <v>8</v>
      </c>
      <c r="B22" s="1119">
        <v>13</v>
      </c>
      <c r="C22" s="1119" t="s">
        <v>2659</v>
      </c>
      <c r="D22" s="1119">
        <v>0</v>
      </c>
      <c r="E22" s="1119" t="s">
        <v>225</v>
      </c>
      <c r="F22" s="1125" t="s">
        <v>2678</v>
      </c>
      <c r="G22" s="1126" t="s">
        <v>2664</v>
      </c>
      <c r="H22" s="1126" t="s">
        <v>215</v>
      </c>
      <c r="I22" s="1099">
        <v>5</v>
      </c>
      <c r="J22" s="1099">
        <v>5</v>
      </c>
      <c r="K22" s="268">
        <f t="shared" si="11"/>
        <v>10</v>
      </c>
      <c r="L22" s="552">
        <v>0</v>
      </c>
      <c r="M22" s="552">
        <v>0</v>
      </c>
      <c r="N22" s="268">
        <f t="shared" si="12"/>
        <v>0</v>
      </c>
      <c r="O22" s="268">
        <f t="shared" si="13"/>
        <v>10</v>
      </c>
      <c r="P22" s="579"/>
      <c r="Q22" s="1124" t="s">
        <v>2679</v>
      </c>
      <c r="R22" s="1124" t="s">
        <v>1927</v>
      </c>
      <c r="S22" s="1099">
        <v>5</v>
      </c>
      <c r="T22" s="551">
        <f t="shared" si="0"/>
        <v>1</v>
      </c>
      <c r="U22" s="764" t="str">
        <f t="shared" si="1"/>
        <v>De acuerdo con lo programado</v>
      </c>
      <c r="V22" s="1124"/>
      <c r="W22" s="552">
        <v>5</v>
      </c>
      <c r="X22" s="551">
        <f t="shared" si="2"/>
        <v>1</v>
      </c>
      <c r="Y22" s="764" t="str">
        <f t="shared" si="3"/>
        <v>De acuerdo con lo programado</v>
      </c>
      <c r="Z22" s="765" t="s">
        <v>2680</v>
      </c>
      <c r="AA22" s="553">
        <v>0</v>
      </c>
      <c r="AB22" s="551" t="str">
        <f t="shared" si="4"/>
        <v>No hay Programación</v>
      </c>
      <c r="AC22" s="764" t="str">
        <f t="shared" si="5"/>
        <v>De acuerdo con lo programado</v>
      </c>
      <c r="AD22" s="765"/>
      <c r="AE22" s="576">
        <v>0</v>
      </c>
      <c r="AF22" s="551" t="str">
        <f t="shared" si="6"/>
        <v>No hay Programación</v>
      </c>
      <c r="AG22" s="764" t="str">
        <f t="shared" si="7"/>
        <v>De acuerdo con lo programado</v>
      </c>
      <c r="AH22" s="856"/>
      <c r="AI22" s="762">
        <f t="shared" si="8"/>
        <v>10</v>
      </c>
      <c r="AJ22" s="554">
        <f t="shared" si="9"/>
        <v>1</v>
      </c>
      <c r="AK22" s="764" t="str">
        <f t="shared" si="10"/>
        <v>De acuerdo con lo programado</v>
      </c>
      <c r="AL22" s="856"/>
    </row>
    <row r="23" spans="1:39" ht="50.4" customHeight="1" thickTop="1" thickBot="1">
      <c r="A23" s="1118">
        <f t="shared" si="14"/>
        <v>9</v>
      </c>
      <c r="B23" s="1119">
        <v>13</v>
      </c>
      <c r="C23" s="1119" t="s">
        <v>2681</v>
      </c>
      <c r="D23" s="1119">
        <v>0</v>
      </c>
      <c r="E23" s="1119" t="s">
        <v>225</v>
      </c>
      <c r="F23" s="1125" t="s">
        <v>2673</v>
      </c>
      <c r="G23" s="1126" t="s">
        <v>2669</v>
      </c>
      <c r="H23" s="1129" t="s">
        <v>207</v>
      </c>
      <c r="I23" s="552">
        <v>0</v>
      </c>
      <c r="J23" s="1099">
        <v>1</v>
      </c>
      <c r="K23" s="268">
        <f t="shared" si="11"/>
        <v>1</v>
      </c>
      <c r="L23" s="1099">
        <v>1</v>
      </c>
      <c r="M23" s="552">
        <v>0</v>
      </c>
      <c r="N23" s="268">
        <f t="shared" si="12"/>
        <v>1</v>
      </c>
      <c r="O23" s="268">
        <f t="shared" si="13"/>
        <v>2</v>
      </c>
      <c r="P23" s="579"/>
      <c r="Q23" s="1124" t="s">
        <v>2682</v>
      </c>
      <c r="R23" s="1124" t="s">
        <v>2682</v>
      </c>
      <c r="S23" s="552">
        <v>0</v>
      </c>
      <c r="T23" s="551" t="str">
        <f t="shared" si="0"/>
        <v>No hay Programación</v>
      </c>
      <c r="U23" s="764" t="str">
        <f t="shared" si="1"/>
        <v>De acuerdo con lo programado</v>
      </c>
      <c r="V23" s="1124"/>
      <c r="W23" s="552">
        <v>1</v>
      </c>
      <c r="X23" s="551">
        <f t="shared" si="2"/>
        <v>1</v>
      </c>
      <c r="Y23" s="764" t="str">
        <f t="shared" si="3"/>
        <v>De acuerdo con lo programado</v>
      </c>
      <c r="Z23" s="765"/>
      <c r="AA23" s="553">
        <v>1</v>
      </c>
      <c r="AB23" s="551">
        <f t="shared" si="4"/>
        <v>1</v>
      </c>
      <c r="AC23" s="764" t="str">
        <f t="shared" si="5"/>
        <v>De acuerdo con lo programado</v>
      </c>
      <c r="AD23" s="765"/>
      <c r="AE23" s="576">
        <v>0</v>
      </c>
      <c r="AF23" s="551" t="str">
        <f t="shared" si="6"/>
        <v>No hay Programación</v>
      </c>
      <c r="AG23" s="764" t="str">
        <f t="shared" si="7"/>
        <v>De acuerdo con lo programado</v>
      </c>
      <c r="AH23" s="856"/>
      <c r="AI23" s="762">
        <f t="shared" si="8"/>
        <v>2</v>
      </c>
      <c r="AJ23" s="554">
        <f t="shared" si="9"/>
        <v>1</v>
      </c>
      <c r="AK23" s="764" t="str">
        <f t="shared" si="10"/>
        <v>De acuerdo con lo programado</v>
      </c>
      <c r="AL23" s="856"/>
    </row>
    <row r="24" spans="1:39" ht="50.4" customHeight="1" thickTop="1" thickBot="1">
      <c r="A24" s="1118">
        <f t="shared" si="14"/>
        <v>10</v>
      </c>
      <c r="B24" s="1119">
        <v>13</v>
      </c>
      <c r="C24" s="1119" t="s">
        <v>2681</v>
      </c>
      <c r="D24" s="1119">
        <v>0</v>
      </c>
      <c r="E24" s="1119" t="s">
        <v>225</v>
      </c>
      <c r="F24" s="1127" t="s">
        <v>2683</v>
      </c>
      <c r="G24" s="1126" t="s">
        <v>2669</v>
      </c>
      <c r="H24" s="1129" t="s">
        <v>207</v>
      </c>
      <c r="I24" s="552">
        <v>0</v>
      </c>
      <c r="J24" s="1099">
        <v>1</v>
      </c>
      <c r="K24" s="268">
        <f t="shared" si="11"/>
        <v>1</v>
      </c>
      <c r="L24" s="1099">
        <v>1</v>
      </c>
      <c r="M24" s="552">
        <v>0</v>
      </c>
      <c r="N24" s="268">
        <f t="shared" si="12"/>
        <v>1</v>
      </c>
      <c r="O24" s="268">
        <f t="shared" si="13"/>
        <v>2</v>
      </c>
      <c r="P24" s="579"/>
      <c r="Q24" s="1124" t="s">
        <v>2682</v>
      </c>
      <c r="R24" s="1124" t="s">
        <v>2684</v>
      </c>
      <c r="S24" s="552">
        <v>0</v>
      </c>
      <c r="T24" s="551" t="str">
        <f t="shared" si="0"/>
        <v>No hay Programación</v>
      </c>
      <c r="U24" s="764" t="str">
        <f t="shared" si="1"/>
        <v>De acuerdo con lo programado</v>
      </c>
      <c r="V24" s="1124"/>
      <c r="W24" s="552">
        <v>1</v>
      </c>
      <c r="X24" s="551">
        <f t="shared" si="2"/>
        <v>1</v>
      </c>
      <c r="Y24" s="764" t="str">
        <f t="shared" si="3"/>
        <v>De acuerdo con lo programado</v>
      </c>
      <c r="Z24" s="765"/>
      <c r="AA24" s="553">
        <v>0</v>
      </c>
      <c r="AB24" s="551">
        <f t="shared" si="4"/>
        <v>0</v>
      </c>
      <c r="AC24" s="764" t="str">
        <f t="shared" si="5"/>
        <v>En riesgo en cumplimiento</v>
      </c>
      <c r="AD24" s="765"/>
      <c r="AE24" s="576">
        <v>1</v>
      </c>
      <c r="AF24" s="551" t="str">
        <f t="shared" si="6"/>
        <v>No hay Programación</v>
      </c>
      <c r="AG24" s="764" t="str">
        <f t="shared" si="7"/>
        <v>De acuerdo con lo programado</v>
      </c>
      <c r="AH24" s="856"/>
      <c r="AI24" s="762">
        <f t="shared" si="8"/>
        <v>2</v>
      </c>
      <c r="AJ24" s="554">
        <f t="shared" si="9"/>
        <v>1</v>
      </c>
      <c r="AK24" s="764" t="str">
        <f t="shared" si="10"/>
        <v>De acuerdo con lo programado</v>
      </c>
      <c r="AL24" s="856"/>
      <c r="AM24" s="509" t="s">
        <v>2685</v>
      </c>
    </row>
    <row r="25" spans="1:39" ht="50.4" customHeight="1" thickTop="1" thickBot="1">
      <c r="A25" s="1118">
        <f t="shared" si="14"/>
        <v>11</v>
      </c>
      <c r="B25" s="1119">
        <v>13</v>
      </c>
      <c r="C25" s="1119" t="s">
        <v>2659</v>
      </c>
      <c r="D25" s="1119">
        <v>0</v>
      </c>
      <c r="E25" s="1119" t="s">
        <v>225</v>
      </c>
      <c r="F25" s="1127" t="s">
        <v>2683</v>
      </c>
      <c r="G25" s="1130" t="s">
        <v>2686</v>
      </c>
      <c r="H25" s="1129" t="s">
        <v>207</v>
      </c>
      <c r="I25" s="1099">
        <v>9</v>
      </c>
      <c r="J25" s="1099">
        <v>11</v>
      </c>
      <c r="K25" s="268">
        <f t="shared" si="11"/>
        <v>20</v>
      </c>
      <c r="L25" s="1099">
        <v>11</v>
      </c>
      <c r="M25" s="1099">
        <v>3</v>
      </c>
      <c r="N25" s="268">
        <f t="shared" si="12"/>
        <v>14</v>
      </c>
      <c r="O25" s="268">
        <f t="shared" si="13"/>
        <v>34</v>
      </c>
      <c r="P25" s="579"/>
      <c r="Q25" s="1124" t="s">
        <v>2675</v>
      </c>
      <c r="R25" s="1124" t="s">
        <v>1927</v>
      </c>
      <c r="S25" s="1131">
        <v>5</v>
      </c>
      <c r="T25" s="551">
        <f t="shared" si="0"/>
        <v>0.55555555555555558</v>
      </c>
      <c r="U25" s="764" t="str">
        <f t="shared" si="1"/>
        <v>Atraso Leve</v>
      </c>
      <c r="V25" s="1124"/>
      <c r="W25" s="552">
        <v>11</v>
      </c>
      <c r="X25" s="551">
        <f t="shared" si="2"/>
        <v>1</v>
      </c>
      <c r="Y25" s="764" t="str">
        <f t="shared" si="3"/>
        <v>De acuerdo con lo programado</v>
      </c>
      <c r="Z25" s="765"/>
      <c r="AA25" s="553">
        <v>15</v>
      </c>
      <c r="AB25" s="551">
        <f t="shared" si="4"/>
        <v>1.3636363636363635</v>
      </c>
      <c r="AC25" s="764" t="str">
        <f t="shared" si="5"/>
        <v>De acuerdo con lo programado</v>
      </c>
      <c r="AD25" s="765" t="s">
        <v>2687</v>
      </c>
      <c r="AE25" s="576">
        <v>3</v>
      </c>
      <c r="AF25" s="551">
        <f t="shared" si="6"/>
        <v>1</v>
      </c>
      <c r="AG25" s="764" t="str">
        <f t="shared" si="7"/>
        <v>De acuerdo con lo programado</v>
      </c>
      <c r="AH25" s="856"/>
      <c r="AI25" s="762">
        <f t="shared" si="8"/>
        <v>34</v>
      </c>
      <c r="AJ25" s="554">
        <f t="shared" si="9"/>
        <v>1</v>
      </c>
      <c r="AK25" s="764" t="str">
        <f t="shared" si="10"/>
        <v>De acuerdo con lo programado</v>
      </c>
      <c r="AL25" s="856"/>
    </row>
    <row r="26" spans="1:39" ht="50.4" customHeight="1" thickTop="1" thickBot="1">
      <c r="A26" s="1118">
        <f t="shared" si="14"/>
        <v>12</v>
      </c>
      <c r="B26" s="1119">
        <v>13</v>
      </c>
      <c r="C26" s="1119" t="s">
        <v>2659</v>
      </c>
      <c r="D26" s="1119">
        <v>0</v>
      </c>
      <c r="E26" s="1119" t="s">
        <v>227</v>
      </c>
      <c r="F26" s="1120" t="s">
        <v>2688</v>
      </c>
      <c r="G26" s="1128" t="s">
        <v>175</v>
      </c>
      <c r="H26" s="1122" t="s">
        <v>215</v>
      </c>
      <c r="I26" s="552">
        <v>0</v>
      </c>
      <c r="J26" s="552">
        <v>0</v>
      </c>
      <c r="K26" s="268">
        <f t="shared" si="11"/>
        <v>0</v>
      </c>
      <c r="L26" s="1099">
        <v>59</v>
      </c>
      <c r="M26" s="552">
        <v>0</v>
      </c>
      <c r="N26" s="268">
        <f t="shared" si="12"/>
        <v>59</v>
      </c>
      <c r="O26" s="268">
        <f t="shared" si="13"/>
        <v>59</v>
      </c>
      <c r="P26" s="579"/>
      <c r="Q26" s="1124" t="s">
        <v>2689</v>
      </c>
      <c r="R26" s="1124" t="s">
        <v>2676</v>
      </c>
      <c r="S26" s="552">
        <v>0</v>
      </c>
      <c r="T26" s="551" t="str">
        <f t="shared" si="0"/>
        <v>No hay Programación</v>
      </c>
      <c r="U26" s="764" t="str">
        <f t="shared" si="1"/>
        <v>De acuerdo con lo programado</v>
      </c>
      <c r="V26" s="1124"/>
      <c r="W26" s="552">
        <v>34</v>
      </c>
      <c r="X26" s="551" t="str">
        <f t="shared" si="2"/>
        <v>No hay Programación</v>
      </c>
      <c r="Y26" s="764" t="str">
        <f t="shared" si="3"/>
        <v>De acuerdo con lo programado</v>
      </c>
      <c r="Z26" s="765"/>
      <c r="AA26" s="553">
        <v>14</v>
      </c>
      <c r="AB26" s="551">
        <f t="shared" si="4"/>
        <v>0.23728813559322035</v>
      </c>
      <c r="AC26" s="764" t="str">
        <f t="shared" si="5"/>
        <v>En riesgo en cumplimiento</v>
      </c>
      <c r="AD26" s="765" t="s">
        <v>2690</v>
      </c>
      <c r="AE26" s="576">
        <v>11</v>
      </c>
      <c r="AF26" s="551" t="str">
        <f t="shared" si="6"/>
        <v>No hay Programación</v>
      </c>
      <c r="AG26" s="764" t="str">
        <f t="shared" si="7"/>
        <v>De acuerdo con lo programado</v>
      </c>
      <c r="AH26" s="856"/>
      <c r="AI26" s="762">
        <f t="shared" si="8"/>
        <v>59</v>
      </c>
      <c r="AJ26" s="554">
        <f t="shared" si="9"/>
        <v>1</v>
      </c>
      <c r="AK26" s="764" t="str">
        <f t="shared" si="10"/>
        <v>De acuerdo con lo programado</v>
      </c>
      <c r="AL26" s="856"/>
    </row>
    <row r="27" spans="1:39" ht="50.4" customHeight="1" thickTop="1" thickBot="1">
      <c r="A27" s="1118">
        <f t="shared" si="14"/>
        <v>13</v>
      </c>
      <c r="B27" s="1119">
        <v>13</v>
      </c>
      <c r="C27" s="1119" t="s">
        <v>2659</v>
      </c>
      <c r="D27" s="1119">
        <v>0</v>
      </c>
      <c r="E27" s="1119" t="s">
        <v>227</v>
      </c>
      <c r="F27" s="1127" t="s">
        <v>2678</v>
      </c>
      <c r="G27" s="1130" t="s">
        <v>2691</v>
      </c>
      <c r="H27" s="1130" t="s">
        <v>2692</v>
      </c>
      <c r="I27" s="1099">
        <v>29</v>
      </c>
      <c r="J27" s="1099">
        <v>30</v>
      </c>
      <c r="K27" s="268">
        <f t="shared" si="11"/>
        <v>59</v>
      </c>
      <c r="L27" s="552">
        <v>0</v>
      </c>
      <c r="M27" s="552">
        <v>0</v>
      </c>
      <c r="N27" s="268">
        <f t="shared" si="12"/>
        <v>0</v>
      </c>
      <c r="O27" s="268">
        <f t="shared" si="13"/>
        <v>59</v>
      </c>
      <c r="P27" s="579"/>
      <c r="Q27" s="1124" t="s">
        <v>2689</v>
      </c>
      <c r="R27" s="1124" t="s">
        <v>1927</v>
      </c>
      <c r="S27" s="1131">
        <v>34</v>
      </c>
      <c r="T27" s="551">
        <f t="shared" si="0"/>
        <v>1.1724137931034482</v>
      </c>
      <c r="U27" s="764" t="str">
        <f t="shared" si="1"/>
        <v>De acuerdo con lo programado</v>
      </c>
      <c r="V27" s="1124"/>
      <c r="W27" s="552">
        <v>34</v>
      </c>
      <c r="X27" s="551">
        <f t="shared" si="2"/>
        <v>1.1333333333333333</v>
      </c>
      <c r="Y27" s="764" t="str">
        <f t="shared" si="3"/>
        <v>De acuerdo con lo programado</v>
      </c>
      <c r="Z27" s="765" t="s">
        <v>2693</v>
      </c>
      <c r="AA27" s="553">
        <v>0</v>
      </c>
      <c r="AB27" s="551" t="str">
        <f t="shared" si="4"/>
        <v>No hay Programación</v>
      </c>
      <c r="AC27" s="764" t="str">
        <f t="shared" si="5"/>
        <v>De acuerdo con lo programado</v>
      </c>
      <c r="AD27" s="765"/>
      <c r="AE27" s="576">
        <v>0</v>
      </c>
      <c r="AF27" s="551" t="str">
        <f t="shared" si="6"/>
        <v>No hay Programación</v>
      </c>
      <c r="AG27" s="764" t="str">
        <f t="shared" si="7"/>
        <v>De acuerdo con lo programado</v>
      </c>
      <c r="AH27" s="856"/>
      <c r="AI27" s="762">
        <f t="shared" si="8"/>
        <v>68</v>
      </c>
      <c r="AJ27" s="554">
        <f t="shared" si="9"/>
        <v>1.152542372881356</v>
      </c>
      <c r="AK27" s="764" t="str">
        <f t="shared" si="10"/>
        <v>De acuerdo con lo programado</v>
      </c>
      <c r="AL27" s="1082"/>
    </row>
    <row r="28" spans="1:39" ht="50.4" customHeight="1" thickTop="1" thickBot="1">
      <c r="A28" s="1118">
        <f t="shared" si="14"/>
        <v>14</v>
      </c>
      <c r="B28" s="1119">
        <v>13</v>
      </c>
      <c r="C28" s="1119" t="s">
        <v>2659</v>
      </c>
      <c r="D28" s="1119">
        <v>0</v>
      </c>
      <c r="E28" s="1119" t="s">
        <v>227</v>
      </c>
      <c r="F28" s="1127" t="s">
        <v>2678</v>
      </c>
      <c r="G28" s="1130" t="s">
        <v>2694</v>
      </c>
      <c r="H28" s="1130" t="s">
        <v>2695</v>
      </c>
      <c r="I28" s="1099">
        <v>29</v>
      </c>
      <c r="J28" s="1099">
        <v>30</v>
      </c>
      <c r="K28" s="268">
        <f t="shared" si="11"/>
        <v>59</v>
      </c>
      <c r="L28" s="552">
        <v>0</v>
      </c>
      <c r="M28" s="552">
        <v>0</v>
      </c>
      <c r="N28" s="268">
        <f t="shared" si="12"/>
        <v>0</v>
      </c>
      <c r="O28" s="268">
        <f t="shared" si="13"/>
        <v>59</v>
      </c>
      <c r="P28" s="579"/>
      <c r="Q28" s="1124" t="s">
        <v>2689</v>
      </c>
      <c r="R28" s="1124" t="s">
        <v>1927</v>
      </c>
      <c r="S28" s="1131">
        <v>27</v>
      </c>
      <c r="T28" s="551">
        <f t="shared" si="0"/>
        <v>0.93103448275862066</v>
      </c>
      <c r="U28" s="764" t="str">
        <f t="shared" si="1"/>
        <v>De acuerdo con lo programado</v>
      </c>
      <c r="V28" s="1124"/>
      <c r="W28" s="552">
        <v>34</v>
      </c>
      <c r="X28" s="551">
        <f t="shared" si="2"/>
        <v>1.1333333333333333</v>
      </c>
      <c r="Y28" s="764" t="str">
        <f t="shared" si="3"/>
        <v>De acuerdo con lo programado</v>
      </c>
      <c r="Z28" s="765" t="s">
        <v>2696</v>
      </c>
      <c r="AA28" s="553">
        <v>0</v>
      </c>
      <c r="AB28" s="551" t="str">
        <f t="shared" si="4"/>
        <v>No hay Programación</v>
      </c>
      <c r="AC28" s="764" t="str">
        <f t="shared" si="5"/>
        <v>De acuerdo con lo programado</v>
      </c>
      <c r="AD28" s="765"/>
      <c r="AE28" s="576">
        <v>0</v>
      </c>
      <c r="AF28" s="551" t="str">
        <f t="shared" si="6"/>
        <v>No hay Programación</v>
      </c>
      <c r="AG28" s="764" t="str">
        <f t="shared" si="7"/>
        <v>De acuerdo con lo programado</v>
      </c>
      <c r="AH28" s="856"/>
      <c r="AI28" s="762">
        <f t="shared" si="8"/>
        <v>61</v>
      </c>
      <c r="AJ28" s="554">
        <f t="shared" si="9"/>
        <v>1.0338983050847457</v>
      </c>
      <c r="AK28" s="764" t="str">
        <f t="shared" si="10"/>
        <v>De acuerdo con lo programado</v>
      </c>
      <c r="AL28" s="1082"/>
    </row>
    <row r="29" spans="1:39" ht="50.4" customHeight="1" thickTop="1" thickBot="1">
      <c r="A29" s="1118">
        <f t="shared" si="14"/>
        <v>15</v>
      </c>
      <c r="B29" s="1119">
        <v>13</v>
      </c>
      <c r="C29" s="1119" t="s">
        <v>2659</v>
      </c>
      <c r="D29" s="1119">
        <v>0</v>
      </c>
      <c r="E29" s="1119" t="s">
        <v>227</v>
      </c>
      <c r="F29" s="1127" t="s">
        <v>2683</v>
      </c>
      <c r="G29" s="1130" t="s">
        <v>2697</v>
      </c>
      <c r="H29" s="1130" t="s">
        <v>2698</v>
      </c>
      <c r="I29" s="1099">
        <v>25</v>
      </c>
      <c r="J29" s="1099">
        <v>25</v>
      </c>
      <c r="K29" s="268">
        <f t="shared" si="11"/>
        <v>50</v>
      </c>
      <c r="L29" s="1099">
        <v>15</v>
      </c>
      <c r="M29" s="552">
        <v>0</v>
      </c>
      <c r="N29" s="268">
        <f t="shared" si="12"/>
        <v>15</v>
      </c>
      <c r="O29" s="268">
        <f t="shared" si="13"/>
        <v>65</v>
      </c>
      <c r="P29" s="579"/>
      <c r="Q29" s="1124" t="s">
        <v>2689</v>
      </c>
      <c r="R29" s="1124" t="s">
        <v>1927</v>
      </c>
      <c r="S29" s="1099">
        <v>20</v>
      </c>
      <c r="T29" s="551">
        <f t="shared" si="0"/>
        <v>0.8</v>
      </c>
      <c r="U29" s="764" t="str">
        <f t="shared" si="1"/>
        <v>Atraso Leve</v>
      </c>
      <c r="V29" s="1124"/>
      <c r="W29" s="552">
        <v>25</v>
      </c>
      <c r="X29" s="551">
        <f t="shared" si="2"/>
        <v>1</v>
      </c>
      <c r="Y29" s="764" t="str">
        <f t="shared" si="3"/>
        <v>De acuerdo con lo programado</v>
      </c>
      <c r="Z29" s="765"/>
      <c r="AA29" s="553">
        <v>15</v>
      </c>
      <c r="AB29" s="551">
        <f t="shared" si="4"/>
        <v>1</v>
      </c>
      <c r="AC29" s="764" t="str">
        <f t="shared" si="5"/>
        <v>De acuerdo con lo programado</v>
      </c>
      <c r="AD29" s="765"/>
      <c r="AE29" s="576">
        <v>5</v>
      </c>
      <c r="AF29" s="551" t="str">
        <f t="shared" si="6"/>
        <v>No hay Programación</v>
      </c>
      <c r="AG29" s="764" t="str">
        <f t="shared" si="7"/>
        <v>De acuerdo con lo programado</v>
      </c>
      <c r="AH29" s="856"/>
      <c r="AI29" s="762">
        <f t="shared" si="8"/>
        <v>65</v>
      </c>
      <c r="AJ29" s="554">
        <f t="shared" si="9"/>
        <v>1</v>
      </c>
      <c r="AK29" s="764" t="str">
        <f t="shared" si="10"/>
        <v>De acuerdo con lo programado</v>
      </c>
      <c r="AL29" s="856"/>
    </row>
    <row r="30" spans="1:39" ht="50.4" customHeight="1" thickTop="1" thickBot="1">
      <c r="A30" s="1118">
        <f t="shared" si="14"/>
        <v>16</v>
      </c>
      <c r="B30" s="1119">
        <v>13</v>
      </c>
      <c r="C30" s="1119" t="s">
        <v>2659</v>
      </c>
      <c r="D30" s="1119">
        <v>0</v>
      </c>
      <c r="E30" s="1119" t="s">
        <v>229</v>
      </c>
      <c r="F30" s="1120" t="s">
        <v>232</v>
      </c>
      <c r="G30" s="1122" t="s">
        <v>2699</v>
      </c>
      <c r="H30" s="1122" t="s">
        <v>215</v>
      </c>
      <c r="I30" s="552">
        <v>0</v>
      </c>
      <c r="J30" s="552">
        <v>0</v>
      </c>
      <c r="K30" s="268">
        <f t="shared" si="11"/>
        <v>0</v>
      </c>
      <c r="L30" s="552">
        <v>0</v>
      </c>
      <c r="M30" s="1132">
        <v>20</v>
      </c>
      <c r="N30" s="268">
        <f t="shared" si="12"/>
        <v>20</v>
      </c>
      <c r="O30" s="268">
        <f t="shared" si="13"/>
        <v>20</v>
      </c>
      <c r="P30" s="579"/>
      <c r="Q30" s="1123" t="s">
        <v>2700</v>
      </c>
      <c r="R30" s="1124" t="s">
        <v>2676</v>
      </c>
      <c r="S30" s="1099">
        <v>3</v>
      </c>
      <c r="T30" s="551" t="str">
        <f t="shared" si="0"/>
        <v>No hay Programación</v>
      </c>
      <c r="U30" s="764" t="str">
        <f t="shared" si="1"/>
        <v>De acuerdo con lo programado</v>
      </c>
      <c r="V30" s="1124"/>
      <c r="W30" s="552">
        <v>5</v>
      </c>
      <c r="X30" s="551" t="str">
        <f t="shared" si="2"/>
        <v>No hay Programación</v>
      </c>
      <c r="Y30" s="764" t="str">
        <f t="shared" si="3"/>
        <v>De acuerdo con lo programado</v>
      </c>
      <c r="Z30" s="765"/>
      <c r="AA30" s="553">
        <v>7</v>
      </c>
      <c r="AB30" s="551" t="str">
        <f t="shared" si="4"/>
        <v>No hay Programación</v>
      </c>
      <c r="AC30" s="764" t="str">
        <f t="shared" si="5"/>
        <v>De acuerdo con lo programado</v>
      </c>
      <c r="AD30" s="765"/>
      <c r="AE30" s="576">
        <v>5</v>
      </c>
      <c r="AF30" s="551">
        <f t="shared" si="6"/>
        <v>0.25</v>
      </c>
      <c r="AG30" s="764" t="str">
        <f t="shared" si="7"/>
        <v>En riesgo en cumplimiento</v>
      </c>
      <c r="AH30" s="856"/>
      <c r="AI30" s="762">
        <f t="shared" si="8"/>
        <v>20</v>
      </c>
      <c r="AJ30" s="554">
        <f t="shared" si="9"/>
        <v>1</v>
      </c>
      <c r="AK30" s="764" t="str">
        <f t="shared" si="10"/>
        <v>De acuerdo con lo programado</v>
      </c>
      <c r="AL30" s="856"/>
    </row>
    <row r="31" spans="1:39" ht="50.4" customHeight="1" thickTop="1" thickBot="1">
      <c r="A31" s="1118">
        <f t="shared" si="14"/>
        <v>17</v>
      </c>
      <c r="B31" s="1119">
        <v>13</v>
      </c>
      <c r="C31" s="1119" t="s">
        <v>2659</v>
      </c>
      <c r="D31" s="1119">
        <v>0</v>
      </c>
      <c r="E31" s="1119" t="s">
        <v>229</v>
      </c>
      <c r="F31" s="1125" t="s">
        <v>2701</v>
      </c>
      <c r="G31" s="1130" t="s">
        <v>2691</v>
      </c>
      <c r="H31" s="1130" t="s">
        <v>2692</v>
      </c>
      <c r="I31" s="1099">
        <v>10</v>
      </c>
      <c r="J31" s="1099">
        <v>10</v>
      </c>
      <c r="K31" s="268">
        <f t="shared" si="11"/>
        <v>20</v>
      </c>
      <c r="L31" s="552">
        <v>0</v>
      </c>
      <c r="M31" s="552">
        <v>0</v>
      </c>
      <c r="N31" s="268">
        <f t="shared" si="12"/>
        <v>0</v>
      </c>
      <c r="O31" s="268">
        <f t="shared" si="13"/>
        <v>20</v>
      </c>
      <c r="P31" s="579"/>
      <c r="Q31" s="1124" t="s">
        <v>2702</v>
      </c>
      <c r="R31" s="1124" t="s">
        <v>1927</v>
      </c>
      <c r="S31" s="1131">
        <v>10</v>
      </c>
      <c r="T31" s="551">
        <f t="shared" si="0"/>
        <v>1</v>
      </c>
      <c r="U31" s="764" t="str">
        <f t="shared" si="1"/>
        <v>De acuerdo con lo programado</v>
      </c>
      <c r="V31" s="1124"/>
      <c r="W31" s="552">
        <v>10</v>
      </c>
      <c r="X31" s="551">
        <f t="shared" si="2"/>
        <v>1</v>
      </c>
      <c r="Y31" s="764" t="str">
        <f t="shared" si="3"/>
        <v>De acuerdo con lo programado</v>
      </c>
      <c r="Z31" s="765"/>
      <c r="AA31" s="553">
        <v>0</v>
      </c>
      <c r="AB31" s="551" t="str">
        <f t="shared" si="4"/>
        <v>No hay Programación</v>
      </c>
      <c r="AC31" s="764" t="str">
        <f t="shared" si="5"/>
        <v>De acuerdo con lo programado</v>
      </c>
      <c r="AD31" s="765"/>
      <c r="AE31" s="576">
        <v>0</v>
      </c>
      <c r="AF31" s="551" t="str">
        <f t="shared" si="6"/>
        <v>No hay Programación</v>
      </c>
      <c r="AG31" s="764" t="str">
        <f t="shared" si="7"/>
        <v>De acuerdo con lo programado</v>
      </c>
      <c r="AH31" s="856"/>
      <c r="AI31" s="762">
        <f t="shared" si="8"/>
        <v>20</v>
      </c>
      <c r="AJ31" s="554">
        <f t="shared" si="9"/>
        <v>1</v>
      </c>
      <c r="AK31" s="764" t="str">
        <f t="shared" si="10"/>
        <v>De acuerdo con lo programado</v>
      </c>
      <c r="AL31" s="856"/>
    </row>
    <row r="32" spans="1:39" ht="50.4" customHeight="1" thickTop="1" thickBot="1">
      <c r="A32" s="1118">
        <f t="shared" si="14"/>
        <v>18</v>
      </c>
      <c r="B32" s="1119">
        <v>13</v>
      </c>
      <c r="C32" s="1119" t="s">
        <v>2659</v>
      </c>
      <c r="D32" s="1119">
        <v>0</v>
      </c>
      <c r="E32" s="1119" t="s">
        <v>229</v>
      </c>
      <c r="F32" s="1125" t="s">
        <v>2683</v>
      </c>
      <c r="G32" s="1130" t="s">
        <v>2686</v>
      </c>
      <c r="H32" s="1129" t="s">
        <v>207</v>
      </c>
      <c r="I32" s="1099">
        <v>24</v>
      </c>
      <c r="J32" s="1099">
        <v>29</v>
      </c>
      <c r="K32" s="268">
        <f t="shared" si="11"/>
        <v>53</v>
      </c>
      <c r="L32" s="1099">
        <v>24</v>
      </c>
      <c r="M32" s="1099">
        <v>2</v>
      </c>
      <c r="N32" s="268">
        <f t="shared" si="12"/>
        <v>26</v>
      </c>
      <c r="O32" s="268">
        <f t="shared" si="13"/>
        <v>79</v>
      </c>
      <c r="P32" s="579"/>
      <c r="Q32" s="1124" t="s">
        <v>2700</v>
      </c>
      <c r="R32" s="1124" t="s">
        <v>1927</v>
      </c>
      <c r="S32" s="1131">
        <v>30</v>
      </c>
      <c r="T32" s="551">
        <f t="shared" si="0"/>
        <v>1.25</v>
      </c>
      <c r="U32" s="764" t="str">
        <f t="shared" si="1"/>
        <v>De acuerdo con lo programado</v>
      </c>
      <c r="V32" s="1124"/>
      <c r="W32" s="552">
        <v>30</v>
      </c>
      <c r="X32" s="551">
        <f t="shared" si="2"/>
        <v>1.0344827586206897</v>
      </c>
      <c r="Y32" s="764" t="str">
        <f t="shared" si="3"/>
        <v>De acuerdo con lo programado</v>
      </c>
      <c r="Z32" s="765" t="s">
        <v>2703</v>
      </c>
      <c r="AA32" s="553">
        <v>20</v>
      </c>
      <c r="AB32" s="551">
        <f t="shared" si="4"/>
        <v>0.83333333333333337</v>
      </c>
      <c r="AC32" s="764" t="str">
        <f t="shared" si="5"/>
        <v>Atraso Leve</v>
      </c>
      <c r="AD32" s="765"/>
      <c r="AE32" s="576">
        <v>0</v>
      </c>
      <c r="AF32" s="551">
        <f t="shared" si="6"/>
        <v>0</v>
      </c>
      <c r="AG32" s="764" t="str">
        <f t="shared" si="7"/>
        <v>En riesgo en cumplimiento</v>
      </c>
      <c r="AH32" s="856"/>
      <c r="AI32" s="762">
        <f t="shared" si="8"/>
        <v>80</v>
      </c>
      <c r="AJ32" s="554">
        <f t="shared" si="9"/>
        <v>1.0126582278481013</v>
      </c>
      <c r="AK32" s="764" t="str">
        <f t="shared" si="10"/>
        <v>De acuerdo con lo programado</v>
      </c>
      <c r="AL32" s="1082"/>
    </row>
    <row r="33" spans="1:39" ht="50.4" customHeight="1" thickTop="1" thickBot="1">
      <c r="A33" s="1118">
        <f t="shared" si="14"/>
        <v>19</v>
      </c>
      <c r="B33" s="1119">
        <v>13</v>
      </c>
      <c r="C33" s="1119" t="s">
        <v>2659</v>
      </c>
      <c r="D33" s="1119">
        <v>0</v>
      </c>
      <c r="E33" s="1119" t="s">
        <v>231</v>
      </c>
      <c r="F33" s="1120" t="s">
        <v>234</v>
      </c>
      <c r="G33" s="1122" t="s">
        <v>234</v>
      </c>
      <c r="H33" s="1122" t="s">
        <v>215</v>
      </c>
      <c r="I33" s="552">
        <v>0</v>
      </c>
      <c r="J33" s="552">
        <v>0</v>
      </c>
      <c r="K33" s="268">
        <f t="shared" si="11"/>
        <v>0</v>
      </c>
      <c r="L33" s="552">
        <v>0</v>
      </c>
      <c r="M33" s="1099">
        <v>30</v>
      </c>
      <c r="N33" s="268">
        <f t="shared" si="12"/>
        <v>30</v>
      </c>
      <c r="O33" s="268">
        <f t="shared" si="13"/>
        <v>30</v>
      </c>
      <c r="P33" s="579"/>
      <c r="Q33" s="1124" t="s">
        <v>2700</v>
      </c>
      <c r="R33" s="1124" t="s">
        <v>2676</v>
      </c>
      <c r="S33" s="552">
        <v>0</v>
      </c>
      <c r="T33" s="551" t="str">
        <f t="shared" si="0"/>
        <v>No hay Programación</v>
      </c>
      <c r="U33" s="764" t="str">
        <f t="shared" si="1"/>
        <v>De acuerdo con lo programado</v>
      </c>
      <c r="V33" s="1124"/>
      <c r="W33" s="552">
        <v>0</v>
      </c>
      <c r="X33" s="551" t="str">
        <f t="shared" si="2"/>
        <v>No hay Programación</v>
      </c>
      <c r="Y33" s="764" t="str">
        <f t="shared" si="3"/>
        <v>De acuerdo con lo programado</v>
      </c>
      <c r="Z33" s="765"/>
      <c r="AA33" s="552">
        <v>0</v>
      </c>
      <c r="AB33" s="551" t="str">
        <f t="shared" si="4"/>
        <v>No hay Programación</v>
      </c>
      <c r="AC33" s="764" t="str">
        <f t="shared" si="5"/>
        <v>De acuerdo con lo programado</v>
      </c>
      <c r="AD33" s="765"/>
      <c r="AE33" s="576">
        <v>0</v>
      </c>
      <c r="AF33" s="551">
        <f t="shared" si="6"/>
        <v>0</v>
      </c>
      <c r="AG33" s="764" t="str">
        <f t="shared" si="7"/>
        <v>En riesgo en cumplimiento</v>
      </c>
      <c r="AH33" s="856"/>
      <c r="AI33" s="762">
        <f t="shared" si="8"/>
        <v>0</v>
      </c>
      <c r="AJ33" s="554">
        <f t="shared" si="9"/>
        <v>0</v>
      </c>
      <c r="AK33" s="764" t="str">
        <f t="shared" si="10"/>
        <v>En riesgo en cumplimiento</v>
      </c>
      <c r="AL33" s="1082"/>
      <c r="AM33" s="509" t="s">
        <v>2704</v>
      </c>
    </row>
    <row r="34" spans="1:39" ht="50.4" customHeight="1" thickTop="1" thickBot="1">
      <c r="A34" s="1118">
        <f t="shared" si="14"/>
        <v>20</v>
      </c>
      <c r="B34" s="1119">
        <v>13</v>
      </c>
      <c r="C34" s="1119" t="s">
        <v>2659</v>
      </c>
      <c r="D34" s="1119">
        <v>0</v>
      </c>
      <c r="E34" s="1119" t="s">
        <v>231</v>
      </c>
      <c r="F34" s="1125" t="s">
        <v>2683</v>
      </c>
      <c r="G34" s="1126" t="s">
        <v>2705</v>
      </c>
      <c r="H34" s="1129" t="s">
        <v>207</v>
      </c>
      <c r="I34" s="1099">
        <v>22</v>
      </c>
      <c r="J34" s="1099">
        <v>6</v>
      </c>
      <c r="K34" s="268">
        <f t="shared" si="11"/>
        <v>28</v>
      </c>
      <c r="L34" s="552">
        <v>0</v>
      </c>
      <c r="M34" s="552">
        <v>0</v>
      </c>
      <c r="N34" s="268">
        <f t="shared" si="12"/>
        <v>0</v>
      </c>
      <c r="O34" s="268">
        <f t="shared" si="13"/>
        <v>28</v>
      </c>
      <c r="P34" s="579"/>
      <c r="Q34" s="1124" t="s">
        <v>2702</v>
      </c>
      <c r="R34" s="1124" t="s">
        <v>1927</v>
      </c>
      <c r="S34" s="1131">
        <v>20</v>
      </c>
      <c r="T34" s="551">
        <f t="shared" si="0"/>
        <v>0.90909090909090906</v>
      </c>
      <c r="U34" s="764" t="str">
        <f t="shared" si="1"/>
        <v>De acuerdo con lo programado</v>
      </c>
      <c r="V34" s="1124"/>
      <c r="W34" s="552">
        <v>8</v>
      </c>
      <c r="X34" s="551">
        <f t="shared" si="2"/>
        <v>1.3333333333333333</v>
      </c>
      <c r="Y34" s="764" t="str">
        <f t="shared" si="3"/>
        <v>De acuerdo con lo programado</v>
      </c>
      <c r="Z34" s="765" t="s">
        <v>2706</v>
      </c>
      <c r="AA34" s="553">
        <v>0</v>
      </c>
      <c r="AB34" s="551" t="str">
        <f t="shared" si="4"/>
        <v>No hay Programación</v>
      </c>
      <c r="AC34" s="764" t="str">
        <f t="shared" si="5"/>
        <v>De acuerdo con lo programado</v>
      </c>
      <c r="AD34" s="765"/>
      <c r="AE34" s="576">
        <v>0</v>
      </c>
      <c r="AF34" s="551" t="str">
        <f t="shared" si="6"/>
        <v>No hay Programación</v>
      </c>
      <c r="AG34" s="764" t="str">
        <f t="shared" si="7"/>
        <v>De acuerdo con lo programado</v>
      </c>
      <c r="AH34" s="856"/>
      <c r="AI34" s="762">
        <f t="shared" si="8"/>
        <v>28</v>
      </c>
      <c r="AJ34" s="554">
        <f t="shared" si="9"/>
        <v>1</v>
      </c>
      <c r="AK34" s="764" t="str">
        <f t="shared" si="10"/>
        <v>De acuerdo con lo programado</v>
      </c>
      <c r="AL34" s="856"/>
    </row>
    <row r="35" spans="1:39" ht="50.4" customHeight="1" thickTop="1" thickBot="1">
      <c r="A35" s="1118">
        <f t="shared" si="14"/>
        <v>21</v>
      </c>
      <c r="B35" s="1119">
        <v>13</v>
      </c>
      <c r="C35" s="1119" t="s">
        <v>2659</v>
      </c>
      <c r="D35" s="1119">
        <v>0</v>
      </c>
      <c r="E35" s="1119" t="s">
        <v>231</v>
      </c>
      <c r="F35" s="1125" t="s">
        <v>2683</v>
      </c>
      <c r="G35" s="1130" t="s">
        <v>2686</v>
      </c>
      <c r="H35" s="1129" t="s">
        <v>207</v>
      </c>
      <c r="I35" s="1099">
        <v>11</v>
      </c>
      <c r="J35" s="1099">
        <v>19</v>
      </c>
      <c r="K35" s="268">
        <f t="shared" si="11"/>
        <v>30</v>
      </c>
      <c r="L35" s="1099">
        <v>11</v>
      </c>
      <c r="M35" s="1099">
        <v>8</v>
      </c>
      <c r="N35" s="268">
        <f t="shared" si="12"/>
        <v>19</v>
      </c>
      <c r="O35" s="268">
        <f t="shared" si="13"/>
        <v>49</v>
      </c>
      <c r="P35" s="579"/>
      <c r="Q35" s="1124" t="s">
        <v>2700</v>
      </c>
      <c r="R35" s="1124" t="s">
        <v>1927</v>
      </c>
      <c r="S35" s="1131">
        <v>11</v>
      </c>
      <c r="T35" s="551">
        <f t="shared" si="0"/>
        <v>1</v>
      </c>
      <c r="U35" s="764" t="str">
        <f t="shared" si="1"/>
        <v>De acuerdo con lo programado</v>
      </c>
      <c r="V35" s="1124"/>
      <c r="W35" s="552">
        <v>20</v>
      </c>
      <c r="X35" s="551">
        <f t="shared" si="2"/>
        <v>1.0526315789473684</v>
      </c>
      <c r="Y35" s="764" t="str">
        <f t="shared" si="3"/>
        <v>De acuerdo con lo programado</v>
      </c>
      <c r="Z35" s="765" t="s">
        <v>2707</v>
      </c>
      <c r="AA35" s="553">
        <v>11</v>
      </c>
      <c r="AB35" s="551">
        <f t="shared" si="4"/>
        <v>1</v>
      </c>
      <c r="AC35" s="764" t="str">
        <f t="shared" si="5"/>
        <v>De acuerdo con lo programado</v>
      </c>
      <c r="AD35" s="765"/>
      <c r="AE35" s="576">
        <v>7</v>
      </c>
      <c r="AF35" s="551">
        <f t="shared" si="6"/>
        <v>0.875</v>
      </c>
      <c r="AG35" s="764" t="str">
        <f t="shared" si="7"/>
        <v>Atraso Leve</v>
      </c>
      <c r="AH35" s="856"/>
      <c r="AI35" s="762">
        <f t="shared" si="8"/>
        <v>49</v>
      </c>
      <c r="AJ35" s="554">
        <f t="shared" si="9"/>
        <v>1</v>
      </c>
      <c r="AK35" s="764" t="str">
        <f t="shared" si="10"/>
        <v>De acuerdo con lo programado</v>
      </c>
      <c r="AL35" s="856"/>
    </row>
    <row r="36" spans="1:39" ht="50.4" customHeight="1" thickTop="1" thickBot="1">
      <c r="A36" s="1118">
        <f t="shared" si="14"/>
        <v>22</v>
      </c>
      <c r="B36" s="1119">
        <v>13</v>
      </c>
      <c r="C36" s="1119" t="s">
        <v>2659</v>
      </c>
      <c r="D36" s="1119">
        <v>0</v>
      </c>
      <c r="E36" s="1119" t="s">
        <v>231</v>
      </c>
      <c r="F36" s="1125" t="s">
        <v>2683</v>
      </c>
      <c r="G36" s="1130" t="s">
        <v>2708</v>
      </c>
      <c r="H36" s="1130" t="s">
        <v>2709</v>
      </c>
      <c r="I36" s="552">
        <v>0</v>
      </c>
      <c r="J36" s="1099">
        <v>9</v>
      </c>
      <c r="K36" s="268">
        <f t="shared" si="11"/>
        <v>9</v>
      </c>
      <c r="L36" s="1099">
        <v>23</v>
      </c>
      <c r="M36" s="552">
        <v>0</v>
      </c>
      <c r="N36" s="268">
        <f t="shared" si="12"/>
        <v>23</v>
      </c>
      <c r="O36" s="268">
        <f t="shared" si="13"/>
        <v>32</v>
      </c>
      <c r="P36" s="579"/>
      <c r="Q36" s="1124" t="s">
        <v>2702</v>
      </c>
      <c r="R36" s="1124" t="s">
        <v>1927</v>
      </c>
      <c r="S36" s="552">
        <v>0</v>
      </c>
      <c r="T36" s="551" t="str">
        <f t="shared" si="0"/>
        <v>No hay Programación</v>
      </c>
      <c r="U36" s="764" t="str">
        <f t="shared" si="1"/>
        <v>De acuerdo con lo programado</v>
      </c>
      <c r="V36" s="1124"/>
      <c r="W36" s="552">
        <v>9</v>
      </c>
      <c r="X36" s="551">
        <f t="shared" si="2"/>
        <v>1</v>
      </c>
      <c r="Y36" s="764" t="str">
        <f t="shared" si="3"/>
        <v>De acuerdo con lo programado</v>
      </c>
      <c r="Z36" s="765"/>
      <c r="AA36" s="553">
        <v>23</v>
      </c>
      <c r="AB36" s="551">
        <f t="shared" si="4"/>
        <v>1</v>
      </c>
      <c r="AC36" s="764" t="str">
        <f t="shared" si="5"/>
        <v>De acuerdo con lo programado</v>
      </c>
      <c r="AD36" s="765"/>
      <c r="AE36" s="576">
        <v>0</v>
      </c>
      <c r="AF36" s="551" t="str">
        <f t="shared" si="6"/>
        <v>No hay Programación</v>
      </c>
      <c r="AG36" s="764" t="str">
        <f t="shared" si="7"/>
        <v>De acuerdo con lo programado</v>
      </c>
      <c r="AH36" s="856"/>
      <c r="AI36" s="762">
        <f t="shared" si="8"/>
        <v>32</v>
      </c>
      <c r="AJ36" s="554">
        <f t="shared" si="9"/>
        <v>1</v>
      </c>
      <c r="AK36" s="764" t="str">
        <f t="shared" si="10"/>
        <v>De acuerdo con lo programado</v>
      </c>
      <c r="AL36" s="856"/>
    </row>
    <row r="37" spans="1:39" ht="62.15" customHeight="1" thickTop="1" thickBot="1">
      <c r="A37" s="1118">
        <f t="shared" si="14"/>
        <v>23</v>
      </c>
      <c r="B37" s="1119">
        <v>13</v>
      </c>
      <c r="C37" s="1119" t="s">
        <v>2659</v>
      </c>
      <c r="D37" s="1119">
        <v>0</v>
      </c>
      <c r="E37" s="1119" t="s">
        <v>233</v>
      </c>
      <c r="F37" s="1120" t="s">
        <v>252</v>
      </c>
      <c r="G37" s="1122" t="s">
        <v>2699</v>
      </c>
      <c r="H37" s="1122" t="s">
        <v>215</v>
      </c>
      <c r="I37" s="552">
        <v>0</v>
      </c>
      <c r="J37" s="552">
        <v>0</v>
      </c>
      <c r="K37" s="268">
        <f t="shared" si="11"/>
        <v>0</v>
      </c>
      <c r="L37" s="552">
        <v>0</v>
      </c>
      <c r="M37" s="1099">
        <v>10</v>
      </c>
      <c r="N37" s="268">
        <f t="shared" si="12"/>
        <v>10</v>
      </c>
      <c r="O37" s="268">
        <f t="shared" si="13"/>
        <v>10</v>
      </c>
      <c r="P37" s="579"/>
      <c r="Q37" s="1124" t="s">
        <v>2710</v>
      </c>
      <c r="R37" s="1124" t="s">
        <v>1927</v>
      </c>
      <c r="S37" s="552">
        <v>0</v>
      </c>
      <c r="T37" s="551" t="str">
        <f t="shared" si="0"/>
        <v>No hay Programación</v>
      </c>
      <c r="U37" s="764" t="str">
        <f t="shared" si="1"/>
        <v>De acuerdo con lo programado</v>
      </c>
      <c r="V37" s="1124"/>
      <c r="W37" s="552">
        <v>1</v>
      </c>
      <c r="X37" s="551" t="str">
        <f t="shared" si="2"/>
        <v>No hay Programación</v>
      </c>
      <c r="Y37" s="764" t="str">
        <f t="shared" si="3"/>
        <v>De acuerdo con lo programado</v>
      </c>
      <c r="Z37" s="765"/>
      <c r="AA37" s="553">
        <v>6</v>
      </c>
      <c r="AB37" s="551" t="str">
        <f t="shared" si="4"/>
        <v>No hay Programación</v>
      </c>
      <c r="AC37" s="764" t="str">
        <f t="shared" si="5"/>
        <v>De acuerdo con lo programado</v>
      </c>
      <c r="AD37" s="765" t="s">
        <v>2711</v>
      </c>
      <c r="AE37" s="576">
        <v>9</v>
      </c>
      <c r="AF37" s="551">
        <f t="shared" si="6"/>
        <v>0.9</v>
      </c>
      <c r="AG37" s="764" t="str">
        <f t="shared" si="7"/>
        <v>De acuerdo con lo programado</v>
      </c>
      <c r="AH37" s="856"/>
      <c r="AI37" s="762">
        <f t="shared" si="8"/>
        <v>16</v>
      </c>
      <c r="AJ37" s="554">
        <f t="shared" si="9"/>
        <v>1.6</v>
      </c>
      <c r="AK37" s="764" t="str">
        <f t="shared" si="10"/>
        <v>De acuerdo con lo programado</v>
      </c>
      <c r="AL37" s="1082"/>
    </row>
    <row r="38" spans="1:39" ht="50.4" customHeight="1" thickTop="1" thickBot="1">
      <c r="A38" s="1118">
        <f t="shared" si="14"/>
        <v>24</v>
      </c>
      <c r="B38" s="1119">
        <v>13</v>
      </c>
      <c r="C38" s="1119" t="s">
        <v>2659</v>
      </c>
      <c r="D38" s="1119">
        <v>0</v>
      </c>
      <c r="E38" s="1119" t="s">
        <v>233</v>
      </c>
      <c r="F38" s="1127" t="s">
        <v>2712</v>
      </c>
      <c r="G38" s="1130" t="s">
        <v>2691</v>
      </c>
      <c r="H38" s="1130" t="s">
        <v>2692</v>
      </c>
      <c r="I38" s="552">
        <v>0</v>
      </c>
      <c r="J38" s="1099">
        <v>10</v>
      </c>
      <c r="K38" s="268">
        <f t="shared" si="11"/>
        <v>10</v>
      </c>
      <c r="L38" s="552">
        <v>0</v>
      </c>
      <c r="M38" s="552">
        <v>0</v>
      </c>
      <c r="N38" s="268">
        <f t="shared" si="12"/>
        <v>0</v>
      </c>
      <c r="O38" s="268">
        <f t="shared" si="13"/>
        <v>10</v>
      </c>
      <c r="P38" s="579"/>
      <c r="Q38" s="1124" t="s">
        <v>2710</v>
      </c>
      <c r="R38" s="1124" t="s">
        <v>1927</v>
      </c>
      <c r="S38" s="1131">
        <v>0</v>
      </c>
      <c r="T38" s="551" t="str">
        <f t="shared" si="0"/>
        <v>No hay Programación</v>
      </c>
      <c r="U38" s="764" t="str">
        <f t="shared" si="1"/>
        <v>De acuerdo con lo programado</v>
      </c>
      <c r="V38" s="1124"/>
      <c r="W38" s="552">
        <v>10</v>
      </c>
      <c r="X38" s="551">
        <f t="shared" si="2"/>
        <v>1</v>
      </c>
      <c r="Y38" s="764" t="str">
        <f t="shared" si="3"/>
        <v>De acuerdo con lo programado</v>
      </c>
      <c r="Z38" s="765"/>
      <c r="AA38" s="553">
        <v>0</v>
      </c>
      <c r="AB38" s="551" t="str">
        <f t="shared" si="4"/>
        <v>No hay Programación</v>
      </c>
      <c r="AC38" s="764" t="str">
        <f t="shared" si="5"/>
        <v>De acuerdo con lo programado</v>
      </c>
      <c r="AD38" s="765"/>
      <c r="AE38" s="576">
        <v>0</v>
      </c>
      <c r="AF38" s="551" t="str">
        <f t="shared" si="6"/>
        <v>No hay Programación</v>
      </c>
      <c r="AG38" s="764" t="str">
        <f t="shared" si="7"/>
        <v>De acuerdo con lo programado</v>
      </c>
      <c r="AH38" s="856"/>
      <c r="AI38" s="762">
        <f t="shared" si="8"/>
        <v>10</v>
      </c>
      <c r="AJ38" s="554">
        <f t="shared" si="9"/>
        <v>1</v>
      </c>
      <c r="AK38" s="764" t="str">
        <f t="shared" si="10"/>
        <v>De acuerdo con lo programado</v>
      </c>
      <c r="AL38" s="856"/>
    </row>
    <row r="39" spans="1:39" ht="50.4" customHeight="1" thickTop="1" thickBot="1">
      <c r="A39" s="1118">
        <f t="shared" si="14"/>
        <v>25</v>
      </c>
      <c r="B39" s="1119">
        <v>13</v>
      </c>
      <c r="C39" s="1119" t="s">
        <v>2681</v>
      </c>
      <c r="D39" s="1119">
        <v>0</v>
      </c>
      <c r="E39" s="1119" t="s">
        <v>233</v>
      </c>
      <c r="F39" s="1127" t="s">
        <v>2678</v>
      </c>
      <c r="G39" s="1130" t="s">
        <v>2713</v>
      </c>
      <c r="H39" s="1130" t="s">
        <v>2692</v>
      </c>
      <c r="I39" s="552">
        <v>0</v>
      </c>
      <c r="J39" s="1099">
        <v>10</v>
      </c>
      <c r="K39" s="268">
        <f t="shared" si="11"/>
        <v>10</v>
      </c>
      <c r="L39" s="552">
        <v>0</v>
      </c>
      <c r="M39" s="552">
        <v>0</v>
      </c>
      <c r="N39" s="268">
        <f t="shared" si="12"/>
        <v>0</v>
      </c>
      <c r="O39" s="268">
        <f t="shared" si="13"/>
        <v>10</v>
      </c>
      <c r="P39" s="579"/>
      <c r="Q39" s="1124" t="s">
        <v>2714</v>
      </c>
      <c r="R39" s="1124" t="s">
        <v>2715</v>
      </c>
      <c r="S39" s="1131">
        <v>2</v>
      </c>
      <c r="T39" s="551" t="str">
        <f t="shared" si="0"/>
        <v>No hay Programación</v>
      </c>
      <c r="U39" s="764" t="str">
        <f t="shared" si="1"/>
        <v>De acuerdo con lo programado</v>
      </c>
      <c r="V39" s="1124"/>
      <c r="W39" s="552">
        <v>8</v>
      </c>
      <c r="X39" s="551">
        <f t="shared" si="2"/>
        <v>0.8</v>
      </c>
      <c r="Y39" s="764" t="str">
        <f t="shared" si="3"/>
        <v>Atraso Leve</v>
      </c>
      <c r="Z39" s="765"/>
      <c r="AA39" s="553">
        <v>0</v>
      </c>
      <c r="AB39" s="551" t="str">
        <f t="shared" si="4"/>
        <v>No hay Programación</v>
      </c>
      <c r="AC39" s="764" t="str">
        <f t="shared" si="5"/>
        <v>De acuerdo con lo programado</v>
      </c>
      <c r="AD39" s="765"/>
      <c r="AE39" s="576">
        <v>0</v>
      </c>
      <c r="AF39" s="551" t="str">
        <f t="shared" si="6"/>
        <v>No hay Programación</v>
      </c>
      <c r="AG39" s="764" t="str">
        <f t="shared" si="7"/>
        <v>De acuerdo con lo programado</v>
      </c>
      <c r="AH39" s="856"/>
      <c r="AI39" s="762">
        <f t="shared" si="8"/>
        <v>10</v>
      </c>
      <c r="AJ39" s="554">
        <f t="shared" si="9"/>
        <v>1</v>
      </c>
      <c r="AK39" s="764" t="str">
        <f t="shared" si="10"/>
        <v>De acuerdo con lo programado</v>
      </c>
      <c r="AL39" s="856"/>
    </row>
    <row r="40" spans="1:39" ht="50.4" customHeight="1" thickTop="1" thickBot="1">
      <c r="A40" s="1118">
        <f t="shared" si="14"/>
        <v>26</v>
      </c>
      <c r="B40" s="1119">
        <v>13</v>
      </c>
      <c r="C40" s="1119" t="s">
        <v>2681</v>
      </c>
      <c r="D40" s="1119">
        <v>0</v>
      </c>
      <c r="E40" s="1119" t="s">
        <v>233</v>
      </c>
      <c r="F40" s="1127" t="s">
        <v>2683</v>
      </c>
      <c r="G40" s="1130" t="s">
        <v>2716</v>
      </c>
      <c r="H40" s="1130" t="s">
        <v>2717</v>
      </c>
      <c r="I40" s="552">
        <v>0</v>
      </c>
      <c r="J40" s="552">
        <v>0</v>
      </c>
      <c r="K40" s="268">
        <f t="shared" si="11"/>
        <v>0</v>
      </c>
      <c r="L40" s="1099">
        <v>10</v>
      </c>
      <c r="M40" s="1099">
        <v>10</v>
      </c>
      <c r="N40" s="268">
        <f t="shared" si="12"/>
        <v>20</v>
      </c>
      <c r="O40" s="268">
        <f t="shared" si="13"/>
        <v>20</v>
      </c>
      <c r="P40" s="579"/>
      <c r="Q40" s="1124" t="s">
        <v>2714</v>
      </c>
      <c r="R40" s="1124" t="s">
        <v>1927</v>
      </c>
      <c r="S40" s="552">
        <v>0</v>
      </c>
      <c r="T40" s="551" t="str">
        <f t="shared" si="0"/>
        <v>No hay Programación</v>
      </c>
      <c r="U40" s="764" t="str">
        <f t="shared" si="1"/>
        <v>De acuerdo con lo programado</v>
      </c>
      <c r="V40" s="1124"/>
      <c r="W40" s="552">
        <v>0</v>
      </c>
      <c r="X40" s="551" t="str">
        <f t="shared" si="2"/>
        <v>No hay Programación</v>
      </c>
      <c r="Y40" s="764" t="str">
        <f t="shared" si="3"/>
        <v>De acuerdo con lo programado</v>
      </c>
      <c r="Z40" s="765"/>
      <c r="AA40" s="552">
        <v>10</v>
      </c>
      <c r="AB40" s="551">
        <f t="shared" si="4"/>
        <v>1</v>
      </c>
      <c r="AC40" s="764" t="str">
        <f t="shared" si="5"/>
        <v>De acuerdo con lo programado</v>
      </c>
      <c r="AD40" s="765"/>
      <c r="AE40" s="576">
        <v>10</v>
      </c>
      <c r="AF40" s="551">
        <f t="shared" si="6"/>
        <v>1</v>
      </c>
      <c r="AG40" s="764" t="str">
        <f t="shared" si="7"/>
        <v>De acuerdo con lo programado</v>
      </c>
      <c r="AH40" s="856"/>
      <c r="AI40" s="762">
        <f t="shared" si="8"/>
        <v>20</v>
      </c>
      <c r="AJ40" s="554">
        <f t="shared" si="9"/>
        <v>1</v>
      </c>
      <c r="AK40" s="764" t="str">
        <f t="shared" si="10"/>
        <v>De acuerdo con lo programado</v>
      </c>
      <c r="AL40" s="856"/>
    </row>
    <row r="41" spans="1:39" ht="50.4" customHeight="1" thickTop="1" thickBot="1">
      <c r="A41" s="1118">
        <f t="shared" si="14"/>
        <v>27</v>
      </c>
      <c r="B41" s="1119">
        <v>13</v>
      </c>
      <c r="C41" s="1119" t="s">
        <v>2681</v>
      </c>
      <c r="D41" s="1119">
        <v>0</v>
      </c>
      <c r="E41" s="1119" t="s">
        <v>233</v>
      </c>
      <c r="F41" s="1127" t="s">
        <v>2683</v>
      </c>
      <c r="G41" s="1130" t="s">
        <v>2697</v>
      </c>
      <c r="H41" s="1130" t="s">
        <v>2698</v>
      </c>
      <c r="I41" s="1099">
        <v>5</v>
      </c>
      <c r="J41" s="1099">
        <v>5</v>
      </c>
      <c r="K41" s="268">
        <f t="shared" si="11"/>
        <v>10</v>
      </c>
      <c r="L41" s="1099">
        <v>5</v>
      </c>
      <c r="M41" s="1099">
        <v>5</v>
      </c>
      <c r="N41" s="268">
        <f t="shared" si="12"/>
        <v>10</v>
      </c>
      <c r="O41" s="268">
        <f t="shared" si="13"/>
        <v>20</v>
      </c>
      <c r="P41" s="579"/>
      <c r="Q41" s="1124" t="s">
        <v>2714</v>
      </c>
      <c r="R41" s="1124" t="s">
        <v>1927</v>
      </c>
      <c r="S41" s="552">
        <v>0</v>
      </c>
      <c r="T41" s="551">
        <f t="shared" si="0"/>
        <v>0</v>
      </c>
      <c r="U41" s="764" t="str">
        <f t="shared" si="1"/>
        <v>En riesgo en cumplimiento</v>
      </c>
      <c r="V41" s="1124"/>
      <c r="W41" s="552">
        <v>5</v>
      </c>
      <c r="X41" s="551">
        <f t="shared" si="2"/>
        <v>1</v>
      </c>
      <c r="Y41" s="764" t="str">
        <f t="shared" si="3"/>
        <v>De acuerdo con lo programado</v>
      </c>
      <c r="Z41" s="765"/>
      <c r="AA41" s="553">
        <v>10</v>
      </c>
      <c r="AB41" s="551">
        <f t="shared" si="4"/>
        <v>2</v>
      </c>
      <c r="AC41" s="764" t="str">
        <f t="shared" si="5"/>
        <v>De acuerdo con lo programado</v>
      </c>
      <c r="AD41" s="765" t="s">
        <v>2718</v>
      </c>
      <c r="AE41" s="576">
        <v>5</v>
      </c>
      <c r="AF41" s="551">
        <f t="shared" si="6"/>
        <v>1</v>
      </c>
      <c r="AG41" s="764" t="str">
        <f t="shared" si="7"/>
        <v>De acuerdo con lo programado</v>
      </c>
      <c r="AH41" s="856"/>
      <c r="AI41" s="762">
        <f t="shared" si="8"/>
        <v>20</v>
      </c>
      <c r="AJ41" s="554">
        <f t="shared" si="9"/>
        <v>1</v>
      </c>
      <c r="AK41" s="764" t="str">
        <f t="shared" si="10"/>
        <v>De acuerdo con lo programado</v>
      </c>
      <c r="AL41" s="856"/>
    </row>
    <row r="42" spans="1:39" ht="50.4" customHeight="1" thickTop="1" thickBot="1">
      <c r="A42" s="1118">
        <f t="shared" si="14"/>
        <v>28</v>
      </c>
      <c r="B42" s="1119">
        <v>13</v>
      </c>
      <c r="C42" s="1119" t="s">
        <v>2659</v>
      </c>
      <c r="D42" s="1119">
        <v>0</v>
      </c>
      <c r="E42" s="1119" t="s">
        <v>235</v>
      </c>
      <c r="F42" s="1133" t="s">
        <v>2719</v>
      </c>
      <c r="G42" s="1122" t="s">
        <v>2699</v>
      </c>
      <c r="H42" s="1122" t="s">
        <v>215</v>
      </c>
      <c r="I42" s="552">
        <v>0</v>
      </c>
      <c r="J42" s="552">
        <v>0</v>
      </c>
      <c r="K42" s="268">
        <f t="shared" si="11"/>
        <v>0</v>
      </c>
      <c r="L42" s="552">
        <v>0</v>
      </c>
      <c r="M42" s="1132">
        <v>3</v>
      </c>
      <c r="N42" s="268">
        <f t="shared" si="12"/>
        <v>3</v>
      </c>
      <c r="O42" s="268">
        <f t="shared" si="13"/>
        <v>3</v>
      </c>
      <c r="P42" s="579"/>
      <c r="Q42" s="1123" t="s">
        <v>2714</v>
      </c>
      <c r="R42" s="1124" t="s">
        <v>1927</v>
      </c>
      <c r="S42" s="1099">
        <v>0</v>
      </c>
      <c r="T42" s="551" t="str">
        <f t="shared" si="0"/>
        <v>No hay Programación</v>
      </c>
      <c r="U42" s="764" t="str">
        <f t="shared" si="1"/>
        <v>De acuerdo con lo programado</v>
      </c>
      <c r="V42" s="1124"/>
      <c r="W42" s="552">
        <v>0</v>
      </c>
      <c r="X42" s="551" t="str">
        <f t="shared" si="2"/>
        <v>No hay Programación</v>
      </c>
      <c r="Y42" s="764" t="str">
        <f t="shared" si="3"/>
        <v>De acuerdo con lo programado</v>
      </c>
      <c r="Z42" s="765"/>
      <c r="AA42" s="552">
        <v>0</v>
      </c>
      <c r="AB42" s="551" t="str">
        <f t="shared" si="4"/>
        <v>No hay Programación</v>
      </c>
      <c r="AC42" s="764" t="str">
        <f t="shared" si="5"/>
        <v>De acuerdo con lo programado</v>
      </c>
      <c r="AD42" s="765"/>
      <c r="AE42" s="576">
        <v>3</v>
      </c>
      <c r="AF42" s="551">
        <f t="shared" si="6"/>
        <v>1</v>
      </c>
      <c r="AG42" s="764" t="str">
        <f t="shared" si="7"/>
        <v>De acuerdo con lo programado</v>
      </c>
      <c r="AH42" s="856"/>
      <c r="AI42" s="762">
        <f t="shared" si="8"/>
        <v>3</v>
      </c>
      <c r="AJ42" s="554">
        <f t="shared" si="9"/>
        <v>1</v>
      </c>
      <c r="AK42" s="764" t="str">
        <f t="shared" si="10"/>
        <v>De acuerdo con lo programado</v>
      </c>
      <c r="AL42" s="856"/>
      <c r="AM42" s="509" t="s">
        <v>2720</v>
      </c>
    </row>
    <row r="43" spans="1:39" ht="50.4" customHeight="1" thickTop="1" thickBot="1">
      <c r="A43" s="1118">
        <f t="shared" si="14"/>
        <v>29</v>
      </c>
      <c r="B43" s="1119">
        <v>13</v>
      </c>
      <c r="C43" s="1119" t="s">
        <v>2659</v>
      </c>
      <c r="D43" s="1119">
        <v>0</v>
      </c>
      <c r="E43" s="1119" t="s">
        <v>235</v>
      </c>
      <c r="F43" s="1127" t="s">
        <v>2712</v>
      </c>
      <c r="G43" s="1130" t="s">
        <v>2721</v>
      </c>
      <c r="H43" s="1129" t="s">
        <v>207</v>
      </c>
      <c r="I43" s="1099">
        <v>3</v>
      </c>
      <c r="J43" s="552">
        <v>0</v>
      </c>
      <c r="K43" s="268">
        <f t="shared" si="11"/>
        <v>3</v>
      </c>
      <c r="L43" s="552">
        <v>0</v>
      </c>
      <c r="M43" s="552">
        <v>0</v>
      </c>
      <c r="N43" s="268">
        <f t="shared" si="12"/>
        <v>0</v>
      </c>
      <c r="O43" s="268">
        <f t="shared" si="13"/>
        <v>3</v>
      </c>
      <c r="P43" s="579"/>
      <c r="Q43" s="1124" t="s">
        <v>2722</v>
      </c>
      <c r="R43" s="1124" t="s">
        <v>2723</v>
      </c>
      <c r="S43" s="552">
        <v>0</v>
      </c>
      <c r="T43" s="551">
        <f t="shared" si="0"/>
        <v>0</v>
      </c>
      <c r="U43" s="764" t="str">
        <f t="shared" si="1"/>
        <v>En riesgo en cumplimiento</v>
      </c>
      <c r="V43" s="1124"/>
      <c r="W43" s="552">
        <v>0</v>
      </c>
      <c r="X43" s="551" t="str">
        <f t="shared" si="2"/>
        <v>No hay Programación</v>
      </c>
      <c r="Y43" s="764" t="str">
        <f t="shared" si="3"/>
        <v>De acuerdo con lo programado</v>
      </c>
      <c r="Z43" s="765"/>
      <c r="AA43" s="552">
        <v>3</v>
      </c>
      <c r="AB43" s="551" t="str">
        <f t="shared" si="4"/>
        <v>No hay Programación</v>
      </c>
      <c r="AC43" s="764" t="str">
        <f t="shared" si="5"/>
        <v>De acuerdo con lo programado</v>
      </c>
      <c r="AD43" s="765"/>
      <c r="AE43" s="576">
        <v>0</v>
      </c>
      <c r="AF43" s="551" t="str">
        <f t="shared" si="6"/>
        <v>No hay Programación</v>
      </c>
      <c r="AG43" s="764" t="str">
        <f t="shared" si="7"/>
        <v>De acuerdo con lo programado</v>
      </c>
      <c r="AH43" s="856"/>
      <c r="AI43" s="762">
        <f t="shared" si="8"/>
        <v>3</v>
      </c>
      <c r="AJ43" s="554">
        <f t="shared" si="9"/>
        <v>1</v>
      </c>
      <c r="AK43" s="764" t="str">
        <f t="shared" si="10"/>
        <v>De acuerdo con lo programado</v>
      </c>
      <c r="AL43" s="856"/>
    </row>
    <row r="44" spans="1:39" ht="50.4" customHeight="1" thickTop="1" thickBot="1">
      <c r="A44" s="1118">
        <f t="shared" si="14"/>
        <v>30</v>
      </c>
      <c r="B44" s="1119">
        <v>13</v>
      </c>
      <c r="C44" s="1119" t="s">
        <v>2659</v>
      </c>
      <c r="D44" s="1119">
        <v>0</v>
      </c>
      <c r="E44" s="1119" t="s">
        <v>235</v>
      </c>
      <c r="F44" s="1125" t="s">
        <v>2683</v>
      </c>
      <c r="G44" s="1130" t="s">
        <v>2686</v>
      </c>
      <c r="H44" s="1129" t="s">
        <v>207</v>
      </c>
      <c r="I44" s="1099">
        <v>3</v>
      </c>
      <c r="J44" s="1099">
        <v>3</v>
      </c>
      <c r="K44" s="268">
        <f t="shared" si="11"/>
        <v>6</v>
      </c>
      <c r="L44" s="1099">
        <v>3</v>
      </c>
      <c r="M44" s="1099">
        <v>3</v>
      </c>
      <c r="N44" s="268">
        <f t="shared" si="12"/>
        <v>6</v>
      </c>
      <c r="O44" s="268">
        <f t="shared" si="13"/>
        <v>12</v>
      </c>
      <c r="P44" s="579"/>
      <c r="Q44" s="1124" t="s">
        <v>2714</v>
      </c>
      <c r="R44" s="1124" t="s">
        <v>1927</v>
      </c>
      <c r="S44" s="552">
        <v>0</v>
      </c>
      <c r="T44" s="551">
        <f t="shared" si="0"/>
        <v>0</v>
      </c>
      <c r="U44" s="764" t="str">
        <f t="shared" si="1"/>
        <v>En riesgo en cumplimiento</v>
      </c>
      <c r="V44" s="1124"/>
      <c r="W44" s="552">
        <v>3</v>
      </c>
      <c r="X44" s="551">
        <f t="shared" si="2"/>
        <v>1</v>
      </c>
      <c r="Y44" s="764" t="str">
        <f t="shared" si="3"/>
        <v>De acuerdo con lo programado</v>
      </c>
      <c r="Z44" s="765"/>
      <c r="AA44" s="553">
        <v>6</v>
      </c>
      <c r="AB44" s="551">
        <f t="shared" si="4"/>
        <v>2</v>
      </c>
      <c r="AC44" s="764" t="str">
        <f t="shared" si="5"/>
        <v>De acuerdo con lo programado</v>
      </c>
      <c r="AD44" s="765"/>
      <c r="AE44" s="576">
        <v>3</v>
      </c>
      <c r="AF44" s="551">
        <f t="shared" si="6"/>
        <v>1</v>
      </c>
      <c r="AG44" s="764" t="str">
        <f t="shared" si="7"/>
        <v>De acuerdo con lo programado</v>
      </c>
      <c r="AH44" s="856"/>
      <c r="AI44" s="762">
        <f t="shared" si="8"/>
        <v>12</v>
      </c>
      <c r="AJ44" s="554">
        <f t="shared" si="9"/>
        <v>1</v>
      </c>
      <c r="AK44" s="764" t="str">
        <f t="shared" si="10"/>
        <v>De acuerdo con lo programado</v>
      </c>
      <c r="AL44" s="856"/>
    </row>
    <row r="45" spans="1:39" ht="50.4" customHeight="1" thickTop="1" thickBot="1">
      <c r="A45" s="1118">
        <f t="shared" si="14"/>
        <v>31</v>
      </c>
      <c r="B45" s="1119">
        <v>13</v>
      </c>
      <c r="C45" s="1119" t="s">
        <v>2724</v>
      </c>
      <c r="D45" s="1119">
        <v>0</v>
      </c>
      <c r="E45" s="1119" t="s">
        <v>237</v>
      </c>
      <c r="F45" s="1120" t="s">
        <v>240</v>
      </c>
      <c r="G45" s="1122" t="s">
        <v>2699</v>
      </c>
      <c r="H45" s="1122" t="s">
        <v>215</v>
      </c>
      <c r="I45" s="552">
        <v>0</v>
      </c>
      <c r="J45" s="552">
        <v>0</v>
      </c>
      <c r="K45" s="268">
        <f t="shared" si="11"/>
        <v>0</v>
      </c>
      <c r="L45" s="552">
        <v>0</v>
      </c>
      <c r="M45" s="1132">
        <v>8</v>
      </c>
      <c r="N45" s="268">
        <f t="shared" si="12"/>
        <v>8</v>
      </c>
      <c r="O45" s="268">
        <f t="shared" si="13"/>
        <v>8</v>
      </c>
      <c r="P45" s="579"/>
      <c r="Q45" s="1123" t="s">
        <v>2714</v>
      </c>
      <c r="R45" s="1123" t="s">
        <v>1927</v>
      </c>
      <c r="S45" s="552">
        <v>0</v>
      </c>
      <c r="T45" s="551" t="str">
        <f t="shared" si="0"/>
        <v>No hay Programación</v>
      </c>
      <c r="U45" s="764" t="str">
        <f t="shared" si="1"/>
        <v>De acuerdo con lo programado</v>
      </c>
      <c r="V45" s="1124"/>
      <c r="W45" s="552">
        <v>0</v>
      </c>
      <c r="X45" s="551" t="str">
        <f t="shared" si="2"/>
        <v>No hay Programación</v>
      </c>
      <c r="Y45" s="764" t="str">
        <f t="shared" si="3"/>
        <v>De acuerdo con lo programado</v>
      </c>
      <c r="Z45" s="765"/>
      <c r="AA45" s="552">
        <v>0</v>
      </c>
      <c r="AB45" s="551" t="str">
        <f t="shared" si="4"/>
        <v>No hay Programación</v>
      </c>
      <c r="AC45" s="764" t="str">
        <f t="shared" si="5"/>
        <v>De acuerdo con lo programado</v>
      </c>
      <c r="AD45" s="765"/>
      <c r="AE45" s="576">
        <v>0</v>
      </c>
      <c r="AF45" s="551">
        <f t="shared" si="6"/>
        <v>0</v>
      </c>
      <c r="AG45" s="764" t="str">
        <f t="shared" si="7"/>
        <v>En riesgo en cumplimiento</v>
      </c>
      <c r="AH45" s="856"/>
      <c r="AI45" s="762">
        <f t="shared" si="8"/>
        <v>0</v>
      </c>
      <c r="AJ45" s="554">
        <f t="shared" si="9"/>
        <v>0</v>
      </c>
      <c r="AK45" s="764" t="str">
        <f t="shared" si="10"/>
        <v>En riesgo en cumplimiento</v>
      </c>
      <c r="AL45" s="1082"/>
      <c r="AM45" s="509" t="s">
        <v>2725</v>
      </c>
    </row>
    <row r="46" spans="1:39" ht="50.4" customHeight="1" thickTop="1" thickBot="1">
      <c r="A46" s="1118">
        <f t="shared" si="14"/>
        <v>32</v>
      </c>
      <c r="B46" s="1119">
        <v>13</v>
      </c>
      <c r="C46" s="1119" t="s">
        <v>2726</v>
      </c>
      <c r="D46" s="1119">
        <v>0</v>
      </c>
      <c r="E46" s="1119" t="s">
        <v>237</v>
      </c>
      <c r="F46" s="1127" t="s">
        <v>2712</v>
      </c>
      <c r="G46" s="1130" t="s">
        <v>2721</v>
      </c>
      <c r="H46" s="1129" t="s">
        <v>207</v>
      </c>
      <c r="I46" s="1099">
        <v>3</v>
      </c>
      <c r="J46" s="1099">
        <v>5</v>
      </c>
      <c r="K46" s="268">
        <f t="shared" si="11"/>
        <v>8</v>
      </c>
      <c r="L46" s="552">
        <v>0</v>
      </c>
      <c r="M46" s="552">
        <v>0</v>
      </c>
      <c r="N46" s="268">
        <f t="shared" si="12"/>
        <v>0</v>
      </c>
      <c r="O46" s="268">
        <f t="shared" si="13"/>
        <v>8</v>
      </c>
      <c r="P46" s="579"/>
      <c r="Q46" s="1124" t="s">
        <v>2714</v>
      </c>
      <c r="R46" s="1124" t="s">
        <v>1927</v>
      </c>
      <c r="S46" s="1131">
        <v>3</v>
      </c>
      <c r="T46" s="551">
        <f t="shared" si="0"/>
        <v>1</v>
      </c>
      <c r="U46" s="764" t="str">
        <f t="shared" si="1"/>
        <v>De acuerdo con lo programado</v>
      </c>
      <c r="V46" s="1124"/>
      <c r="W46" s="552">
        <v>5</v>
      </c>
      <c r="X46" s="551">
        <f t="shared" si="2"/>
        <v>1</v>
      </c>
      <c r="Y46" s="764" t="str">
        <f t="shared" si="3"/>
        <v>De acuerdo con lo programado</v>
      </c>
      <c r="Z46" s="765"/>
      <c r="AA46" s="553">
        <v>0</v>
      </c>
      <c r="AB46" s="551" t="str">
        <f t="shared" si="4"/>
        <v>No hay Programación</v>
      </c>
      <c r="AC46" s="764" t="str">
        <f t="shared" si="5"/>
        <v>De acuerdo con lo programado</v>
      </c>
      <c r="AD46" s="765"/>
      <c r="AE46" s="576">
        <v>0</v>
      </c>
      <c r="AF46" s="551" t="str">
        <f t="shared" si="6"/>
        <v>No hay Programación</v>
      </c>
      <c r="AG46" s="764" t="str">
        <f t="shared" si="7"/>
        <v>De acuerdo con lo programado</v>
      </c>
      <c r="AH46" s="856"/>
      <c r="AI46" s="762">
        <f t="shared" si="8"/>
        <v>8</v>
      </c>
      <c r="AJ46" s="554">
        <f t="shared" si="9"/>
        <v>1</v>
      </c>
      <c r="AK46" s="764" t="str">
        <f t="shared" si="10"/>
        <v>De acuerdo con lo programado</v>
      </c>
      <c r="AL46" s="856"/>
    </row>
    <row r="47" spans="1:39" ht="50.4" customHeight="1" thickTop="1" thickBot="1">
      <c r="A47" s="1118">
        <f t="shared" si="14"/>
        <v>33</v>
      </c>
      <c r="B47" s="1119">
        <v>13</v>
      </c>
      <c r="C47" s="1119" t="s">
        <v>2727</v>
      </c>
      <c r="D47" s="1119">
        <v>0</v>
      </c>
      <c r="E47" s="1119" t="s">
        <v>237</v>
      </c>
      <c r="F47" s="1125" t="s">
        <v>2683</v>
      </c>
      <c r="G47" s="1130" t="s">
        <v>2686</v>
      </c>
      <c r="H47" s="1129" t="s">
        <v>207</v>
      </c>
      <c r="I47" s="552">
        <v>0</v>
      </c>
      <c r="J47" s="1099">
        <v>10</v>
      </c>
      <c r="K47" s="268">
        <f t="shared" si="11"/>
        <v>10</v>
      </c>
      <c r="L47" s="1099">
        <v>5</v>
      </c>
      <c r="M47" s="1099">
        <v>5</v>
      </c>
      <c r="N47" s="268">
        <f t="shared" si="12"/>
        <v>10</v>
      </c>
      <c r="O47" s="268">
        <f t="shared" si="13"/>
        <v>20</v>
      </c>
      <c r="P47" s="579"/>
      <c r="Q47" s="1124" t="s">
        <v>2714</v>
      </c>
      <c r="R47" s="1124" t="s">
        <v>1927</v>
      </c>
      <c r="S47" s="1131">
        <v>5</v>
      </c>
      <c r="T47" s="551" t="str">
        <f t="shared" si="0"/>
        <v>No hay Programación</v>
      </c>
      <c r="U47" s="764" t="str">
        <f t="shared" si="1"/>
        <v>De acuerdo con lo programado</v>
      </c>
      <c r="V47" s="1124"/>
      <c r="W47" s="552">
        <v>10</v>
      </c>
      <c r="X47" s="551">
        <f t="shared" si="2"/>
        <v>1</v>
      </c>
      <c r="Y47" s="764" t="str">
        <f t="shared" si="3"/>
        <v>De acuerdo con lo programado</v>
      </c>
      <c r="Z47" s="765"/>
      <c r="AA47" s="553">
        <v>0</v>
      </c>
      <c r="AB47" s="551">
        <f t="shared" si="4"/>
        <v>0</v>
      </c>
      <c r="AC47" s="764" t="str">
        <f t="shared" si="5"/>
        <v>En riesgo en cumplimiento</v>
      </c>
      <c r="AD47" s="765"/>
      <c r="AE47" s="576">
        <v>5</v>
      </c>
      <c r="AF47" s="551">
        <f t="shared" si="6"/>
        <v>1</v>
      </c>
      <c r="AG47" s="764" t="str">
        <f t="shared" si="7"/>
        <v>De acuerdo con lo programado</v>
      </c>
      <c r="AH47" s="856"/>
      <c r="AI47" s="762">
        <f t="shared" si="8"/>
        <v>20</v>
      </c>
      <c r="AJ47" s="554">
        <f t="shared" si="9"/>
        <v>1</v>
      </c>
      <c r="AK47" s="764" t="str">
        <f t="shared" si="10"/>
        <v>De acuerdo con lo programado</v>
      </c>
      <c r="AL47" s="856"/>
      <c r="AM47" s="509" t="s">
        <v>2728</v>
      </c>
    </row>
    <row r="48" spans="1:39" ht="50.4" customHeight="1" thickTop="1" thickBot="1">
      <c r="A48" s="1118">
        <f t="shared" si="14"/>
        <v>34</v>
      </c>
      <c r="B48" s="1119">
        <v>13</v>
      </c>
      <c r="C48" s="1119" t="s">
        <v>2659</v>
      </c>
      <c r="D48" s="1119">
        <v>0</v>
      </c>
      <c r="E48" s="1119" t="s">
        <v>239</v>
      </c>
      <c r="F48" s="1133" t="s">
        <v>2729</v>
      </c>
      <c r="G48" s="1128" t="s">
        <v>2730</v>
      </c>
      <c r="H48" s="1122" t="s">
        <v>215</v>
      </c>
      <c r="I48" s="552">
        <v>0</v>
      </c>
      <c r="J48" s="552">
        <v>0</v>
      </c>
      <c r="K48" s="268">
        <f t="shared" si="11"/>
        <v>0</v>
      </c>
      <c r="L48" s="552">
        <v>0</v>
      </c>
      <c r="M48" s="1132">
        <v>25</v>
      </c>
      <c r="N48" s="268">
        <f t="shared" si="12"/>
        <v>25</v>
      </c>
      <c r="O48" s="268">
        <f t="shared" si="13"/>
        <v>25</v>
      </c>
      <c r="P48" s="579"/>
      <c r="Q48" s="1123" t="s">
        <v>2731</v>
      </c>
      <c r="R48" s="1124" t="s">
        <v>2676</v>
      </c>
      <c r="S48" s="552">
        <v>0</v>
      </c>
      <c r="T48" s="551" t="str">
        <f t="shared" si="0"/>
        <v>No hay Programación</v>
      </c>
      <c r="U48" s="764" t="str">
        <f t="shared" si="1"/>
        <v>De acuerdo con lo programado</v>
      </c>
      <c r="V48" s="1124"/>
      <c r="W48" s="552">
        <v>0</v>
      </c>
      <c r="X48" s="551" t="str">
        <f t="shared" si="2"/>
        <v>No hay Programación</v>
      </c>
      <c r="Y48" s="764" t="str">
        <f t="shared" si="3"/>
        <v>De acuerdo con lo programado</v>
      </c>
      <c r="Z48" s="765"/>
      <c r="AA48" s="552">
        <v>0</v>
      </c>
      <c r="AB48" s="551" t="str">
        <f t="shared" si="4"/>
        <v>No hay Programación</v>
      </c>
      <c r="AC48" s="764" t="str">
        <f t="shared" si="5"/>
        <v>De acuerdo con lo programado</v>
      </c>
      <c r="AD48" s="765"/>
      <c r="AE48" s="576">
        <v>25</v>
      </c>
      <c r="AF48" s="551">
        <f t="shared" si="6"/>
        <v>1</v>
      </c>
      <c r="AG48" s="764" t="str">
        <f t="shared" si="7"/>
        <v>De acuerdo con lo programado</v>
      </c>
      <c r="AH48" s="856"/>
      <c r="AI48" s="762">
        <f t="shared" si="8"/>
        <v>25</v>
      </c>
      <c r="AJ48" s="554">
        <f t="shared" si="9"/>
        <v>1</v>
      </c>
      <c r="AK48" s="764" t="str">
        <f t="shared" si="10"/>
        <v>De acuerdo con lo programado</v>
      </c>
      <c r="AL48" s="856"/>
      <c r="AM48" s="509" t="s">
        <v>2732</v>
      </c>
    </row>
    <row r="49" spans="1:39" ht="50.4" customHeight="1" thickTop="1" thickBot="1">
      <c r="A49" s="1118">
        <f t="shared" si="14"/>
        <v>35</v>
      </c>
      <c r="B49" s="1119">
        <v>13</v>
      </c>
      <c r="C49" s="1119" t="s">
        <v>2659</v>
      </c>
      <c r="D49" s="1119">
        <v>0</v>
      </c>
      <c r="E49" s="1119" t="s">
        <v>239</v>
      </c>
      <c r="F49" s="1127" t="s">
        <v>2733</v>
      </c>
      <c r="G49" s="1130" t="s">
        <v>2734</v>
      </c>
      <c r="H49" s="1129" t="s">
        <v>207</v>
      </c>
      <c r="I49" s="1099">
        <v>10</v>
      </c>
      <c r="J49" s="1099">
        <v>10</v>
      </c>
      <c r="K49" s="268">
        <f t="shared" si="11"/>
        <v>20</v>
      </c>
      <c r="L49" s="1099">
        <v>5</v>
      </c>
      <c r="M49" s="552">
        <v>0</v>
      </c>
      <c r="N49" s="268">
        <f t="shared" si="12"/>
        <v>5</v>
      </c>
      <c r="O49" s="268">
        <f t="shared" si="13"/>
        <v>25</v>
      </c>
      <c r="P49" s="579"/>
      <c r="Q49" s="1124" t="s">
        <v>2731</v>
      </c>
      <c r="R49" s="1124" t="s">
        <v>1927</v>
      </c>
      <c r="S49" s="1131">
        <v>4</v>
      </c>
      <c r="T49" s="551">
        <f t="shared" si="0"/>
        <v>0.4</v>
      </c>
      <c r="U49" s="764" t="str">
        <f t="shared" si="1"/>
        <v>En riesgo en cumplimiento</v>
      </c>
      <c r="V49" s="1124"/>
      <c r="W49" s="552">
        <v>10</v>
      </c>
      <c r="X49" s="551">
        <f t="shared" si="2"/>
        <v>1</v>
      </c>
      <c r="Y49" s="764" t="str">
        <f t="shared" si="3"/>
        <v>De acuerdo con lo programado</v>
      </c>
      <c r="Z49" s="765"/>
      <c r="AA49" s="553">
        <v>0</v>
      </c>
      <c r="AB49" s="551">
        <f t="shared" si="4"/>
        <v>0</v>
      </c>
      <c r="AC49" s="764" t="str">
        <f t="shared" si="5"/>
        <v>En riesgo en cumplimiento</v>
      </c>
      <c r="AD49" s="765"/>
      <c r="AE49" s="576">
        <v>0</v>
      </c>
      <c r="AF49" s="551" t="str">
        <f t="shared" si="6"/>
        <v>No hay Programación</v>
      </c>
      <c r="AG49" s="764" t="str">
        <f t="shared" si="7"/>
        <v>De acuerdo con lo programado</v>
      </c>
      <c r="AH49" s="856"/>
      <c r="AI49" s="762">
        <f t="shared" si="8"/>
        <v>14</v>
      </c>
      <c r="AJ49" s="554">
        <f t="shared" si="9"/>
        <v>0.56000000000000005</v>
      </c>
      <c r="AK49" s="764" t="str">
        <f t="shared" si="10"/>
        <v>Atraso Leve</v>
      </c>
      <c r="AL49" s="856"/>
      <c r="AM49" s="509" t="s">
        <v>2735</v>
      </c>
    </row>
    <row r="50" spans="1:39" ht="50.4" customHeight="1" thickTop="1" thickBot="1">
      <c r="A50" s="1118">
        <f t="shared" si="14"/>
        <v>36</v>
      </c>
      <c r="B50" s="1119">
        <v>13</v>
      </c>
      <c r="C50" s="1119" t="s">
        <v>2659</v>
      </c>
      <c r="D50" s="1119">
        <v>0</v>
      </c>
      <c r="E50" s="1119" t="s">
        <v>239</v>
      </c>
      <c r="F50" s="1125" t="s">
        <v>2736</v>
      </c>
      <c r="G50" s="1126" t="s">
        <v>2737</v>
      </c>
      <c r="H50" s="1126" t="s">
        <v>2738</v>
      </c>
      <c r="I50" s="552">
        <v>0</v>
      </c>
      <c r="J50" s="552">
        <v>0</v>
      </c>
      <c r="K50" s="268">
        <f t="shared" si="11"/>
        <v>0</v>
      </c>
      <c r="L50" s="552">
        <v>0</v>
      </c>
      <c r="M50" s="1099">
        <v>25</v>
      </c>
      <c r="N50" s="268">
        <f t="shared" si="12"/>
        <v>25</v>
      </c>
      <c r="O50" s="268">
        <f t="shared" si="13"/>
        <v>25</v>
      </c>
      <c r="P50" s="579"/>
      <c r="Q50" s="1124" t="s">
        <v>2731</v>
      </c>
      <c r="R50" s="1124" t="s">
        <v>1927</v>
      </c>
      <c r="S50" s="552">
        <v>0</v>
      </c>
      <c r="T50" s="551" t="str">
        <f t="shared" si="0"/>
        <v>No hay Programación</v>
      </c>
      <c r="U50" s="764" t="str">
        <f t="shared" si="1"/>
        <v>De acuerdo con lo programado</v>
      </c>
      <c r="V50" s="1124"/>
      <c r="W50" s="552">
        <v>0</v>
      </c>
      <c r="X50" s="551" t="str">
        <f t="shared" si="2"/>
        <v>No hay Programación</v>
      </c>
      <c r="Y50" s="764" t="str">
        <f t="shared" si="3"/>
        <v>De acuerdo con lo programado</v>
      </c>
      <c r="Z50" s="765"/>
      <c r="AA50" s="552">
        <v>0</v>
      </c>
      <c r="AB50" s="551" t="str">
        <f t="shared" si="4"/>
        <v>No hay Programación</v>
      </c>
      <c r="AC50" s="764" t="str">
        <f t="shared" si="5"/>
        <v>De acuerdo con lo programado</v>
      </c>
      <c r="AD50" s="765"/>
      <c r="AE50" s="576">
        <v>25</v>
      </c>
      <c r="AF50" s="551">
        <f t="shared" si="6"/>
        <v>1</v>
      </c>
      <c r="AG50" s="764" t="str">
        <f t="shared" si="7"/>
        <v>De acuerdo con lo programado</v>
      </c>
      <c r="AH50" s="856"/>
      <c r="AI50" s="762">
        <f t="shared" si="8"/>
        <v>25</v>
      </c>
      <c r="AJ50" s="554">
        <f t="shared" si="9"/>
        <v>1</v>
      </c>
      <c r="AK50" s="764" t="str">
        <f t="shared" si="10"/>
        <v>De acuerdo con lo programado</v>
      </c>
      <c r="AL50" s="856"/>
      <c r="AM50" s="509">
        <v>25</v>
      </c>
    </row>
    <row r="51" spans="1:39" ht="50.4" customHeight="1" thickTop="1" thickBot="1">
      <c r="A51" s="1118">
        <f t="shared" si="14"/>
        <v>37</v>
      </c>
      <c r="B51" s="1119">
        <v>13</v>
      </c>
      <c r="C51" s="1119" t="s">
        <v>2659</v>
      </c>
      <c r="D51" s="1119">
        <v>0</v>
      </c>
      <c r="E51" s="1119" t="s">
        <v>239</v>
      </c>
      <c r="F51" s="1125" t="s">
        <v>2739</v>
      </c>
      <c r="G51" s="1130" t="s">
        <v>2740</v>
      </c>
      <c r="H51" s="1130" t="s">
        <v>2520</v>
      </c>
      <c r="I51" s="1099">
        <v>31</v>
      </c>
      <c r="J51" s="1099">
        <v>31</v>
      </c>
      <c r="K51" s="268">
        <f t="shared" si="11"/>
        <v>62</v>
      </c>
      <c r="L51" s="1099">
        <v>32</v>
      </c>
      <c r="M51" s="1099">
        <v>31</v>
      </c>
      <c r="N51" s="268">
        <f t="shared" si="12"/>
        <v>63</v>
      </c>
      <c r="O51" s="268">
        <f t="shared" si="13"/>
        <v>125</v>
      </c>
      <c r="P51" s="579"/>
      <c r="Q51" s="1124" t="s">
        <v>2731</v>
      </c>
      <c r="R51" s="1124" t="s">
        <v>1927</v>
      </c>
      <c r="S51" s="1131">
        <v>15</v>
      </c>
      <c r="T51" s="551">
        <f t="shared" si="0"/>
        <v>0.4838709677419355</v>
      </c>
      <c r="U51" s="764" t="str">
        <f t="shared" si="1"/>
        <v>En riesgo en cumplimiento</v>
      </c>
      <c r="V51" s="1124"/>
      <c r="W51" s="552">
        <v>20</v>
      </c>
      <c r="X51" s="551">
        <f t="shared" si="2"/>
        <v>0.64516129032258063</v>
      </c>
      <c r="Y51" s="764" t="str">
        <f t="shared" si="3"/>
        <v>Atraso Leve</v>
      </c>
      <c r="Z51" s="765"/>
      <c r="AA51" s="553">
        <v>0</v>
      </c>
      <c r="AB51" s="551">
        <f t="shared" si="4"/>
        <v>0</v>
      </c>
      <c r="AC51" s="764" t="str">
        <f t="shared" si="5"/>
        <v>En riesgo en cumplimiento</v>
      </c>
      <c r="AD51" s="765"/>
      <c r="AE51" s="576">
        <v>0</v>
      </c>
      <c r="AF51" s="551">
        <f t="shared" si="6"/>
        <v>0</v>
      </c>
      <c r="AG51" s="764" t="str">
        <f t="shared" si="7"/>
        <v>En riesgo en cumplimiento</v>
      </c>
      <c r="AH51" s="856"/>
      <c r="AI51" s="762">
        <f t="shared" si="8"/>
        <v>35</v>
      </c>
      <c r="AJ51" s="554">
        <f t="shared" si="9"/>
        <v>0.28000000000000003</v>
      </c>
      <c r="AK51" s="764" t="str">
        <f t="shared" si="10"/>
        <v>En riesgo en cumplimiento</v>
      </c>
      <c r="AL51" s="1082"/>
      <c r="AM51" s="509" t="s">
        <v>2741</v>
      </c>
    </row>
    <row r="52" spans="1:39" ht="50.4" customHeight="1" thickTop="1" thickBot="1">
      <c r="A52" s="1118">
        <f t="shared" si="14"/>
        <v>38</v>
      </c>
      <c r="B52" s="1119">
        <v>13</v>
      </c>
      <c r="C52" s="1119" t="s">
        <v>2659</v>
      </c>
      <c r="D52" s="1119">
        <v>0</v>
      </c>
      <c r="E52" s="1119" t="s">
        <v>241</v>
      </c>
      <c r="F52" s="1120" t="s">
        <v>2742</v>
      </c>
      <c r="G52" s="1122" t="s">
        <v>178</v>
      </c>
      <c r="H52" s="1122" t="s">
        <v>2743</v>
      </c>
      <c r="I52" s="552">
        <v>0</v>
      </c>
      <c r="J52" s="552">
        <v>0</v>
      </c>
      <c r="K52" s="268">
        <f t="shared" si="11"/>
        <v>0</v>
      </c>
      <c r="L52" s="552">
        <v>0</v>
      </c>
      <c r="M52" s="1099">
        <v>40</v>
      </c>
      <c r="N52" s="268">
        <f t="shared" si="12"/>
        <v>40</v>
      </c>
      <c r="O52" s="268">
        <f t="shared" si="13"/>
        <v>40</v>
      </c>
      <c r="P52" s="579"/>
      <c r="Q52" s="1124" t="s">
        <v>2744</v>
      </c>
      <c r="R52" s="1124" t="s">
        <v>2745</v>
      </c>
      <c r="S52" s="552">
        <v>0</v>
      </c>
      <c r="T52" s="551" t="str">
        <f t="shared" si="0"/>
        <v>No hay Programación</v>
      </c>
      <c r="U52" s="764" t="str">
        <f t="shared" si="1"/>
        <v>De acuerdo con lo programado</v>
      </c>
      <c r="V52" s="1124"/>
      <c r="W52" s="552">
        <v>10</v>
      </c>
      <c r="X52" s="551" t="str">
        <f t="shared" si="2"/>
        <v>No hay Programación</v>
      </c>
      <c r="Y52" s="764" t="str">
        <f t="shared" si="3"/>
        <v>De acuerdo con lo programado</v>
      </c>
      <c r="Z52" s="765"/>
      <c r="AA52" s="553">
        <v>20</v>
      </c>
      <c r="AB52" s="551" t="str">
        <f t="shared" si="4"/>
        <v>No hay Programación</v>
      </c>
      <c r="AC52" s="764" t="str">
        <f t="shared" si="5"/>
        <v>De acuerdo con lo programado</v>
      </c>
      <c r="AD52" s="765" t="s">
        <v>2746</v>
      </c>
      <c r="AE52" s="576">
        <v>30</v>
      </c>
      <c r="AF52" s="551">
        <f t="shared" si="6"/>
        <v>0.75</v>
      </c>
      <c r="AG52" s="764" t="str">
        <f t="shared" si="7"/>
        <v>Atraso Leve</v>
      </c>
      <c r="AH52" s="856"/>
      <c r="AI52" s="762">
        <f t="shared" si="8"/>
        <v>60</v>
      </c>
      <c r="AJ52" s="554">
        <f t="shared" si="9"/>
        <v>1.5</v>
      </c>
      <c r="AK52" s="764" t="str">
        <f t="shared" si="10"/>
        <v>De acuerdo con lo programado</v>
      </c>
      <c r="AL52" s="856" t="s">
        <v>2746</v>
      </c>
    </row>
    <row r="53" spans="1:39" ht="84.65" customHeight="1" thickTop="1" thickBot="1">
      <c r="A53" s="1118">
        <f t="shared" si="14"/>
        <v>39</v>
      </c>
      <c r="B53" s="1119">
        <v>13</v>
      </c>
      <c r="C53" s="1119" t="s">
        <v>2659</v>
      </c>
      <c r="D53" s="1119">
        <v>0</v>
      </c>
      <c r="E53" s="1119" t="s">
        <v>243</v>
      </c>
      <c r="F53" s="1120" t="s">
        <v>2747</v>
      </c>
      <c r="G53" s="1122" t="s">
        <v>2748</v>
      </c>
      <c r="H53" s="1122" t="s">
        <v>2749</v>
      </c>
      <c r="I53" s="552">
        <v>0</v>
      </c>
      <c r="J53" s="552">
        <v>0</v>
      </c>
      <c r="K53" s="268">
        <f t="shared" si="11"/>
        <v>0</v>
      </c>
      <c r="L53" s="552">
        <v>0</v>
      </c>
      <c r="M53" s="1099">
        <v>20</v>
      </c>
      <c r="N53" s="268">
        <f t="shared" si="12"/>
        <v>20</v>
      </c>
      <c r="O53" s="268">
        <f t="shared" si="13"/>
        <v>20</v>
      </c>
      <c r="P53" s="579"/>
      <c r="Q53" s="1124" t="s">
        <v>2744</v>
      </c>
      <c r="R53" s="1124" t="s">
        <v>2745</v>
      </c>
      <c r="S53" s="552">
        <v>0</v>
      </c>
      <c r="T53" s="551" t="str">
        <f t="shared" si="0"/>
        <v>No hay Programación</v>
      </c>
      <c r="U53" s="764" t="str">
        <f t="shared" si="1"/>
        <v>De acuerdo con lo programado</v>
      </c>
      <c r="V53" s="1124"/>
      <c r="W53" s="552"/>
      <c r="X53" s="551" t="str">
        <f t="shared" si="2"/>
        <v>No hay ejecución</v>
      </c>
      <c r="Y53" s="764" t="str">
        <f t="shared" si="3"/>
        <v>NA</v>
      </c>
      <c r="Z53" s="765"/>
      <c r="AA53" s="553">
        <v>30</v>
      </c>
      <c r="AB53" s="551" t="str">
        <f t="shared" si="4"/>
        <v>No hay Programación</v>
      </c>
      <c r="AC53" s="764" t="str">
        <f t="shared" si="5"/>
        <v>De acuerdo con lo programado</v>
      </c>
      <c r="AD53" s="765" t="s">
        <v>2750</v>
      </c>
      <c r="AE53" s="576">
        <v>32</v>
      </c>
      <c r="AF53" s="551">
        <f t="shared" si="6"/>
        <v>1.6</v>
      </c>
      <c r="AG53" s="764" t="str">
        <f t="shared" si="7"/>
        <v>De acuerdo con lo programado</v>
      </c>
      <c r="AH53" s="856"/>
      <c r="AI53" s="762">
        <f t="shared" si="8"/>
        <v>62</v>
      </c>
      <c r="AJ53" s="554">
        <f t="shared" si="9"/>
        <v>3.1</v>
      </c>
      <c r="AK53" s="764" t="str">
        <f t="shared" si="10"/>
        <v>De acuerdo con lo programado</v>
      </c>
      <c r="AL53" s="856" t="s">
        <v>2750</v>
      </c>
    </row>
    <row r="54" spans="1:39" ht="50.4" customHeight="1" thickTop="1" thickBot="1">
      <c r="A54" s="1118">
        <f t="shared" si="14"/>
        <v>40</v>
      </c>
      <c r="B54" s="1119">
        <v>13</v>
      </c>
      <c r="C54" s="1119" t="s">
        <v>2659</v>
      </c>
      <c r="D54" s="1119">
        <v>0</v>
      </c>
      <c r="E54" s="1119" t="s">
        <v>245</v>
      </c>
      <c r="F54" s="1120" t="s">
        <v>2751</v>
      </c>
      <c r="G54" s="1122" t="s">
        <v>2748</v>
      </c>
      <c r="H54" s="1122" t="s">
        <v>2749</v>
      </c>
      <c r="I54" s="552">
        <v>0</v>
      </c>
      <c r="J54" s="552">
        <v>0</v>
      </c>
      <c r="K54" s="268">
        <f t="shared" si="11"/>
        <v>0</v>
      </c>
      <c r="L54" s="552">
        <v>0</v>
      </c>
      <c r="M54" s="1099">
        <v>10</v>
      </c>
      <c r="N54" s="268">
        <f t="shared" si="12"/>
        <v>10</v>
      </c>
      <c r="O54" s="268">
        <f t="shared" si="13"/>
        <v>10</v>
      </c>
      <c r="P54" s="579"/>
      <c r="Q54" s="1124" t="s">
        <v>2744</v>
      </c>
      <c r="R54" s="1124" t="s">
        <v>2745</v>
      </c>
      <c r="S54" s="552">
        <v>0</v>
      </c>
      <c r="T54" s="551" t="str">
        <f t="shared" si="0"/>
        <v>No hay Programación</v>
      </c>
      <c r="U54" s="764" t="str">
        <f t="shared" si="1"/>
        <v>De acuerdo con lo programado</v>
      </c>
      <c r="V54" s="1124"/>
      <c r="W54" s="552">
        <v>0</v>
      </c>
      <c r="X54" s="551" t="str">
        <f t="shared" si="2"/>
        <v>No hay Programación</v>
      </c>
      <c r="Y54" s="764" t="str">
        <f t="shared" si="3"/>
        <v>De acuerdo con lo programado</v>
      </c>
      <c r="Z54" s="765"/>
      <c r="AA54" s="552">
        <v>31</v>
      </c>
      <c r="AB54" s="551" t="str">
        <f t="shared" si="4"/>
        <v>No hay Programación</v>
      </c>
      <c r="AC54" s="764" t="str">
        <f t="shared" si="5"/>
        <v>De acuerdo con lo programado</v>
      </c>
      <c r="AD54" s="765" t="s">
        <v>2752</v>
      </c>
      <c r="AE54" s="576">
        <v>0</v>
      </c>
      <c r="AF54" s="551">
        <f t="shared" si="6"/>
        <v>0</v>
      </c>
      <c r="AG54" s="764" t="str">
        <f t="shared" si="7"/>
        <v>En riesgo en cumplimiento</v>
      </c>
      <c r="AH54" s="856"/>
      <c r="AI54" s="762">
        <f t="shared" si="8"/>
        <v>31</v>
      </c>
      <c r="AJ54" s="554">
        <f t="shared" si="9"/>
        <v>3.1</v>
      </c>
      <c r="AK54" s="764" t="str">
        <f t="shared" si="10"/>
        <v>De acuerdo con lo programado</v>
      </c>
      <c r="AL54" s="856" t="s">
        <v>2752</v>
      </c>
    </row>
    <row r="55" spans="1:39" ht="50.4" customHeight="1" thickTop="1" thickBot="1">
      <c r="A55" s="1118">
        <f t="shared" si="14"/>
        <v>41</v>
      </c>
      <c r="B55" s="1119">
        <v>13</v>
      </c>
      <c r="C55" s="1119" t="s">
        <v>2659</v>
      </c>
      <c r="D55" s="1119">
        <v>0</v>
      </c>
      <c r="E55" s="1134" t="s">
        <v>2753</v>
      </c>
      <c r="F55" s="1125" t="s">
        <v>2739</v>
      </c>
      <c r="G55" s="1130" t="s">
        <v>2754</v>
      </c>
      <c r="H55" s="1129" t="s">
        <v>207</v>
      </c>
      <c r="I55" s="1099">
        <v>25</v>
      </c>
      <c r="J55" s="1099">
        <v>25</v>
      </c>
      <c r="K55" s="268">
        <f t="shared" si="11"/>
        <v>50</v>
      </c>
      <c r="L55" s="1099">
        <v>25</v>
      </c>
      <c r="M55" s="1099">
        <v>25</v>
      </c>
      <c r="N55" s="268">
        <f t="shared" si="12"/>
        <v>50</v>
      </c>
      <c r="O55" s="268">
        <f t="shared" si="13"/>
        <v>100</v>
      </c>
      <c r="P55" s="579"/>
      <c r="Q55" s="1124" t="s">
        <v>2744</v>
      </c>
      <c r="R55" s="1124" t="s">
        <v>2755</v>
      </c>
      <c r="S55" s="1131">
        <v>12</v>
      </c>
      <c r="T55" s="551">
        <f t="shared" si="0"/>
        <v>0.48</v>
      </c>
      <c r="U55" s="764" t="str">
        <f t="shared" si="1"/>
        <v>En riesgo en cumplimiento</v>
      </c>
      <c r="V55" s="1124"/>
      <c r="W55" s="552">
        <v>25</v>
      </c>
      <c r="X55" s="551">
        <f t="shared" si="2"/>
        <v>1</v>
      </c>
      <c r="Y55" s="764" t="str">
        <f t="shared" si="3"/>
        <v>De acuerdo con lo programado</v>
      </c>
      <c r="Z55" s="765"/>
      <c r="AA55" s="553">
        <v>35</v>
      </c>
      <c r="AB55" s="551">
        <f t="shared" si="4"/>
        <v>1.4</v>
      </c>
      <c r="AC55" s="764" t="str">
        <f t="shared" si="5"/>
        <v>De acuerdo con lo programado</v>
      </c>
      <c r="AD55" s="765" t="s">
        <v>2756</v>
      </c>
      <c r="AE55" s="576">
        <v>28</v>
      </c>
      <c r="AF55" s="551">
        <f t="shared" si="6"/>
        <v>1.1200000000000001</v>
      </c>
      <c r="AG55" s="764" t="str">
        <f t="shared" si="7"/>
        <v>De acuerdo con lo programado</v>
      </c>
      <c r="AH55" s="856"/>
      <c r="AI55" s="762">
        <f t="shared" si="8"/>
        <v>100</v>
      </c>
      <c r="AJ55" s="554">
        <f t="shared" si="9"/>
        <v>1</v>
      </c>
      <c r="AK55" s="764" t="str">
        <f t="shared" si="10"/>
        <v>De acuerdo con lo programado</v>
      </c>
      <c r="AL55" s="856" t="s">
        <v>2756</v>
      </c>
    </row>
    <row r="56" spans="1:39" ht="50.4" customHeight="1" thickTop="1" thickBot="1">
      <c r="A56" s="1118">
        <f t="shared" si="14"/>
        <v>42</v>
      </c>
      <c r="B56" s="1119">
        <v>13</v>
      </c>
      <c r="C56" s="1119" t="s">
        <v>2659</v>
      </c>
      <c r="D56" s="1119">
        <v>0</v>
      </c>
      <c r="E56" s="1119" t="s">
        <v>247</v>
      </c>
      <c r="F56" s="1120" t="s">
        <v>2757</v>
      </c>
      <c r="G56" s="1122" t="s">
        <v>2748</v>
      </c>
      <c r="H56" s="1122" t="s">
        <v>2749</v>
      </c>
      <c r="I56" s="552">
        <v>0</v>
      </c>
      <c r="J56" s="552">
        <v>0</v>
      </c>
      <c r="K56" s="268">
        <f t="shared" si="11"/>
        <v>0</v>
      </c>
      <c r="L56" s="552">
        <v>0</v>
      </c>
      <c r="M56" s="552">
        <v>0</v>
      </c>
      <c r="N56" s="268">
        <f t="shared" si="12"/>
        <v>0</v>
      </c>
      <c r="O56" s="268">
        <f t="shared" si="13"/>
        <v>0</v>
      </c>
      <c r="P56" s="579"/>
      <c r="Q56" s="1124" t="s">
        <v>2744</v>
      </c>
      <c r="R56" s="1124" t="s">
        <v>2758</v>
      </c>
      <c r="S56" s="552">
        <v>0</v>
      </c>
      <c r="T56" s="551" t="str">
        <f t="shared" si="0"/>
        <v>No hay Programación</v>
      </c>
      <c r="U56" s="764" t="str">
        <f t="shared" si="1"/>
        <v>De acuerdo con lo programado</v>
      </c>
      <c r="V56" s="1124"/>
      <c r="W56" s="552">
        <v>648</v>
      </c>
      <c r="X56" s="551" t="str">
        <f t="shared" si="2"/>
        <v>No hay Programación</v>
      </c>
      <c r="Y56" s="764" t="str">
        <f t="shared" si="3"/>
        <v>De acuerdo con lo programado</v>
      </c>
      <c r="Z56" s="765"/>
      <c r="AA56" s="553">
        <v>751</v>
      </c>
      <c r="AB56" s="551" t="str">
        <f t="shared" si="4"/>
        <v>No hay Programación</v>
      </c>
      <c r="AC56" s="764" t="str">
        <f t="shared" si="5"/>
        <v>De acuerdo con lo programado</v>
      </c>
      <c r="AD56" s="765"/>
      <c r="AE56" s="576">
        <v>1101</v>
      </c>
      <c r="AF56" s="551" t="str">
        <f t="shared" si="6"/>
        <v>No hay Programación</v>
      </c>
      <c r="AG56" s="764" t="str">
        <f t="shared" si="7"/>
        <v>De acuerdo con lo programado</v>
      </c>
      <c r="AH56" s="856"/>
      <c r="AI56" s="762">
        <f t="shared" si="8"/>
        <v>2500</v>
      </c>
      <c r="AJ56" s="554" t="str">
        <f t="shared" si="9"/>
        <v>No hay Programación</v>
      </c>
      <c r="AK56" s="764" t="str">
        <f t="shared" si="10"/>
        <v>De acuerdo con lo programado</v>
      </c>
      <c r="AL56" s="856"/>
    </row>
    <row r="57" spans="1:39" ht="50.4" customHeight="1" thickTop="1" thickBot="1">
      <c r="A57" s="1118">
        <f t="shared" si="14"/>
        <v>43</v>
      </c>
      <c r="B57" s="1119">
        <v>13</v>
      </c>
      <c r="C57" s="1119" t="s">
        <v>2659</v>
      </c>
      <c r="D57" s="1119">
        <v>0</v>
      </c>
      <c r="E57" s="1119" t="s">
        <v>249</v>
      </c>
      <c r="F57" s="1120" t="s">
        <v>2759</v>
      </c>
      <c r="G57" s="1122" t="s">
        <v>2748</v>
      </c>
      <c r="H57" s="1122" t="s">
        <v>215</v>
      </c>
      <c r="I57" s="552">
        <v>0</v>
      </c>
      <c r="J57" s="552">
        <v>0</v>
      </c>
      <c r="K57" s="268">
        <f t="shared" si="11"/>
        <v>0</v>
      </c>
      <c r="L57" s="552">
        <v>0</v>
      </c>
      <c r="M57" s="1099">
        <v>79</v>
      </c>
      <c r="N57" s="268">
        <f t="shared" si="12"/>
        <v>79</v>
      </c>
      <c r="O57" s="268">
        <f t="shared" si="13"/>
        <v>79</v>
      </c>
      <c r="P57" s="579"/>
      <c r="Q57" s="1124" t="s">
        <v>2700</v>
      </c>
      <c r="R57" s="1124" t="s">
        <v>2760</v>
      </c>
      <c r="S57" s="552">
        <v>0</v>
      </c>
      <c r="T57" s="551" t="str">
        <f t="shared" si="0"/>
        <v>No hay Programación</v>
      </c>
      <c r="U57" s="764" t="str">
        <f t="shared" si="1"/>
        <v>De acuerdo con lo programado</v>
      </c>
      <c r="V57" s="1124"/>
      <c r="W57" s="552">
        <v>36</v>
      </c>
      <c r="X57" s="551" t="str">
        <f t="shared" si="2"/>
        <v>No hay Programación</v>
      </c>
      <c r="Y57" s="764" t="str">
        <f t="shared" si="3"/>
        <v>De acuerdo con lo programado</v>
      </c>
      <c r="Z57" s="765"/>
      <c r="AA57" s="553">
        <v>18</v>
      </c>
      <c r="AB57" s="551" t="str">
        <f t="shared" si="4"/>
        <v>No hay Programación</v>
      </c>
      <c r="AC57" s="764" t="str">
        <f t="shared" si="5"/>
        <v>De acuerdo con lo programado</v>
      </c>
      <c r="AD57" s="765"/>
      <c r="AE57" s="576">
        <v>28</v>
      </c>
      <c r="AF57" s="551">
        <f t="shared" si="6"/>
        <v>0.35443037974683544</v>
      </c>
      <c r="AG57" s="764" t="str">
        <f t="shared" si="7"/>
        <v>En riesgo en cumplimiento</v>
      </c>
      <c r="AH57" s="856"/>
      <c r="AI57" s="762">
        <f t="shared" si="8"/>
        <v>82</v>
      </c>
      <c r="AJ57" s="554">
        <f t="shared" si="9"/>
        <v>1.0379746835443038</v>
      </c>
      <c r="AK57" s="764" t="str">
        <f t="shared" si="10"/>
        <v>De acuerdo con lo programado</v>
      </c>
      <c r="AL57" s="1082"/>
    </row>
    <row r="58" spans="1:39" ht="50.4" customHeight="1" thickTop="1" thickBot="1">
      <c r="A58" s="1118">
        <f t="shared" si="14"/>
        <v>44</v>
      </c>
      <c r="B58" s="1119">
        <v>13</v>
      </c>
      <c r="C58" s="1119" t="s">
        <v>2659</v>
      </c>
      <c r="D58" s="1119">
        <v>0</v>
      </c>
      <c r="E58" s="1119" t="s">
        <v>249</v>
      </c>
      <c r="F58" s="1125" t="s">
        <v>2683</v>
      </c>
      <c r="G58" s="1130" t="s">
        <v>2686</v>
      </c>
      <c r="H58" s="1129" t="s">
        <v>207</v>
      </c>
      <c r="I58" s="1099">
        <v>35</v>
      </c>
      <c r="J58" s="1099">
        <v>35</v>
      </c>
      <c r="K58" s="268">
        <f t="shared" si="11"/>
        <v>70</v>
      </c>
      <c r="L58" s="1099">
        <v>35</v>
      </c>
      <c r="M58" s="1099">
        <v>35</v>
      </c>
      <c r="N58" s="268">
        <f t="shared" si="12"/>
        <v>70</v>
      </c>
      <c r="O58" s="268">
        <f t="shared" si="13"/>
        <v>140</v>
      </c>
      <c r="P58" s="579"/>
      <c r="Q58" s="1124" t="s">
        <v>2700</v>
      </c>
      <c r="R58" s="1124" t="s">
        <v>1927</v>
      </c>
      <c r="S58" s="1131">
        <v>70</v>
      </c>
      <c r="T58" s="551">
        <f t="shared" si="0"/>
        <v>2</v>
      </c>
      <c r="U58" s="764" t="str">
        <f t="shared" si="1"/>
        <v>De acuerdo con lo programado</v>
      </c>
      <c r="V58" s="1124"/>
      <c r="W58" s="552">
        <v>35</v>
      </c>
      <c r="X58" s="551">
        <f t="shared" si="2"/>
        <v>1</v>
      </c>
      <c r="Y58" s="764" t="str">
        <f t="shared" si="3"/>
        <v>De acuerdo con lo programado</v>
      </c>
      <c r="Z58" s="765"/>
      <c r="AA58" s="553">
        <v>35</v>
      </c>
      <c r="AB58" s="551">
        <f t="shared" si="4"/>
        <v>1</v>
      </c>
      <c r="AC58" s="764" t="str">
        <f t="shared" si="5"/>
        <v>De acuerdo con lo programado</v>
      </c>
      <c r="AD58" s="765"/>
      <c r="AE58" s="576">
        <v>0</v>
      </c>
      <c r="AF58" s="551">
        <f t="shared" si="6"/>
        <v>0</v>
      </c>
      <c r="AG58" s="764" t="str">
        <f t="shared" si="7"/>
        <v>En riesgo en cumplimiento</v>
      </c>
      <c r="AH58" s="856"/>
      <c r="AI58" s="762">
        <f t="shared" si="8"/>
        <v>140</v>
      </c>
      <c r="AJ58" s="554">
        <f t="shared" si="9"/>
        <v>1</v>
      </c>
      <c r="AK58" s="764" t="str">
        <f t="shared" si="10"/>
        <v>De acuerdo con lo programado</v>
      </c>
      <c r="AL58" s="856"/>
    </row>
    <row r="59" spans="1:39" ht="50.4" customHeight="1" thickTop="1" thickBot="1">
      <c r="A59" s="1118">
        <f t="shared" si="14"/>
        <v>45</v>
      </c>
      <c r="B59" s="1119">
        <v>13</v>
      </c>
      <c r="C59" s="1119" t="s">
        <v>2659</v>
      </c>
      <c r="D59" s="1119">
        <v>0</v>
      </c>
      <c r="E59" s="1119" t="s">
        <v>249</v>
      </c>
      <c r="F59" s="1127" t="s">
        <v>2712</v>
      </c>
      <c r="G59" s="1130" t="s">
        <v>2721</v>
      </c>
      <c r="H59" s="1129" t="s">
        <v>207</v>
      </c>
      <c r="I59" s="1099">
        <v>10</v>
      </c>
      <c r="J59" s="1099">
        <v>30</v>
      </c>
      <c r="K59" s="268">
        <f t="shared" si="11"/>
        <v>40</v>
      </c>
      <c r="L59" s="1099">
        <v>39</v>
      </c>
      <c r="M59" s="552">
        <v>0</v>
      </c>
      <c r="N59" s="268">
        <f t="shared" si="12"/>
        <v>39</v>
      </c>
      <c r="O59" s="268">
        <f t="shared" si="13"/>
        <v>79</v>
      </c>
      <c r="P59" s="579"/>
      <c r="Q59" s="1124" t="s">
        <v>2702</v>
      </c>
      <c r="R59" s="1124" t="s">
        <v>1927</v>
      </c>
      <c r="S59" s="1131">
        <v>80</v>
      </c>
      <c r="T59" s="551">
        <f t="shared" si="0"/>
        <v>8</v>
      </c>
      <c r="U59" s="764" t="str">
        <f t="shared" si="1"/>
        <v>De acuerdo con lo programado</v>
      </c>
      <c r="V59" s="1124"/>
      <c r="W59" s="552">
        <v>30</v>
      </c>
      <c r="X59" s="551">
        <f t="shared" si="2"/>
        <v>1</v>
      </c>
      <c r="Y59" s="764" t="str">
        <f t="shared" si="3"/>
        <v>De acuerdo con lo programado</v>
      </c>
      <c r="Z59" s="765"/>
      <c r="AA59" s="553">
        <v>39</v>
      </c>
      <c r="AB59" s="551">
        <f t="shared" si="4"/>
        <v>1</v>
      </c>
      <c r="AC59" s="764" t="str">
        <f t="shared" si="5"/>
        <v>De acuerdo con lo programado</v>
      </c>
      <c r="AD59" s="765"/>
      <c r="AE59" s="576">
        <v>0</v>
      </c>
      <c r="AF59" s="551" t="str">
        <f t="shared" si="6"/>
        <v>No hay Programación</v>
      </c>
      <c r="AG59" s="764" t="str">
        <f t="shared" si="7"/>
        <v>De acuerdo con lo programado</v>
      </c>
      <c r="AH59" s="856"/>
      <c r="AI59" s="762">
        <f t="shared" si="8"/>
        <v>149</v>
      </c>
      <c r="AJ59" s="554">
        <f t="shared" si="9"/>
        <v>1.8860759493670887</v>
      </c>
      <c r="AK59" s="764" t="str">
        <f t="shared" si="10"/>
        <v>De acuerdo con lo programado</v>
      </c>
      <c r="AL59" s="1082"/>
      <c r="AM59" s="509" t="s">
        <v>2761</v>
      </c>
    </row>
    <row r="60" spans="1:39" ht="83.4" customHeight="1" thickTop="1" thickBot="1">
      <c r="A60" s="1118">
        <f t="shared" si="14"/>
        <v>46</v>
      </c>
      <c r="B60" s="1119">
        <v>13</v>
      </c>
      <c r="C60" s="1119" t="s">
        <v>2659</v>
      </c>
      <c r="D60" s="1119">
        <v>0</v>
      </c>
      <c r="E60" s="1119" t="s">
        <v>251</v>
      </c>
      <c r="F60" s="1120" t="s">
        <v>2762</v>
      </c>
      <c r="G60" s="1122" t="s">
        <v>2699</v>
      </c>
      <c r="H60" s="1122" t="s">
        <v>215</v>
      </c>
      <c r="I60" s="552">
        <v>0</v>
      </c>
      <c r="J60" s="552">
        <v>0</v>
      </c>
      <c r="K60" s="268">
        <f t="shared" si="11"/>
        <v>0</v>
      </c>
      <c r="L60" s="552">
        <v>0</v>
      </c>
      <c r="M60" s="1099">
        <v>10</v>
      </c>
      <c r="N60" s="268">
        <f t="shared" si="12"/>
        <v>10</v>
      </c>
      <c r="O60" s="268">
        <f t="shared" si="13"/>
        <v>10</v>
      </c>
      <c r="P60" s="579"/>
      <c r="Q60" s="1124" t="s">
        <v>2710</v>
      </c>
      <c r="R60" s="1124" t="s">
        <v>1927</v>
      </c>
      <c r="S60" s="552">
        <v>0</v>
      </c>
      <c r="T60" s="551" t="str">
        <f t="shared" si="0"/>
        <v>No hay Programación</v>
      </c>
      <c r="U60" s="764" t="str">
        <f t="shared" si="1"/>
        <v>De acuerdo con lo programado</v>
      </c>
      <c r="V60" s="1124"/>
      <c r="W60" s="552">
        <v>5</v>
      </c>
      <c r="X60" s="551" t="str">
        <f t="shared" si="2"/>
        <v>No hay Programación</v>
      </c>
      <c r="Y60" s="764" t="str">
        <f t="shared" si="3"/>
        <v>De acuerdo con lo programado</v>
      </c>
      <c r="Z60" s="765"/>
      <c r="AA60" s="553">
        <v>1</v>
      </c>
      <c r="AB60" s="551" t="str">
        <f t="shared" si="4"/>
        <v>No hay Programación</v>
      </c>
      <c r="AC60" s="764" t="str">
        <f t="shared" si="5"/>
        <v>De acuerdo con lo programado</v>
      </c>
      <c r="AD60" s="765" t="s">
        <v>2763</v>
      </c>
      <c r="AE60" s="576">
        <v>5</v>
      </c>
      <c r="AF60" s="551">
        <f t="shared" si="6"/>
        <v>0.5</v>
      </c>
      <c r="AG60" s="764" t="str">
        <f t="shared" si="7"/>
        <v>Atraso Leve</v>
      </c>
      <c r="AH60" s="856"/>
      <c r="AI60" s="762">
        <f t="shared" si="8"/>
        <v>11</v>
      </c>
      <c r="AJ60" s="554">
        <f t="shared" si="9"/>
        <v>1.1000000000000001</v>
      </c>
      <c r="AK60" s="764" t="str">
        <f t="shared" si="10"/>
        <v>De acuerdo con lo programado</v>
      </c>
      <c r="AL60" s="1082"/>
      <c r="AM60" s="509" t="s">
        <v>2764</v>
      </c>
    </row>
    <row r="61" spans="1:39" ht="50.4" customHeight="1" thickTop="1" thickBot="1">
      <c r="A61" s="1118">
        <f t="shared" si="14"/>
        <v>47</v>
      </c>
      <c r="B61" s="1119">
        <v>13</v>
      </c>
      <c r="C61" s="1119" t="s">
        <v>2659</v>
      </c>
      <c r="D61" s="1119">
        <v>0</v>
      </c>
      <c r="E61" s="1119" t="s">
        <v>251</v>
      </c>
      <c r="F61" s="1127" t="s">
        <v>2678</v>
      </c>
      <c r="G61" s="1130" t="s">
        <v>2691</v>
      </c>
      <c r="H61" s="1130" t="s">
        <v>2692</v>
      </c>
      <c r="I61" s="1099">
        <v>5</v>
      </c>
      <c r="J61" s="1099">
        <v>5</v>
      </c>
      <c r="K61" s="268">
        <f t="shared" si="11"/>
        <v>10</v>
      </c>
      <c r="L61" s="552">
        <v>0</v>
      </c>
      <c r="M61" s="552">
        <v>0</v>
      </c>
      <c r="N61" s="268">
        <f t="shared" si="12"/>
        <v>0</v>
      </c>
      <c r="O61" s="268">
        <f t="shared" si="13"/>
        <v>10</v>
      </c>
      <c r="P61" s="579"/>
      <c r="Q61" s="1124" t="s">
        <v>2710</v>
      </c>
      <c r="R61" s="1124" t="s">
        <v>1927</v>
      </c>
      <c r="S61" s="1131">
        <v>5</v>
      </c>
      <c r="T61" s="551">
        <f t="shared" si="0"/>
        <v>1</v>
      </c>
      <c r="U61" s="764" t="str">
        <f t="shared" si="1"/>
        <v>De acuerdo con lo programado</v>
      </c>
      <c r="V61" s="1124"/>
      <c r="W61" s="552">
        <v>5</v>
      </c>
      <c r="X61" s="551">
        <f t="shared" si="2"/>
        <v>1</v>
      </c>
      <c r="Y61" s="764" t="str">
        <f t="shared" si="3"/>
        <v>De acuerdo con lo programado</v>
      </c>
      <c r="Z61" s="765"/>
      <c r="AA61" s="553">
        <v>0</v>
      </c>
      <c r="AB61" s="551" t="str">
        <f t="shared" si="4"/>
        <v>No hay Programación</v>
      </c>
      <c r="AC61" s="764" t="str">
        <f t="shared" si="5"/>
        <v>De acuerdo con lo programado</v>
      </c>
      <c r="AD61" s="765"/>
      <c r="AE61" s="576">
        <v>0</v>
      </c>
      <c r="AF61" s="551" t="str">
        <f t="shared" si="6"/>
        <v>No hay Programación</v>
      </c>
      <c r="AG61" s="764" t="str">
        <f t="shared" si="7"/>
        <v>De acuerdo con lo programado</v>
      </c>
      <c r="AH61" s="856"/>
      <c r="AI61" s="762">
        <f t="shared" si="8"/>
        <v>10</v>
      </c>
      <c r="AJ61" s="554">
        <f t="shared" si="9"/>
        <v>1</v>
      </c>
      <c r="AK61" s="764" t="str">
        <f t="shared" si="10"/>
        <v>De acuerdo con lo programado</v>
      </c>
      <c r="AL61" s="856"/>
    </row>
    <row r="62" spans="1:39" ht="50.4" customHeight="1" thickTop="1" thickBot="1">
      <c r="A62" s="1118">
        <f t="shared" si="14"/>
        <v>48</v>
      </c>
      <c r="B62" s="1119">
        <v>13</v>
      </c>
      <c r="C62" s="1119" t="s">
        <v>2659</v>
      </c>
      <c r="D62" s="1119">
        <v>0</v>
      </c>
      <c r="E62" s="1119" t="s">
        <v>251</v>
      </c>
      <c r="F62" s="1127" t="s">
        <v>2678</v>
      </c>
      <c r="G62" s="1130" t="s">
        <v>2713</v>
      </c>
      <c r="H62" s="1130" t="s">
        <v>2692</v>
      </c>
      <c r="I62" s="552">
        <v>0</v>
      </c>
      <c r="J62" s="1099">
        <v>10</v>
      </c>
      <c r="K62" s="268">
        <f t="shared" si="11"/>
        <v>10</v>
      </c>
      <c r="L62" s="552">
        <v>0</v>
      </c>
      <c r="M62" s="552">
        <v>0</v>
      </c>
      <c r="N62" s="268">
        <f t="shared" si="12"/>
        <v>0</v>
      </c>
      <c r="O62" s="268">
        <f t="shared" si="13"/>
        <v>10</v>
      </c>
      <c r="P62" s="579"/>
      <c r="Q62" s="1124" t="s">
        <v>2710</v>
      </c>
      <c r="R62" s="1124" t="s">
        <v>2765</v>
      </c>
      <c r="S62" s="552">
        <v>0</v>
      </c>
      <c r="T62" s="551" t="str">
        <f t="shared" si="0"/>
        <v>No hay Programación</v>
      </c>
      <c r="U62" s="764" t="str">
        <f t="shared" si="1"/>
        <v>De acuerdo con lo programado</v>
      </c>
      <c r="V62" s="1124"/>
      <c r="W62" s="552">
        <v>10</v>
      </c>
      <c r="X62" s="551">
        <f t="shared" si="2"/>
        <v>1</v>
      </c>
      <c r="Y62" s="764" t="str">
        <f t="shared" si="3"/>
        <v>De acuerdo con lo programado</v>
      </c>
      <c r="Z62" s="765"/>
      <c r="AA62" s="553">
        <v>0</v>
      </c>
      <c r="AB62" s="551" t="str">
        <f t="shared" si="4"/>
        <v>No hay Programación</v>
      </c>
      <c r="AC62" s="764" t="str">
        <f t="shared" si="5"/>
        <v>De acuerdo con lo programado</v>
      </c>
      <c r="AD62" s="765"/>
      <c r="AE62" s="576">
        <v>0</v>
      </c>
      <c r="AF62" s="551" t="str">
        <f t="shared" si="6"/>
        <v>No hay Programación</v>
      </c>
      <c r="AG62" s="764" t="str">
        <f t="shared" si="7"/>
        <v>De acuerdo con lo programado</v>
      </c>
      <c r="AH62" s="856"/>
      <c r="AI62" s="762">
        <f t="shared" si="8"/>
        <v>10</v>
      </c>
      <c r="AJ62" s="554">
        <f t="shared" si="9"/>
        <v>1</v>
      </c>
      <c r="AK62" s="764" t="str">
        <f t="shared" si="10"/>
        <v>De acuerdo con lo programado</v>
      </c>
      <c r="AL62" s="856"/>
    </row>
    <row r="63" spans="1:39" ht="50.4" customHeight="1" thickTop="1" thickBot="1">
      <c r="A63" s="1118">
        <f t="shared" si="14"/>
        <v>49</v>
      </c>
      <c r="B63" s="1119">
        <v>13</v>
      </c>
      <c r="C63" s="1119" t="s">
        <v>2659</v>
      </c>
      <c r="D63" s="1119">
        <v>0</v>
      </c>
      <c r="E63" s="1119" t="s">
        <v>251</v>
      </c>
      <c r="F63" s="1127" t="s">
        <v>2683</v>
      </c>
      <c r="G63" s="1130" t="s">
        <v>2697</v>
      </c>
      <c r="H63" s="1130" t="s">
        <v>2717</v>
      </c>
      <c r="I63" s="1099">
        <v>5</v>
      </c>
      <c r="J63" s="1099">
        <v>5</v>
      </c>
      <c r="K63" s="268">
        <f t="shared" si="11"/>
        <v>10</v>
      </c>
      <c r="L63" s="1099">
        <v>5</v>
      </c>
      <c r="M63" s="1099">
        <v>5</v>
      </c>
      <c r="N63" s="268">
        <f t="shared" si="12"/>
        <v>10</v>
      </c>
      <c r="O63" s="268">
        <f t="shared" si="13"/>
        <v>20</v>
      </c>
      <c r="P63" s="579"/>
      <c r="Q63" s="1124" t="s">
        <v>2710</v>
      </c>
      <c r="R63" s="1124" t="s">
        <v>1927</v>
      </c>
      <c r="S63" s="1099">
        <v>5</v>
      </c>
      <c r="T63" s="551">
        <f t="shared" si="0"/>
        <v>1</v>
      </c>
      <c r="U63" s="764" t="str">
        <f t="shared" si="1"/>
        <v>De acuerdo con lo programado</v>
      </c>
      <c r="V63" s="1124"/>
      <c r="W63" s="552">
        <v>5</v>
      </c>
      <c r="X63" s="551">
        <f t="shared" si="2"/>
        <v>1</v>
      </c>
      <c r="Y63" s="764" t="str">
        <f t="shared" si="3"/>
        <v>De acuerdo con lo programado</v>
      </c>
      <c r="Z63" s="765"/>
      <c r="AA63" s="553">
        <v>5</v>
      </c>
      <c r="AB63" s="551">
        <f t="shared" si="4"/>
        <v>1</v>
      </c>
      <c r="AC63" s="764" t="str">
        <f t="shared" si="5"/>
        <v>De acuerdo con lo programado</v>
      </c>
      <c r="AD63" s="765"/>
      <c r="AE63" s="576">
        <v>5</v>
      </c>
      <c r="AF63" s="551">
        <f t="shared" si="6"/>
        <v>1</v>
      </c>
      <c r="AG63" s="764" t="str">
        <f t="shared" si="7"/>
        <v>De acuerdo con lo programado</v>
      </c>
      <c r="AH63" s="856"/>
      <c r="AI63" s="762">
        <f t="shared" si="8"/>
        <v>20</v>
      </c>
      <c r="AJ63" s="554">
        <f t="shared" si="9"/>
        <v>1</v>
      </c>
      <c r="AK63" s="764" t="str">
        <f t="shared" si="10"/>
        <v>De acuerdo con lo programado</v>
      </c>
      <c r="AL63" s="856"/>
    </row>
    <row r="64" spans="1:39" ht="50.4" customHeight="1" thickTop="1" thickBot="1">
      <c r="A64" s="1118">
        <f t="shared" si="14"/>
        <v>50</v>
      </c>
      <c r="B64" s="1119">
        <v>13</v>
      </c>
      <c r="C64" s="1119" t="s">
        <v>2659</v>
      </c>
      <c r="D64" s="1119">
        <v>0</v>
      </c>
      <c r="E64" s="1119" t="s">
        <v>251</v>
      </c>
      <c r="F64" s="1127" t="s">
        <v>2683</v>
      </c>
      <c r="G64" s="1130" t="s">
        <v>2716</v>
      </c>
      <c r="H64" s="1130" t="s">
        <v>2717</v>
      </c>
      <c r="I64" s="552">
        <v>0</v>
      </c>
      <c r="J64" s="552">
        <v>0</v>
      </c>
      <c r="K64" s="268">
        <f t="shared" si="11"/>
        <v>0</v>
      </c>
      <c r="L64" s="552">
        <v>0</v>
      </c>
      <c r="M64" s="1099">
        <v>10</v>
      </c>
      <c r="N64" s="268">
        <f t="shared" si="12"/>
        <v>10</v>
      </c>
      <c r="O64" s="268">
        <f t="shared" si="13"/>
        <v>10</v>
      </c>
      <c r="P64" s="579"/>
      <c r="Q64" s="1124" t="s">
        <v>2710</v>
      </c>
      <c r="R64" s="1124" t="s">
        <v>2766</v>
      </c>
      <c r="S64" s="552">
        <v>0</v>
      </c>
      <c r="T64" s="551" t="str">
        <f t="shared" si="0"/>
        <v>No hay Programación</v>
      </c>
      <c r="U64" s="764" t="str">
        <f t="shared" si="1"/>
        <v>De acuerdo con lo programado</v>
      </c>
      <c r="V64" s="1124"/>
      <c r="W64" s="552">
        <v>0</v>
      </c>
      <c r="X64" s="551" t="str">
        <f t="shared" si="2"/>
        <v>No hay Programación</v>
      </c>
      <c r="Y64" s="764" t="str">
        <f t="shared" si="3"/>
        <v>De acuerdo con lo programado</v>
      </c>
      <c r="Z64" s="765"/>
      <c r="AA64" s="552">
        <v>5</v>
      </c>
      <c r="AB64" s="551" t="str">
        <f t="shared" si="4"/>
        <v>No hay Programación</v>
      </c>
      <c r="AC64" s="764" t="str">
        <f t="shared" si="5"/>
        <v>De acuerdo con lo programado</v>
      </c>
      <c r="AD64" s="765"/>
      <c r="AE64" s="576">
        <v>5</v>
      </c>
      <c r="AF64" s="551">
        <f t="shared" si="6"/>
        <v>0.5</v>
      </c>
      <c r="AG64" s="764" t="str">
        <f t="shared" si="7"/>
        <v>Atraso Leve</v>
      </c>
      <c r="AH64" s="856"/>
      <c r="AI64" s="762">
        <f t="shared" si="8"/>
        <v>10</v>
      </c>
      <c r="AJ64" s="554">
        <f t="shared" si="9"/>
        <v>1</v>
      </c>
      <c r="AK64" s="764" t="str">
        <f t="shared" si="10"/>
        <v>De acuerdo con lo programado</v>
      </c>
      <c r="AL64" s="856"/>
    </row>
    <row r="65" spans="1:38" ht="50.4" customHeight="1" thickTop="1" thickBot="1">
      <c r="A65" s="1118">
        <f t="shared" si="14"/>
        <v>51</v>
      </c>
      <c r="B65" s="1119">
        <v>13</v>
      </c>
      <c r="C65" s="1119" t="s">
        <v>2659</v>
      </c>
      <c r="D65" s="1119">
        <v>0</v>
      </c>
      <c r="E65" s="1119" t="s">
        <v>253</v>
      </c>
      <c r="F65" s="1133" t="s">
        <v>2767</v>
      </c>
      <c r="G65" s="1128" t="s">
        <v>2768</v>
      </c>
      <c r="H65" s="1128" t="s">
        <v>2769</v>
      </c>
      <c r="I65" s="552">
        <v>0</v>
      </c>
      <c r="J65" s="552">
        <v>0</v>
      </c>
      <c r="K65" s="268">
        <f t="shared" si="11"/>
        <v>0</v>
      </c>
      <c r="L65" s="552">
        <v>0</v>
      </c>
      <c r="M65" s="1132">
        <v>17387</v>
      </c>
      <c r="N65" s="268">
        <f t="shared" si="12"/>
        <v>17387</v>
      </c>
      <c r="O65" s="268">
        <f t="shared" si="13"/>
        <v>17387</v>
      </c>
      <c r="P65" s="579"/>
      <c r="Q65" s="1123" t="s">
        <v>2665</v>
      </c>
      <c r="R65" s="1123" t="s">
        <v>2770</v>
      </c>
      <c r="S65" s="552">
        <v>0</v>
      </c>
      <c r="T65" s="551" t="str">
        <f t="shared" si="0"/>
        <v>No hay Programación</v>
      </c>
      <c r="U65" s="764" t="str">
        <f t="shared" si="1"/>
        <v>De acuerdo con lo programado</v>
      </c>
      <c r="V65" s="1124"/>
      <c r="W65" s="552">
        <v>0</v>
      </c>
      <c r="X65" s="551" t="str">
        <f t="shared" si="2"/>
        <v>No hay Programación</v>
      </c>
      <c r="Y65" s="764" t="str">
        <f t="shared" si="3"/>
        <v>De acuerdo con lo programado</v>
      </c>
      <c r="Z65" s="765"/>
      <c r="AA65" s="552">
        <v>0</v>
      </c>
      <c r="AB65" s="551" t="str">
        <f t="shared" si="4"/>
        <v>No hay Programación</v>
      </c>
      <c r="AC65" s="764" t="str">
        <f t="shared" si="5"/>
        <v>De acuerdo con lo programado</v>
      </c>
      <c r="AD65" s="765"/>
      <c r="AE65" s="576">
        <v>753</v>
      </c>
      <c r="AF65" s="551">
        <f t="shared" si="6"/>
        <v>4.3308218784149075E-2</v>
      </c>
      <c r="AG65" s="764" t="str">
        <f t="shared" si="7"/>
        <v>En riesgo en cumplimiento</v>
      </c>
      <c r="AH65" s="856"/>
      <c r="AI65" s="762">
        <f t="shared" si="8"/>
        <v>753</v>
      </c>
      <c r="AJ65" s="554">
        <f t="shared" si="9"/>
        <v>4.3308218784149075E-2</v>
      </c>
      <c r="AK65" s="764" t="str">
        <f t="shared" si="10"/>
        <v>En riesgo en cumplimiento</v>
      </c>
      <c r="AL65" s="1082"/>
    </row>
    <row r="66" spans="1:38" ht="50.4" customHeight="1" thickTop="1" thickBot="1">
      <c r="A66" s="1118">
        <f t="shared" si="14"/>
        <v>52</v>
      </c>
      <c r="B66" s="1119">
        <v>13</v>
      </c>
      <c r="C66" s="1119" t="s">
        <v>2659</v>
      </c>
      <c r="D66" s="1119">
        <v>0</v>
      </c>
      <c r="E66" s="1119" t="s">
        <v>255</v>
      </c>
      <c r="F66" s="1127" t="s">
        <v>2683</v>
      </c>
      <c r="G66" s="1130" t="s">
        <v>2716</v>
      </c>
      <c r="H66" s="1130" t="s">
        <v>2769</v>
      </c>
      <c r="I66" s="552">
        <v>0</v>
      </c>
      <c r="J66" s="552">
        <v>0</v>
      </c>
      <c r="K66" s="268">
        <f t="shared" ref="K66:K67" si="15">I66+J66</f>
        <v>0</v>
      </c>
      <c r="L66" s="1099">
        <v>8693</v>
      </c>
      <c r="M66" s="1099">
        <v>8694</v>
      </c>
      <c r="N66" s="268">
        <f t="shared" ref="N66:N67" si="16">L66+M66</f>
        <v>17387</v>
      </c>
      <c r="O66" s="268">
        <f t="shared" ref="O66:O67" si="17">N66+K66</f>
        <v>17387</v>
      </c>
      <c r="P66" s="579"/>
      <c r="Q66" s="1124" t="s">
        <v>2665</v>
      </c>
      <c r="R66" s="1124" t="s">
        <v>1927</v>
      </c>
      <c r="S66" s="552">
        <v>0</v>
      </c>
      <c r="T66" s="551" t="str">
        <f t="shared" ref="T66:T67" si="18">IF(S66="","No hay ejecución",IF(AND(I66=0),"No hay Programación", S66/I66))</f>
        <v>No hay Programación</v>
      </c>
      <c r="U66" s="764" t="str">
        <f t="shared" ref="U66:U67" si="19">IF(T66="No hay ejecución","NA",IF(T66&gt;=90%,"De acuerdo con lo programado",IF(T66&gt;=50%,"Atraso Leve",IF(T66&lt;=49.99%,"En riesgo en cumplimiento"))))</f>
        <v>De acuerdo con lo programado</v>
      </c>
      <c r="V66" s="1124"/>
      <c r="W66" s="552">
        <v>0</v>
      </c>
      <c r="X66" s="551" t="str">
        <f t="shared" ref="X66:X67" si="20">IF(W66="","No hay ejecución",IF(AND(J66=0),"No hay Programación", W66/J66))</f>
        <v>No hay Programación</v>
      </c>
      <c r="Y66" s="764" t="str">
        <f t="shared" ref="Y66:Y67" si="21">IF(X66="No hay ejecución","NA",IF(X66&gt;=90%,"De acuerdo con lo programado",IF(X66&gt;=50%,"Atraso Leve",IF(X66&lt;=49.99%,"En riesgo en cumplimiento"))))</f>
        <v>De acuerdo con lo programado</v>
      </c>
      <c r="Z66" s="765"/>
      <c r="AA66" s="552">
        <v>0</v>
      </c>
      <c r="AB66" s="551">
        <f t="shared" ref="AB66:AB67" si="22">IF(AA66="","No hay ejecución",IF(AND(L66=0),"No hay Programación", AA66/L66))</f>
        <v>0</v>
      </c>
      <c r="AC66" s="764" t="str">
        <f t="shared" ref="AC66:AC67" si="23">IF(AB66="No hay ejecución","NA",IF(AB66&gt;=90%,"De acuerdo con lo programado",IF(AB66&gt;=50%,"Atraso Leve",IF(AB66&lt;=49.99%,"En riesgo en cumplimiento"))))</f>
        <v>En riesgo en cumplimiento</v>
      </c>
      <c r="AD66" s="765"/>
      <c r="AE66" s="576">
        <v>27</v>
      </c>
      <c r="AF66" s="551">
        <f t="shared" ref="AF66:AF67" si="24">IF(AE66="","No hay ejecución",IF(AND(M66=0),"No hay Programación", AE66/M66))</f>
        <v>3.105590062111801E-3</v>
      </c>
      <c r="AG66" s="764" t="str">
        <f t="shared" ref="AG66:AG67" si="25">IF(AF66="No hay ejecución","NA",IF(AF66&gt;=90%,"De acuerdo con lo programado",IF(AF66&gt;=50%,"Atraso Leve",IF(AF66&lt;=49.99%,"En riesgo en cumplimiento"))))</f>
        <v>En riesgo en cumplimiento</v>
      </c>
      <c r="AH66" s="856"/>
      <c r="AI66" s="762">
        <f t="shared" ref="AI66:AI67" si="26">AE66+AA66+W66+S66</f>
        <v>27</v>
      </c>
      <c r="AJ66" s="554">
        <f t="shared" ref="AJ66:AJ67" si="27">IF(AI66="","No hay ejecución",IF(AND(O66=0),"No hay Programación", AI66/O66))</f>
        <v>1.5528843388738713E-3</v>
      </c>
      <c r="AK66" s="764" t="str">
        <f t="shared" ref="AK66:AK67" si="28">IF(AJ66="No hay ejecución","NA",IF(AJ66&gt;=90%,"De acuerdo con lo programado",IF(AJ66&gt;=50%,"Atraso Leve",IF(AJ66&lt;=49.99%,"En riesgo en cumplimiento"))))</f>
        <v>En riesgo en cumplimiento</v>
      </c>
      <c r="AL66" s="1082"/>
    </row>
    <row r="67" spans="1:38" ht="50.4" customHeight="1" thickTop="1" thickBot="1">
      <c r="A67" s="1118">
        <f t="shared" si="14"/>
        <v>53</v>
      </c>
      <c r="B67" s="1119">
        <v>13</v>
      </c>
      <c r="C67" s="1119" t="s">
        <v>2659</v>
      </c>
      <c r="D67" s="1119">
        <v>0</v>
      </c>
      <c r="E67" s="1119" t="s">
        <v>2771</v>
      </c>
      <c r="F67" s="1127" t="s">
        <v>2683</v>
      </c>
      <c r="G67" s="1130" t="s">
        <v>2697</v>
      </c>
      <c r="H67" s="1130" t="s">
        <v>2692</v>
      </c>
      <c r="I67" s="552">
        <v>0</v>
      </c>
      <c r="J67" s="552">
        <v>0</v>
      </c>
      <c r="K67" s="268">
        <f t="shared" si="15"/>
        <v>0</v>
      </c>
      <c r="L67" s="1099">
        <v>940</v>
      </c>
      <c r="M67" s="1099">
        <v>940</v>
      </c>
      <c r="N67" s="268">
        <f t="shared" si="16"/>
        <v>1880</v>
      </c>
      <c r="O67" s="268">
        <f t="shared" si="17"/>
        <v>1880</v>
      </c>
      <c r="P67" s="579"/>
      <c r="Q67" s="1124" t="s">
        <v>2665</v>
      </c>
      <c r="R67" s="1124" t="s">
        <v>2772</v>
      </c>
      <c r="S67" s="552">
        <v>0</v>
      </c>
      <c r="T67" s="551" t="str">
        <f t="shared" si="18"/>
        <v>No hay Programación</v>
      </c>
      <c r="U67" s="764" t="str">
        <f t="shared" si="19"/>
        <v>De acuerdo con lo programado</v>
      </c>
      <c r="V67" s="1124"/>
      <c r="W67" s="552">
        <v>0</v>
      </c>
      <c r="X67" s="551" t="str">
        <f t="shared" si="20"/>
        <v>No hay Programación</v>
      </c>
      <c r="Y67" s="764" t="str">
        <f t="shared" si="21"/>
        <v>De acuerdo con lo programado</v>
      </c>
      <c r="Z67" s="765"/>
      <c r="AA67" s="552">
        <v>0</v>
      </c>
      <c r="AB67" s="551">
        <f t="shared" si="22"/>
        <v>0</v>
      </c>
      <c r="AC67" s="764" t="str">
        <f t="shared" si="23"/>
        <v>En riesgo en cumplimiento</v>
      </c>
      <c r="AD67" s="765"/>
      <c r="AE67" s="576">
        <v>27</v>
      </c>
      <c r="AF67" s="551">
        <f t="shared" si="24"/>
        <v>2.8723404255319149E-2</v>
      </c>
      <c r="AG67" s="764" t="str">
        <f t="shared" si="25"/>
        <v>En riesgo en cumplimiento</v>
      </c>
      <c r="AH67" s="856"/>
      <c r="AI67" s="762">
        <f t="shared" si="26"/>
        <v>27</v>
      </c>
      <c r="AJ67" s="554">
        <f t="shared" si="27"/>
        <v>1.4361702127659574E-2</v>
      </c>
      <c r="AK67" s="764" t="str">
        <f t="shared" si="28"/>
        <v>En riesgo en cumplimiento</v>
      </c>
      <c r="AL67" s="1082"/>
    </row>
    <row r="68" spans="1:38" ht="50.4" customHeight="1" thickTop="1" thickBot="1">
      <c r="A68" s="1118">
        <f>A67+1</f>
        <v>54</v>
      </c>
      <c r="B68" s="1119">
        <v>13</v>
      </c>
      <c r="C68" s="1119" t="s">
        <v>2659</v>
      </c>
      <c r="D68" s="1119">
        <v>0</v>
      </c>
      <c r="E68" s="1119">
        <v>0</v>
      </c>
      <c r="F68" s="1127" t="s">
        <v>2773</v>
      </c>
      <c r="G68" s="1130" t="s">
        <v>2774</v>
      </c>
      <c r="H68" s="1126" t="s">
        <v>2775</v>
      </c>
      <c r="I68" s="1099">
        <v>10</v>
      </c>
      <c r="J68" s="1099">
        <v>10</v>
      </c>
      <c r="K68" s="268">
        <f t="shared" si="11"/>
        <v>20</v>
      </c>
      <c r="L68" s="1099">
        <v>10</v>
      </c>
      <c r="M68" s="1099">
        <v>10</v>
      </c>
      <c r="N68" s="268">
        <f t="shared" si="12"/>
        <v>20</v>
      </c>
      <c r="O68" s="268">
        <f t="shared" si="13"/>
        <v>40</v>
      </c>
      <c r="P68" s="579"/>
      <c r="Q68" s="1124" t="s">
        <v>2776</v>
      </c>
      <c r="R68" s="1124" t="s">
        <v>1927</v>
      </c>
      <c r="S68" s="1099">
        <v>10</v>
      </c>
      <c r="T68" s="551">
        <f t="shared" si="0"/>
        <v>1</v>
      </c>
      <c r="U68" s="764" t="str">
        <f t="shared" si="1"/>
        <v>De acuerdo con lo programado</v>
      </c>
      <c r="V68" s="1124"/>
      <c r="W68" s="552">
        <v>10</v>
      </c>
      <c r="X68" s="551">
        <f t="shared" si="2"/>
        <v>1</v>
      </c>
      <c r="Y68" s="764" t="str">
        <f t="shared" si="3"/>
        <v>De acuerdo con lo programado</v>
      </c>
      <c r="Z68" s="765"/>
      <c r="AA68" s="553">
        <v>0</v>
      </c>
      <c r="AB68" s="551">
        <f t="shared" si="4"/>
        <v>0</v>
      </c>
      <c r="AC68" s="764" t="str">
        <f t="shared" si="5"/>
        <v>En riesgo en cumplimiento</v>
      </c>
      <c r="AD68" s="765"/>
      <c r="AE68" s="576">
        <v>20</v>
      </c>
      <c r="AF68" s="551">
        <f t="shared" si="6"/>
        <v>2</v>
      </c>
      <c r="AG68" s="764" t="str">
        <f t="shared" si="7"/>
        <v>De acuerdo con lo programado</v>
      </c>
      <c r="AH68" s="856"/>
      <c r="AI68" s="762">
        <f t="shared" si="8"/>
        <v>40</v>
      </c>
      <c r="AJ68" s="554">
        <f t="shared" si="9"/>
        <v>1</v>
      </c>
      <c r="AK68" s="764" t="str">
        <f t="shared" si="10"/>
        <v>De acuerdo con lo programado</v>
      </c>
      <c r="AL68" s="856"/>
    </row>
    <row r="69" spans="1:38" ht="50.4" customHeight="1" thickTop="1" thickBot="1">
      <c r="A69" s="1118">
        <f t="shared" si="14"/>
        <v>55</v>
      </c>
      <c r="B69" s="1119">
        <v>13</v>
      </c>
      <c r="C69" s="1119" t="s">
        <v>2659</v>
      </c>
      <c r="D69" s="1119">
        <v>0</v>
      </c>
      <c r="E69" s="1119">
        <v>0</v>
      </c>
      <c r="F69" s="1127" t="s">
        <v>2777</v>
      </c>
      <c r="G69" s="1130" t="s">
        <v>2778</v>
      </c>
      <c r="H69" s="1130" t="s">
        <v>2779</v>
      </c>
      <c r="I69" s="1099">
        <v>4</v>
      </c>
      <c r="J69" s="1099">
        <v>4</v>
      </c>
      <c r="K69" s="268">
        <f t="shared" si="11"/>
        <v>8</v>
      </c>
      <c r="L69" s="1099">
        <v>4</v>
      </c>
      <c r="M69" s="1099">
        <v>4</v>
      </c>
      <c r="N69" s="268">
        <f t="shared" si="12"/>
        <v>8</v>
      </c>
      <c r="O69" s="268">
        <f t="shared" si="13"/>
        <v>16</v>
      </c>
      <c r="P69" s="579"/>
      <c r="Q69" s="1124" t="s">
        <v>2776</v>
      </c>
      <c r="R69" s="1124" t="s">
        <v>1927</v>
      </c>
      <c r="S69" s="1099">
        <v>4</v>
      </c>
      <c r="T69" s="551">
        <f t="shared" si="0"/>
        <v>1</v>
      </c>
      <c r="U69" s="764" t="str">
        <f t="shared" si="1"/>
        <v>De acuerdo con lo programado</v>
      </c>
      <c r="V69" s="1124"/>
      <c r="W69" s="552">
        <v>4</v>
      </c>
      <c r="X69" s="551">
        <f t="shared" si="2"/>
        <v>1</v>
      </c>
      <c r="Y69" s="764" t="str">
        <f t="shared" si="3"/>
        <v>De acuerdo con lo programado</v>
      </c>
      <c r="Z69" s="765"/>
      <c r="AA69" s="553">
        <v>4</v>
      </c>
      <c r="AB69" s="551">
        <f t="shared" si="4"/>
        <v>1</v>
      </c>
      <c r="AC69" s="764" t="str">
        <f t="shared" si="5"/>
        <v>De acuerdo con lo programado</v>
      </c>
      <c r="AD69" s="765"/>
      <c r="AE69" s="576">
        <v>4</v>
      </c>
      <c r="AF69" s="551">
        <f t="shared" si="6"/>
        <v>1</v>
      </c>
      <c r="AG69" s="764" t="str">
        <f t="shared" si="7"/>
        <v>De acuerdo con lo programado</v>
      </c>
      <c r="AH69" s="856"/>
      <c r="AI69" s="762">
        <f t="shared" si="8"/>
        <v>16</v>
      </c>
      <c r="AJ69" s="554">
        <f t="shared" si="9"/>
        <v>1</v>
      </c>
      <c r="AK69" s="764" t="str">
        <f t="shared" si="10"/>
        <v>De acuerdo con lo programado</v>
      </c>
      <c r="AL69" s="856"/>
    </row>
    <row r="70" spans="1:38" ht="50.4" customHeight="1" thickTop="1" thickBot="1">
      <c r="A70" s="1118">
        <f t="shared" si="14"/>
        <v>56</v>
      </c>
      <c r="B70" s="1119">
        <v>13</v>
      </c>
      <c r="C70" s="1119" t="s">
        <v>2659</v>
      </c>
      <c r="D70" s="1119">
        <v>0</v>
      </c>
      <c r="E70" s="1119">
        <v>0</v>
      </c>
      <c r="F70" s="1127" t="s">
        <v>2780</v>
      </c>
      <c r="G70" s="1130" t="s">
        <v>2778</v>
      </c>
      <c r="H70" s="1130" t="s">
        <v>2779</v>
      </c>
      <c r="I70" s="1099">
        <v>3</v>
      </c>
      <c r="J70" s="1099">
        <v>3</v>
      </c>
      <c r="K70" s="268">
        <f t="shared" si="11"/>
        <v>6</v>
      </c>
      <c r="L70" s="1099">
        <v>3</v>
      </c>
      <c r="M70" s="1099">
        <v>3</v>
      </c>
      <c r="N70" s="268">
        <f t="shared" si="12"/>
        <v>6</v>
      </c>
      <c r="O70" s="268">
        <f t="shared" si="13"/>
        <v>12</v>
      </c>
      <c r="P70" s="579"/>
      <c r="Q70" s="1124" t="s">
        <v>2776</v>
      </c>
      <c r="R70" s="1124" t="s">
        <v>1927</v>
      </c>
      <c r="S70" s="1099">
        <v>2</v>
      </c>
      <c r="T70" s="551">
        <f t="shared" si="0"/>
        <v>0.66666666666666663</v>
      </c>
      <c r="U70" s="764" t="str">
        <f t="shared" si="1"/>
        <v>Atraso Leve</v>
      </c>
      <c r="V70" s="1124"/>
      <c r="W70" s="552">
        <v>3</v>
      </c>
      <c r="X70" s="551">
        <f t="shared" si="2"/>
        <v>1</v>
      </c>
      <c r="Y70" s="764" t="str">
        <f t="shared" si="3"/>
        <v>De acuerdo con lo programado</v>
      </c>
      <c r="Z70" s="765"/>
      <c r="AA70" s="553">
        <v>3</v>
      </c>
      <c r="AB70" s="551">
        <f t="shared" si="4"/>
        <v>1</v>
      </c>
      <c r="AC70" s="764" t="str">
        <f t="shared" si="5"/>
        <v>De acuerdo con lo programado</v>
      </c>
      <c r="AD70" s="765"/>
      <c r="AE70" s="576">
        <v>4</v>
      </c>
      <c r="AF70" s="551">
        <f t="shared" si="6"/>
        <v>1.3333333333333333</v>
      </c>
      <c r="AG70" s="764" t="str">
        <f t="shared" si="7"/>
        <v>De acuerdo con lo programado</v>
      </c>
      <c r="AH70" s="856"/>
      <c r="AI70" s="762">
        <f t="shared" si="8"/>
        <v>12</v>
      </c>
      <c r="AJ70" s="554">
        <f t="shared" si="9"/>
        <v>1</v>
      </c>
      <c r="AK70" s="764" t="str">
        <f t="shared" si="10"/>
        <v>De acuerdo con lo programado</v>
      </c>
      <c r="AL70" s="856"/>
    </row>
    <row r="71" spans="1:38" ht="50.4" customHeight="1" thickTop="1" thickBot="1">
      <c r="A71" s="1118">
        <f t="shared" si="14"/>
        <v>57</v>
      </c>
      <c r="B71" s="1119">
        <v>13</v>
      </c>
      <c r="C71" s="1119" t="s">
        <v>2659</v>
      </c>
      <c r="D71" s="1119">
        <v>0</v>
      </c>
      <c r="E71" s="1119">
        <v>0</v>
      </c>
      <c r="F71" s="1127" t="s">
        <v>2781</v>
      </c>
      <c r="G71" s="1130" t="s">
        <v>2778</v>
      </c>
      <c r="H71" s="1130" t="s">
        <v>2779</v>
      </c>
      <c r="I71" s="1099">
        <v>4</v>
      </c>
      <c r="J71" s="1099">
        <v>4</v>
      </c>
      <c r="K71" s="268">
        <f t="shared" si="11"/>
        <v>8</v>
      </c>
      <c r="L71" s="1099">
        <v>4</v>
      </c>
      <c r="M71" s="1099">
        <v>4</v>
      </c>
      <c r="N71" s="268">
        <f t="shared" si="12"/>
        <v>8</v>
      </c>
      <c r="O71" s="268">
        <f t="shared" si="13"/>
        <v>16</v>
      </c>
      <c r="P71" s="579"/>
      <c r="Q71" s="1124" t="s">
        <v>2776</v>
      </c>
      <c r="R71" s="1124" t="s">
        <v>1927</v>
      </c>
      <c r="S71" s="1099">
        <v>4</v>
      </c>
      <c r="T71" s="551">
        <f t="shared" si="0"/>
        <v>1</v>
      </c>
      <c r="U71" s="764" t="str">
        <f t="shared" si="1"/>
        <v>De acuerdo con lo programado</v>
      </c>
      <c r="V71" s="1124"/>
      <c r="W71" s="552">
        <v>4</v>
      </c>
      <c r="X71" s="551">
        <f t="shared" si="2"/>
        <v>1</v>
      </c>
      <c r="Y71" s="764" t="str">
        <f t="shared" si="3"/>
        <v>De acuerdo con lo programado</v>
      </c>
      <c r="Z71" s="765"/>
      <c r="AA71" s="553">
        <v>4</v>
      </c>
      <c r="AB71" s="551">
        <f t="shared" si="4"/>
        <v>1</v>
      </c>
      <c r="AC71" s="764" t="str">
        <f t="shared" si="5"/>
        <v>De acuerdo con lo programado</v>
      </c>
      <c r="AD71" s="765"/>
      <c r="AE71" s="576">
        <v>4</v>
      </c>
      <c r="AF71" s="551">
        <f t="shared" si="6"/>
        <v>1</v>
      </c>
      <c r="AG71" s="764" t="str">
        <f t="shared" si="7"/>
        <v>De acuerdo con lo programado</v>
      </c>
      <c r="AH71" s="856"/>
      <c r="AI71" s="762">
        <f t="shared" si="8"/>
        <v>16</v>
      </c>
      <c r="AJ71" s="554">
        <f t="shared" si="9"/>
        <v>1</v>
      </c>
      <c r="AK71" s="764" t="str">
        <f t="shared" si="10"/>
        <v>De acuerdo con lo programado</v>
      </c>
      <c r="AL71" s="856"/>
    </row>
    <row r="72" spans="1:38" ht="50.4" customHeight="1" thickTop="1" thickBot="1">
      <c r="A72" s="1118">
        <f t="shared" si="14"/>
        <v>58</v>
      </c>
      <c r="B72" s="1119">
        <v>13</v>
      </c>
      <c r="C72" s="1119" t="s">
        <v>2659</v>
      </c>
      <c r="D72" s="1119">
        <v>0</v>
      </c>
      <c r="E72" s="1119">
        <v>0</v>
      </c>
      <c r="F72" s="1127" t="s">
        <v>2782</v>
      </c>
      <c r="G72" s="1130" t="s">
        <v>2778</v>
      </c>
      <c r="H72" s="1130" t="s">
        <v>2779</v>
      </c>
      <c r="I72" s="1099">
        <v>4</v>
      </c>
      <c r="J72" s="1099">
        <v>7</v>
      </c>
      <c r="K72" s="268">
        <f t="shared" si="11"/>
        <v>11</v>
      </c>
      <c r="L72" s="1099">
        <v>5</v>
      </c>
      <c r="M72" s="1099">
        <v>3</v>
      </c>
      <c r="N72" s="268">
        <f t="shared" si="12"/>
        <v>8</v>
      </c>
      <c r="O72" s="268">
        <f t="shared" si="13"/>
        <v>19</v>
      </c>
      <c r="P72" s="579"/>
      <c r="Q72" s="1124" t="s">
        <v>2776</v>
      </c>
      <c r="R72" s="1124" t="s">
        <v>1927</v>
      </c>
      <c r="S72" s="1099">
        <v>4</v>
      </c>
      <c r="T72" s="551">
        <f t="shared" si="0"/>
        <v>1</v>
      </c>
      <c r="U72" s="764" t="str">
        <f t="shared" si="1"/>
        <v>De acuerdo con lo programado</v>
      </c>
      <c r="V72" s="1124"/>
      <c r="W72" s="552">
        <v>7</v>
      </c>
      <c r="X72" s="551">
        <f t="shared" si="2"/>
        <v>1</v>
      </c>
      <c r="Y72" s="764" t="str">
        <f t="shared" si="3"/>
        <v>De acuerdo con lo programado</v>
      </c>
      <c r="Z72" s="765"/>
      <c r="AA72" s="553">
        <v>5</v>
      </c>
      <c r="AB72" s="551">
        <f t="shared" si="4"/>
        <v>1</v>
      </c>
      <c r="AC72" s="764" t="str">
        <f t="shared" si="5"/>
        <v>De acuerdo con lo programado</v>
      </c>
      <c r="AD72" s="765"/>
      <c r="AE72" s="576">
        <v>3</v>
      </c>
      <c r="AF72" s="551">
        <f t="shared" si="6"/>
        <v>1</v>
      </c>
      <c r="AG72" s="764" t="str">
        <f t="shared" si="7"/>
        <v>De acuerdo con lo programado</v>
      </c>
      <c r="AH72" s="856"/>
      <c r="AI72" s="762">
        <f t="shared" si="8"/>
        <v>19</v>
      </c>
      <c r="AJ72" s="554">
        <f t="shared" si="9"/>
        <v>1</v>
      </c>
      <c r="AK72" s="764" t="str">
        <f t="shared" si="10"/>
        <v>De acuerdo con lo programado</v>
      </c>
      <c r="AL72" s="856"/>
    </row>
    <row r="73" spans="1:38" ht="50.4" customHeight="1" thickTop="1" thickBot="1">
      <c r="A73" s="1118">
        <f t="shared" ref="A73:A105" si="29">A72+1</f>
        <v>59</v>
      </c>
      <c r="B73" s="1119">
        <v>13</v>
      </c>
      <c r="C73" s="1119" t="s">
        <v>2659</v>
      </c>
      <c r="D73" s="1119">
        <v>0</v>
      </c>
      <c r="E73" s="1119">
        <v>0</v>
      </c>
      <c r="F73" s="1127" t="s">
        <v>2565</v>
      </c>
      <c r="G73" s="1130" t="s">
        <v>2774</v>
      </c>
      <c r="H73" s="1126" t="s">
        <v>2775</v>
      </c>
      <c r="I73" s="1099">
        <v>10</v>
      </c>
      <c r="J73" s="1099">
        <v>15</v>
      </c>
      <c r="K73" s="268">
        <f t="shared" si="11"/>
        <v>25</v>
      </c>
      <c r="L73" s="1099">
        <v>15</v>
      </c>
      <c r="M73" s="1099">
        <v>10</v>
      </c>
      <c r="N73" s="268">
        <f t="shared" si="12"/>
        <v>25</v>
      </c>
      <c r="O73" s="268">
        <f t="shared" si="13"/>
        <v>50</v>
      </c>
      <c r="P73" s="579"/>
      <c r="Q73" s="1124" t="s">
        <v>2776</v>
      </c>
      <c r="R73" s="1124" t="s">
        <v>1927</v>
      </c>
      <c r="S73" s="1099">
        <v>10</v>
      </c>
      <c r="T73" s="551">
        <f t="shared" si="0"/>
        <v>1</v>
      </c>
      <c r="U73" s="764" t="str">
        <f t="shared" si="1"/>
        <v>De acuerdo con lo programado</v>
      </c>
      <c r="V73" s="1124"/>
      <c r="W73" s="552">
        <v>15</v>
      </c>
      <c r="X73" s="551">
        <f t="shared" si="2"/>
        <v>1</v>
      </c>
      <c r="Y73" s="764" t="str">
        <f t="shared" si="3"/>
        <v>De acuerdo con lo programado</v>
      </c>
      <c r="Z73" s="765"/>
      <c r="AA73" s="553">
        <v>15</v>
      </c>
      <c r="AB73" s="551">
        <f t="shared" si="4"/>
        <v>1</v>
      </c>
      <c r="AC73" s="764" t="str">
        <f t="shared" si="5"/>
        <v>De acuerdo con lo programado</v>
      </c>
      <c r="AD73" s="765"/>
      <c r="AE73" s="576">
        <v>10</v>
      </c>
      <c r="AF73" s="551">
        <f t="shared" si="6"/>
        <v>1</v>
      </c>
      <c r="AG73" s="764" t="str">
        <f t="shared" si="7"/>
        <v>De acuerdo con lo programado</v>
      </c>
      <c r="AH73" s="856"/>
      <c r="AI73" s="762">
        <f t="shared" si="8"/>
        <v>50</v>
      </c>
      <c r="AJ73" s="554">
        <f t="shared" si="9"/>
        <v>1</v>
      </c>
      <c r="AK73" s="764" t="str">
        <f t="shared" si="10"/>
        <v>De acuerdo con lo programado</v>
      </c>
      <c r="AL73" s="856"/>
    </row>
    <row r="74" spans="1:38" ht="50.4" customHeight="1" thickTop="1" thickBot="1">
      <c r="A74" s="1118">
        <f t="shared" si="29"/>
        <v>60</v>
      </c>
      <c r="B74" s="1119">
        <v>13</v>
      </c>
      <c r="C74" s="1119" t="s">
        <v>2659</v>
      </c>
      <c r="D74" s="1119">
        <v>0</v>
      </c>
      <c r="E74" s="1119">
        <v>0</v>
      </c>
      <c r="F74" s="1127" t="s">
        <v>2783</v>
      </c>
      <c r="G74" s="1130" t="s">
        <v>2778</v>
      </c>
      <c r="H74" s="1130" t="s">
        <v>2779</v>
      </c>
      <c r="I74" s="1099">
        <v>4</v>
      </c>
      <c r="J74" s="1099">
        <v>4</v>
      </c>
      <c r="K74" s="268">
        <f t="shared" si="11"/>
        <v>8</v>
      </c>
      <c r="L74" s="1099">
        <v>3</v>
      </c>
      <c r="M74" s="1099">
        <v>4</v>
      </c>
      <c r="N74" s="268">
        <f t="shared" si="12"/>
        <v>7</v>
      </c>
      <c r="O74" s="268">
        <f t="shared" si="13"/>
        <v>15</v>
      </c>
      <c r="P74" s="579"/>
      <c r="Q74" s="1124" t="s">
        <v>2776</v>
      </c>
      <c r="R74" s="1124" t="s">
        <v>1927</v>
      </c>
      <c r="S74" s="1099">
        <v>4</v>
      </c>
      <c r="T74" s="551">
        <f t="shared" si="0"/>
        <v>1</v>
      </c>
      <c r="U74" s="764" t="str">
        <f t="shared" si="1"/>
        <v>De acuerdo con lo programado</v>
      </c>
      <c r="V74" s="1124"/>
      <c r="W74" s="552">
        <v>4</v>
      </c>
      <c r="X74" s="551">
        <f t="shared" si="2"/>
        <v>1</v>
      </c>
      <c r="Y74" s="764" t="str">
        <f t="shared" si="3"/>
        <v>De acuerdo con lo programado</v>
      </c>
      <c r="Z74" s="765"/>
      <c r="AA74" s="553">
        <v>3</v>
      </c>
      <c r="AB74" s="551">
        <f t="shared" si="4"/>
        <v>1</v>
      </c>
      <c r="AC74" s="764" t="str">
        <f t="shared" si="5"/>
        <v>De acuerdo con lo programado</v>
      </c>
      <c r="AD74" s="765"/>
      <c r="AE74" s="576">
        <v>4</v>
      </c>
      <c r="AF74" s="551">
        <f t="shared" si="6"/>
        <v>1</v>
      </c>
      <c r="AG74" s="764" t="str">
        <f t="shared" si="7"/>
        <v>De acuerdo con lo programado</v>
      </c>
      <c r="AH74" s="856"/>
      <c r="AI74" s="762">
        <f t="shared" si="8"/>
        <v>15</v>
      </c>
      <c r="AJ74" s="554">
        <f t="shared" si="9"/>
        <v>1</v>
      </c>
      <c r="AK74" s="764" t="str">
        <f t="shared" si="10"/>
        <v>De acuerdo con lo programado</v>
      </c>
      <c r="AL74" s="856"/>
    </row>
    <row r="75" spans="1:38" ht="50.4" customHeight="1" thickTop="1" thickBot="1">
      <c r="A75" s="1118">
        <f t="shared" si="29"/>
        <v>61</v>
      </c>
      <c r="B75" s="1119">
        <v>13</v>
      </c>
      <c r="C75" s="1119" t="s">
        <v>2659</v>
      </c>
      <c r="D75" s="1119">
        <v>0</v>
      </c>
      <c r="E75" s="1119">
        <v>0</v>
      </c>
      <c r="F75" s="1127" t="s">
        <v>2784</v>
      </c>
      <c r="G75" s="1130" t="s">
        <v>2774</v>
      </c>
      <c r="H75" s="1129" t="s">
        <v>207</v>
      </c>
      <c r="I75" s="1099">
        <v>10</v>
      </c>
      <c r="J75" s="1099">
        <v>10</v>
      </c>
      <c r="K75" s="268">
        <f t="shared" si="11"/>
        <v>20</v>
      </c>
      <c r="L75" s="1099">
        <v>5</v>
      </c>
      <c r="M75" s="1099">
        <v>5</v>
      </c>
      <c r="N75" s="268">
        <f t="shared" si="12"/>
        <v>10</v>
      </c>
      <c r="O75" s="268">
        <f t="shared" si="13"/>
        <v>30</v>
      </c>
      <c r="P75" s="579"/>
      <c r="Q75" s="1124" t="s">
        <v>2776</v>
      </c>
      <c r="R75" s="1124" t="s">
        <v>1927</v>
      </c>
      <c r="S75" s="1099">
        <v>10</v>
      </c>
      <c r="T75" s="551">
        <f t="shared" si="0"/>
        <v>1</v>
      </c>
      <c r="U75" s="764" t="str">
        <f t="shared" si="1"/>
        <v>De acuerdo con lo programado</v>
      </c>
      <c r="V75" s="1124"/>
      <c r="W75" s="552">
        <v>10</v>
      </c>
      <c r="X75" s="551">
        <f t="shared" si="2"/>
        <v>1</v>
      </c>
      <c r="Y75" s="764" t="str">
        <f t="shared" si="3"/>
        <v>De acuerdo con lo programado</v>
      </c>
      <c r="Z75" s="765"/>
      <c r="AA75" s="553">
        <v>5</v>
      </c>
      <c r="AB75" s="551">
        <f t="shared" si="4"/>
        <v>1</v>
      </c>
      <c r="AC75" s="764" t="str">
        <f t="shared" si="5"/>
        <v>De acuerdo con lo programado</v>
      </c>
      <c r="AD75" s="765"/>
      <c r="AE75" s="576">
        <v>5</v>
      </c>
      <c r="AF75" s="551">
        <f t="shared" si="6"/>
        <v>1</v>
      </c>
      <c r="AG75" s="764" t="str">
        <f t="shared" si="7"/>
        <v>De acuerdo con lo programado</v>
      </c>
      <c r="AH75" s="856"/>
      <c r="AI75" s="762">
        <f t="shared" si="8"/>
        <v>30</v>
      </c>
      <c r="AJ75" s="554">
        <f t="shared" si="9"/>
        <v>1</v>
      </c>
      <c r="AK75" s="764" t="str">
        <f t="shared" si="10"/>
        <v>De acuerdo con lo programado</v>
      </c>
      <c r="AL75" s="856"/>
    </row>
    <row r="76" spans="1:38" ht="50.4" customHeight="1" thickTop="1" thickBot="1">
      <c r="A76" s="1118">
        <f t="shared" si="29"/>
        <v>62</v>
      </c>
      <c r="B76" s="1119">
        <v>13</v>
      </c>
      <c r="C76" s="1119" t="s">
        <v>2659</v>
      </c>
      <c r="D76" s="1119">
        <v>0</v>
      </c>
      <c r="E76" s="1119">
        <v>0</v>
      </c>
      <c r="F76" s="1127" t="s">
        <v>2785</v>
      </c>
      <c r="G76" s="1130" t="s">
        <v>2774</v>
      </c>
      <c r="H76" s="1129" t="s">
        <v>207</v>
      </c>
      <c r="I76" s="1099">
        <v>10</v>
      </c>
      <c r="J76" s="1099">
        <v>10</v>
      </c>
      <c r="K76" s="268">
        <f t="shared" si="11"/>
        <v>20</v>
      </c>
      <c r="L76" s="1099">
        <v>10</v>
      </c>
      <c r="M76" s="1099">
        <v>10</v>
      </c>
      <c r="N76" s="268">
        <f t="shared" si="12"/>
        <v>20</v>
      </c>
      <c r="O76" s="268">
        <f t="shared" si="13"/>
        <v>40</v>
      </c>
      <c r="P76" s="579"/>
      <c r="Q76" s="1124" t="s">
        <v>2776</v>
      </c>
      <c r="R76" s="1124" t="s">
        <v>1927</v>
      </c>
      <c r="S76" s="1099">
        <v>10</v>
      </c>
      <c r="T76" s="551">
        <f t="shared" si="0"/>
        <v>1</v>
      </c>
      <c r="U76" s="764" t="str">
        <f t="shared" si="1"/>
        <v>De acuerdo con lo programado</v>
      </c>
      <c r="V76" s="1124"/>
      <c r="W76" s="552">
        <v>10</v>
      </c>
      <c r="X76" s="551">
        <f t="shared" si="2"/>
        <v>1</v>
      </c>
      <c r="Y76" s="764" t="str">
        <f t="shared" si="3"/>
        <v>De acuerdo con lo programado</v>
      </c>
      <c r="Z76" s="765"/>
      <c r="AA76" s="553">
        <v>10</v>
      </c>
      <c r="AB76" s="551">
        <f t="shared" si="4"/>
        <v>1</v>
      </c>
      <c r="AC76" s="764" t="str">
        <f t="shared" si="5"/>
        <v>De acuerdo con lo programado</v>
      </c>
      <c r="AD76" s="765"/>
      <c r="AE76" s="576">
        <v>9</v>
      </c>
      <c r="AF76" s="551">
        <f t="shared" si="6"/>
        <v>0.9</v>
      </c>
      <c r="AG76" s="764" t="str">
        <f t="shared" si="7"/>
        <v>De acuerdo con lo programado</v>
      </c>
      <c r="AH76" s="856"/>
      <c r="AI76" s="762">
        <f t="shared" si="8"/>
        <v>39</v>
      </c>
      <c r="AJ76" s="554">
        <f t="shared" si="9"/>
        <v>0.97499999999999998</v>
      </c>
      <c r="AK76" s="764" t="str">
        <f t="shared" si="10"/>
        <v>De acuerdo con lo programado</v>
      </c>
      <c r="AL76" s="856"/>
    </row>
    <row r="77" spans="1:38" ht="50.4" customHeight="1" thickTop="1" thickBot="1">
      <c r="A77" s="1118">
        <f t="shared" si="29"/>
        <v>63</v>
      </c>
      <c r="B77" s="1119">
        <v>13</v>
      </c>
      <c r="C77" s="1119" t="s">
        <v>2659</v>
      </c>
      <c r="D77" s="1119">
        <v>0</v>
      </c>
      <c r="E77" s="1119">
        <v>0</v>
      </c>
      <c r="F77" s="1127" t="s">
        <v>2786</v>
      </c>
      <c r="G77" s="1130" t="s">
        <v>2778</v>
      </c>
      <c r="H77" s="1130" t="s">
        <v>2779</v>
      </c>
      <c r="I77" s="1099">
        <v>3</v>
      </c>
      <c r="J77" s="1099">
        <v>3</v>
      </c>
      <c r="K77" s="268">
        <f t="shared" si="11"/>
        <v>6</v>
      </c>
      <c r="L77" s="1099">
        <v>3</v>
      </c>
      <c r="M77" s="1099">
        <v>3</v>
      </c>
      <c r="N77" s="268">
        <f t="shared" si="12"/>
        <v>6</v>
      </c>
      <c r="O77" s="268">
        <f t="shared" si="13"/>
        <v>12</v>
      </c>
      <c r="P77" s="579"/>
      <c r="Q77" s="1124" t="s">
        <v>2776</v>
      </c>
      <c r="R77" s="1124" t="s">
        <v>1927</v>
      </c>
      <c r="S77" s="1099">
        <v>3</v>
      </c>
      <c r="T77" s="551">
        <f t="shared" si="0"/>
        <v>1</v>
      </c>
      <c r="U77" s="764" t="str">
        <f t="shared" si="1"/>
        <v>De acuerdo con lo programado</v>
      </c>
      <c r="V77" s="1124"/>
      <c r="W77" s="552">
        <v>3</v>
      </c>
      <c r="X77" s="551">
        <f t="shared" si="2"/>
        <v>1</v>
      </c>
      <c r="Y77" s="764" t="str">
        <f t="shared" si="3"/>
        <v>De acuerdo con lo programado</v>
      </c>
      <c r="Z77" s="765"/>
      <c r="AA77" s="553">
        <v>3</v>
      </c>
      <c r="AB77" s="551">
        <f t="shared" si="4"/>
        <v>1</v>
      </c>
      <c r="AC77" s="764" t="str">
        <f t="shared" si="5"/>
        <v>De acuerdo con lo programado</v>
      </c>
      <c r="AD77" s="765"/>
      <c r="AE77" s="576">
        <v>3</v>
      </c>
      <c r="AF77" s="551">
        <f t="shared" si="6"/>
        <v>1</v>
      </c>
      <c r="AG77" s="764" t="str">
        <f t="shared" si="7"/>
        <v>De acuerdo con lo programado</v>
      </c>
      <c r="AH77" s="856"/>
      <c r="AI77" s="762">
        <f t="shared" si="8"/>
        <v>12</v>
      </c>
      <c r="AJ77" s="554">
        <f t="shared" si="9"/>
        <v>1</v>
      </c>
      <c r="AK77" s="764" t="str">
        <f t="shared" si="10"/>
        <v>De acuerdo con lo programado</v>
      </c>
      <c r="AL77" s="856"/>
    </row>
    <row r="78" spans="1:38" ht="50.4" customHeight="1" thickTop="1" thickBot="1">
      <c r="A78" s="1118">
        <f t="shared" si="29"/>
        <v>64</v>
      </c>
      <c r="B78" s="1119">
        <v>13</v>
      </c>
      <c r="C78" s="1119" t="s">
        <v>2659</v>
      </c>
      <c r="D78" s="1119">
        <v>0</v>
      </c>
      <c r="E78" s="1119">
        <v>0</v>
      </c>
      <c r="F78" s="1127" t="s">
        <v>2787</v>
      </c>
      <c r="G78" s="1130" t="s">
        <v>2778</v>
      </c>
      <c r="H78" s="1130" t="s">
        <v>2779</v>
      </c>
      <c r="I78" s="1099">
        <v>3</v>
      </c>
      <c r="J78" s="1099">
        <v>3</v>
      </c>
      <c r="K78" s="268">
        <f t="shared" si="11"/>
        <v>6</v>
      </c>
      <c r="L78" s="1099">
        <v>3</v>
      </c>
      <c r="M78" s="1099">
        <v>3</v>
      </c>
      <c r="N78" s="268">
        <f t="shared" si="12"/>
        <v>6</v>
      </c>
      <c r="O78" s="268">
        <f t="shared" si="13"/>
        <v>12</v>
      </c>
      <c r="P78" s="579"/>
      <c r="Q78" s="1124" t="s">
        <v>2776</v>
      </c>
      <c r="R78" s="1124" t="s">
        <v>1927</v>
      </c>
      <c r="S78" s="1099">
        <v>3</v>
      </c>
      <c r="T78" s="551">
        <f t="shared" si="0"/>
        <v>1</v>
      </c>
      <c r="U78" s="764" t="str">
        <f t="shared" si="1"/>
        <v>De acuerdo con lo programado</v>
      </c>
      <c r="V78" s="1124"/>
      <c r="W78" s="552">
        <v>3</v>
      </c>
      <c r="X78" s="551">
        <f t="shared" si="2"/>
        <v>1</v>
      </c>
      <c r="Y78" s="764" t="str">
        <f t="shared" si="3"/>
        <v>De acuerdo con lo programado</v>
      </c>
      <c r="Z78" s="765"/>
      <c r="AA78" s="553">
        <v>3</v>
      </c>
      <c r="AB78" s="551">
        <f t="shared" si="4"/>
        <v>1</v>
      </c>
      <c r="AC78" s="764" t="str">
        <f t="shared" si="5"/>
        <v>De acuerdo con lo programado</v>
      </c>
      <c r="AD78" s="765"/>
      <c r="AE78" s="576">
        <v>3</v>
      </c>
      <c r="AF78" s="551">
        <f t="shared" si="6"/>
        <v>1</v>
      </c>
      <c r="AG78" s="764" t="str">
        <f t="shared" si="7"/>
        <v>De acuerdo con lo programado</v>
      </c>
      <c r="AH78" s="856"/>
      <c r="AI78" s="762">
        <f t="shared" si="8"/>
        <v>12</v>
      </c>
      <c r="AJ78" s="554">
        <f t="shared" si="9"/>
        <v>1</v>
      </c>
      <c r="AK78" s="764" t="str">
        <f t="shared" si="10"/>
        <v>De acuerdo con lo programado</v>
      </c>
      <c r="AL78" s="856"/>
    </row>
    <row r="79" spans="1:38" ht="50.4" customHeight="1" thickTop="1" thickBot="1">
      <c r="A79" s="1118">
        <f t="shared" si="29"/>
        <v>65</v>
      </c>
      <c r="B79" s="1119">
        <v>13</v>
      </c>
      <c r="C79" s="1119" t="s">
        <v>2659</v>
      </c>
      <c r="D79" s="1119">
        <v>0</v>
      </c>
      <c r="E79" s="1119">
        <v>0</v>
      </c>
      <c r="F79" s="1127" t="s">
        <v>2788</v>
      </c>
      <c r="G79" s="1130" t="s">
        <v>2713</v>
      </c>
      <c r="H79" s="1130" t="s">
        <v>2789</v>
      </c>
      <c r="I79" s="1099">
        <v>15</v>
      </c>
      <c r="J79" s="1099">
        <v>15</v>
      </c>
      <c r="K79" s="268">
        <f t="shared" si="11"/>
        <v>30</v>
      </c>
      <c r="L79" s="1099">
        <v>15</v>
      </c>
      <c r="M79" s="1099">
        <v>15</v>
      </c>
      <c r="N79" s="268">
        <f t="shared" si="12"/>
        <v>30</v>
      </c>
      <c r="O79" s="268">
        <f t="shared" si="13"/>
        <v>60</v>
      </c>
      <c r="P79" s="579"/>
      <c r="Q79" s="1124" t="s">
        <v>2776</v>
      </c>
      <c r="R79" s="1124" t="s">
        <v>1927</v>
      </c>
      <c r="S79" s="1099">
        <v>15</v>
      </c>
      <c r="T79" s="551">
        <f t="shared" ref="T79:T123" si="30">IF(S79="","No hay ejecución",IF(AND(I79=0),"No hay Programación", S79/I79))</f>
        <v>1</v>
      </c>
      <c r="U79" s="764" t="str">
        <f t="shared" ref="U79:U123" si="31">IF(T79="No hay ejecución","NA",IF(T79&gt;=90%,"De acuerdo con lo programado",IF(T79&gt;=50%,"Atraso Leve",IF(T79&lt;=49.99%,"En riesgo en cumplimiento"))))</f>
        <v>De acuerdo con lo programado</v>
      </c>
      <c r="V79" s="1124"/>
      <c r="W79" s="552">
        <v>15</v>
      </c>
      <c r="X79" s="551">
        <f t="shared" ref="X79:X123" si="32">IF(W79="","No hay ejecución",IF(AND(J79=0),"No hay Programación", W79/J79))</f>
        <v>1</v>
      </c>
      <c r="Y79" s="764" t="str">
        <f t="shared" ref="Y79:Y123" si="33">IF(X79="No hay ejecución","NA",IF(X79&gt;=90%,"De acuerdo con lo programado",IF(X79&gt;=50%,"Atraso Leve",IF(X79&lt;=49.99%,"En riesgo en cumplimiento"))))</f>
        <v>De acuerdo con lo programado</v>
      </c>
      <c r="Z79" s="765"/>
      <c r="AA79" s="553">
        <v>15</v>
      </c>
      <c r="AB79" s="551">
        <f t="shared" ref="AB79:AB123" si="34">IF(AA79="","No hay ejecución",IF(AND(L79=0),"No hay Programación", AA79/L79))</f>
        <v>1</v>
      </c>
      <c r="AC79" s="764" t="str">
        <f t="shared" ref="AC79:AC123" si="35">IF(AB79="No hay ejecución","NA",IF(AB79&gt;=90%,"De acuerdo con lo programado",IF(AB79&gt;=50%,"Atraso Leve",IF(AB79&lt;=49.99%,"En riesgo en cumplimiento"))))</f>
        <v>De acuerdo con lo programado</v>
      </c>
      <c r="AD79" s="765"/>
      <c r="AE79" s="576">
        <v>15</v>
      </c>
      <c r="AF79" s="551">
        <f t="shared" ref="AF79:AF123" si="36">IF(AE79="","No hay ejecución",IF(AND(M79=0),"No hay Programación", AE79/M79))</f>
        <v>1</v>
      </c>
      <c r="AG79" s="764" t="str">
        <f t="shared" ref="AG79:AG123" si="37">IF(AF79="No hay ejecución","NA",IF(AF79&gt;=90%,"De acuerdo con lo programado",IF(AF79&gt;=50%,"Atraso Leve",IF(AF79&lt;=49.99%,"En riesgo en cumplimiento"))))</f>
        <v>De acuerdo con lo programado</v>
      </c>
      <c r="AH79" s="856"/>
      <c r="AI79" s="762">
        <f t="shared" ref="AI79:AI123" si="38">AE79+AA79+W79+S79</f>
        <v>60</v>
      </c>
      <c r="AJ79" s="554">
        <f t="shared" ref="AJ79:AJ123" si="39">IF(AI79="","No hay ejecución",IF(AND(O79=0),"No hay Programación", AI79/O79))</f>
        <v>1</v>
      </c>
      <c r="AK79" s="764" t="str">
        <f t="shared" si="10"/>
        <v>De acuerdo con lo programado</v>
      </c>
      <c r="AL79" s="856"/>
    </row>
    <row r="80" spans="1:38" ht="50.4" customHeight="1" thickTop="1" thickBot="1">
      <c r="A80" s="1118">
        <f t="shared" si="29"/>
        <v>66</v>
      </c>
      <c r="B80" s="1119">
        <v>13</v>
      </c>
      <c r="C80" s="1119" t="s">
        <v>2659</v>
      </c>
      <c r="D80" s="1119">
        <v>0</v>
      </c>
      <c r="E80" s="1119">
        <v>0</v>
      </c>
      <c r="F80" s="1127" t="s">
        <v>2790</v>
      </c>
      <c r="G80" s="1130" t="s">
        <v>2713</v>
      </c>
      <c r="H80" s="1130" t="s">
        <v>2789</v>
      </c>
      <c r="I80" s="1099">
        <v>10</v>
      </c>
      <c r="J80" s="1099">
        <v>10</v>
      </c>
      <c r="K80" s="268">
        <f t="shared" ref="K80:K123" si="40">I80+J80</f>
        <v>20</v>
      </c>
      <c r="L80" s="1099">
        <v>10</v>
      </c>
      <c r="M80" s="1099">
        <v>10</v>
      </c>
      <c r="N80" s="268">
        <f t="shared" ref="N80:N123" si="41">L80+M80</f>
        <v>20</v>
      </c>
      <c r="O80" s="268">
        <f t="shared" ref="O80:O123" si="42">N80+K80</f>
        <v>40</v>
      </c>
      <c r="P80" s="579"/>
      <c r="Q80" s="1124" t="s">
        <v>2776</v>
      </c>
      <c r="R80" s="1124" t="s">
        <v>1927</v>
      </c>
      <c r="S80" s="1099">
        <v>10</v>
      </c>
      <c r="T80" s="551">
        <f t="shared" si="30"/>
        <v>1</v>
      </c>
      <c r="U80" s="764" t="str">
        <f t="shared" si="31"/>
        <v>De acuerdo con lo programado</v>
      </c>
      <c r="V80" s="1124"/>
      <c r="W80" s="552">
        <v>10</v>
      </c>
      <c r="X80" s="551">
        <f t="shared" si="32"/>
        <v>1</v>
      </c>
      <c r="Y80" s="764" t="str">
        <f t="shared" si="33"/>
        <v>De acuerdo con lo programado</v>
      </c>
      <c r="Z80" s="765"/>
      <c r="AA80" s="553">
        <v>10</v>
      </c>
      <c r="AB80" s="551">
        <f t="shared" si="34"/>
        <v>1</v>
      </c>
      <c r="AC80" s="764" t="str">
        <f t="shared" si="35"/>
        <v>De acuerdo con lo programado</v>
      </c>
      <c r="AD80" s="765"/>
      <c r="AE80" s="576">
        <v>10</v>
      </c>
      <c r="AF80" s="551">
        <f t="shared" si="36"/>
        <v>1</v>
      </c>
      <c r="AG80" s="764" t="str">
        <f t="shared" si="37"/>
        <v>De acuerdo con lo programado</v>
      </c>
      <c r="AH80" s="856"/>
      <c r="AI80" s="762">
        <f t="shared" si="38"/>
        <v>40</v>
      </c>
      <c r="AJ80" s="554">
        <f t="shared" si="39"/>
        <v>1</v>
      </c>
      <c r="AK80" s="764" t="str">
        <f t="shared" ref="AK80:AK123" si="43">IF(AJ80="No hay ejecución","NA",IF(AJ80&gt;=90%,"De acuerdo con lo programado",IF(AJ80&gt;=50%,"Atraso Leve",IF(AJ80&lt;=49.99%,"En riesgo en cumplimiento"))))</f>
        <v>De acuerdo con lo programado</v>
      </c>
      <c r="AL80" s="856"/>
    </row>
    <row r="81" spans="1:38" ht="50.4" customHeight="1" thickTop="1" thickBot="1">
      <c r="A81" s="1118">
        <f t="shared" si="29"/>
        <v>67</v>
      </c>
      <c r="B81" s="1119">
        <v>13</v>
      </c>
      <c r="C81" s="1119" t="s">
        <v>2659</v>
      </c>
      <c r="D81" s="1119">
        <v>0</v>
      </c>
      <c r="E81" s="1119">
        <v>0</v>
      </c>
      <c r="F81" s="1127" t="s">
        <v>2791</v>
      </c>
      <c r="G81" s="1130" t="s">
        <v>2774</v>
      </c>
      <c r="H81" s="1129" t="s">
        <v>207</v>
      </c>
      <c r="I81" s="1099">
        <v>5</v>
      </c>
      <c r="J81" s="1099">
        <v>5</v>
      </c>
      <c r="K81" s="268">
        <f t="shared" si="40"/>
        <v>10</v>
      </c>
      <c r="L81" s="1099">
        <v>5</v>
      </c>
      <c r="M81" s="1099">
        <v>5</v>
      </c>
      <c r="N81" s="268">
        <f t="shared" si="41"/>
        <v>10</v>
      </c>
      <c r="O81" s="268">
        <f t="shared" si="42"/>
        <v>20</v>
      </c>
      <c r="P81" s="579"/>
      <c r="Q81" s="1124" t="s">
        <v>2776</v>
      </c>
      <c r="R81" s="1124" t="s">
        <v>1927</v>
      </c>
      <c r="S81" s="1099">
        <v>5</v>
      </c>
      <c r="T81" s="551">
        <f t="shared" si="30"/>
        <v>1</v>
      </c>
      <c r="U81" s="764" t="str">
        <f t="shared" si="31"/>
        <v>De acuerdo con lo programado</v>
      </c>
      <c r="V81" s="1124"/>
      <c r="W81" s="552">
        <v>5</v>
      </c>
      <c r="X81" s="551">
        <f t="shared" si="32"/>
        <v>1</v>
      </c>
      <c r="Y81" s="764" t="str">
        <f t="shared" si="33"/>
        <v>De acuerdo con lo programado</v>
      </c>
      <c r="Z81" s="765"/>
      <c r="AA81" s="553">
        <v>5</v>
      </c>
      <c r="AB81" s="551">
        <f t="shared" si="34"/>
        <v>1</v>
      </c>
      <c r="AC81" s="764" t="str">
        <f t="shared" si="35"/>
        <v>De acuerdo con lo programado</v>
      </c>
      <c r="AD81" s="765"/>
      <c r="AE81" s="576">
        <v>5</v>
      </c>
      <c r="AF81" s="551">
        <f t="shared" si="36"/>
        <v>1</v>
      </c>
      <c r="AG81" s="764" t="str">
        <f t="shared" si="37"/>
        <v>De acuerdo con lo programado</v>
      </c>
      <c r="AH81" s="856"/>
      <c r="AI81" s="762">
        <f t="shared" si="38"/>
        <v>20</v>
      </c>
      <c r="AJ81" s="554">
        <f t="shared" si="39"/>
        <v>1</v>
      </c>
      <c r="AK81" s="764" t="str">
        <f t="shared" si="43"/>
        <v>De acuerdo con lo programado</v>
      </c>
      <c r="AL81" s="856"/>
    </row>
    <row r="82" spans="1:38" ht="50.4" customHeight="1" thickTop="1" thickBot="1">
      <c r="A82" s="1118">
        <f t="shared" si="29"/>
        <v>68</v>
      </c>
      <c r="B82" s="1119">
        <v>13</v>
      </c>
      <c r="C82" s="1119" t="s">
        <v>2659</v>
      </c>
      <c r="D82" s="1119">
        <v>0</v>
      </c>
      <c r="E82" s="1119">
        <v>0</v>
      </c>
      <c r="F82" s="1127" t="s">
        <v>2792</v>
      </c>
      <c r="G82" s="1130" t="s">
        <v>2774</v>
      </c>
      <c r="H82" s="1129" t="s">
        <v>207</v>
      </c>
      <c r="I82" s="1099">
        <v>3</v>
      </c>
      <c r="J82" s="1099">
        <v>4</v>
      </c>
      <c r="K82" s="268">
        <f t="shared" si="40"/>
        <v>7</v>
      </c>
      <c r="L82" s="1099">
        <v>3</v>
      </c>
      <c r="M82" s="1099">
        <v>4</v>
      </c>
      <c r="N82" s="268">
        <f t="shared" si="41"/>
        <v>7</v>
      </c>
      <c r="O82" s="268">
        <f t="shared" si="42"/>
        <v>14</v>
      </c>
      <c r="P82" s="579"/>
      <c r="Q82" s="1124" t="s">
        <v>2776</v>
      </c>
      <c r="R82" s="1124" t="s">
        <v>1927</v>
      </c>
      <c r="S82" s="1099">
        <v>3</v>
      </c>
      <c r="T82" s="551">
        <f t="shared" si="30"/>
        <v>1</v>
      </c>
      <c r="U82" s="764" t="str">
        <f t="shared" si="31"/>
        <v>De acuerdo con lo programado</v>
      </c>
      <c r="V82" s="1124"/>
      <c r="W82" s="552">
        <v>4</v>
      </c>
      <c r="X82" s="551">
        <f t="shared" si="32"/>
        <v>1</v>
      </c>
      <c r="Y82" s="764" t="str">
        <f t="shared" si="33"/>
        <v>De acuerdo con lo programado</v>
      </c>
      <c r="Z82" s="765"/>
      <c r="AA82" s="553">
        <v>3</v>
      </c>
      <c r="AB82" s="551">
        <f t="shared" si="34"/>
        <v>1</v>
      </c>
      <c r="AC82" s="764" t="str">
        <f t="shared" si="35"/>
        <v>De acuerdo con lo programado</v>
      </c>
      <c r="AD82" s="765"/>
      <c r="AE82" s="576">
        <v>4</v>
      </c>
      <c r="AF82" s="551">
        <f t="shared" si="36"/>
        <v>1</v>
      </c>
      <c r="AG82" s="764" t="str">
        <f t="shared" si="37"/>
        <v>De acuerdo con lo programado</v>
      </c>
      <c r="AH82" s="856"/>
      <c r="AI82" s="762">
        <f t="shared" si="38"/>
        <v>14</v>
      </c>
      <c r="AJ82" s="554">
        <f t="shared" si="39"/>
        <v>1</v>
      </c>
      <c r="AK82" s="764" t="str">
        <f t="shared" si="43"/>
        <v>De acuerdo con lo programado</v>
      </c>
      <c r="AL82" s="856"/>
    </row>
    <row r="83" spans="1:38" ht="50.4" customHeight="1" thickTop="1" thickBot="1">
      <c r="A83" s="1118">
        <f t="shared" si="29"/>
        <v>69</v>
      </c>
      <c r="B83" s="1119">
        <v>13</v>
      </c>
      <c r="C83" s="1119" t="s">
        <v>2659</v>
      </c>
      <c r="D83" s="1119">
        <v>0</v>
      </c>
      <c r="E83" s="1119">
        <v>0</v>
      </c>
      <c r="F83" s="1127" t="s">
        <v>2793</v>
      </c>
      <c r="G83" s="1130" t="s">
        <v>2713</v>
      </c>
      <c r="H83" s="1130" t="s">
        <v>2789</v>
      </c>
      <c r="I83" s="552">
        <v>0</v>
      </c>
      <c r="J83" s="1099">
        <v>1</v>
      </c>
      <c r="K83" s="268">
        <f t="shared" si="40"/>
        <v>1</v>
      </c>
      <c r="L83" s="552">
        <v>0</v>
      </c>
      <c r="M83" s="1099">
        <v>1</v>
      </c>
      <c r="N83" s="268">
        <f t="shared" si="41"/>
        <v>1</v>
      </c>
      <c r="O83" s="268">
        <f t="shared" si="42"/>
        <v>2</v>
      </c>
      <c r="P83" s="579"/>
      <c r="Q83" s="1124" t="s">
        <v>2776</v>
      </c>
      <c r="R83" s="1124" t="s">
        <v>1927</v>
      </c>
      <c r="S83" s="552">
        <v>0</v>
      </c>
      <c r="T83" s="551" t="str">
        <f t="shared" si="30"/>
        <v>No hay Programación</v>
      </c>
      <c r="U83" s="764" t="str">
        <f t="shared" si="31"/>
        <v>De acuerdo con lo programado</v>
      </c>
      <c r="V83" s="1124"/>
      <c r="W83" s="552">
        <v>1</v>
      </c>
      <c r="X83" s="551">
        <f t="shared" si="32"/>
        <v>1</v>
      </c>
      <c r="Y83" s="764" t="str">
        <f t="shared" si="33"/>
        <v>De acuerdo con lo programado</v>
      </c>
      <c r="Z83" s="765"/>
      <c r="AA83" s="553">
        <v>0</v>
      </c>
      <c r="AB83" s="551" t="str">
        <f t="shared" si="34"/>
        <v>No hay Programación</v>
      </c>
      <c r="AC83" s="764" t="str">
        <f t="shared" si="35"/>
        <v>De acuerdo con lo programado</v>
      </c>
      <c r="AD83" s="765"/>
      <c r="AE83" s="576">
        <v>1</v>
      </c>
      <c r="AF83" s="551">
        <f t="shared" si="36"/>
        <v>1</v>
      </c>
      <c r="AG83" s="764" t="str">
        <f t="shared" si="37"/>
        <v>De acuerdo con lo programado</v>
      </c>
      <c r="AH83" s="856"/>
      <c r="AI83" s="762">
        <f t="shared" si="38"/>
        <v>2</v>
      </c>
      <c r="AJ83" s="554">
        <f t="shared" si="39"/>
        <v>1</v>
      </c>
      <c r="AK83" s="764" t="str">
        <f t="shared" si="43"/>
        <v>De acuerdo con lo programado</v>
      </c>
      <c r="AL83" s="856"/>
    </row>
    <row r="84" spans="1:38" ht="50.4" customHeight="1" thickTop="1" thickBot="1">
      <c r="A84" s="1118">
        <f t="shared" si="29"/>
        <v>70</v>
      </c>
      <c r="B84" s="1119">
        <v>13</v>
      </c>
      <c r="C84" s="1119" t="s">
        <v>2659</v>
      </c>
      <c r="D84" s="1119">
        <v>0</v>
      </c>
      <c r="E84" s="1119">
        <v>1.01</v>
      </c>
      <c r="F84" s="1133" t="s">
        <v>2794</v>
      </c>
      <c r="G84" s="1130" t="s">
        <v>1927</v>
      </c>
      <c r="H84" s="1130" t="s">
        <v>1927</v>
      </c>
      <c r="I84" s="552">
        <v>0</v>
      </c>
      <c r="J84" s="552">
        <v>0</v>
      </c>
      <c r="K84" s="268">
        <f t="shared" si="40"/>
        <v>0</v>
      </c>
      <c r="L84" s="552">
        <v>0</v>
      </c>
      <c r="M84" s="552">
        <v>0</v>
      </c>
      <c r="N84" s="268">
        <f t="shared" si="41"/>
        <v>0</v>
      </c>
      <c r="O84" s="268">
        <f t="shared" si="42"/>
        <v>0</v>
      </c>
      <c r="P84" s="579"/>
      <c r="Q84" s="1124" t="s">
        <v>2795</v>
      </c>
      <c r="R84" s="1124" t="s">
        <v>2796</v>
      </c>
      <c r="S84" s="552">
        <v>0</v>
      </c>
      <c r="T84" s="551" t="str">
        <f t="shared" si="30"/>
        <v>No hay Programación</v>
      </c>
      <c r="U84" s="764" t="str">
        <f t="shared" si="31"/>
        <v>De acuerdo con lo programado</v>
      </c>
      <c r="V84" s="1124"/>
      <c r="W84" s="552">
        <v>0</v>
      </c>
      <c r="X84" s="551" t="str">
        <f t="shared" si="32"/>
        <v>No hay Programación</v>
      </c>
      <c r="Y84" s="764" t="str">
        <f t="shared" si="33"/>
        <v>De acuerdo con lo programado</v>
      </c>
      <c r="Z84" s="765"/>
      <c r="AA84" s="552">
        <v>0</v>
      </c>
      <c r="AB84" s="551" t="str">
        <f t="shared" si="34"/>
        <v>No hay Programación</v>
      </c>
      <c r="AC84" s="764" t="str">
        <f t="shared" si="35"/>
        <v>De acuerdo con lo programado</v>
      </c>
      <c r="AD84" s="765"/>
      <c r="AE84" s="576">
        <v>0</v>
      </c>
      <c r="AF84" s="551" t="str">
        <f t="shared" si="36"/>
        <v>No hay Programación</v>
      </c>
      <c r="AG84" s="764" t="str">
        <f t="shared" si="37"/>
        <v>De acuerdo con lo programado</v>
      </c>
      <c r="AH84" s="856"/>
      <c r="AI84" s="762">
        <f t="shared" si="38"/>
        <v>0</v>
      </c>
      <c r="AJ84" s="554" t="str">
        <f t="shared" si="39"/>
        <v>No hay Programación</v>
      </c>
      <c r="AK84" s="764" t="str">
        <f t="shared" si="43"/>
        <v>De acuerdo con lo programado</v>
      </c>
      <c r="AL84" s="856"/>
    </row>
    <row r="85" spans="1:38" ht="50.4" customHeight="1" thickTop="1" thickBot="1">
      <c r="A85" s="1118">
        <f t="shared" si="29"/>
        <v>71</v>
      </c>
      <c r="B85" s="1119">
        <v>13</v>
      </c>
      <c r="C85" s="1119" t="s">
        <v>2659</v>
      </c>
      <c r="D85" s="1119">
        <v>0</v>
      </c>
      <c r="E85" s="1119">
        <v>1.01</v>
      </c>
      <c r="F85" s="1127" t="s">
        <v>2797</v>
      </c>
      <c r="G85" s="1130" t="s">
        <v>2798</v>
      </c>
      <c r="H85" s="1130" t="s">
        <v>2698</v>
      </c>
      <c r="I85" s="1126">
        <v>3</v>
      </c>
      <c r="J85" s="552">
        <v>0</v>
      </c>
      <c r="K85" s="268">
        <f t="shared" si="40"/>
        <v>3</v>
      </c>
      <c r="L85" s="1126">
        <v>3</v>
      </c>
      <c r="M85" s="1126">
        <v>3</v>
      </c>
      <c r="N85" s="268">
        <f t="shared" si="41"/>
        <v>6</v>
      </c>
      <c r="O85" s="268">
        <f t="shared" si="42"/>
        <v>9</v>
      </c>
      <c r="P85" s="579"/>
      <c r="Q85" s="1124" t="s">
        <v>2795</v>
      </c>
      <c r="R85" s="1124" t="s">
        <v>1927</v>
      </c>
      <c r="S85" s="1131">
        <v>3</v>
      </c>
      <c r="T85" s="551">
        <f t="shared" si="30"/>
        <v>1</v>
      </c>
      <c r="U85" s="764" t="str">
        <f t="shared" si="31"/>
        <v>De acuerdo con lo programado</v>
      </c>
      <c r="V85" s="1124"/>
      <c r="W85" s="552">
        <v>0</v>
      </c>
      <c r="X85" s="551" t="str">
        <f t="shared" si="32"/>
        <v>No hay Programación</v>
      </c>
      <c r="Y85" s="764" t="str">
        <f t="shared" si="33"/>
        <v>De acuerdo con lo programado</v>
      </c>
      <c r="Z85" s="765"/>
      <c r="AA85" s="552">
        <v>3</v>
      </c>
      <c r="AB85" s="551">
        <f t="shared" si="34"/>
        <v>1</v>
      </c>
      <c r="AC85" s="764" t="str">
        <f t="shared" si="35"/>
        <v>De acuerdo con lo programado</v>
      </c>
      <c r="AD85" s="765"/>
      <c r="AE85" s="576">
        <v>3</v>
      </c>
      <c r="AF85" s="551">
        <f t="shared" si="36"/>
        <v>1</v>
      </c>
      <c r="AG85" s="764" t="str">
        <f t="shared" si="37"/>
        <v>De acuerdo con lo programado</v>
      </c>
      <c r="AH85" s="856"/>
      <c r="AI85" s="762">
        <f t="shared" si="38"/>
        <v>9</v>
      </c>
      <c r="AJ85" s="554">
        <f t="shared" si="39"/>
        <v>1</v>
      </c>
      <c r="AK85" s="764" t="str">
        <f t="shared" si="43"/>
        <v>De acuerdo con lo programado</v>
      </c>
      <c r="AL85" s="856"/>
    </row>
    <row r="86" spans="1:38" ht="50.4" customHeight="1" thickTop="1" thickBot="1">
      <c r="A86" s="1118">
        <f t="shared" si="29"/>
        <v>72</v>
      </c>
      <c r="B86" s="1119">
        <v>13</v>
      </c>
      <c r="C86" s="1119" t="s">
        <v>2659</v>
      </c>
      <c r="D86" s="1119">
        <v>0</v>
      </c>
      <c r="E86" s="1119">
        <v>1.01</v>
      </c>
      <c r="F86" s="1127" t="s">
        <v>2799</v>
      </c>
      <c r="G86" s="1130" t="s">
        <v>2800</v>
      </c>
      <c r="H86" s="1130" t="s">
        <v>2801</v>
      </c>
      <c r="I86" s="552">
        <v>0</v>
      </c>
      <c r="J86" s="552">
        <v>0</v>
      </c>
      <c r="K86" s="268">
        <f t="shared" si="40"/>
        <v>0</v>
      </c>
      <c r="L86" s="552">
        <v>0</v>
      </c>
      <c r="M86" s="1126">
        <v>8</v>
      </c>
      <c r="N86" s="268">
        <f t="shared" si="41"/>
        <v>8</v>
      </c>
      <c r="O86" s="268">
        <f t="shared" si="42"/>
        <v>8</v>
      </c>
      <c r="P86" s="579"/>
      <c r="Q86" s="1124" t="s">
        <v>2795</v>
      </c>
      <c r="R86" s="1124" t="s">
        <v>1927</v>
      </c>
      <c r="S86" s="552">
        <v>0</v>
      </c>
      <c r="T86" s="551" t="str">
        <f t="shared" si="30"/>
        <v>No hay Programación</v>
      </c>
      <c r="U86" s="764" t="str">
        <f t="shared" si="31"/>
        <v>De acuerdo con lo programado</v>
      </c>
      <c r="V86" s="1124"/>
      <c r="W86" s="552">
        <v>0</v>
      </c>
      <c r="X86" s="551" t="str">
        <f t="shared" si="32"/>
        <v>No hay Programación</v>
      </c>
      <c r="Y86" s="764" t="str">
        <f t="shared" si="33"/>
        <v>De acuerdo con lo programado</v>
      </c>
      <c r="Z86" s="765"/>
      <c r="AA86" s="552">
        <v>0</v>
      </c>
      <c r="AB86" s="551" t="str">
        <f t="shared" si="34"/>
        <v>No hay Programación</v>
      </c>
      <c r="AC86" s="764" t="str">
        <f t="shared" si="35"/>
        <v>De acuerdo con lo programado</v>
      </c>
      <c r="AD86" s="765"/>
      <c r="AE86" s="576">
        <v>8</v>
      </c>
      <c r="AF86" s="551">
        <f t="shared" si="36"/>
        <v>1</v>
      </c>
      <c r="AG86" s="764" t="str">
        <f t="shared" si="37"/>
        <v>De acuerdo con lo programado</v>
      </c>
      <c r="AH86" s="856"/>
      <c r="AI86" s="762">
        <f t="shared" si="38"/>
        <v>8</v>
      </c>
      <c r="AJ86" s="554">
        <f t="shared" si="39"/>
        <v>1</v>
      </c>
      <c r="AK86" s="764" t="str">
        <f t="shared" si="43"/>
        <v>De acuerdo con lo programado</v>
      </c>
      <c r="AL86" s="856"/>
    </row>
    <row r="87" spans="1:38" ht="50.4" customHeight="1" thickTop="1" thickBot="1">
      <c r="A87" s="1118">
        <f t="shared" si="29"/>
        <v>73</v>
      </c>
      <c r="B87" s="1119">
        <v>13</v>
      </c>
      <c r="C87" s="1119" t="s">
        <v>2659</v>
      </c>
      <c r="D87" s="1119">
        <v>0</v>
      </c>
      <c r="E87" s="1119">
        <v>1.01</v>
      </c>
      <c r="F87" s="1127" t="s">
        <v>2802</v>
      </c>
      <c r="G87" s="1130" t="s">
        <v>2803</v>
      </c>
      <c r="H87" s="1130" t="s">
        <v>2804</v>
      </c>
      <c r="I87" s="1126">
        <v>1</v>
      </c>
      <c r="J87" s="1126">
        <v>4</v>
      </c>
      <c r="K87" s="268">
        <f t="shared" si="40"/>
        <v>5</v>
      </c>
      <c r="L87" s="1126">
        <v>1</v>
      </c>
      <c r="M87" s="1126">
        <v>4</v>
      </c>
      <c r="N87" s="268">
        <f t="shared" si="41"/>
        <v>5</v>
      </c>
      <c r="O87" s="268">
        <f t="shared" si="42"/>
        <v>10</v>
      </c>
      <c r="P87" s="579"/>
      <c r="Q87" s="1124" t="s">
        <v>2795</v>
      </c>
      <c r="R87" s="1124" t="s">
        <v>1927</v>
      </c>
      <c r="S87" s="1131">
        <v>1</v>
      </c>
      <c r="T87" s="551">
        <f t="shared" si="30"/>
        <v>1</v>
      </c>
      <c r="U87" s="764" t="str">
        <f t="shared" si="31"/>
        <v>De acuerdo con lo programado</v>
      </c>
      <c r="V87" s="1124"/>
      <c r="W87" s="552">
        <v>4</v>
      </c>
      <c r="X87" s="551">
        <f t="shared" si="32"/>
        <v>1</v>
      </c>
      <c r="Y87" s="764" t="str">
        <f t="shared" si="33"/>
        <v>De acuerdo con lo programado</v>
      </c>
      <c r="Z87" s="765"/>
      <c r="AA87" s="553">
        <v>1</v>
      </c>
      <c r="AB87" s="551">
        <f t="shared" si="34"/>
        <v>1</v>
      </c>
      <c r="AC87" s="764" t="str">
        <f t="shared" si="35"/>
        <v>De acuerdo con lo programado</v>
      </c>
      <c r="AD87" s="765"/>
      <c r="AE87" s="576">
        <v>4</v>
      </c>
      <c r="AF87" s="551">
        <f t="shared" si="36"/>
        <v>1</v>
      </c>
      <c r="AG87" s="764" t="str">
        <f t="shared" si="37"/>
        <v>De acuerdo con lo programado</v>
      </c>
      <c r="AH87" s="856"/>
      <c r="AI87" s="762">
        <f t="shared" si="38"/>
        <v>10</v>
      </c>
      <c r="AJ87" s="554">
        <f t="shared" si="39"/>
        <v>1</v>
      </c>
      <c r="AK87" s="764" t="str">
        <f t="shared" si="43"/>
        <v>De acuerdo con lo programado</v>
      </c>
      <c r="AL87" s="856"/>
    </row>
    <row r="88" spans="1:38" ht="50.4" customHeight="1" thickTop="1" thickBot="1">
      <c r="A88" s="1118">
        <f t="shared" si="29"/>
        <v>74</v>
      </c>
      <c r="B88" s="1119">
        <v>13</v>
      </c>
      <c r="C88" s="1119" t="s">
        <v>2659</v>
      </c>
      <c r="D88" s="1119">
        <v>0</v>
      </c>
      <c r="E88" s="1119">
        <v>1.01</v>
      </c>
      <c r="F88" s="1127" t="s">
        <v>2805</v>
      </c>
      <c r="G88" s="1130" t="s">
        <v>2806</v>
      </c>
      <c r="H88" s="1130" t="s">
        <v>2807</v>
      </c>
      <c r="I88" s="1126">
        <v>2</v>
      </c>
      <c r="J88" s="1126">
        <v>4</v>
      </c>
      <c r="K88" s="268">
        <f t="shared" si="40"/>
        <v>6</v>
      </c>
      <c r="L88" s="1126">
        <v>4</v>
      </c>
      <c r="M88" s="1126">
        <v>4</v>
      </c>
      <c r="N88" s="268">
        <f t="shared" si="41"/>
        <v>8</v>
      </c>
      <c r="O88" s="268">
        <f t="shared" si="42"/>
        <v>14</v>
      </c>
      <c r="P88" s="579"/>
      <c r="Q88" s="1124" t="s">
        <v>2795</v>
      </c>
      <c r="R88" s="1124" t="s">
        <v>1927</v>
      </c>
      <c r="S88" s="1131">
        <v>3</v>
      </c>
      <c r="T88" s="551">
        <f t="shared" si="30"/>
        <v>1.5</v>
      </c>
      <c r="U88" s="764" t="str">
        <f t="shared" si="31"/>
        <v>De acuerdo con lo programado</v>
      </c>
      <c r="V88" s="1124"/>
      <c r="W88" s="552">
        <v>4</v>
      </c>
      <c r="X88" s="551">
        <f t="shared" si="32"/>
        <v>1</v>
      </c>
      <c r="Y88" s="764" t="str">
        <f t="shared" si="33"/>
        <v>De acuerdo con lo programado</v>
      </c>
      <c r="Z88" s="765"/>
      <c r="AA88" s="553">
        <v>4</v>
      </c>
      <c r="AB88" s="551">
        <f t="shared" si="34"/>
        <v>1</v>
      </c>
      <c r="AC88" s="764" t="str">
        <f t="shared" si="35"/>
        <v>De acuerdo con lo programado</v>
      </c>
      <c r="AD88" s="765"/>
      <c r="AE88" s="576">
        <v>3</v>
      </c>
      <c r="AF88" s="551">
        <f t="shared" si="36"/>
        <v>0.75</v>
      </c>
      <c r="AG88" s="764" t="str">
        <f t="shared" si="37"/>
        <v>Atraso Leve</v>
      </c>
      <c r="AH88" s="856"/>
      <c r="AI88" s="762">
        <f t="shared" si="38"/>
        <v>14</v>
      </c>
      <c r="AJ88" s="554">
        <f t="shared" si="39"/>
        <v>1</v>
      </c>
      <c r="AK88" s="764" t="str">
        <f t="shared" si="43"/>
        <v>De acuerdo con lo programado</v>
      </c>
      <c r="AL88" s="856"/>
    </row>
    <row r="89" spans="1:38" ht="50.4" customHeight="1" thickTop="1" thickBot="1">
      <c r="A89" s="1118">
        <f t="shared" si="29"/>
        <v>75</v>
      </c>
      <c r="B89" s="1119">
        <v>13</v>
      </c>
      <c r="C89" s="1119" t="s">
        <v>2659</v>
      </c>
      <c r="D89" s="1119">
        <v>0</v>
      </c>
      <c r="E89" s="1119">
        <v>1.01</v>
      </c>
      <c r="F89" s="1125" t="s">
        <v>2808</v>
      </c>
      <c r="G89" s="1126" t="s">
        <v>2809</v>
      </c>
      <c r="H89" s="1126" t="s">
        <v>2775</v>
      </c>
      <c r="I89" s="1126">
        <v>28</v>
      </c>
      <c r="J89" s="1126">
        <v>42</v>
      </c>
      <c r="K89" s="268">
        <f t="shared" si="40"/>
        <v>70</v>
      </c>
      <c r="L89" s="1126">
        <v>37</v>
      </c>
      <c r="M89" s="1126">
        <v>30</v>
      </c>
      <c r="N89" s="268">
        <f t="shared" si="41"/>
        <v>67</v>
      </c>
      <c r="O89" s="268">
        <f t="shared" si="42"/>
        <v>137</v>
      </c>
      <c r="P89" s="579"/>
      <c r="Q89" s="1124" t="s">
        <v>2795</v>
      </c>
      <c r="R89" s="1124" t="s">
        <v>1927</v>
      </c>
      <c r="S89" s="1131">
        <v>30</v>
      </c>
      <c r="T89" s="551">
        <f t="shared" si="30"/>
        <v>1.0714285714285714</v>
      </c>
      <c r="U89" s="764" t="str">
        <f t="shared" si="31"/>
        <v>De acuerdo con lo programado</v>
      </c>
      <c r="V89" s="1124"/>
      <c r="W89" s="552">
        <v>42</v>
      </c>
      <c r="X89" s="551">
        <f t="shared" si="32"/>
        <v>1</v>
      </c>
      <c r="Y89" s="764" t="str">
        <f t="shared" si="33"/>
        <v>De acuerdo con lo programado</v>
      </c>
      <c r="Z89" s="765"/>
      <c r="AA89" s="553">
        <v>37</v>
      </c>
      <c r="AB89" s="551">
        <f t="shared" si="34"/>
        <v>1</v>
      </c>
      <c r="AC89" s="764" t="str">
        <f t="shared" si="35"/>
        <v>De acuerdo con lo programado</v>
      </c>
      <c r="AD89" s="765"/>
      <c r="AE89" s="576">
        <v>28</v>
      </c>
      <c r="AF89" s="551">
        <f t="shared" si="36"/>
        <v>0.93333333333333335</v>
      </c>
      <c r="AG89" s="764" t="str">
        <f t="shared" si="37"/>
        <v>De acuerdo con lo programado</v>
      </c>
      <c r="AH89" s="856"/>
      <c r="AI89" s="762">
        <f t="shared" si="38"/>
        <v>137</v>
      </c>
      <c r="AJ89" s="554">
        <f t="shared" si="39"/>
        <v>1</v>
      </c>
      <c r="AK89" s="764" t="str">
        <f t="shared" si="43"/>
        <v>De acuerdo con lo programado</v>
      </c>
      <c r="AL89" s="856"/>
    </row>
    <row r="90" spans="1:38" ht="42.9" customHeight="1" thickTop="1" thickBot="1">
      <c r="A90" s="1118">
        <f t="shared" si="29"/>
        <v>76</v>
      </c>
      <c r="B90" s="1119">
        <v>13</v>
      </c>
      <c r="C90" s="1119" t="s">
        <v>2659</v>
      </c>
      <c r="D90" s="1119">
        <v>0</v>
      </c>
      <c r="E90" s="1119">
        <v>1.01</v>
      </c>
      <c r="F90" s="1125" t="s">
        <v>2810</v>
      </c>
      <c r="G90" s="1130" t="s">
        <v>2721</v>
      </c>
      <c r="H90" s="1126" t="s">
        <v>2804</v>
      </c>
      <c r="I90" s="552">
        <v>0</v>
      </c>
      <c r="J90" s="1126">
        <v>5</v>
      </c>
      <c r="K90" s="268">
        <f t="shared" si="40"/>
        <v>5</v>
      </c>
      <c r="L90" s="1126">
        <v>5</v>
      </c>
      <c r="M90" s="552">
        <v>0</v>
      </c>
      <c r="N90" s="268">
        <f t="shared" si="41"/>
        <v>5</v>
      </c>
      <c r="O90" s="268">
        <f t="shared" si="42"/>
        <v>10</v>
      </c>
      <c r="P90" s="579"/>
      <c r="Q90" s="1124" t="s">
        <v>2811</v>
      </c>
      <c r="R90" s="1124" t="s">
        <v>1927</v>
      </c>
      <c r="S90" s="552">
        <v>0</v>
      </c>
      <c r="T90" s="551" t="str">
        <f t="shared" si="30"/>
        <v>No hay Programación</v>
      </c>
      <c r="U90" s="764" t="str">
        <f t="shared" si="31"/>
        <v>De acuerdo con lo programado</v>
      </c>
      <c r="V90" s="1124"/>
      <c r="W90" s="552">
        <v>5</v>
      </c>
      <c r="X90" s="551">
        <f t="shared" si="32"/>
        <v>1</v>
      </c>
      <c r="Y90" s="764" t="str">
        <f t="shared" si="33"/>
        <v>De acuerdo con lo programado</v>
      </c>
      <c r="Z90" s="765"/>
      <c r="AA90" s="553">
        <v>5</v>
      </c>
      <c r="AB90" s="551">
        <f t="shared" si="34"/>
        <v>1</v>
      </c>
      <c r="AC90" s="764" t="str">
        <f t="shared" si="35"/>
        <v>De acuerdo con lo programado</v>
      </c>
      <c r="AD90" s="765"/>
      <c r="AE90" s="576">
        <v>0</v>
      </c>
      <c r="AF90" s="551" t="str">
        <f t="shared" si="36"/>
        <v>No hay Programación</v>
      </c>
      <c r="AG90" s="764" t="str">
        <f t="shared" si="37"/>
        <v>De acuerdo con lo programado</v>
      </c>
      <c r="AH90" s="856"/>
      <c r="AI90" s="762">
        <f t="shared" si="38"/>
        <v>10</v>
      </c>
      <c r="AJ90" s="554">
        <f t="shared" si="39"/>
        <v>1</v>
      </c>
      <c r="AK90" s="764" t="str">
        <f t="shared" si="43"/>
        <v>De acuerdo con lo programado</v>
      </c>
      <c r="AL90" s="856"/>
    </row>
    <row r="91" spans="1:38" ht="50.4" customHeight="1" thickTop="1" thickBot="1">
      <c r="A91" s="1118">
        <f t="shared" si="29"/>
        <v>77</v>
      </c>
      <c r="B91" s="1119">
        <v>13</v>
      </c>
      <c r="C91" s="1119" t="s">
        <v>2659</v>
      </c>
      <c r="D91" s="1119">
        <v>0</v>
      </c>
      <c r="E91" s="1119">
        <v>1.01</v>
      </c>
      <c r="F91" s="1125" t="s">
        <v>2812</v>
      </c>
      <c r="G91" s="1126" t="s">
        <v>2813</v>
      </c>
      <c r="H91" s="1126" t="s">
        <v>2814</v>
      </c>
      <c r="I91" s="1126">
        <v>5</v>
      </c>
      <c r="J91" s="1126">
        <v>5</v>
      </c>
      <c r="K91" s="268">
        <f t="shared" si="40"/>
        <v>10</v>
      </c>
      <c r="L91" s="1126">
        <v>5</v>
      </c>
      <c r="M91" s="1126">
        <v>5</v>
      </c>
      <c r="N91" s="268">
        <f t="shared" si="41"/>
        <v>10</v>
      </c>
      <c r="O91" s="268">
        <f t="shared" si="42"/>
        <v>20</v>
      </c>
      <c r="P91" s="579"/>
      <c r="Q91" s="1124" t="s">
        <v>2811</v>
      </c>
      <c r="R91" s="1124" t="s">
        <v>1927</v>
      </c>
      <c r="S91" s="1131">
        <v>5</v>
      </c>
      <c r="T91" s="551">
        <f t="shared" si="30"/>
        <v>1</v>
      </c>
      <c r="U91" s="764" t="str">
        <f t="shared" si="31"/>
        <v>De acuerdo con lo programado</v>
      </c>
      <c r="V91" s="1124"/>
      <c r="W91" s="552">
        <v>5</v>
      </c>
      <c r="X91" s="551">
        <f t="shared" si="32"/>
        <v>1</v>
      </c>
      <c r="Y91" s="764" t="str">
        <f t="shared" si="33"/>
        <v>De acuerdo con lo programado</v>
      </c>
      <c r="Z91" s="765"/>
      <c r="AA91" s="553">
        <v>5</v>
      </c>
      <c r="AB91" s="551">
        <f t="shared" si="34"/>
        <v>1</v>
      </c>
      <c r="AC91" s="764" t="str">
        <f t="shared" si="35"/>
        <v>De acuerdo con lo programado</v>
      </c>
      <c r="AD91" s="765"/>
      <c r="AE91" s="576">
        <v>5</v>
      </c>
      <c r="AF91" s="551">
        <f t="shared" si="36"/>
        <v>1</v>
      </c>
      <c r="AG91" s="764" t="str">
        <f t="shared" si="37"/>
        <v>De acuerdo con lo programado</v>
      </c>
      <c r="AH91" s="856"/>
      <c r="AI91" s="762">
        <f t="shared" si="38"/>
        <v>20</v>
      </c>
      <c r="AJ91" s="554">
        <f t="shared" si="39"/>
        <v>1</v>
      </c>
      <c r="AK91" s="764" t="str">
        <f t="shared" si="43"/>
        <v>De acuerdo con lo programado</v>
      </c>
      <c r="AL91" s="856"/>
    </row>
    <row r="92" spans="1:38" ht="73.5" customHeight="1" thickTop="1" thickBot="1">
      <c r="A92" s="1118">
        <f t="shared" si="29"/>
        <v>78</v>
      </c>
      <c r="B92" s="1119">
        <v>13</v>
      </c>
      <c r="C92" s="1119" t="s">
        <v>2659</v>
      </c>
      <c r="D92" s="1119">
        <v>0</v>
      </c>
      <c r="E92" s="1119">
        <v>1.01</v>
      </c>
      <c r="F92" s="1125" t="s">
        <v>2815</v>
      </c>
      <c r="G92" s="1126" t="s">
        <v>2778</v>
      </c>
      <c r="H92" s="1126" t="s">
        <v>2816</v>
      </c>
      <c r="I92" s="1126">
        <v>5</v>
      </c>
      <c r="J92" s="1126">
        <v>5</v>
      </c>
      <c r="K92" s="268">
        <f t="shared" si="40"/>
        <v>10</v>
      </c>
      <c r="L92" s="1126">
        <v>5</v>
      </c>
      <c r="M92" s="1126">
        <v>5</v>
      </c>
      <c r="N92" s="268">
        <f t="shared" si="41"/>
        <v>10</v>
      </c>
      <c r="O92" s="268">
        <f t="shared" si="42"/>
        <v>20</v>
      </c>
      <c r="P92" s="579"/>
      <c r="Q92" s="1124" t="s">
        <v>2817</v>
      </c>
      <c r="R92" s="1124" t="s">
        <v>1927</v>
      </c>
      <c r="S92" s="1131">
        <v>5</v>
      </c>
      <c r="T92" s="551">
        <f t="shared" si="30"/>
        <v>1</v>
      </c>
      <c r="U92" s="764" t="str">
        <f t="shared" si="31"/>
        <v>De acuerdo con lo programado</v>
      </c>
      <c r="V92" s="1124"/>
      <c r="W92" s="552">
        <v>5</v>
      </c>
      <c r="X92" s="551">
        <f t="shared" si="32"/>
        <v>1</v>
      </c>
      <c r="Y92" s="764" t="str">
        <f t="shared" si="33"/>
        <v>De acuerdo con lo programado</v>
      </c>
      <c r="Z92" s="765"/>
      <c r="AA92" s="553">
        <v>5</v>
      </c>
      <c r="AB92" s="551">
        <f t="shared" si="34"/>
        <v>1</v>
      </c>
      <c r="AC92" s="764" t="str">
        <f t="shared" si="35"/>
        <v>De acuerdo con lo programado</v>
      </c>
      <c r="AD92" s="765"/>
      <c r="AE92" s="576">
        <v>5</v>
      </c>
      <c r="AF92" s="551">
        <f t="shared" si="36"/>
        <v>1</v>
      </c>
      <c r="AG92" s="764" t="str">
        <f t="shared" si="37"/>
        <v>De acuerdo con lo programado</v>
      </c>
      <c r="AH92" s="856"/>
      <c r="AI92" s="762">
        <f t="shared" si="38"/>
        <v>20</v>
      </c>
      <c r="AJ92" s="554">
        <f t="shared" si="39"/>
        <v>1</v>
      </c>
      <c r="AK92" s="764" t="str">
        <f t="shared" si="43"/>
        <v>De acuerdo con lo programado</v>
      </c>
      <c r="AL92" s="856"/>
    </row>
    <row r="93" spans="1:38" ht="73.5" customHeight="1" thickTop="1" thickBot="1">
      <c r="A93" s="1118">
        <f t="shared" si="29"/>
        <v>79</v>
      </c>
      <c r="B93" s="1119">
        <v>13</v>
      </c>
      <c r="C93" s="1119" t="s">
        <v>2659</v>
      </c>
      <c r="D93" s="1119">
        <v>0</v>
      </c>
      <c r="E93" s="1119">
        <v>1.01</v>
      </c>
      <c r="F93" s="1125" t="s">
        <v>2818</v>
      </c>
      <c r="G93" s="1130" t="s">
        <v>2721</v>
      </c>
      <c r="H93" s="1126" t="s">
        <v>2804</v>
      </c>
      <c r="I93" s="552">
        <v>0</v>
      </c>
      <c r="J93" s="1126">
        <v>1</v>
      </c>
      <c r="K93" s="268">
        <f t="shared" si="40"/>
        <v>1</v>
      </c>
      <c r="L93" s="552">
        <v>0</v>
      </c>
      <c r="M93" s="1126">
        <v>1</v>
      </c>
      <c r="N93" s="268">
        <f t="shared" si="41"/>
        <v>1</v>
      </c>
      <c r="O93" s="268">
        <f t="shared" si="42"/>
        <v>2</v>
      </c>
      <c r="P93" s="579"/>
      <c r="Q93" s="1124" t="s">
        <v>2817</v>
      </c>
      <c r="R93" s="1124" t="s">
        <v>1927</v>
      </c>
      <c r="S93" s="552">
        <v>0</v>
      </c>
      <c r="T93" s="551" t="str">
        <f t="shared" si="30"/>
        <v>No hay Programación</v>
      </c>
      <c r="U93" s="764" t="str">
        <f t="shared" si="31"/>
        <v>De acuerdo con lo programado</v>
      </c>
      <c r="V93" s="1124"/>
      <c r="W93" s="552">
        <v>1</v>
      </c>
      <c r="X93" s="551">
        <f t="shared" si="32"/>
        <v>1</v>
      </c>
      <c r="Y93" s="764" t="str">
        <f t="shared" si="33"/>
        <v>De acuerdo con lo programado</v>
      </c>
      <c r="Z93" s="765"/>
      <c r="AA93" s="553">
        <v>0</v>
      </c>
      <c r="AB93" s="551" t="str">
        <f t="shared" si="34"/>
        <v>No hay Programación</v>
      </c>
      <c r="AC93" s="764" t="str">
        <f t="shared" si="35"/>
        <v>De acuerdo con lo programado</v>
      </c>
      <c r="AD93" s="765"/>
      <c r="AE93" s="576">
        <v>1</v>
      </c>
      <c r="AF93" s="551">
        <f t="shared" si="36"/>
        <v>1</v>
      </c>
      <c r="AG93" s="764" t="str">
        <f t="shared" si="37"/>
        <v>De acuerdo con lo programado</v>
      </c>
      <c r="AH93" s="856"/>
      <c r="AI93" s="762">
        <f t="shared" si="38"/>
        <v>2</v>
      </c>
      <c r="AJ93" s="554">
        <f t="shared" si="39"/>
        <v>1</v>
      </c>
      <c r="AK93" s="764" t="str">
        <f t="shared" si="43"/>
        <v>De acuerdo con lo programado</v>
      </c>
      <c r="AL93" s="856"/>
    </row>
    <row r="94" spans="1:38" ht="73.5" customHeight="1" thickTop="1" thickBot="1">
      <c r="A94" s="1118">
        <f t="shared" si="29"/>
        <v>80</v>
      </c>
      <c r="B94" s="1119">
        <v>13</v>
      </c>
      <c r="C94" s="1119" t="s">
        <v>2659</v>
      </c>
      <c r="D94" s="1119">
        <v>0</v>
      </c>
      <c r="E94" s="1119">
        <v>1.01</v>
      </c>
      <c r="F94" s="1125" t="s">
        <v>2819</v>
      </c>
      <c r="G94" s="1126" t="s">
        <v>2813</v>
      </c>
      <c r="H94" s="1126" t="s">
        <v>2779</v>
      </c>
      <c r="I94" s="1126">
        <v>5</v>
      </c>
      <c r="J94" s="1126">
        <v>5</v>
      </c>
      <c r="K94" s="268">
        <f t="shared" si="40"/>
        <v>10</v>
      </c>
      <c r="L94" s="1126">
        <v>5</v>
      </c>
      <c r="M94" s="1126">
        <v>5</v>
      </c>
      <c r="N94" s="268">
        <f t="shared" si="41"/>
        <v>10</v>
      </c>
      <c r="O94" s="268">
        <f t="shared" si="42"/>
        <v>20</v>
      </c>
      <c r="P94" s="579"/>
      <c r="Q94" s="1124" t="s">
        <v>2817</v>
      </c>
      <c r="R94" s="1124" t="s">
        <v>2820</v>
      </c>
      <c r="S94" s="1131">
        <v>5</v>
      </c>
      <c r="T94" s="551">
        <f t="shared" si="30"/>
        <v>1</v>
      </c>
      <c r="U94" s="764" t="str">
        <f t="shared" si="31"/>
        <v>De acuerdo con lo programado</v>
      </c>
      <c r="V94" s="1124"/>
      <c r="W94" s="552">
        <v>5</v>
      </c>
      <c r="X94" s="551">
        <f t="shared" si="32"/>
        <v>1</v>
      </c>
      <c r="Y94" s="764" t="str">
        <f t="shared" si="33"/>
        <v>De acuerdo con lo programado</v>
      </c>
      <c r="Z94" s="765"/>
      <c r="AA94" s="553">
        <v>5</v>
      </c>
      <c r="AB94" s="551">
        <f t="shared" si="34"/>
        <v>1</v>
      </c>
      <c r="AC94" s="764" t="str">
        <f t="shared" si="35"/>
        <v>De acuerdo con lo programado</v>
      </c>
      <c r="AD94" s="765"/>
      <c r="AE94" s="576">
        <v>5</v>
      </c>
      <c r="AF94" s="551">
        <f t="shared" si="36"/>
        <v>1</v>
      </c>
      <c r="AG94" s="764" t="str">
        <f t="shared" si="37"/>
        <v>De acuerdo con lo programado</v>
      </c>
      <c r="AH94" s="856"/>
      <c r="AI94" s="762">
        <f t="shared" si="38"/>
        <v>20</v>
      </c>
      <c r="AJ94" s="554">
        <f t="shared" si="39"/>
        <v>1</v>
      </c>
      <c r="AK94" s="764" t="str">
        <f t="shared" si="43"/>
        <v>De acuerdo con lo programado</v>
      </c>
      <c r="AL94" s="856"/>
    </row>
    <row r="95" spans="1:38" ht="73.5" customHeight="1" thickTop="1" thickBot="1">
      <c r="A95" s="1118">
        <f t="shared" si="29"/>
        <v>81</v>
      </c>
      <c r="B95" s="1119">
        <v>13</v>
      </c>
      <c r="C95" s="1119" t="s">
        <v>2659</v>
      </c>
      <c r="D95" s="1119">
        <v>0</v>
      </c>
      <c r="E95" s="1119">
        <v>1.01</v>
      </c>
      <c r="F95" s="1125" t="s">
        <v>2821</v>
      </c>
      <c r="G95" s="1126" t="s">
        <v>2813</v>
      </c>
      <c r="H95" s="1126" t="s">
        <v>2779</v>
      </c>
      <c r="I95" s="1126">
        <v>5</v>
      </c>
      <c r="J95" s="1126">
        <v>5</v>
      </c>
      <c r="K95" s="268">
        <f t="shared" si="40"/>
        <v>10</v>
      </c>
      <c r="L95" s="1126">
        <v>5</v>
      </c>
      <c r="M95" s="1126">
        <v>5</v>
      </c>
      <c r="N95" s="268">
        <f t="shared" si="41"/>
        <v>10</v>
      </c>
      <c r="O95" s="268">
        <f t="shared" si="42"/>
        <v>20</v>
      </c>
      <c r="P95" s="579"/>
      <c r="Q95" s="1124" t="s">
        <v>2817</v>
      </c>
      <c r="R95" s="1124" t="s">
        <v>1927</v>
      </c>
      <c r="S95" s="1131">
        <v>5</v>
      </c>
      <c r="T95" s="551">
        <f t="shared" si="30"/>
        <v>1</v>
      </c>
      <c r="U95" s="764" t="str">
        <f t="shared" si="31"/>
        <v>De acuerdo con lo programado</v>
      </c>
      <c r="V95" s="1124"/>
      <c r="W95" s="552">
        <v>5</v>
      </c>
      <c r="X95" s="551">
        <f t="shared" si="32"/>
        <v>1</v>
      </c>
      <c r="Y95" s="764" t="str">
        <f t="shared" si="33"/>
        <v>De acuerdo con lo programado</v>
      </c>
      <c r="Z95" s="765"/>
      <c r="AA95" s="553">
        <v>5</v>
      </c>
      <c r="AB95" s="551">
        <f t="shared" si="34"/>
        <v>1</v>
      </c>
      <c r="AC95" s="764" t="str">
        <f t="shared" si="35"/>
        <v>De acuerdo con lo programado</v>
      </c>
      <c r="AD95" s="765"/>
      <c r="AE95" s="576">
        <v>5</v>
      </c>
      <c r="AF95" s="551">
        <f t="shared" si="36"/>
        <v>1</v>
      </c>
      <c r="AG95" s="764" t="str">
        <f t="shared" si="37"/>
        <v>De acuerdo con lo programado</v>
      </c>
      <c r="AH95" s="856"/>
      <c r="AI95" s="762">
        <f t="shared" si="38"/>
        <v>20</v>
      </c>
      <c r="AJ95" s="554">
        <f t="shared" si="39"/>
        <v>1</v>
      </c>
      <c r="AK95" s="764" t="str">
        <f t="shared" si="43"/>
        <v>De acuerdo con lo programado</v>
      </c>
      <c r="AL95" s="856"/>
    </row>
    <row r="96" spans="1:38" ht="50.4" customHeight="1" thickTop="1" thickBot="1">
      <c r="A96" s="1118">
        <f t="shared" si="29"/>
        <v>82</v>
      </c>
      <c r="B96" s="1119">
        <v>13</v>
      </c>
      <c r="C96" s="1119" t="s">
        <v>2659</v>
      </c>
      <c r="D96" s="1119">
        <v>0</v>
      </c>
      <c r="E96" s="1119">
        <v>1.01</v>
      </c>
      <c r="F96" s="1125" t="s">
        <v>2822</v>
      </c>
      <c r="G96" s="1130" t="s">
        <v>2721</v>
      </c>
      <c r="H96" s="1126" t="s">
        <v>2823</v>
      </c>
      <c r="I96" s="552">
        <v>0</v>
      </c>
      <c r="J96" s="552">
        <v>0</v>
      </c>
      <c r="K96" s="268">
        <f t="shared" si="40"/>
        <v>0</v>
      </c>
      <c r="L96" s="552">
        <v>0</v>
      </c>
      <c r="M96" s="1126">
        <v>1</v>
      </c>
      <c r="N96" s="268">
        <f t="shared" si="41"/>
        <v>1</v>
      </c>
      <c r="O96" s="268">
        <f t="shared" si="42"/>
        <v>1</v>
      </c>
      <c r="P96" s="579"/>
      <c r="Q96" s="1124" t="s">
        <v>2817</v>
      </c>
      <c r="R96" s="1124" t="s">
        <v>1927</v>
      </c>
      <c r="S96" s="552">
        <v>0</v>
      </c>
      <c r="T96" s="551" t="str">
        <f t="shared" si="30"/>
        <v>No hay Programación</v>
      </c>
      <c r="U96" s="764" t="str">
        <f t="shared" si="31"/>
        <v>De acuerdo con lo programado</v>
      </c>
      <c r="V96" s="1124"/>
      <c r="W96" s="552">
        <v>0</v>
      </c>
      <c r="X96" s="551" t="str">
        <f t="shared" si="32"/>
        <v>No hay Programación</v>
      </c>
      <c r="Y96" s="764" t="str">
        <f t="shared" si="33"/>
        <v>De acuerdo con lo programado</v>
      </c>
      <c r="Z96" s="765"/>
      <c r="AA96" s="552">
        <v>0</v>
      </c>
      <c r="AB96" s="551" t="str">
        <f t="shared" si="34"/>
        <v>No hay Programación</v>
      </c>
      <c r="AC96" s="764" t="str">
        <f t="shared" si="35"/>
        <v>De acuerdo con lo programado</v>
      </c>
      <c r="AD96" s="765"/>
      <c r="AE96" s="576">
        <v>1</v>
      </c>
      <c r="AF96" s="551">
        <f t="shared" si="36"/>
        <v>1</v>
      </c>
      <c r="AG96" s="764" t="str">
        <f t="shared" si="37"/>
        <v>De acuerdo con lo programado</v>
      </c>
      <c r="AH96" s="856"/>
      <c r="AI96" s="762">
        <f t="shared" si="38"/>
        <v>1</v>
      </c>
      <c r="AJ96" s="554">
        <f t="shared" si="39"/>
        <v>1</v>
      </c>
      <c r="AK96" s="764" t="str">
        <f t="shared" si="43"/>
        <v>De acuerdo con lo programado</v>
      </c>
      <c r="AL96" s="856"/>
    </row>
    <row r="97" spans="1:38" ht="50.4" customHeight="1" thickTop="1" thickBot="1">
      <c r="A97" s="1118">
        <f t="shared" si="29"/>
        <v>83</v>
      </c>
      <c r="B97" s="1119">
        <v>13</v>
      </c>
      <c r="C97" s="1119" t="s">
        <v>2659</v>
      </c>
      <c r="D97" s="1119">
        <v>0</v>
      </c>
      <c r="E97" s="1119">
        <v>1.01</v>
      </c>
      <c r="F97" s="1125" t="s">
        <v>2824</v>
      </c>
      <c r="G97" s="1130" t="s">
        <v>2721</v>
      </c>
      <c r="H97" s="1126" t="s">
        <v>2823</v>
      </c>
      <c r="I97" s="552">
        <v>0</v>
      </c>
      <c r="J97" s="552">
        <v>0</v>
      </c>
      <c r="K97" s="268">
        <f t="shared" si="40"/>
        <v>0</v>
      </c>
      <c r="L97" s="552">
        <v>0</v>
      </c>
      <c r="M97" s="1126">
        <v>2</v>
      </c>
      <c r="N97" s="268">
        <f t="shared" si="41"/>
        <v>2</v>
      </c>
      <c r="O97" s="268">
        <f t="shared" si="42"/>
        <v>2</v>
      </c>
      <c r="P97" s="579"/>
      <c r="Q97" s="1124" t="s">
        <v>2817</v>
      </c>
      <c r="R97" s="1124" t="s">
        <v>1927</v>
      </c>
      <c r="S97" s="552">
        <v>0</v>
      </c>
      <c r="T97" s="551" t="str">
        <f t="shared" si="30"/>
        <v>No hay Programación</v>
      </c>
      <c r="U97" s="764" t="str">
        <f t="shared" si="31"/>
        <v>De acuerdo con lo programado</v>
      </c>
      <c r="V97" s="1124"/>
      <c r="W97" s="552">
        <v>0</v>
      </c>
      <c r="X97" s="551" t="str">
        <f t="shared" si="32"/>
        <v>No hay Programación</v>
      </c>
      <c r="Y97" s="764" t="str">
        <f t="shared" si="33"/>
        <v>De acuerdo con lo programado</v>
      </c>
      <c r="Z97" s="765"/>
      <c r="AA97" s="552">
        <v>0</v>
      </c>
      <c r="AB97" s="551" t="str">
        <f t="shared" si="34"/>
        <v>No hay Programación</v>
      </c>
      <c r="AC97" s="764" t="str">
        <f t="shared" si="35"/>
        <v>De acuerdo con lo programado</v>
      </c>
      <c r="AD97" s="765"/>
      <c r="AE97" s="576">
        <v>2</v>
      </c>
      <c r="AF97" s="551">
        <f t="shared" si="36"/>
        <v>1</v>
      </c>
      <c r="AG97" s="764" t="str">
        <f t="shared" si="37"/>
        <v>De acuerdo con lo programado</v>
      </c>
      <c r="AH97" s="856"/>
      <c r="AI97" s="762">
        <f t="shared" si="38"/>
        <v>2</v>
      </c>
      <c r="AJ97" s="554">
        <f t="shared" si="39"/>
        <v>1</v>
      </c>
      <c r="AK97" s="764" t="str">
        <f t="shared" si="43"/>
        <v>De acuerdo con lo programado</v>
      </c>
      <c r="AL97" s="856"/>
    </row>
    <row r="98" spans="1:38" ht="50.4" customHeight="1" thickTop="1" thickBot="1">
      <c r="A98" s="1118">
        <f t="shared" si="29"/>
        <v>84</v>
      </c>
      <c r="B98" s="1119">
        <v>13</v>
      </c>
      <c r="C98" s="1119" t="s">
        <v>2659</v>
      </c>
      <c r="D98" s="1119">
        <v>0</v>
      </c>
      <c r="E98" s="1119">
        <v>1.01</v>
      </c>
      <c r="F98" s="1125" t="s">
        <v>2825</v>
      </c>
      <c r="G98" s="1130" t="s">
        <v>2740</v>
      </c>
      <c r="H98" s="1130" t="s">
        <v>2520</v>
      </c>
      <c r="I98" s="1126">
        <v>10</v>
      </c>
      <c r="J98" s="1126">
        <v>10</v>
      </c>
      <c r="K98" s="268">
        <f t="shared" si="40"/>
        <v>20</v>
      </c>
      <c r="L98" s="1126">
        <v>10</v>
      </c>
      <c r="M98" s="1135">
        <v>10</v>
      </c>
      <c r="N98" s="268">
        <f t="shared" si="41"/>
        <v>20</v>
      </c>
      <c r="O98" s="268">
        <f t="shared" si="42"/>
        <v>40</v>
      </c>
      <c r="P98" s="579"/>
      <c r="Q98" s="1124" t="s">
        <v>2817</v>
      </c>
      <c r="R98" s="1124" t="s">
        <v>2826</v>
      </c>
      <c r="S98" s="1131">
        <v>15</v>
      </c>
      <c r="T98" s="551">
        <f t="shared" si="30"/>
        <v>1.5</v>
      </c>
      <c r="U98" s="764" t="str">
        <f t="shared" si="31"/>
        <v>De acuerdo con lo programado</v>
      </c>
      <c r="V98" s="1124"/>
      <c r="W98" s="552">
        <v>10</v>
      </c>
      <c r="X98" s="551">
        <f t="shared" si="32"/>
        <v>1</v>
      </c>
      <c r="Y98" s="764" t="str">
        <f t="shared" si="33"/>
        <v>De acuerdo con lo programado</v>
      </c>
      <c r="Z98" s="765"/>
      <c r="AA98" s="553">
        <v>10</v>
      </c>
      <c r="AB98" s="551">
        <f t="shared" si="34"/>
        <v>1</v>
      </c>
      <c r="AC98" s="764" t="str">
        <f t="shared" si="35"/>
        <v>De acuerdo con lo programado</v>
      </c>
      <c r="AD98" s="765"/>
      <c r="AE98" s="576">
        <v>5</v>
      </c>
      <c r="AF98" s="551">
        <f t="shared" si="36"/>
        <v>0.5</v>
      </c>
      <c r="AG98" s="764" t="str">
        <f t="shared" si="37"/>
        <v>Atraso Leve</v>
      </c>
      <c r="AH98" s="856"/>
      <c r="AI98" s="762">
        <f t="shared" si="38"/>
        <v>40</v>
      </c>
      <c r="AJ98" s="554">
        <f t="shared" si="39"/>
        <v>1</v>
      </c>
      <c r="AK98" s="764" t="str">
        <f t="shared" si="43"/>
        <v>De acuerdo con lo programado</v>
      </c>
      <c r="AL98" s="856"/>
    </row>
    <row r="99" spans="1:38" ht="50.4" customHeight="1" thickTop="1" thickBot="1">
      <c r="A99" s="1118">
        <f t="shared" si="29"/>
        <v>85</v>
      </c>
      <c r="B99" s="1119">
        <v>13</v>
      </c>
      <c r="C99" s="1119" t="s">
        <v>2659</v>
      </c>
      <c r="D99" s="1119">
        <v>0</v>
      </c>
      <c r="E99" s="1119">
        <v>1.01</v>
      </c>
      <c r="F99" s="1125" t="s">
        <v>2827</v>
      </c>
      <c r="G99" s="1126" t="s">
        <v>2828</v>
      </c>
      <c r="H99" s="1126" t="s">
        <v>2829</v>
      </c>
      <c r="I99" s="1126">
        <v>11</v>
      </c>
      <c r="J99" s="1126">
        <v>8</v>
      </c>
      <c r="K99" s="268">
        <f t="shared" si="40"/>
        <v>19</v>
      </c>
      <c r="L99" s="1126">
        <v>8</v>
      </c>
      <c r="M99" s="1126">
        <v>8</v>
      </c>
      <c r="N99" s="268">
        <f t="shared" si="41"/>
        <v>16</v>
      </c>
      <c r="O99" s="268">
        <f t="shared" si="42"/>
        <v>35</v>
      </c>
      <c r="P99" s="579"/>
      <c r="Q99" s="1124" t="s">
        <v>2830</v>
      </c>
      <c r="R99" s="1124" t="s">
        <v>1927</v>
      </c>
      <c r="S99" s="1131">
        <v>11</v>
      </c>
      <c r="T99" s="551">
        <f t="shared" si="30"/>
        <v>1</v>
      </c>
      <c r="U99" s="764" t="str">
        <f t="shared" si="31"/>
        <v>De acuerdo con lo programado</v>
      </c>
      <c r="V99" s="1124"/>
      <c r="W99" s="552">
        <v>8</v>
      </c>
      <c r="X99" s="551">
        <f t="shared" si="32"/>
        <v>1</v>
      </c>
      <c r="Y99" s="764" t="str">
        <f t="shared" si="33"/>
        <v>De acuerdo con lo programado</v>
      </c>
      <c r="Z99" s="765"/>
      <c r="AA99" s="553">
        <v>8</v>
      </c>
      <c r="AB99" s="551">
        <f t="shared" si="34"/>
        <v>1</v>
      </c>
      <c r="AC99" s="764" t="str">
        <f t="shared" si="35"/>
        <v>De acuerdo con lo programado</v>
      </c>
      <c r="AD99" s="765"/>
      <c r="AE99" s="576">
        <v>8</v>
      </c>
      <c r="AF99" s="551">
        <f t="shared" si="36"/>
        <v>1</v>
      </c>
      <c r="AG99" s="764" t="str">
        <f t="shared" si="37"/>
        <v>De acuerdo con lo programado</v>
      </c>
      <c r="AH99" s="856"/>
      <c r="AI99" s="762">
        <f t="shared" si="38"/>
        <v>35</v>
      </c>
      <c r="AJ99" s="554">
        <f t="shared" si="39"/>
        <v>1</v>
      </c>
      <c r="AK99" s="764" t="str">
        <f t="shared" si="43"/>
        <v>De acuerdo con lo programado</v>
      </c>
      <c r="AL99" s="856"/>
    </row>
    <row r="100" spans="1:38" ht="50.4" customHeight="1" thickTop="1" thickBot="1">
      <c r="A100" s="1118">
        <f t="shared" si="29"/>
        <v>86</v>
      </c>
      <c r="B100" s="1119">
        <v>13</v>
      </c>
      <c r="C100" s="1119" t="s">
        <v>2659</v>
      </c>
      <c r="D100" s="1119">
        <v>0</v>
      </c>
      <c r="E100" s="1119">
        <v>1.01</v>
      </c>
      <c r="F100" s="1125" t="s">
        <v>2831</v>
      </c>
      <c r="G100" s="1126" t="s">
        <v>2813</v>
      </c>
      <c r="H100" s="1126" t="s">
        <v>2832</v>
      </c>
      <c r="I100" s="1126">
        <v>12</v>
      </c>
      <c r="J100" s="1126">
        <v>12</v>
      </c>
      <c r="K100" s="268">
        <f t="shared" si="40"/>
        <v>24</v>
      </c>
      <c r="L100" s="1126">
        <v>12</v>
      </c>
      <c r="M100" s="1126">
        <v>12</v>
      </c>
      <c r="N100" s="268">
        <f t="shared" si="41"/>
        <v>24</v>
      </c>
      <c r="O100" s="268">
        <f t="shared" si="42"/>
        <v>48</v>
      </c>
      <c r="P100" s="579"/>
      <c r="Q100" s="1124" t="s">
        <v>2830</v>
      </c>
      <c r="R100" s="1124" t="s">
        <v>1927</v>
      </c>
      <c r="S100" s="1131">
        <v>12</v>
      </c>
      <c r="T100" s="551">
        <f t="shared" si="30"/>
        <v>1</v>
      </c>
      <c r="U100" s="764" t="str">
        <f t="shared" si="31"/>
        <v>De acuerdo con lo programado</v>
      </c>
      <c r="V100" s="1124"/>
      <c r="W100" s="552">
        <v>12</v>
      </c>
      <c r="X100" s="551">
        <f t="shared" si="32"/>
        <v>1</v>
      </c>
      <c r="Y100" s="764" t="str">
        <f t="shared" si="33"/>
        <v>De acuerdo con lo programado</v>
      </c>
      <c r="Z100" s="765"/>
      <c r="AA100" s="553">
        <v>12</v>
      </c>
      <c r="AB100" s="551">
        <f t="shared" si="34"/>
        <v>1</v>
      </c>
      <c r="AC100" s="764" t="str">
        <f t="shared" si="35"/>
        <v>De acuerdo con lo programado</v>
      </c>
      <c r="AD100" s="765"/>
      <c r="AE100" s="576">
        <v>12</v>
      </c>
      <c r="AF100" s="551">
        <f t="shared" si="36"/>
        <v>1</v>
      </c>
      <c r="AG100" s="764" t="str">
        <f t="shared" si="37"/>
        <v>De acuerdo con lo programado</v>
      </c>
      <c r="AH100" s="856"/>
      <c r="AI100" s="762">
        <f t="shared" si="38"/>
        <v>48</v>
      </c>
      <c r="AJ100" s="554">
        <f t="shared" si="39"/>
        <v>1</v>
      </c>
      <c r="AK100" s="764" t="str">
        <f t="shared" si="43"/>
        <v>De acuerdo con lo programado</v>
      </c>
      <c r="AL100" s="856"/>
    </row>
    <row r="101" spans="1:38" ht="50.4" customHeight="1" thickTop="1" thickBot="1">
      <c r="A101" s="1118">
        <f t="shared" si="29"/>
        <v>87</v>
      </c>
      <c r="B101" s="1119">
        <v>13</v>
      </c>
      <c r="C101" s="1119" t="s">
        <v>2659</v>
      </c>
      <c r="D101" s="1119">
        <v>0</v>
      </c>
      <c r="E101" s="1119">
        <v>1.01</v>
      </c>
      <c r="F101" s="1125" t="s">
        <v>2833</v>
      </c>
      <c r="G101" s="1130" t="s">
        <v>2721</v>
      </c>
      <c r="H101" s="1126" t="s">
        <v>2804</v>
      </c>
      <c r="I101" s="552">
        <v>0</v>
      </c>
      <c r="J101" s="1126">
        <v>1</v>
      </c>
      <c r="K101" s="268">
        <f t="shared" si="40"/>
        <v>1</v>
      </c>
      <c r="L101" s="552">
        <v>0</v>
      </c>
      <c r="M101" s="1126">
        <v>1</v>
      </c>
      <c r="N101" s="268">
        <f t="shared" si="41"/>
        <v>1</v>
      </c>
      <c r="O101" s="268">
        <f t="shared" si="42"/>
        <v>2</v>
      </c>
      <c r="P101" s="579"/>
      <c r="Q101" s="1124" t="s">
        <v>2830</v>
      </c>
      <c r="R101" s="1124" t="s">
        <v>1927</v>
      </c>
      <c r="S101" s="552">
        <v>0</v>
      </c>
      <c r="T101" s="551" t="str">
        <f t="shared" si="30"/>
        <v>No hay Programación</v>
      </c>
      <c r="U101" s="764" t="str">
        <f t="shared" si="31"/>
        <v>De acuerdo con lo programado</v>
      </c>
      <c r="V101" s="1124"/>
      <c r="W101" s="552">
        <v>1</v>
      </c>
      <c r="X101" s="551">
        <f t="shared" si="32"/>
        <v>1</v>
      </c>
      <c r="Y101" s="764" t="str">
        <f t="shared" si="33"/>
        <v>De acuerdo con lo programado</v>
      </c>
      <c r="Z101" s="765"/>
      <c r="AA101" s="553">
        <v>0</v>
      </c>
      <c r="AB101" s="551" t="str">
        <f t="shared" si="34"/>
        <v>No hay Programación</v>
      </c>
      <c r="AC101" s="764" t="str">
        <f t="shared" si="35"/>
        <v>De acuerdo con lo programado</v>
      </c>
      <c r="AD101" s="765"/>
      <c r="AE101" s="576">
        <v>1</v>
      </c>
      <c r="AF101" s="551">
        <f t="shared" si="36"/>
        <v>1</v>
      </c>
      <c r="AG101" s="764" t="str">
        <f t="shared" si="37"/>
        <v>De acuerdo con lo programado</v>
      </c>
      <c r="AH101" s="856"/>
      <c r="AI101" s="762">
        <f t="shared" si="38"/>
        <v>2</v>
      </c>
      <c r="AJ101" s="554">
        <f t="shared" si="39"/>
        <v>1</v>
      </c>
      <c r="AK101" s="764" t="str">
        <f t="shared" si="43"/>
        <v>De acuerdo con lo programado</v>
      </c>
      <c r="AL101" s="856"/>
    </row>
    <row r="102" spans="1:38" ht="78.650000000000006" customHeight="1" thickTop="1" thickBot="1">
      <c r="A102" s="1118">
        <f t="shared" si="29"/>
        <v>88</v>
      </c>
      <c r="B102" s="1119">
        <v>13</v>
      </c>
      <c r="C102" s="1119" t="s">
        <v>2659</v>
      </c>
      <c r="D102" s="1119">
        <v>0</v>
      </c>
      <c r="E102" s="1119" t="s">
        <v>257</v>
      </c>
      <c r="F102" s="1125" t="s">
        <v>2834</v>
      </c>
      <c r="G102" s="1130" t="s">
        <v>2721</v>
      </c>
      <c r="H102" s="1126" t="s">
        <v>2807</v>
      </c>
      <c r="I102" s="1126">
        <v>50</v>
      </c>
      <c r="J102" s="1126">
        <v>26</v>
      </c>
      <c r="K102" s="268">
        <f t="shared" si="40"/>
        <v>76</v>
      </c>
      <c r="L102" s="1126">
        <v>20</v>
      </c>
      <c r="M102" s="1126">
        <v>20</v>
      </c>
      <c r="N102" s="268">
        <f t="shared" si="41"/>
        <v>40</v>
      </c>
      <c r="O102" s="268">
        <f t="shared" si="42"/>
        <v>116</v>
      </c>
      <c r="P102" s="579"/>
      <c r="Q102" s="1124" t="s">
        <v>2835</v>
      </c>
      <c r="R102" s="1124" t="s">
        <v>1927</v>
      </c>
      <c r="S102" s="1131">
        <v>50</v>
      </c>
      <c r="T102" s="551">
        <f t="shared" si="30"/>
        <v>1</v>
      </c>
      <c r="U102" s="764" t="str">
        <f t="shared" si="31"/>
        <v>De acuerdo con lo programado</v>
      </c>
      <c r="V102" s="1124"/>
      <c r="W102" s="552">
        <v>26</v>
      </c>
      <c r="X102" s="551">
        <f t="shared" si="32"/>
        <v>1</v>
      </c>
      <c r="Y102" s="764" t="str">
        <f t="shared" si="33"/>
        <v>De acuerdo con lo programado</v>
      </c>
      <c r="Z102" s="765"/>
      <c r="AA102" s="553">
        <v>20</v>
      </c>
      <c r="AB102" s="551">
        <f t="shared" si="34"/>
        <v>1</v>
      </c>
      <c r="AC102" s="764" t="str">
        <f t="shared" si="35"/>
        <v>De acuerdo con lo programado</v>
      </c>
      <c r="AD102" s="765"/>
      <c r="AE102" s="576">
        <v>20</v>
      </c>
      <c r="AF102" s="551">
        <f t="shared" si="36"/>
        <v>1</v>
      </c>
      <c r="AG102" s="764" t="str">
        <f t="shared" si="37"/>
        <v>De acuerdo con lo programado</v>
      </c>
      <c r="AH102" s="856"/>
      <c r="AI102" s="762">
        <f t="shared" si="38"/>
        <v>116</v>
      </c>
      <c r="AJ102" s="554">
        <f t="shared" si="39"/>
        <v>1</v>
      </c>
      <c r="AK102" s="764" t="str">
        <f t="shared" si="43"/>
        <v>De acuerdo con lo programado</v>
      </c>
      <c r="AL102" s="856"/>
    </row>
    <row r="103" spans="1:38" ht="78.650000000000006" customHeight="1" thickTop="1" thickBot="1">
      <c r="A103" s="1118">
        <f t="shared" si="29"/>
        <v>89</v>
      </c>
      <c r="B103" s="1119">
        <v>13</v>
      </c>
      <c r="C103" s="1119" t="s">
        <v>2659</v>
      </c>
      <c r="D103" s="1119">
        <v>0</v>
      </c>
      <c r="E103" s="1119" t="s">
        <v>259</v>
      </c>
      <c r="F103" s="1125" t="s">
        <v>2836</v>
      </c>
      <c r="G103" s="1130" t="s">
        <v>2721</v>
      </c>
      <c r="H103" s="1126" t="s">
        <v>2807</v>
      </c>
      <c r="I103" s="1126">
        <v>65</v>
      </c>
      <c r="J103" s="1126">
        <v>65</v>
      </c>
      <c r="K103" s="268">
        <f t="shared" si="40"/>
        <v>130</v>
      </c>
      <c r="L103" s="1126">
        <v>65</v>
      </c>
      <c r="M103" s="1126">
        <v>50</v>
      </c>
      <c r="N103" s="268">
        <f t="shared" si="41"/>
        <v>115</v>
      </c>
      <c r="O103" s="268">
        <f t="shared" si="42"/>
        <v>245</v>
      </c>
      <c r="P103" s="579"/>
      <c r="Q103" s="1124" t="s">
        <v>2835</v>
      </c>
      <c r="R103" s="1124" t="s">
        <v>1927</v>
      </c>
      <c r="S103" s="1131">
        <v>65</v>
      </c>
      <c r="T103" s="551">
        <f t="shared" si="30"/>
        <v>1</v>
      </c>
      <c r="U103" s="764" t="str">
        <f t="shared" si="31"/>
        <v>De acuerdo con lo programado</v>
      </c>
      <c r="V103" s="1124"/>
      <c r="W103" s="552">
        <v>65</v>
      </c>
      <c r="X103" s="551">
        <f t="shared" si="32"/>
        <v>1</v>
      </c>
      <c r="Y103" s="764" t="str">
        <f t="shared" si="33"/>
        <v>De acuerdo con lo programado</v>
      </c>
      <c r="Z103" s="765"/>
      <c r="AA103" s="553">
        <v>32</v>
      </c>
      <c r="AB103" s="551">
        <f t="shared" si="34"/>
        <v>0.49230769230769234</v>
      </c>
      <c r="AC103" s="764" t="str">
        <f t="shared" si="35"/>
        <v>En riesgo en cumplimiento</v>
      </c>
      <c r="AD103" s="765"/>
      <c r="AE103" s="576">
        <v>80</v>
      </c>
      <c r="AF103" s="551">
        <f t="shared" si="36"/>
        <v>1.6</v>
      </c>
      <c r="AG103" s="764" t="str">
        <f t="shared" si="37"/>
        <v>De acuerdo con lo programado</v>
      </c>
      <c r="AH103" s="856"/>
      <c r="AI103" s="762">
        <f t="shared" si="38"/>
        <v>242</v>
      </c>
      <c r="AJ103" s="554">
        <f t="shared" si="39"/>
        <v>0.98775510204081629</v>
      </c>
      <c r="AK103" s="764" t="str">
        <f t="shared" si="43"/>
        <v>De acuerdo con lo programado</v>
      </c>
      <c r="AL103" s="856"/>
    </row>
    <row r="104" spans="1:38" ht="78.650000000000006" customHeight="1" thickTop="1" thickBot="1">
      <c r="A104" s="1118">
        <f t="shared" si="29"/>
        <v>90</v>
      </c>
      <c r="B104" s="1119">
        <v>13</v>
      </c>
      <c r="C104" s="1119" t="s">
        <v>2659</v>
      </c>
      <c r="D104" s="1119">
        <v>0</v>
      </c>
      <c r="E104" s="1119" t="s">
        <v>261</v>
      </c>
      <c r="F104" s="1125" t="s">
        <v>2837</v>
      </c>
      <c r="G104" s="1130" t="s">
        <v>2721</v>
      </c>
      <c r="H104" s="1126" t="s">
        <v>2838</v>
      </c>
      <c r="I104" s="1126">
        <v>45</v>
      </c>
      <c r="J104" s="1126">
        <v>44</v>
      </c>
      <c r="K104" s="268">
        <f t="shared" si="40"/>
        <v>89</v>
      </c>
      <c r="L104" s="1126">
        <v>44</v>
      </c>
      <c r="M104" s="1126">
        <v>45</v>
      </c>
      <c r="N104" s="268">
        <f t="shared" si="41"/>
        <v>89</v>
      </c>
      <c r="O104" s="268">
        <f t="shared" si="42"/>
        <v>178</v>
      </c>
      <c r="P104" s="579"/>
      <c r="Q104" s="1124" t="s">
        <v>2835</v>
      </c>
      <c r="R104" s="1124" t="s">
        <v>1927</v>
      </c>
      <c r="S104" s="1131">
        <v>45</v>
      </c>
      <c r="T104" s="551">
        <f t="shared" si="30"/>
        <v>1</v>
      </c>
      <c r="U104" s="764" t="str">
        <f t="shared" si="31"/>
        <v>De acuerdo con lo programado</v>
      </c>
      <c r="V104" s="1124"/>
      <c r="W104" s="552">
        <v>44</v>
      </c>
      <c r="X104" s="551">
        <f t="shared" si="32"/>
        <v>1</v>
      </c>
      <c r="Y104" s="764" t="str">
        <f t="shared" si="33"/>
        <v>De acuerdo con lo programado</v>
      </c>
      <c r="Z104" s="765"/>
      <c r="AA104" s="553">
        <v>20</v>
      </c>
      <c r="AB104" s="551">
        <f t="shared" si="34"/>
        <v>0.45454545454545453</v>
      </c>
      <c r="AC104" s="764" t="str">
        <f t="shared" si="35"/>
        <v>En riesgo en cumplimiento</v>
      </c>
      <c r="AD104" s="765"/>
      <c r="AE104" s="576">
        <v>62</v>
      </c>
      <c r="AF104" s="551">
        <f t="shared" si="36"/>
        <v>1.3777777777777778</v>
      </c>
      <c r="AG104" s="764" t="str">
        <f t="shared" si="37"/>
        <v>De acuerdo con lo programado</v>
      </c>
      <c r="AH104" s="856"/>
      <c r="AI104" s="762">
        <f t="shared" si="38"/>
        <v>171</v>
      </c>
      <c r="AJ104" s="554">
        <f t="shared" si="39"/>
        <v>0.9606741573033708</v>
      </c>
      <c r="AK104" s="764" t="str">
        <f t="shared" si="43"/>
        <v>De acuerdo con lo programado</v>
      </c>
      <c r="AL104" s="856"/>
    </row>
    <row r="105" spans="1:38" ht="50.4" customHeight="1" thickTop="1" thickBot="1">
      <c r="A105" s="1118">
        <f t="shared" si="29"/>
        <v>91</v>
      </c>
      <c r="B105" s="1119">
        <v>13</v>
      </c>
      <c r="C105" s="1119" t="s">
        <v>2659</v>
      </c>
      <c r="D105" s="1119">
        <v>0</v>
      </c>
      <c r="E105" s="1119" t="s">
        <v>263</v>
      </c>
      <c r="F105" s="1125" t="s">
        <v>2839</v>
      </c>
      <c r="G105" s="1130" t="s">
        <v>2721</v>
      </c>
      <c r="H105" s="1126" t="s">
        <v>2840</v>
      </c>
      <c r="I105" s="1126">
        <v>20</v>
      </c>
      <c r="J105" s="1126">
        <v>25</v>
      </c>
      <c r="K105" s="268">
        <f t="shared" si="40"/>
        <v>45</v>
      </c>
      <c r="L105" s="1126">
        <v>25</v>
      </c>
      <c r="M105" s="1126">
        <v>25</v>
      </c>
      <c r="N105" s="268">
        <f t="shared" si="41"/>
        <v>50</v>
      </c>
      <c r="O105" s="268">
        <f t="shared" si="42"/>
        <v>95</v>
      </c>
      <c r="P105" s="579"/>
      <c r="Q105" s="1124" t="s">
        <v>2835</v>
      </c>
      <c r="R105" s="1124" t="s">
        <v>2841</v>
      </c>
      <c r="S105" s="1131">
        <v>29</v>
      </c>
      <c r="T105" s="551">
        <f t="shared" si="30"/>
        <v>1.45</v>
      </c>
      <c r="U105" s="764" t="str">
        <f t="shared" si="31"/>
        <v>De acuerdo con lo programado</v>
      </c>
      <c r="V105" s="1124"/>
      <c r="W105" s="552">
        <v>25</v>
      </c>
      <c r="X105" s="551">
        <f t="shared" si="32"/>
        <v>1</v>
      </c>
      <c r="Y105" s="764" t="str">
        <f t="shared" si="33"/>
        <v>De acuerdo con lo programado</v>
      </c>
      <c r="Z105" s="765"/>
      <c r="AA105" s="553">
        <v>55</v>
      </c>
      <c r="AB105" s="551">
        <f t="shared" si="34"/>
        <v>2.2000000000000002</v>
      </c>
      <c r="AC105" s="764" t="str">
        <f t="shared" si="35"/>
        <v>De acuerdo con lo programado</v>
      </c>
      <c r="AD105" s="765"/>
      <c r="AE105" s="576">
        <v>0</v>
      </c>
      <c r="AF105" s="551">
        <f t="shared" si="36"/>
        <v>0</v>
      </c>
      <c r="AG105" s="764" t="str">
        <f t="shared" si="37"/>
        <v>En riesgo en cumplimiento</v>
      </c>
      <c r="AH105" s="856"/>
      <c r="AI105" s="762">
        <f t="shared" si="38"/>
        <v>109</v>
      </c>
      <c r="AJ105" s="554">
        <f t="shared" si="39"/>
        <v>1.1473684210526316</v>
      </c>
      <c r="AK105" s="764" t="str">
        <f t="shared" si="43"/>
        <v>De acuerdo con lo programado</v>
      </c>
      <c r="AL105" s="1082"/>
    </row>
    <row r="106" spans="1:38" ht="50.4" customHeight="1" thickTop="1" thickBot="1">
      <c r="A106" s="1136" t="s">
        <v>1927</v>
      </c>
      <c r="B106" s="1136" t="s">
        <v>1927</v>
      </c>
      <c r="C106" s="1136" t="s">
        <v>1927</v>
      </c>
      <c r="D106" s="1136" t="s">
        <v>1927</v>
      </c>
      <c r="E106" s="1136" t="s">
        <v>1927</v>
      </c>
      <c r="F106" s="1137" t="s">
        <v>1927</v>
      </c>
      <c r="G106" s="1136" t="s">
        <v>1927</v>
      </c>
      <c r="H106" s="1136" t="s">
        <v>1927</v>
      </c>
      <c r="I106" s="1136" t="s">
        <v>1927</v>
      </c>
      <c r="J106" s="1136" t="s">
        <v>1927</v>
      </c>
      <c r="K106" s="1136" t="s">
        <v>1927</v>
      </c>
      <c r="L106" s="1136" t="s">
        <v>1927</v>
      </c>
      <c r="M106" s="1136" t="s">
        <v>1927</v>
      </c>
      <c r="N106" s="1136" t="s">
        <v>1927</v>
      </c>
      <c r="O106" s="1136" t="s">
        <v>1927</v>
      </c>
      <c r="P106" s="1136" t="s">
        <v>1927</v>
      </c>
      <c r="Q106" s="1136" t="s">
        <v>1927</v>
      </c>
      <c r="R106" s="1136" t="s">
        <v>1927</v>
      </c>
      <c r="S106" s="1136" t="s">
        <v>1927</v>
      </c>
      <c r="T106" s="1136" t="s">
        <v>1927</v>
      </c>
      <c r="U106" s="1136" t="s">
        <v>1927</v>
      </c>
      <c r="V106" s="1136" t="s">
        <v>1927</v>
      </c>
      <c r="W106" s="1136" t="s">
        <v>1927</v>
      </c>
      <c r="X106" s="1136" t="s">
        <v>1927</v>
      </c>
      <c r="Y106" s="1136" t="s">
        <v>1927</v>
      </c>
      <c r="Z106" s="1136" t="s">
        <v>1927</v>
      </c>
      <c r="AA106" s="1136" t="s">
        <v>1927</v>
      </c>
      <c r="AB106" s="1136" t="s">
        <v>1927</v>
      </c>
      <c r="AC106" s="1136" t="s">
        <v>1927</v>
      </c>
      <c r="AD106" s="1137" t="s">
        <v>1927</v>
      </c>
      <c r="AE106" s="763" t="s">
        <v>1927</v>
      </c>
      <c r="AF106" s="1136" t="s">
        <v>1927</v>
      </c>
      <c r="AG106" s="1136" t="s">
        <v>1927</v>
      </c>
      <c r="AH106" s="763" t="s">
        <v>1927</v>
      </c>
      <c r="AI106" s="1136" t="s">
        <v>1927</v>
      </c>
      <c r="AJ106" s="1136" t="s">
        <v>1927</v>
      </c>
      <c r="AK106" s="1136" t="s">
        <v>1927</v>
      </c>
      <c r="AL106" s="763" t="s">
        <v>1927</v>
      </c>
    </row>
    <row r="107" spans="1:38" ht="42.65" customHeight="1" thickTop="1" thickBot="1">
      <c r="A107" s="1118">
        <f>A105+1</f>
        <v>92</v>
      </c>
      <c r="B107" s="1119">
        <v>13</v>
      </c>
      <c r="C107" s="1119" t="s">
        <v>2659</v>
      </c>
      <c r="D107" s="1119">
        <v>0</v>
      </c>
      <c r="E107" s="1119">
        <v>1.01</v>
      </c>
      <c r="F107" s="1127" t="s">
        <v>2612</v>
      </c>
      <c r="G107" s="1130" t="s">
        <v>2721</v>
      </c>
      <c r="H107" s="1138" t="s">
        <v>2775</v>
      </c>
      <c r="I107" s="552">
        <v>0</v>
      </c>
      <c r="J107" s="552">
        <v>0</v>
      </c>
      <c r="K107" s="268">
        <f t="shared" si="40"/>
        <v>0</v>
      </c>
      <c r="L107" s="552">
        <v>0</v>
      </c>
      <c r="M107" s="552">
        <v>0</v>
      </c>
      <c r="N107" s="268">
        <f t="shared" si="41"/>
        <v>0</v>
      </c>
      <c r="O107" s="268">
        <f t="shared" si="42"/>
        <v>0</v>
      </c>
      <c r="P107" s="579"/>
      <c r="Q107" s="1124" t="s">
        <v>2842</v>
      </c>
      <c r="R107" s="1124" t="s">
        <v>2843</v>
      </c>
      <c r="S107" s="1131">
        <v>6</v>
      </c>
      <c r="T107" s="551" t="str">
        <f t="shared" si="30"/>
        <v>No hay Programación</v>
      </c>
      <c r="U107" s="764" t="str">
        <f t="shared" si="31"/>
        <v>De acuerdo con lo programado</v>
      </c>
      <c r="V107" s="1124"/>
      <c r="W107" s="552">
        <v>0</v>
      </c>
      <c r="X107" s="551" t="str">
        <f t="shared" si="32"/>
        <v>No hay Programación</v>
      </c>
      <c r="Y107" s="764" t="str">
        <f t="shared" si="33"/>
        <v>De acuerdo con lo programado</v>
      </c>
      <c r="Z107" s="765"/>
      <c r="AA107" s="552">
        <v>0</v>
      </c>
      <c r="AB107" s="551" t="str">
        <f t="shared" si="34"/>
        <v>No hay Programación</v>
      </c>
      <c r="AC107" s="764" t="str">
        <f t="shared" si="35"/>
        <v>De acuerdo con lo programado</v>
      </c>
      <c r="AD107" s="765"/>
      <c r="AE107" s="576">
        <v>3</v>
      </c>
      <c r="AF107" s="551" t="str">
        <f t="shared" si="36"/>
        <v>No hay Programación</v>
      </c>
      <c r="AG107" s="764" t="str">
        <f t="shared" si="37"/>
        <v>De acuerdo con lo programado</v>
      </c>
      <c r="AH107" s="856"/>
      <c r="AI107" s="762">
        <f t="shared" si="38"/>
        <v>9</v>
      </c>
      <c r="AJ107" s="554" t="str">
        <f t="shared" si="39"/>
        <v>No hay Programación</v>
      </c>
      <c r="AK107" s="764" t="str">
        <f t="shared" si="43"/>
        <v>De acuerdo con lo programado</v>
      </c>
      <c r="AL107" s="856"/>
    </row>
    <row r="108" spans="1:38" ht="42.65" customHeight="1" thickTop="1" thickBot="1">
      <c r="A108" s="1118">
        <f>A107+1</f>
        <v>93</v>
      </c>
      <c r="B108" s="1119">
        <v>13</v>
      </c>
      <c r="C108" s="1119" t="s">
        <v>2659</v>
      </c>
      <c r="D108" s="1119">
        <v>0</v>
      </c>
      <c r="E108" s="1119">
        <v>1.01</v>
      </c>
      <c r="F108" s="1127" t="s">
        <v>2617</v>
      </c>
      <c r="G108" s="1130" t="s">
        <v>2721</v>
      </c>
      <c r="H108" s="1126" t="s">
        <v>2775</v>
      </c>
      <c r="I108" s="552">
        <v>0</v>
      </c>
      <c r="J108" s="552">
        <v>0</v>
      </c>
      <c r="K108" s="268">
        <f t="shared" si="40"/>
        <v>0</v>
      </c>
      <c r="L108" s="552">
        <v>0</v>
      </c>
      <c r="M108" s="552">
        <v>0</v>
      </c>
      <c r="N108" s="268">
        <f t="shared" si="41"/>
        <v>0</v>
      </c>
      <c r="O108" s="268">
        <f t="shared" si="42"/>
        <v>0</v>
      </c>
      <c r="P108" s="579"/>
      <c r="Q108" s="1124" t="s">
        <v>2842</v>
      </c>
      <c r="R108" s="1124" t="s">
        <v>2843</v>
      </c>
      <c r="S108" s="1131">
        <v>919</v>
      </c>
      <c r="T108" s="551" t="str">
        <f t="shared" si="30"/>
        <v>No hay Programación</v>
      </c>
      <c r="U108" s="764" t="str">
        <f t="shared" si="31"/>
        <v>De acuerdo con lo programado</v>
      </c>
      <c r="V108" s="1124"/>
      <c r="W108" s="552">
        <v>0</v>
      </c>
      <c r="X108" s="551" t="str">
        <f t="shared" si="32"/>
        <v>No hay Programación</v>
      </c>
      <c r="Y108" s="764" t="str">
        <f t="shared" si="33"/>
        <v>De acuerdo con lo programado</v>
      </c>
      <c r="Z108" s="765"/>
      <c r="AA108" s="552">
        <v>0</v>
      </c>
      <c r="AB108" s="551" t="str">
        <f t="shared" si="34"/>
        <v>No hay Programación</v>
      </c>
      <c r="AC108" s="764" t="str">
        <f t="shared" si="35"/>
        <v>De acuerdo con lo programado</v>
      </c>
      <c r="AD108" s="765"/>
      <c r="AE108" s="576">
        <v>2903</v>
      </c>
      <c r="AF108" s="551" t="str">
        <f t="shared" si="36"/>
        <v>No hay Programación</v>
      </c>
      <c r="AG108" s="764" t="str">
        <f t="shared" si="37"/>
        <v>De acuerdo con lo programado</v>
      </c>
      <c r="AH108" s="856"/>
      <c r="AI108" s="762">
        <f t="shared" si="38"/>
        <v>3822</v>
      </c>
      <c r="AJ108" s="554" t="str">
        <f t="shared" si="39"/>
        <v>No hay Programación</v>
      </c>
      <c r="AK108" s="764" t="str">
        <f t="shared" si="43"/>
        <v>De acuerdo con lo programado</v>
      </c>
      <c r="AL108" s="856"/>
    </row>
    <row r="109" spans="1:38" ht="42.65" customHeight="1" thickTop="1" thickBot="1">
      <c r="A109" s="1118">
        <f t="shared" ref="A109:A123" si="44">A108+1</f>
        <v>94</v>
      </c>
      <c r="B109" s="1119">
        <v>13</v>
      </c>
      <c r="C109" s="1119" t="s">
        <v>2659</v>
      </c>
      <c r="D109" s="1119">
        <v>0</v>
      </c>
      <c r="E109" s="1119">
        <v>1.01</v>
      </c>
      <c r="F109" s="1127" t="s">
        <v>2621</v>
      </c>
      <c r="G109" s="1126" t="s">
        <v>2778</v>
      </c>
      <c r="H109" s="1126" t="s">
        <v>2775</v>
      </c>
      <c r="I109" s="552">
        <v>0</v>
      </c>
      <c r="J109" s="552">
        <v>0</v>
      </c>
      <c r="K109" s="268">
        <f t="shared" si="40"/>
        <v>0</v>
      </c>
      <c r="L109" s="552">
        <v>0</v>
      </c>
      <c r="M109" s="552">
        <v>0</v>
      </c>
      <c r="N109" s="268">
        <f t="shared" si="41"/>
        <v>0</v>
      </c>
      <c r="O109" s="268">
        <f t="shared" si="42"/>
        <v>0</v>
      </c>
      <c r="P109" s="579"/>
      <c r="Q109" s="1124" t="s">
        <v>2842</v>
      </c>
      <c r="R109" s="1124" t="s">
        <v>2843</v>
      </c>
      <c r="S109" s="1131">
        <v>8</v>
      </c>
      <c r="T109" s="551" t="str">
        <f t="shared" si="30"/>
        <v>No hay Programación</v>
      </c>
      <c r="U109" s="764" t="str">
        <f t="shared" si="31"/>
        <v>De acuerdo con lo programado</v>
      </c>
      <c r="V109" s="1124"/>
      <c r="W109" s="552">
        <v>0</v>
      </c>
      <c r="X109" s="551" t="str">
        <f t="shared" si="32"/>
        <v>No hay Programación</v>
      </c>
      <c r="Y109" s="764" t="str">
        <f t="shared" si="33"/>
        <v>De acuerdo con lo programado</v>
      </c>
      <c r="Z109" s="765"/>
      <c r="AA109" s="552">
        <v>0</v>
      </c>
      <c r="AB109" s="551" t="str">
        <f t="shared" si="34"/>
        <v>No hay Programación</v>
      </c>
      <c r="AC109" s="764" t="str">
        <f t="shared" si="35"/>
        <v>De acuerdo con lo programado</v>
      </c>
      <c r="AD109" s="765"/>
      <c r="AE109" s="576">
        <v>3</v>
      </c>
      <c r="AF109" s="551" t="str">
        <f t="shared" si="36"/>
        <v>No hay Programación</v>
      </c>
      <c r="AG109" s="764" t="str">
        <f t="shared" si="37"/>
        <v>De acuerdo con lo programado</v>
      </c>
      <c r="AH109" s="856"/>
      <c r="AI109" s="762">
        <f t="shared" si="38"/>
        <v>11</v>
      </c>
      <c r="AJ109" s="554" t="str">
        <f t="shared" si="39"/>
        <v>No hay Programación</v>
      </c>
      <c r="AK109" s="764" t="str">
        <f t="shared" si="43"/>
        <v>De acuerdo con lo programado</v>
      </c>
      <c r="AL109" s="856"/>
    </row>
    <row r="110" spans="1:38" ht="42.65" customHeight="1" thickTop="1" thickBot="1">
      <c r="A110" s="1118">
        <f t="shared" si="44"/>
        <v>95</v>
      </c>
      <c r="B110" s="1119">
        <v>13</v>
      </c>
      <c r="C110" s="1119" t="s">
        <v>2844</v>
      </c>
      <c r="D110" s="1119">
        <v>0</v>
      </c>
      <c r="E110" s="1119">
        <v>1.01</v>
      </c>
      <c r="F110" s="1127" t="s">
        <v>2629</v>
      </c>
      <c r="G110" s="1126" t="s">
        <v>2669</v>
      </c>
      <c r="H110" s="1126" t="s">
        <v>2775</v>
      </c>
      <c r="I110" s="552">
        <v>0</v>
      </c>
      <c r="J110" s="552">
        <v>0</v>
      </c>
      <c r="K110" s="268">
        <f t="shared" si="40"/>
        <v>0</v>
      </c>
      <c r="L110" s="552">
        <v>0</v>
      </c>
      <c r="M110" s="552">
        <v>0</v>
      </c>
      <c r="N110" s="268">
        <f t="shared" si="41"/>
        <v>0</v>
      </c>
      <c r="O110" s="268">
        <f t="shared" si="42"/>
        <v>0</v>
      </c>
      <c r="P110" s="579"/>
      <c r="Q110" s="1124" t="s">
        <v>2842</v>
      </c>
      <c r="R110" s="1124" t="s">
        <v>2843</v>
      </c>
      <c r="S110" s="552">
        <v>0</v>
      </c>
      <c r="T110" s="551" t="str">
        <f t="shared" si="30"/>
        <v>No hay Programación</v>
      </c>
      <c r="U110" s="764" t="str">
        <f t="shared" si="31"/>
        <v>De acuerdo con lo programado</v>
      </c>
      <c r="V110" s="1124"/>
      <c r="W110" s="552">
        <v>0</v>
      </c>
      <c r="X110" s="551" t="str">
        <f t="shared" si="32"/>
        <v>No hay Programación</v>
      </c>
      <c r="Y110" s="764" t="str">
        <f t="shared" si="33"/>
        <v>De acuerdo con lo programado</v>
      </c>
      <c r="Z110" s="765"/>
      <c r="AA110" s="552">
        <v>0</v>
      </c>
      <c r="AB110" s="551" t="str">
        <f t="shared" si="34"/>
        <v>No hay Programación</v>
      </c>
      <c r="AC110" s="764" t="str">
        <f t="shared" si="35"/>
        <v>De acuerdo con lo programado</v>
      </c>
      <c r="AD110" s="765"/>
      <c r="AE110" s="576">
        <v>5</v>
      </c>
      <c r="AF110" s="551" t="str">
        <f t="shared" si="36"/>
        <v>No hay Programación</v>
      </c>
      <c r="AG110" s="764" t="str">
        <f t="shared" si="37"/>
        <v>De acuerdo con lo programado</v>
      </c>
      <c r="AH110" s="856"/>
      <c r="AI110" s="762">
        <f t="shared" si="38"/>
        <v>5</v>
      </c>
      <c r="AJ110" s="554" t="str">
        <f t="shared" si="39"/>
        <v>No hay Programación</v>
      </c>
      <c r="AK110" s="764" t="str">
        <f t="shared" si="43"/>
        <v>De acuerdo con lo programado</v>
      </c>
      <c r="AL110" s="856"/>
    </row>
    <row r="111" spans="1:38" ht="42.65" customHeight="1" thickTop="1" thickBot="1">
      <c r="A111" s="1118">
        <f t="shared" si="44"/>
        <v>96</v>
      </c>
      <c r="B111" s="1119">
        <v>13</v>
      </c>
      <c r="C111" s="1119" t="s">
        <v>2659</v>
      </c>
      <c r="D111" s="1119">
        <v>0</v>
      </c>
      <c r="E111" s="1119">
        <v>1.01</v>
      </c>
      <c r="F111" s="1127" t="s">
        <v>2631</v>
      </c>
      <c r="G111" s="1126" t="s">
        <v>2845</v>
      </c>
      <c r="H111" s="1126" t="s">
        <v>2775</v>
      </c>
      <c r="I111" s="552">
        <v>0</v>
      </c>
      <c r="J111" s="552">
        <v>0</v>
      </c>
      <c r="K111" s="268">
        <f t="shared" si="40"/>
        <v>0</v>
      </c>
      <c r="L111" s="552">
        <v>0</v>
      </c>
      <c r="M111" s="552">
        <v>0</v>
      </c>
      <c r="N111" s="268">
        <f t="shared" si="41"/>
        <v>0</v>
      </c>
      <c r="O111" s="268">
        <f t="shared" si="42"/>
        <v>0</v>
      </c>
      <c r="P111" s="579"/>
      <c r="Q111" s="1124" t="s">
        <v>2842</v>
      </c>
      <c r="R111" s="1124" t="s">
        <v>2843</v>
      </c>
      <c r="S111" s="1131">
        <v>3</v>
      </c>
      <c r="T111" s="551" t="str">
        <f t="shared" si="30"/>
        <v>No hay Programación</v>
      </c>
      <c r="U111" s="764" t="str">
        <f t="shared" si="31"/>
        <v>De acuerdo con lo programado</v>
      </c>
      <c r="V111" s="1124"/>
      <c r="W111" s="552">
        <v>0</v>
      </c>
      <c r="X111" s="551" t="str">
        <f t="shared" si="32"/>
        <v>No hay Programación</v>
      </c>
      <c r="Y111" s="764" t="str">
        <f t="shared" si="33"/>
        <v>De acuerdo con lo programado</v>
      </c>
      <c r="Z111" s="765"/>
      <c r="AA111" s="552">
        <v>0</v>
      </c>
      <c r="AB111" s="551" t="str">
        <f t="shared" si="34"/>
        <v>No hay Programación</v>
      </c>
      <c r="AC111" s="764" t="str">
        <f t="shared" si="35"/>
        <v>De acuerdo con lo programado</v>
      </c>
      <c r="AD111" s="765"/>
      <c r="AE111" s="576">
        <v>3</v>
      </c>
      <c r="AF111" s="551" t="str">
        <f t="shared" si="36"/>
        <v>No hay Programación</v>
      </c>
      <c r="AG111" s="764" t="str">
        <f t="shared" si="37"/>
        <v>De acuerdo con lo programado</v>
      </c>
      <c r="AH111" s="856"/>
      <c r="AI111" s="762">
        <f t="shared" si="38"/>
        <v>6</v>
      </c>
      <c r="AJ111" s="554" t="str">
        <f t="shared" si="39"/>
        <v>No hay Programación</v>
      </c>
      <c r="AK111" s="764" t="str">
        <f t="shared" si="43"/>
        <v>De acuerdo con lo programado</v>
      </c>
      <c r="AL111" s="856"/>
    </row>
    <row r="112" spans="1:38" ht="42.65" customHeight="1" thickTop="1" thickBot="1">
      <c r="A112" s="1118">
        <f t="shared" si="44"/>
        <v>97</v>
      </c>
      <c r="B112" s="1119">
        <v>13</v>
      </c>
      <c r="C112" s="1119" t="s">
        <v>2659</v>
      </c>
      <c r="D112" s="1119">
        <v>0</v>
      </c>
      <c r="E112" s="1119">
        <v>1.01</v>
      </c>
      <c r="F112" s="1127" t="s">
        <v>2634</v>
      </c>
      <c r="G112" s="1130" t="s">
        <v>2721</v>
      </c>
      <c r="H112" s="1126" t="s">
        <v>2775</v>
      </c>
      <c r="I112" s="552">
        <v>0</v>
      </c>
      <c r="J112" s="552">
        <v>0</v>
      </c>
      <c r="K112" s="268">
        <f t="shared" si="40"/>
        <v>0</v>
      </c>
      <c r="L112" s="552">
        <v>0</v>
      </c>
      <c r="M112" s="552">
        <v>0</v>
      </c>
      <c r="N112" s="268">
        <f t="shared" si="41"/>
        <v>0</v>
      </c>
      <c r="O112" s="268">
        <f t="shared" si="42"/>
        <v>0</v>
      </c>
      <c r="P112" s="579"/>
      <c r="Q112" s="1124" t="s">
        <v>2842</v>
      </c>
      <c r="R112" s="1124" t="s">
        <v>2843</v>
      </c>
      <c r="S112" s="552">
        <v>0</v>
      </c>
      <c r="T112" s="551" t="str">
        <f t="shared" si="30"/>
        <v>No hay Programación</v>
      </c>
      <c r="U112" s="764" t="str">
        <f t="shared" si="31"/>
        <v>De acuerdo con lo programado</v>
      </c>
      <c r="V112" s="1124"/>
      <c r="W112" s="552">
        <v>0</v>
      </c>
      <c r="X112" s="551" t="str">
        <f t="shared" si="32"/>
        <v>No hay Programación</v>
      </c>
      <c r="Y112" s="764" t="str">
        <f t="shared" si="33"/>
        <v>De acuerdo con lo programado</v>
      </c>
      <c r="Z112" s="765"/>
      <c r="AA112" s="552">
        <v>0</v>
      </c>
      <c r="AB112" s="551" t="str">
        <f t="shared" si="34"/>
        <v>No hay Programación</v>
      </c>
      <c r="AC112" s="764" t="str">
        <f t="shared" si="35"/>
        <v>De acuerdo con lo programado</v>
      </c>
      <c r="AD112" s="765"/>
      <c r="AE112" s="576">
        <v>2</v>
      </c>
      <c r="AF112" s="551" t="str">
        <f t="shared" si="36"/>
        <v>No hay Programación</v>
      </c>
      <c r="AG112" s="764" t="str">
        <f t="shared" si="37"/>
        <v>De acuerdo con lo programado</v>
      </c>
      <c r="AH112" s="856"/>
      <c r="AI112" s="762">
        <f t="shared" si="38"/>
        <v>2</v>
      </c>
      <c r="AJ112" s="554" t="str">
        <f t="shared" si="39"/>
        <v>No hay Programación</v>
      </c>
      <c r="AK112" s="764" t="str">
        <f t="shared" si="43"/>
        <v>De acuerdo con lo programado</v>
      </c>
      <c r="AL112" s="856"/>
    </row>
    <row r="113" spans="1:38" ht="42.65" customHeight="1" thickTop="1" thickBot="1">
      <c r="A113" s="1118">
        <f t="shared" si="44"/>
        <v>98</v>
      </c>
      <c r="B113" s="1119">
        <v>13</v>
      </c>
      <c r="C113" s="1119" t="s">
        <v>2659</v>
      </c>
      <c r="D113" s="1119">
        <v>0</v>
      </c>
      <c r="E113" s="1119">
        <v>1.01</v>
      </c>
      <c r="F113" s="1127" t="s">
        <v>2846</v>
      </c>
      <c r="G113" s="1130" t="s">
        <v>2721</v>
      </c>
      <c r="H113" s="1126" t="s">
        <v>2775</v>
      </c>
      <c r="I113" s="552">
        <v>0</v>
      </c>
      <c r="J113" s="552">
        <v>0</v>
      </c>
      <c r="K113" s="268">
        <f t="shared" si="40"/>
        <v>0</v>
      </c>
      <c r="L113" s="552">
        <v>0</v>
      </c>
      <c r="M113" s="552">
        <v>0</v>
      </c>
      <c r="N113" s="268">
        <f t="shared" si="41"/>
        <v>0</v>
      </c>
      <c r="O113" s="268">
        <f t="shared" si="42"/>
        <v>0</v>
      </c>
      <c r="P113" s="579"/>
      <c r="Q113" s="1124" t="s">
        <v>2842</v>
      </c>
      <c r="R113" s="1124" t="s">
        <v>2843</v>
      </c>
      <c r="S113" s="552">
        <v>0</v>
      </c>
      <c r="T113" s="551" t="str">
        <f t="shared" si="30"/>
        <v>No hay Programación</v>
      </c>
      <c r="U113" s="764" t="str">
        <f t="shared" si="31"/>
        <v>De acuerdo con lo programado</v>
      </c>
      <c r="V113" s="1124"/>
      <c r="W113" s="552">
        <v>0</v>
      </c>
      <c r="X113" s="551" t="str">
        <f t="shared" si="32"/>
        <v>No hay Programación</v>
      </c>
      <c r="Y113" s="764" t="str">
        <f t="shared" si="33"/>
        <v>De acuerdo con lo programado</v>
      </c>
      <c r="Z113" s="765"/>
      <c r="AA113" s="552">
        <v>0</v>
      </c>
      <c r="AB113" s="551" t="str">
        <f t="shared" si="34"/>
        <v>No hay Programación</v>
      </c>
      <c r="AC113" s="764" t="str">
        <f t="shared" si="35"/>
        <v>De acuerdo con lo programado</v>
      </c>
      <c r="AD113" s="765"/>
      <c r="AE113" s="576">
        <v>1</v>
      </c>
      <c r="AF113" s="551" t="str">
        <f t="shared" si="36"/>
        <v>No hay Programación</v>
      </c>
      <c r="AG113" s="764" t="str">
        <f t="shared" si="37"/>
        <v>De acuerdo con lo programado</v>
      </c>
      <c r="AH113" s="856"/>
      <c r="AI113" s="762">
        <f t="shared" si="38"/>
        <v>1</v>
      </c>
      <c r="AJ113" s="554" t="str">
        <f t="shared" si="39"/>
        <v>No hay Programación</v>
      </c>
      <c r="AK113" s="764" t="str">
        <f t="shared" si="43"/>
        <v>De acuerdo con lo programado</v>
      </c>
      <c r="AL113" s="856"/>
    </row>
    <row r="114" spans="1:38" ht="42.65" customHeight="1" thickTop="1" thickBot="1">
      <c r="A114" s="1118">
        <f t="shared" si="44"/>
        <v>99</v>
      </c>
      <c r="B114" s="1119">
        <v>13</v>
      </c>
      <c r="C114" s="1119" t="s">
        <v>2659</v>
      </c>
      <c r="D114" s="1119">
        <v>0</v>
      </c>
      <c r="E114" s="1119">
        <v>1.01</v>
      </c>
      <c r="F114" s="1127" t="s">
        <v>2847</v>
      </c>
      <c r="G114" s="1130" t="s">
        <v>2721</v>
      </c>
      <c r="H114" s="1126" t="s">
        <v>2775</v>
      </c>
      <c r="I114" s="552">
        <v>0</v>
      </c>
      <c r="J114" s="552">
        <v>0</v>
      </c>
      <c r="K114" s="268">
        <f t="shared" si="40"/>
        <v>0</v>
      </c>
      <c r="L114" s="552">
        <v>0</v>
      </c>
      <c r="M114" s="552">
        <v>0</v>
      </c>
      <c r="N114" s="268">
        <f t="shared" si="41"/>
        <v>0</v>
      </c>
      <c r="O114" s="268">
        <f t="shared" si="42"/>
        <v>0</v>
      </c>
      <c r="P114" s="579"/>
      <c r="Q114" s="1124" t="s">
        <v>2842</v>
      </c>
      <c r="R114" s="1124" t="s">
        <v>2843</v>
      </c>
      <c r="S114" s="552">
        <v>0</v>
      </c>
      <c r="T114" s="551" t="str">
        <f t="shared" si="30"/>
        <v>No hay Programación</v>
      </c>
      <c r="U114" s="764" t="str">
        <f t="shared" si="31"/>
        <v>De acuerdo con lo programado</v>
      </c>
      <c r="V114" s="1124"/>
      <c r="W114" s="552">
        <v>0</v>
      </c>
      <c r="X114" s="551" t="str">
        <f t="shared" si="32"/>
        <v>No hay Programación</v>
      </c>
      <c r="Y114" s="764" t="str">
        <f t="shared" si="33"/>
        <v>De acuerdo con lo programado</v>
      </c>
      <c r="Z114" s="765"/>
      <c r="AA114" s="552">
        <v>0</v>
      </c>
      <c r="AB114" s="551" t="str">
        <f t="shared" si="34"/>
        <v>No hay Programación</v>
      </c>
      <c r="AC114" s="764" t="str">
        <f t="shared" si="35"/>
        <v>De acuerdo con lo programado</v>
      </c>
      <c r="AD114" s="765"/>
      <c r="AE114" s="576">
        <v>1</v>
      </c>
      <c r="AF114" s="551" t="str">
        <f t="shared" si="36"/>
        <v>No hay Programación</v>
      </c>
      <c r="AG114" s="764" t="str">
        <f t="shared" si="37"/>
        <v>De acuerdo con lo programado</v>
      </c>
      <c r="AH114" s="856"/>
      <c r="AI114" s="762">
        <f t="shared" si="38"/>
        <v>1</v>
      </c>
      <c r="AJ114" s="554" t="str">
        <f t="shared" si="39"/>
        <v>No hay Programación</v>
      </c>
      <c r="AK114" s="764" t="str">
        <f t="shared" si="43"/>
        <v>De acuerdo con lo programado</v>
      </c>
      <c r="AL114" s="856"/>
    </row>
    <row r="115" spans="1:38" ht="42.65" customHeight="1" thickTop="1" thickBot="1">
      <c r="A115" s="1118">
        <f t="shared" si="44"/>
        <v>100</v>
      </c>
      <c r="B115" s="1119">
        <v>13</v>
      </c>
      <c r="C115" s="1119" t="s">
        <v>2659</v>
      </c>
      <c r="D115" s="1119">
        <v>0</v>
      </c>
      <c r="E115" s="1119">
        <v>1.01</v>
      </c>
      <c r="F115" s="1127" t="s">
        <v>2848</v>
      </c>
      <c r="G115" s="1130" t="s">
        <v>2721</v>
      </c>
      <c r="H115" s="1126" t="s">
        <v>2775</v>
      </c>
      <c r="I115" s="552">
        <v>0</v>
      </c>
      <c r="J115" s="552">
        <v>0</v>
      </c>
      <c r="K115" s="268">
        <f t="shared" si="40"/>
        <v>0</v>
      </c>
      <c r="L115" s="552">
        <v>0</v>
      </c>
      <c r="M115" s="552">
        <v>0</v>
      </c>
      <c r="N115" s="268">
        <f t="shared" si="41"/>
        <v>0</v>
      </c>
      <c r="O115" s="268">
        <f t="shared" si="42"/>
        <v>0</v>
      </c>
      <c r="P115" s="579"/>
      <c r="Q115" s="1124" t="s">
        <v>2842</v>
      </c>
      <c r="R115" s="1124" t="s">
        <v>2843</v>
      </c>
      <c r="S115" s="552">
        <v>0</v>
      </c>
      <c r="T115" s="551" t="str">
        <f t="shared" si="30"/>
        <v>No hay Programación</v>
      </c>
      <c r="U115" s="764" t="str">
        <f t="shared" si="31"/>
        <v>De acuerdo con lo programado</v>
      </c>
      <c r="V115" s="1124"/>
      <c r="W115" s="552">
        <v>0</v>
      </c>
      <c r="X115" s="551" t="str">
        <f t="shared" si="32"/>
        <v>No hay Programación</v>
      </c>
      <c r="Y115" s="764" t="str">
        <f t="shared" si="33"/>
        <v>De acuerdo con lo programado</v>
      </c>
      <c r="Z115" s="765"/>
      <c r="AA115" s="552">
        <v>0</v>
      </c>
      <c r="AB115" s="551" t="str">
        <f t="shared" si="34"/>
        <v>No hay Programación</v>
      </c>
      <c r="AC115" s="764" t="str">
        <f t="shared" si="35"/>
        <v>De acuerdo con lo programado</v>
      </c>
      <c r="AD115" s="765"/>
      <c r="AE115" s="576">
        <v>100</v>
      </c>
      <c r="AF115" s="551" t="str">
        <f t="shared" si="36"/>
        <v>No hay Programación</v>
      </c>
      <c r="AG115" s="764" t="str">
        <f t="shared" si="37"/>
        <v>De acuerdo con lo programado</v>
      </c>
      <c r="AH115" s="856"/>
      <c r="AI115" s="762">
        <f t="shared" si="38"/>
        <v>100</v>
      </c>
      <c r="AJ115" s="554" t="str">
        <f t="shared" si="39"/>
        <v>No hay Programación</v>
      </c>
      <c r="AK115" s="764" t="str">
        <f t="shared" si="43"/>
        <v>De acuerdo con lo programado</v>
      </c>
      <c r="AL115" s="856"/>
    </row>
    <row r="116" spans="1:38" ht="42.65" customHeight="1" thickTop="1" thickBot="1">
      <c r="A116" s="1118">
        <f t="shared" si="44"/>
        <v>101</v>
      </c>
      <c r="B116" s="1119">
        <v>13</v>
      </c>
      <c r="C116" s="1119" t="s">
        <v>2659</v>
      </c>
      <c r="D116" s="1119">
        <v>0</v>
      </c>
      <c r="E116" s="1119">
        <v>1.01</v>
      </c>
      <c r="F116" s="1127" t="s">
        <v>2849</v>
      </c>
      <c r="G116" s="1126" t="s">
        <v>2850</v>
      </c>
      <c r="H116" s="1126" t="s">
        <v>2775</v>
      </c>
      <c r="I116" s="552">
        <v>0</v>
      </c>
      <c r="J116" s="552">
        <v>0</v>
      </c>
      <c r="K116" s="268">
        <f t="shared" si="40"/>
        <v>0</v>
      </c>
      <c r="L116" s="552">
        <v>0</v>
      </c>
      <c r="M116" s="552">
        <v>0</v>
      </c>
      <c r="N116" s="268">
        <f t="shared" si="41"/>
        <v>0</v>
      </c>
      <c r="O116" s="268">
        <f t="shared" si="42"/>
        <v>0</v>
      </c>
      <c r="P116" s="579"/>
      <c r="Q116" s="1124" t="s">
        <v>2842</v>
      </c>
      <c r="R116" s="1124" t="s">
        <v>2843</v>
      </c>
      <c r="S116" s="552">
        <v>0</v>
      </c>
      <c r="T116" s="551" t="str">
        <f t="shared" si="30"/>
        <v>No hay Programación</v>
      </c>
      <c r="U116" s="764" t="str">
        <f t="shared" si="31"/>
        <v>De acuerdo con lo programado</v>
      </c>
      <c r="V116" s="1124"/>
      <c r="W116" s="552">
        <v>0</v>
      </c>
      <c r="X116" s="551" t="str">
        <f t="shared" si="32"/>
        <v>No hay Programación</v>
      </c>
      <c r="Y116" s="764" t="str">
        <f t="shared" si="33"/>
        <v>De acuerdo con lo programado</v>
      </c>
      <c r="Z116" s="765"/>
      <c r="AA116" s="552">
        <v>0</v>
      </c>
      <c r="AB116" s="551" t="str">
        <f t="shared" si="34"/>
        <v>No hay Programación</v>
      </c>
      <c r="AC116" s="764" t="str">
        <f t="shared" si="35"/>
        <v>De acuerdo con lo programado</v>
      </c>
      <c r="AD116" s="765"/>
      <c r="AE116" s="576">
        <v>150</v>
      </c>
      <c r="AF116" s="551" t="str">
        <f t="shared" si="36"/>
        <v>No hay Programación</v>
      </c>
      <c r="AG116" s="764" t="str">
        <f t="shared" si="37"/>
        <v>De acuerdo con lo programado</v>
      </c>
      <c r="AH116" s="856"/>
      <c r="AI116" s="762">
        <f t="shared" si="38"/>
        <v>150</v>
      </c>
      <c r="AJ116" s="554" t="str">
        <f t="shared" si="39"/>
        <v>No hay Programación</v>
      </c>
      <c r="AK116" s="764" t="str">
        <f t="shared" si="43"/>
        <v>De acuerdo con lo programado</v>
      </c>
      <c r="AL116" s="856"/>
    </row>
    <row r="117" spans="1:38" ht="42.65" customHeight="1" thickTop="1" thickBot="1">
      <c r="A117" s="1118">
        <f t="shared" si="44"/>
        <v>102</v>
      </c>
      <c r="B117" s="1119">
        <v>13</v>
      </c>
      <c r="C117" s="1119" t="s">
        <v>2659</v>
      </c>
      <c r="D117" s="1119">
        <v>0</v>
      </c>
      <c r="E117" s="1119">
        <v>1.01</v>
      </c>
      <c r="F117" s="1127" t="s">
        <v>2851</v>
      </c>
      <c r="G117" s="1130" t="s">
        <v>2721</v>
      </c>
      <c r="H117" s="1126" t="s">
        <v>2775</v>
      </c>
      <c r="I117" s="552">
        <v>0</v>
      </c>
      <c r="J117" s="552">
        <v>0</v>
      </c>
      <c r="K117" s="268">
        <f t="shared" si="40"/>
        <v>0</v>
      </c>
      <c r="L117" s="552">
        <v>0</v>
      </c>
      <c r="M117" s="552">
        <v>0</v>
      </c>
      <c r="N117" s="268">
        <f t="shared" si="41"/>
        <v>0</v>
      </c>
      <c r="O117" s="268">
        <f t="shared" si="42"/>
        <v>0</v>
      </c>
      <c r="P117" s="579"/>
      <c r="Q117" s="1124" t="s">
        <v>2842</v>
      </c>
      <c r="R117" s="1124" t="s">
        <v>2843</v>
      </c>
      <c r="S117" s="552">
        <v>0</v>
      </c>
      <c r="T117" s="551" t="str">
        <f t="shared" si="30"/>
        <v>No hay Programación</v>
      </c>
      <c r="U117" s="764" t="str">
        <f t="shared" si="31"/>
        <v>De acuerdo con lo programado</v>
      </c>
      <c r="V117" s="1124"/>
      <c r="W117" s="552">
        <v>0</v>
      </c>
      <c r="X117" s="551" t="str">
        <f t="shared" si="32"/>
        <v>No hay Programación</v>
      </c>
      <c r="Y117" s="764" t="str">
        <f t="shared" si="33"/>
        <v>De acuerdo con lo programado</v>
      </c>
      <c r="Z117" s="765"/>
      <c r="AA117" s="552">
        <v>0</v>
      </c>
      <c r="AB117" s="551" t="str">
        <f t="shared" si="34"/>
        <v>No hay Programación</v>
      </c>
      <c r="AC117" s="764" t="str">
        <f t="shared" si="35"/>
        <v>De acuerdo con lo programado</v>
      </c>
      <c r="AD117" s="765"/>
      <c r="AE117" s="576">
        <v>2500</v>
      </c>
      <c r="AF117" s="551" t="str">
        <f t="shared" si="36"/>
        <v>No hay Programación</v>
      </c>
      <c r="AG117" s="764" t="str">
        <f t="shared" si="37"/>
        <v>De acuerdo con lo programado</v>
      </c>
      <c r="AH117" s="856"/>
      <c r="AI117" s="762">
        <f t="shared" si="38"/>
        <v>2500</v>
      </c>
      <c r="AJ117" s="554" t="str">
        <f t="shared" si="39"/>
        <v>No hay Programación</v>
      </c>
      <c r="AK117" s="764" t="str">
        <f t="shared" si="43"/>
        <v>De acuerdo con lo programado</v>
      </c>
      <c r="AL117" s="856"/>
    </row>
    <row r="118" spans="1:38" ht="42.65" customHeight="1" thickTop="1" thickBot="1">
      <c r="A118" s="1118">
        <f t="shared" si="44"/>
        <v>103</v>
      </c>
      <c r="B118" s="1119">
        <v>13</v>
      </c>
      <c r="C118" s="1119" t="s">
        <v>2659</v>
      </c>
      <c r="D118" s="1119">
        <v>0</v>
      </c>
      <c r="E118" s="1119">
        <v>1.01</v>
      </c>
      <c r="F118" s="1127" t="s">
        <v>2852</v>
      </c>
      <c r="G118" s="1130" t="s">
        <v>2721</v>
      </c>
      <c r="H118" s="1126" t="s">
        <v>2775</v>
      </c>
      <c r="I118" s="552">
        <v>0</v>
      </c>
      <c r="J118" s="552">
        <v>0</v>
      </c>
      <c r="K118" s="268">
        <f t="shared" si="40"/>
        <v>0</v>
      </c>
      <c r="L118" s="552">
        <v>0</v>
      </c>
      <c r="M118" s="552">
        <v>0</v>
      </c>
      <c r="N118" s="268">
        <f t="shared" si="41"/>
        <v>0</v>
      </c>
      <c r="O118" s="268">
        <f t="shared" si="42"/>
        <v>0</v>
      </c>
      <c r="P118" s="579"/>
      <c r="Q118" s="1124" t="s">
        <v>2842</v>
      </c>
      <c r="R118" s="1124" t="s">
        <v>2843</v>
      </c>
      <c r="S118" s="552">
        <v>0</v>
      </c>
      <c r="T118" s="551" t="str">
        <f t="shared" si="30"/>
        <v>No hay Programación</v>
      </c>
      <c r="U118" s="764" t="str">
        <f t="shared" si="31"/>
        <v>De acuerdo con lo programado</v>
      </c>
      <c r="V118" s="1124"/>
      <c r="W118" s="552">
        <v>0</v>
      </c>
      <c r="X118" s="551" t="str">
        <f t="shared" si="32"/>
        <v>No hay Programación</v>
      </c>
      <c r="Y118" s="764" t="str">
        <f t="shared" si="33"/>
        <v>De acuerdo con lo programado</v>
      </c>
      <c r="Z118" s="765"/>
      <c r="AA118" s="552">
        <v>0</v>
      </c>
      <c r="AB118" s="551" t="str">
        <f t="shared" si="34"/>
        <v>No hay Programación</v>
      </c>
      <c r="AC118" s="764" t="str">
        <f t="shared" si="35"/>
        <v>De acuerdo con lo programado</v>
      </c>
      <c r="AD118" s="765"/>
      <c r="AE118" s="576">
        <v>10</v>
      </c>
      <c r="AF118" s="551" t="str">
        <f t="shared" si="36"/>
        <v>No hay Programación</v>
      </c>
      <c r="AG118" s="764" t="str">
        <f t="shared" si="37"/>
        <v>De acuerdo con lo programado</v>
      </c>
      <c r="AH118" s="856"/>
      <c r="AI118" s="762">
        <f t="shared" si="38"/>
        <v>10</v>
      </c>
      <c r="AJ118" s="554" t="str">
        <f t="shared" si="39"/>
        <v>No hay Programación</v>
      </c>
      <c r="AK118" s="764" t="str">
        <f t="shared" si="43"/>
        <v>De acuerdo con lo programado</v>
      </c>
      <c r="AL118" s="856"/>
    </row>
    <row r="119" spans="1:38" ht="42.65" customHeight="1" thickTop="1" thickBot="1">
      <c r="A119" s="1118">
        <f t="shared" si="44"/>
        <v>104</v>
      </c>
      <c r="B119" s="1119">
        <v>13</v>
      </c>
      <c r="C119" s="1119" t="s">
        <v>2659</v>
      </c>
      <c r="D119" s="1119">
        <v>0</v>
      </c>
      <c r="E119" s="1119">
        <v>1.01</v>
      </c>
      <c r="F119" s="1127" t="s">
        <v>2853</v>
      </c>
      <c r="G119" s="1130" t="s">
        <v>2721</v>
      </c>
      <c r="H119" s="1126" t="s">
        <v>2775</v>
      </c>
      <c r="I119" s="552">
        <v>0</v>
      </c>
      <c r="J119" s="552">
        <v>0</v>
      </c>
      <c r="K119" s="268">
        <f t="shared" si="40"/>
        <v>0</v>
      </c>
      <c r="L119" s="552">
        <v>0</v>
      </c>
      <c r="M119" s="552">
        <v>0</v>
      </c>
      <c r="N119" s="268">
        <f t="shared" si="41"/>
        <v>0</v>
      </c>
      <c r="O119" s="268">
        <f t="shared" si="42"/>
        <v>0</v>
      </c>
      <c r="P119" s="579"/>
      <c r="Q119" s="1124" t="s">
        <v>2842</v>
      </c>
      <c r="R119" s="1124" t="s">
        <v>2843</v>
      </c>
      <c r="S119" s="552">
        <v>0</v>
      </c>
      <c r="T119" s="551" t="str">
        <f t="shared" si="30"/>
        <v>No hay Programación</v>
      </c>
      <c r="U119" s="764" t="str">
        <f t="shared" si="31"/>
        <v>De acuerdo con lo programado</v>
      </c>
      <c r="V119" s="1124"/>
      <c r="W119" s="552">
        <v>0</v>
      </c>
      <c r="X119" s="551" t="str">
        <f t="shared" si="32"/>
        <v>No hay Programación</v>
      </c>
      <c r="Y119" s="764" t="str">
        <f t="shared" si="33"/>
        <v>De acuerdo con lo programado</v>
      </c>
      <c r="Z119" s="765"/>
      <c r="AA119" s="552">
        <v>0</v>
      </c>
      <c r="AB119" s="551" t="str">
        <f t="shared" si="34"/>
        <v>No hay Programación</v>
      </c>
      <c r="AC119" s="764" t="str">
        <f t="shared" si="35"/>
        <v>De acuerdo con lo programado</v>
      </c>
      <c r="AD119" s="765"/>
      <c r="AE119" s="576">
        <v>20</v>
      </c>
      <c r="AF119" s="551" t="str">
        <f t="shared" si="36"/>
        <v>No hay Programación</v>
      </c>
      <c r="AG119" s="764" t="str">
        <f t="shared" si="37"/>
        <v>De acuerdo con lo programado</v>
      </c>
      <c r="AH119" s="856"/>
      <c r="AI119" s="762">
        <f t="shared" si="38"/>
        <v>20</v>
      </c>
      <c r="AJ119" s="554" t="str">
        <f t="shared" si="39"/>
        <v>No hay Programación</v>
      </c>
      <c r="AK119" s="764" t="str">
        <f t="shared" si="43"/>
        <v>De acuerdo con lo programado</v>
      </c>
      <c r="AL119" s="856"/>
    </row>
    <row r="120" spans="1:38" ht="42.65" customHeight="1" thickTop="1" thickBot="1">
      <c r="A120" s="1118">
        <f t="shared" si="44"/>
        <v>105</v>
      </c>
      <c r="B120" s="1119">
        <v>13</v>
      </c>
      <c r="C120" s="1119" t="s">
        <v>2659</v>
      </c>
      <c r="D120" s="1119">
        <v>0</v>
      </c>
      <c r="E120" s="1119">
        <v>1.01</v>
      </c>
      <c r="F120" s="1127" t="s">
        <v>2854</v>
      </c>
      <c r="G120" s="1126" t="s">
        <v>2855</v>
      </c>
      <c r="H120" s="1126" t="s">
        <v>2775</v>
      </c>
      <c r="I120" s="552">
        <v>0</v>
      </c>
      <c r="J120" s="552">
        <v>0</v>
      </c>
      <c r="K120" s="268">
        <f t="shared" si="40"/>
        <v>0</v>
      </c>
      <c r="L120" s="552">
        <v>0</v>
      </c>
      <c r="M120" s="552">
        <v>0</v>
      </c>
      <c r="N120" s="268">
        <f t="shared" si="41"/>
        <v>0</v>
      </c>
      <c r="O120" s="268">
        <f t="shared" si="42"/>
        <v>0</v>
      </c>
      <c r="P120" s="579"/>
      <c r="Q120" s="1124" t="s">
        <v>2842</v>
      </c>
      <c r="R120" s="1124" t="s">
        <v>2843</v>
      </c>
      <c r="S120" s="552">
        <v>0</v>
      </c>
      <c r="T120" s="551" t="str">
        <f t="shared" si="30"/>
        <v>No hay Programación</v>
      </c>
      <c r="U120" s="764" t="str">
        <f t="shared" si="31"/>
        <v>De acuerdo con lo programado</v>
      </c>
      <c r="V120" s="1124"/>
      <c r="W120" s="552">
        <v>0</v>
      </c>
      <c r="X120" s="551" t="str">
        <f t="shared" si="32"/>
        <v>No hay Programación</v>
      </c>
      <c r="Y120" s="764" t="str">
        <f t="shared" si="33"/>
        <v>De acuerdo con lo programado</v>
      </c>
      <c r="Z120" s="765"/>
      <c r="AA120" s="552">
        <v>0</v>
      </c>
      <c r="AB120" s="551" t="str">
        <f t="shared" si="34"/>
        <v>No hay Programación</v>
      </c>
      <c r="AC120" s="764" t="str">
        <f t="shared" si="35"/>
        <v>De acuerdo con lo programado</v>
      </c>
      <c r="AD120" s="765"/>
      <c r="AE120" s="576">
        <v>20</v>
      </c>
      <c r="AF120" s="551" t="str">
        <f t="shared" si="36"/>
        <v>No hay Programación</v>
      </c>
      <c r="AG120" s="764" t="str">
        <f t="shared" si="37"/>
        <v>De acuerdo con lo programado</v>
      </c>
      <c r="AH120" s="856"/>
      <c r="AI120" s="762">
        <f t="shared" si="38"/>
        <v>20</v>
      </c>
      <c r="AJ120" s="554" t="str">
        <f t="shared" si="39"/>
        <v>No hay Programación</v>
      </c>
      <c r="AK120" s="764" t="str">
        <f t="shared" si="43"/>
        <v>De acuerdo con lo programado</v>
      </c>
      <c r="AL120" s="856"/>
    </row>
    <row r="121" spans="1:38" s="557" customFormat="1" ht="42.65" customHeight="1" thickTop="1" thickBot="1">
      <c r="A121" s="1118">
        <f t="shared" si="44"/>
        <v>106</v>
      </c>
      <c r="B121" s="1119">
        <v>13</v>
      </c>
      <c r="C121" s="1119" t="s">
        <v>2659</v>
      </c>
      <c r="D121" s="1119">
        <v>0</v>
      </c>
      <c r="E121" s="1119">
        <v>1.01</v>
      </c>
      <c r="F121" s="1127" t="s">
        <v>2856</v>
      </c>
      <c r="G121" s="1126" t="s">
        <v>2857</v>
      </c>
      <c r="H121" s="1126" t="s">
        <v>2858</v>
      </c>
      <c r="I121" s="552">
        <v>0</v>
      </c>
      <c r="J121" s="552">
        <v>0</v>
      </c>
      <c r="K121" s="268">
        <f t="shared" si="40"/>
        <v>0</v>
      </c>
      <c r="L121" s="552">
        <v>0</v>
      </c>
      <c r="M121" s="552">
        <v>0</v>
      </c>
      <c r="N121" s="268">
        <f t="shared" si="41"/>
        <v>0</v>
      </c>
      <c r="O121" s="268">
        <f t="shared" si="42"/>
        <v>0</v>
      </c>
      <c r="P121" s="579"/>
      <c r="Q121" s="1124" t="s">
        <v>2842</v>
      </c>
      <c r="R121" s="1124" t="s">
        <v>2859</v>
      </c>
      <c r="S121" s="552">
        <v>0</v>
      </c>
      <c r="T121" s="551" t="str">
        <f t="shared" si="30"/>
        <v>No hay Programación</v>
      </c>
      <c r="U121" s="764" t="str">
        <f t="shared" si="31"/>
        <v>De acuerdo con lo programado</v>
      </c>
      <c r="V121" s="1124"/>
      <c r="W121" s="552">
        <v>0</v>
      </c>
      <c r="X121" s="551" t="str">
        <f t="shared" si="32"/>
        <v>No hay Programación</v>
      </c>
      <c r="Y121" s="764" t="str">
        <f t="shared" si="33"/>
        <v>De acuerdo con lo programado</v>
      </c>
      <c r="Z121" s="765"/>
      <c r="AA121" s="552">
        <v>0</v>
      </c>
      <c r="AB121" s="551" t="str">
        <f t="shared" si="34"/>
        <v>No hay Programación</v>
      </c>
      <c r="AC121" s="764" t="str">
        <f t="shared" si="35"/>
        <v>De acuerdo con lo programado</v>
      </c>
      <c r="AD121" s="765"/>
      <c r="AE121" s="576">
        <v>8</v>
      </c>
      <c r="AF121" s="551" t="str">
        <f t="shared" si="36"/>
        <v>No hay Programación</v>
      </c>
      <c r="AG121" s="764" t="str">
        <f t="shared" si="37"/>
        <v>De acuerdo con lo programado</v>
      </c>
      <c r="AH121" s="856"/>
      <c r="AI121" s="762">
        <f t="shared" si="38"/>
        <v>8</v>
      </c>
      <c r="AJ121" s="554" t="str">
        <f t="shared" si="39"/>
        <v>No hay Programación</v>
      </c>
      <c r="AK121" s="764" t="str">
        <f t="shared" si="43"/>
        <v>De acuerdo con lo programado</v>
      </c>
      <c r="AL121" s="856"/>
    </row>
    <row r="122" spans="1:38" ht="42.65" customHeight="1" thickTop="1" thickBot="1">
      <c r="A122" s="1118">
        <f t="shared" si="44"/>
        <v>107</v>
      </c>
      <c r="B122" s="1119">
        <v>13</v>
      </c>
      <c r="C122" s="1119" t="s">
        <v>2659</v>
      </c>
      <c r="D122" s="1119">
        <v>0</v>
      </c>
      <c r="E122" s="1119">
        <v>1.01</v>
      </c>
      <c r="F122" s="1127" t="s">
        <v>2323</v>
      </c>
      <c r="G122" s="1126" t="s">
        <v>2778</v>
      </c>
      <c r="H122" s="1126" t="s">
        <v>2775</v>
      </c>
      <c r="I122" s="552">
        <v>0</v>
      </c>
      <c r="J122" s="552">
        <v>0</v>
      </c>
      <c r="K122" s="268">
        <f t="shared" si="40"/>
        <v>0</v>
      </c>
      <c r="L122" s="552">
        <v>0</v>
      </c>
      <c r="M122" s="552">
        <v>0</v>
      </c>
      <c r="N122" s="268">
        <f t="shared" si="41"/>
        <v>0</v>
      </c>
      <c r="O122" s="268">
        <f t="shared" si="42"/>
        <v>0</v>
      </c>
      <c r="P122" s="579"/>
      <c r="Q122" s="1124" t="s">
        <v>2842</v>
      </c>
      <c r="R122" s="1124" t="s">
        <v>1927</v>
      </c>
      <c r="S122" s="1131">
        <v>4</v>
      </c>
      <c r="T122" s="551" t="str">
        <f t="shared" si="30"/>
        <v>No hay Programación</v>
      </c>
      <c r="U122" s="764" t="str">
        <f t="shared" si="31"/>
        <v>De acuerdo con lo programado</v>
      </c>
      <c r="V122" s="1124"/>
      <c r="W122" s="552">
        <v>0</v>
      </c>
      <c r="X122" s="551" t="str">
        <f t="shared" si="32"/>
        <v>No hay Programación</v>
      </c>
      <c r="Y122" s="764" t="str">
        <f t="shared" si="33"/>
        <v>De acuerdo con lo programado</v>
      </c>
      <c r="Z122" s="765"/>
      <c r="AA122" s="552">
        <v>0</v>
      </c>
      <c r="AB122" s="551" t="str">
        <f t="shared" si="34"/>
        <v>No hay Programación</v>
      </c>
      <c r="AC122" s="764" t="str">
        <f t="shared" si="35"/>
        <v>De acuerdo con lo programado</v>
      </c>
      <c r="AD122" s="765"/>
      <c r="AE122" s="576">
        <v>3</v>
      </c>
      <c r="AF122" s="551" t="str">
        <f t="shared" si="36"/>
        <v>No hay Programación</v>
      </c>
      <c r="AG122" s="764" t="str">
        <f t="shared" si="37"/>
        <v>De acuerdo con lo programado</v>
      </c>
      <c r="AH122" s="856"/>
      <c r="AI122" s="762">
        <f t="shared" si="38"/>
        <v>7</v>
      </c>
      <c r="AJ122" s="554" t="str">
        <f t="shared" si="39"/>
        <v>No hay Programación</v>
      </c>
      <c r="AK122" s="764" t="str">
        <f t="shared" si="43"/>
        <v>De acuerdo con lo programado</v>
      </c>
      <c r="AL122" s="856"/>
    </row>
    <row r="123" spans="1:38" ht="42.65" customHeight="1" thickTop="1" thickBot="1">
      <c r="A123" s="1118">
        <f t="shared" si="44"/>
        <v>108</v>
      </c>
      <c r="B123" s="1119">
        <v>13</v>
      </c>
      <c r="C123" s="1119" t="s">
        <v>2659</v>
      </c>
      <c r="D123" s="1119">
        <v>0</v>
      </c>
      <c r="E123" s="1119">
        <v>1.01</v>
      </c>
      <c r="F123" s="1127" t="s">
        <v>2860</v>
      </c>
      <c r="G123" s="1126" t="s">
        <v>2803</v>
      </c>
      <c r="H123" s="1126" t="s">
        <v>2861</v>
      </c>
      <c r="I123" s="552">
        <v>0</v>
      </c>
      <c r="J123" s="552">
        <v>0</v>
      </c>
      <c r="K123" s="268">
        <f t="shared" si="40"/>
        <v>0</v>
      </c>
      <c r="L123" s="552">
        <v>0</v>
      </c>
      <c r="M123" s="552">
        <v>0</v>
      </c>
      <c r="N123" s="268">
        <f t="shared" si="41"/>
        <v>0</v>
      </c>
      <c r="O123" s="268">
        <f t="shared" si="42"/>
        <v>0</v>
      </c>
      <c r="P123" s="579"/>
      <c r="Q123" s="1124" t="s">
        <v>2862</v>
      </c>
      <c r="R123" s="1124" t="s">
        <v>1927</v>
      </c>
      <c r="S123" s="552">
        <v>0</v>
      </c>
      <c r="T123" s="551" t="str">
        <f t="shared" si="30"/>
        <v>No hay Programación</v>
      </c>
      <c r="U123" s="764" t="str">
        <f t="shared" si="31"/>
        <v>De acuerdo con lo programado</v>
      </c>
      <c r="V123" s="1124"/>
      <c r="W123" s="552">
        <v>0</v>
      </c>
      <c r="X123" s="551" t="str">
        <f t="shared" si="32"/>
        <v>No hay Programación</v>
      </c>
      <c r="Y123" s="764" t="str">
        <f t="shared" si="33"/>
        <v>De acuerdo con lo programado</v>
      </c>
      <c r="Z123" s="765"/>
      <c r="AA123" s="552">
        <v>0</v>
      </c>
      <c r="AB123" s="551" t="str">
        <f t="shared" si="34"/>
        <v>No hay Programación</v>
      </c>
      <c r="AC123" s="764" t="str">
        <f t="shared" si="35"/>
        <v>De acuerdo con lo programado</v>
      </c>
      <c r="AD123" s="765"/>
      <c r="AE123" s="576">
        <v>8</v>
      </c>
      <c r="AF123" s="551" t="str">
        <f t="shared" si="36"/>
        <v>No hay Programación</v>
      </c>
      <c r="AG123" s="764" t="str">
        <f t="shared" si="37"/>
        <v>De acuerdo con lo programado</v>
      </c>
      <c r="AH123" s="856"/>
      <c r="AI123" s="762">
        <f t="shared" si="38"/>
        <v>8</v>
      </c>
      <c r="AJ123" s="554" t="str">
        <f t="shared" si="39"/>
        <v>No hay Programación</v>
      </c>
      <c r="AK123" s="764" t="str">
        <f t="shared" si="43"/>
        <v>De acuerdo con lo programado</v>
      </c>
      <c r="AL123" s="856"/>
    </row>
    <row r="124" spans="1:38" ht="12.5" thickTop="1">
      <c r="A124" s="555"/>
      <c r="C124" s="555"/>
      <c r="D124" s="555"/>
      <c r="E124" s="555"/>
      <c r="F124" s="568"/>
      <c r="G124" s="555"/>
      <c r="H124" s="555"/>
      <c r="I124" s="555"/>
      <c r="J124" s="555"/>
      <c r="K124" s="555"/>
      <c r="L124" s="555"/>
      <c r="M124" s="555"/>
      <c r="N124" s="555"/>
      <c r="O124" s="555"/>
      <c r="P124" s="555"/>
      <c r="Q124" s="556"/>
      <c r="R124" s="556"/>
    </row>
    <row r="125" spans="1:38" s="557" customFormat="1" ht="12.5" thickBot="1">
      <c r="A125" s="555"/>
      <c r="B125" s="555"/>
      <c r="C125" s="555"/>
      <c r="D125" s="555"/>
      <c r="E125" s="555"/>
      <c r="F125" s="568"/>
      <c r="G125" s="555"/>
      <c r="H125" s="555"/>
      <c r="I125" s="555"/>
      <c r="J125" s="555"/>
      <c r="K125" s="555"/>
      <c r="L125" s="555"/>
      <c r="M125" s="555"/>
      <c r="N125" s="555"/>
      <c r="O125" s="555"/>
      <c r="P125" s="555"/>
      <c r="Q125" s="556"/>
      <c r="R125" s="556"/>
      <c r="S125" s="555"/>
      <c r="Z125" s="558"/>
      <c r="AD125" s="556"/>
    </row>
    <row r="126" spans="1:38" s="557" customFormat="1" ht="9.75" customHeight="1" thickTop="1">
      <c r="A126" s="1520" t="s">
        <v>2354</v>
      </c>
      <c r="B126" s="1521"/>
      <c r="C126" s="1521"/>
      <c r="D126" s="1521"/>
      <c r="E126" s="1521"/>
      <c r="F126" s="568"/>
      <c r="G126" s="555"/>
      <c r="H126" s="555"/>
      <c r="I126" s="555"/>
      <c r="J126" s="555"/>
      <c r="K126" s="555"/>
      <c r="L126" s="555"/>
      <c r="M126" s="555"/>
      <c r="N126" s="555"/>
      <c r="O126" s="555"/>
      <c r="P126" s="555"/>
      <c r="Q126" s="556"/>
      <c r="R126" s="556"/>
      <c r="S126" s="555"/>
      <c r="Z126" s="558"/>
      <c r="AD126" s="556"/>
    </row>
    <row r="127" spans="1:38" s="557" customFormat="1">
      <c r="A127" s="559"/>
      <c r="B127" s="559"/>
      <c r="C127" s="559"/>
      <c r="D127" s="559"/>
      <c r="E127" s="559"/>
      <c r="F127" s="568"/>
      <c r="G127" s="555"/>
      <c r="H127" s="555"/>
      <c r="I127" s="555"/>
      <c r="J127" s="555"/>
      <c r="K127" s="555"/>
      <c r="L127" s="555"/>
      <c r="M127" s="555"/>
      <c r="N127" s="555"/>
      <c r="O127" s="555"/>
      <c r="P127" s="555"/>
      <c r="Q127" s="556"/>
      <c r="R127" s="556"/>
      <c r="S127" s="555"/>
      <c r="Z127" s="558"/>
      <c r="AD127" s="556"/>
    </row>
    <row r="128" spans="1:38" s="557" customFormat="1" ht="9" customHeight="1">
      <c r="A128" s="1522" t="s">
        <v>365</v>
      </c>
      <c r="B128" s="1523"/>
      <c r="C128" s="1523"/>
      <c r="D128" s="1523"/>
      <c r="E128" s="1523"/>
      <c r="F128" s="565"/>
      <c r="G128" s="546"/>
      <c r="H128" s="546"/>
      <c r="I128" s="546"/>
      <c r="J128" s="546"/>
      <c r="K128" s="546"/>
      <c r="L128" s="546"/>
      <c r="M128" s="546"/>
      <c r="N128" s="546"/>
      <c r="O128" s="546"/>
      <c r="P128" s="546"/>
      <c r="Q128" s="547"/>
      <c r="R128" s="547"/>
      <c r="S128" s="555"/>
      <c r="Z128" s="558"/>
      <c r="AD128" s="556"/>
    </row>
    <row r="129" spans="1:30" s="557" customFormat="1">
      <c r="A129" s="560"/>
      <c r="B129" s="560"/>
      <c r="C129" s="560"/>
      <c r="D129" s="560"/>
      <c r="E129" s="560"/>
      <c r="F129" s="565"/>
      <c r="G129" s="546"/>
      <c r="H129" s="546"/>
      <c r="I129" s="546"/>
      <c r="J129" s="546"/>
      <c r="K129" s="546"/>
      <c r="L129" s="546"/>
      <c r="M129" s="546"/>
      <c r="N129" s="546"/>
      <c r="O129" s="546"/>
      <c r="P129" s="546"/>
      <c r="Q129" s="547"/>
      <c r="R129" s="547"/>
      <c r="S129" s="555"/>
      <c r="Z129" s="558"/>
      <c r="AD129" s="556"/>
    </row>
    <row r="130" spans="1:30" s="557" customFormat="1">
      <c r="A130" s="561" t="s">
        <v>366</v>
      </c>
      <c r="B130" s="562"/>
      <c r="C130" s="562"/>
      <c r="D130" s="562"/>
      <c r="E130" s="562"/>
      <c r="F130" s="565"/>
      <c r="G130" s="546"/>
      <c r="H130" s="546"/>
      <c r="I130" s="546"/>
      <c r="J130" s="546"/>
      <c r="K130" s="546"/>
      <c r="L130" s="546"/>
      <c r="M130" s="546"/>
      <c r="N130" s="546"/>
      <c r="O130" s="546"/>
      <c r="P130" s="546"/>
      <c r="Q130" s="547"/>
      <c r="R130" s="547"/>
      <c r="S130" s="555"/>
      <c r="Z130" s="558"/>
      <c r="AD130" s="556"/>
    </row>
    <row r="131" spans="1:30" s="557" customFormat="1">
      <c r="A131" s="563">
        <v>1</v>
      </c>
      <c r="B131" s="562" t="s">
        <v>367</v>
      </c>
      <c r="C131" s="562"/>
      <c r="D131" s="562"/>
      <c r="E131" s="562"/>
      <c r="F131" s="565"/>
      <c r="G131" s="546"/>
      <c r="H131" s="546"/>
      <c r="I131" s="546"/>
      <c r="J131" s="546"/>
      <c r="K131" s="546"/>
      <c r="L131" s="546"/>
      <c r="M131" s="546"/>
      <c r="N131" s="546"/>
      <c r="O131" s="546"/>
      <c r="P131" s="546"/>
      <c r="Q131" s="547"/>
      <c r="R131" s="547"/>
      <c r="S131" s="555"/>
      <c r="Z131" s="558"/>
      <c r="AD131" s="556"/>
    </row>
    <row r="132" spans="1:30" s="557" customFormat="1">
      <c r="A132" s="563">
        <v>2</v>
      </c>
      <c r="B132" s="562" t="s">
        <v>2355</v>
      </c>
      <c r="C132" s="562"/>
      <c r="D132" s="562"/>
      <c r="E132" s="562"/>
      <c r="F132" s="565"/>
      <c r="G132" s="546"/>
      <c r="H132" s="546"/>
      <c r="I132" s="546"/>
      <c r="J132" s="546"/>
      <c r="K132" s="546"/>
      <c r="L132" s="546"/>
      <c r="M132" s="546"/>
      <c r="N132" s="546"/>
      <c r="O132" s="546"/>
      <c r="P132" s="546"/>
      <c r="Q132" s="547"/>
      <c r="R132" s="547"/>
      <c r="S132" s="555"/>
      <c r="Z132" s="558"/>
      <c r="AD132" s="556"/>
    </row>
    <row r="133" spans="1:30" s="557" customFormat="1">
      <c r="A133" s="563">
        <v>3</v>
      </c>
      <c r="B133" s="562" t="s">
        <v>2356</v>
      </c>
      <c r="C133" s="509"/>
      <c r="D133" s="562"/>
      <c r="E133" s="562"/>
      <c r="F133" s="565"/>
      <c r="G133" s="546"/>
      <c r="H133" s="546"/>
      <c r="I133" s="546"/>
      <c r="J133" s="546"/>
      <c r="K133" s="546"/>
      <c r="L133" s="546"/>
      <c r="M133" s="546"/>
      <c r="N133" s="546"/>
      <c r="O133" s="546"/>
      <c r="P133" s="546"/>
      <c r="Q133" s="547"/>
      <c r="R133" s="547"/>
      <c r="S133" s="555"/>
      <c r="Z133" s="558"/>
      <c r="AD133" s="556"/>
    </row>
    <row r="134" spans="1:30" s="557" customFormat="1">
      <c r="A134" s="563">
        <v>4</v>
      </c>
      <c r="B134" s="562" t="s">
        <v>2357</v>
      </c>
      <c r="C134" s="509"/>
      <c r="D134" s="562"/>
      <c r="E134" s="562"/>
      <c r="F134" s="565"/>
      <c r="G134" s="546"/>
      <c r="H134" s="546"/>
      <c r="I134" s="546"/>
      <c r="J134" s="546"/>
      <c r="K134" s="546"/>
      <c r="L134" s="546"/>
      <c r="M134" s="546"/>
      <c r="N134" s="546"/>
      <c r="O134" s="546"/>
      <c r="P134" s="546"/>
      <c r="Q134" s="547"/>
      <c r="R134" s="547"/>
      <c r="S134" s="555"/>
      <c r="Z134" s="558"/>
      <c r="AD134" s="556"/>
    </row>
    <row r="135" spans="1:30" s="557" customFormat="1">
      <c r="A135" s="563">
        <v>5</v>
      </c>
      <c r="B135" s="562" t="s">
        <v>2358</v>
      </c>
      <c r="C135" s="509"/>
      <c r="D135" s="562"/>
      <c r="E135" s="562"/>
      <c r="F135" s="565"/>
      <c r="G135" s="546"/>
      <c r="H135" s="546"/>
      <c r="I135" s="546"/>
      <c r="J135" s="546"/>
      <c r="K135" s="546"/>
      <c r="L135" s="546"/>
      <c r="M135" s="546"/>
      <c r="N135" s="546"/>
      <c r="O135" s="546"/>
      <c r="P135" s="546"/>
      <c r="Q135" s="547"/>
      <c r="R135" s="547"/>
      <c r="S135" s="555"/>
      <c r="Z135" s="558"/>
      <c r="AD135" s="556"/>
    </row>
    <row r="136" spans="1:30" s="557" customFormat="1">
      <c r="A136" s="563">
        <v>6</v>
      </c>
      <c r="B136" s="557" t="s">
        <v>372</v>
      </c>
      <c r="C136" s="509"/>
      <c r="D136" s="562"/>
      <c r="E136" s="562"/>
      <c r="F136" s="565"/>
      <c r="G136" s="546"/>
      <c r="H136" s="546"/>
      <c r="I136" s="546"/>
      <c r="J136" s="546"/>
      <c r="K136" s="546"/>
      <c r="L136" s="546"/>
      <c r="M136" s="546"/>
      <c r="N136" s="546"/>
      <c r="O136" s="546"/>
      <c r="P136" s="546"/>
      <c r="Q136" s="547"/>
      <c r="R136" s="547"/>
      <c r="S136" s="555"/>
      <c r="Z136" s="558"/>
      <c r="AD136" s="556"/>
    </row>
    <row r="137" spans="1:30" s="557" customFormat="1">
      <c r="A137" s="563">
        <v>7</v>
      </c>
      <c r="B137" s="562" t="s">
        <v>373</v>
      </c>
      <c r="C137" s="509"/>
      <c r="D137" s="562"/>
      <c r="E137" s="562"/>
      <c r="F137" s="565"/>
      <c r="G137" s="546"/>
      <c r="H137" s="546"/>
      <c r="I137" s="546"/>
      <c r="J137" s="546"/>
      <c r="K137" s="546"/>
      <c r="L137" s="546"/>
      <c r="M137" s="546"/>
      <c r="N137" s="546"/>
      <c r="O137" s="546"/>
      <c r="P137" s="546"/>
      <c r="Q137" s="547"/>
      <c r="R137" s="547"/>
      <c r="S137" s="555"/>
      <c r="Z137" s="558"/>
      <c r="AD137" s="556"/>
    </row>
    <row r="138" spans="1:30">
      <c r="A138" s="563">
        <v>8</v>
      </c>
      <c r="B138" s="564" t="s">
        <v>374</v>
      </c>
      <c r="C138" s="562"/>
      <c r="D138" s="557"/>
      <c r="E138" s="557"/>
    </row>
    <row r="139" spans="1:30">
      <c r="A139" s="563">
        <v>9</v>
      </c>
      <c r="B139" s="564" t="s">
        <v>375</v>
      </c>
      <c r="C139" s="562"/>
      <c r="D139" s="562"/>
      <c r="E139" s="562"/>
    </row>
    <row r="140" spans="1:30">
      <c r="A140" s="563">
        <v>10</v>
      </c>
      <c r="B140" s="564" t="s">
        <v>376</v>
      </c>
      <c r="C140" s="562"/>
      <c r="D140" s="562"/>
      <c r="E140" s="562"/>
    </row>
    <row r="141" spans="1:30">
      <c r="A141" s="563">
        <v>10</v>
      </c>
      <c r="B141" s="564" t="s">
        <v>377</v>
      </c>
      <c r="C141" s="562"/>
      <c r="D141" s="562"/>
      <c r="E141" s="562"/>
    </row>
    <row r="142" spans="1:30">
      <c r="A142" s="563">
        <v>11</v>
      </c>
      <c r="B142" s="562" t="s">
        <v>378</v>
      </c>
      <c r="C142" s="562"/>
      <c r="D142" s="562"/>
      <c r="E142" s="562"/>
    </row>
    <row r="143" spans="1:30">
      <c r="A143" s="563">
        <v>12</v>
      </c>
      <c r="B143" s="564" t="s">
        <v>379</v>
      </c>
      <c r="C143" s="562"/>
      <c r="D143" s="562"/>
      <c r="E143" s="562"/>
    </row>
  </sheetData>
  <sheetProtection algorithmName="SHA-512" hashValue="GAqqZiFg7MLFgSqkCIxDwWQNdWdkOl8YDgiBGhLJDEu/kX5Jt/jlH5uAPgjx8KFtMIDKbU+w+flX4E0DXfBp0w==" saltValue="p6B49Q+mm+F9THRm8EjTYg==" spinCount="100000" sheet="1" objects="1" scenarios="1"/>
  <autoFilter ref="A14:AL123" xr:uid="{4F39D713-F4DA-4592-885E-DE0CD7C478BC}"/>
  <mergeCells count="50">
    <mergeCell ref="A8:E8"/>
    <mergeCell ref="A1:E1"/>
    <mergeCell ref="G1:Q3"/>
    <mergeCell ref="A2:E2"/>
    <mergeCell ref="A6:E6"/>
    <mergeCell ref="A7:E7"/>
    <mergeCell ref="A9:E9"/>
    <mergeCell ref="A11:A14"/>
    <mergeCell ref="B11:E11"/>
    <mergeCell ref="F11:R11"/>
    <mergeCell ref="B12:B14"/>
    <mergeCell ref="C12:C14"/>
    <mergeCell ref="D12:D14"/>
    <mergeCell ref="E12:E14"/>
    <mergeCell ref="G13:G14"/>
    <mergeCell ref="H13:H14"/>
    <mergeCell ref="I13:N13"/>
    <mergeCell ref="S11:AH11"/>
    <mergeCell ref="AE12:AH12"/>
    <mergeCell ref="AE13:AE14"/>
    <mergeCell ref="AA13:AA14"/>
    <mergeCell ref="AB13:AB14"/>
    <mergeCell ref="AC13:AC14"/>
    <mergeCell ref="AD13:AD14"/>
    <mergeCell ref="AA12:AD12"/>
    <mergeCell ref="Y13:Y14"/>
    <mergeCell ref="Z13:Z14"/>
    <mergeCell ref="T13:T14"/>
    <mergeCell ref="U13:U14"/>
    <mergeCell ref="V13:V14"/>
    <mergeCell ref="W13:W14"/>
    <mergeCell ref="X13:X14"/>
    <mergeCell ref="S12:V12"/>
    <mergeCell ref="AI11:AL12"/>
    <mergeCell ref="AI13:AI14"/>
    <mergeCell ref="AJ13:AJ14"/>
    <mergeCell ref="AK13:AK14"/>
    <mergeCell ref="AL13:AL14"/>
    <mergeCell ref="A126:E126"/>
    <mergeCell ref="A128:E128"/>
    <mergeCell ref="AF13:AF14"/>
    <mergeCell ref="AG13:AG14"/>
    <mergeCell ref="AH13:AH14"/>
    <mergeCell ref="F12:F14"/>
    <mergeCell ref="G12:O12"/>
    <mergeCell ref="P12:P14"/>
    <mergeCell ref="Q12:Q14"/>
    <mergeCell ref="R12:R14"/>
    <mergeCell ref="W12:Z12"/>
    <mergeCell ref="S13:S14"/>
  </mergeCells>
  <phoneticPr fontId="101" type="noConversion"/>
  <dataValidations disablePrompts="1" count="1">
    <dataValidation type="list" allowBlank="1" showInputMessage="1" showErrorMessage="1" sqref="F22:G25 G85:G89 F34:G36 G32 F43:G44 F91:G91 F38 G94 G69 G71 G74 G77 G80:G82 G101:G103 G92 G96:G99 F20 F31:F32 F46:G47 G49:G59 F49:F51 F58:F59 F55" xr:uid="{F3DC90C3-AD93-4FBE-83D6-5C4C6798DCCC}">
      <formula1>INDIRECT(E20)</formula1>
    </dataValidation>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539D-1CE0-4CE2-B4F6-EBD5A8A11073}">
  <dimension ref="A1:CG242"/>
  <sheetViews>
    <sheetView topLeftCell="A124" zoomScale="70" zoomScaleNormal="70" workbookViewId="0">
      <selection activeCell="AI101" sqref="AI101"/>
    </sheetView>
  </sheetViews>
  <sheetFormatPr baseColWidth="10" defaultColWidth="11.453125" defaultRowHeight="12"/>
  <cols>
    <col min="1" max="1" width="6.08984375" style="610" customWidth="1"/>
    <col min="2" max="5" width="6.54296875" style="546" customWidth="1"/>
    <col min="6" max="6" width="45" style="565" customWidth="1"/>
    <col min="7" max="7" width="18.453125" style="546" customWidth="1"/>
    <col min="8" max="8" width="18.08984375" style="546" customWidth="1"/>
    <col min="9" max="14" width="6.08984375" style="546" customWidth="1"/>
    <col min="15" max="15" width="11.453125" style="546" customWidth="1"/>
    <col min="16" max="16" width="13" style="547" customWidth="1"/>
    <col min="17" max="17" width="18.08984375" style="547" customWidth="1"/>
    <col min="18" max="18" width="50.08984375" style="547" customWidth="1"/>
    <col min="19" max="19" width="11.453125" style="656" hidden="1" customWidth="1"/>
    <col min="20" max="20" width="11.453125" style="546" hidden="1" customWidth="1"/>
    <col min="21" max="21" width="13.08984375" style="546" hidden="1" customWidth="1"/>
    <col min="22" max="22" width="41.90625" style="547" hidden="1" customWidth="1"/>
    <col min="23" max="25" width="11.453125" style="546" hidden="1" customWidth="1"/>
    <col min="26" max="26" width="27.08984375" style="546" hidden="1" customWidth="1"/>
    <col min="27" max="27" width="15" style="546" hidden="1" customWidth="1"/>
    <col min="28" max="28" width="11.453125" style="546" hidden="1" customWidth="1"/>
    <col min="29" max="29" width="15" style="546" hidden="1" customWidth="1"/>
    <col min="30" max="30" width="45" style="547" hidden="1" customWidth="1"/>
    <col min="31" max="31" width="11.453125" style="546" customWidth="1"/>
    <col min="32" max="32" width="11.453125" style="546"/>
    <col min="33" max="33" width="14.08984375" style="546" customWidth="1"/>
    <col min="34" max="34" width="32.54296875" style="546" customWidth="1"/>
    <col min="35" max="37" width="11.453125" style="546"/>
    <col min="38" max="38" width="62.453125" style="547" customWidth="1"/>
    <col min="39" max="85" width="11.453125" style="557"/>
    <col min="86" max="16384" width="11.453125" style="509"/>
  </cols>
  <sheetData>
    <row r="1" spans="1:85">
      <c r="A1" s="610" t="s">
        <v>265</v>
      </c>
      <c r="B1" s="610"/>
      <c r="C1" s="610"/>
      <c r="D1" s="610"/>
      <c r="E1" s="610"/>
      <c r="G1" s="610"/>
      <c r="H1" s="610"/>
      <c r="I1" s="610"/>
      <c r="J1" s="610"/>
      <c r="K1" s="610"/>
      <c r="L1" s="610"/>
      <c r="M1" s="610"/>
      <c r="N1" s="610"/>
      <c r="O1" s="610"/>
      <c r="P1" s="610"/>
      <c r="Q1" s="610"/>
    </row>
    <row r="2" spans="1:85" ht="12" customHeight="1">
      <c r="A2" s="853" t="s">
        <v>266</v>
      </c>
      <c r="B2" s="853"/>
      <c r="C2" s="853"/>
      <c r="D2" s="853"/>
      <c r="E2" s="853"/>
      <c r="F2" s="661"/>
      <c r="G2" s="610"/>
      <c r="H2" s="610"/>
      <c r="I2" s="610"/>
      <c r="J2" s="610"/>
      <c r="K2" s="610"/>
      <c r="L2" s="610"/>
      <c r="M2" s="610"/>
      <c r="N2" s="610"/>
      <c r="O2" s="610"/>
      <c r="P2" s="610"/>
      <c r="Q2" s="610"/>
    </row>
    <row r="3" spans="1:85" ht="9.9" customHeight="1">
      <c r="G3" s="610"/>
      <c r="H3" s="610"/>
      <c r="I3" s="610"/>
      <c r="J3" s="610"/>
      <c r="K3" s="610"/>
      <c r="L3" s="610"/>
      <c r="M3" s="610"/>
      <c r="N3" s="610"/>
      <c r="O3" s="610"/>
      <c r="P3" s="610"/>
      <c r="Q3" s="610"/>
    </row>
    <row r="6" spans="1:85">
      <c r="A6" s="854" t="s">
        <v>267</v>
      </c>
      <c r="B6" s="854"/>
      <c r="C6" s="854"/>
      <c r="D6" s="854"/>
      <c r="E6" s="854"/>
      <c r="F6" s="566">
        <v>2024</v>
      </c>
    </row>
    <row r="7" spans="1:85">
      <c r="A7" s="854" t="s">
        <v>268</v>
      </c>
      <c r="B7" s="854"/>
      <c r="C7" s="854"/>
      <c r="D7" s="854"/>
      <c r="E7" s="854"/>
      <c r="F7" s="567"/>
    </row>
    <row r="8" spans="1:85">
      <c r="A8" s="854" t="s">
        <v>269</v>
      </c>
      <c r="B8" s="854"/>
      <c r="C8" s="854"/>
      <c r="D8" s="854"/>
      <c r="E8" s="854"/>
      <c r="F8" s="567" t="s">
        <v>2152</v>
      </c>
    </row>
    <row r="9" spans="1:85">
      <c r="A9" s="854" t="s">
        <v>271</v>
      </c>
      <c r="B9" s="854"/>
      <c r="C9" s="854"/>
      <c r="D9" s="854"/>
      <c r="E9" s="854"/>
      <c r="F9" s="567"/>
    </row>
    <row r="10" spans="1:85" ht="19.5" customHeight="1"/>
    <row r="11" spans="1:85" s="742" customFormat="1" ht="27" customHeight="1">
      <c r="A11" s="822" t="s">
        <v>191</v>
      </c>
      <c r="B11" s="825" t="s">
        <v>2863</v>
      </c>
      <c r="C11" s="826"/>
      <c r="D11" s="826"/>
      <c r="E11" s="827"/>
      <c r="F11" s="828" t="s">
        <v>274</v>
      </c>
      <c r="G11" s="829"/>
      <c r="H11" s="829"/>
      <c r="I11" s="829"/>
      <c r="J11" s="829"/>
      <c r="K11" s="829"/>
      <c r="L11" s="829"/>
      <c r="M11" s="829"/>
      <c r="N11" s="829"/>
      <c r="O11" s="829"/>
      <c r="P11" s="829"/>
      <c r="Q11" s="829"/>
      <c r="R11" s="830"/>
      <c r="S11" s="843" t="s">
        <v>275</v>
      </c>
      <c r="T11" s="844"/>
      <c r="U11" s="844"/>
      <c r="V11" s="844"/>
      <c r="W11" s="844"/>
      <c r="X11" s="844"/>
      <c r="Y11" s="844"/>
      <c r="Z11" s="844"/>
      <c r="AA11" s="844"/>
      <c r="AB11" s="844"/>
      <c r="AC11" s="844"/>
      <c r="AD11" s="844"/>
      <c r="AE11" s="844"/>
      <c r="AF11" s="844"/>
      <c r="AG11" s="844"/>
      <c r="AH11" s="845"/>
      <c r="AI11" s="836" t="s">
        <v>276</v>
      </c>
      <c r="AJ11" s="837"/>
      <c r="AK11" s="837"/>
      <c r="AL11" s="1083"/>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c r="BZ11" s="559"/>
      <c r="CA11" s="559"/>
      <c r="CB11" s="559"/>
      <c r="CC11" s="559"/>
      <c r="CD11" s="559"/>
      <c r="CE11" s="559"/>
      <c r="CF11" s="559"/>
      <c r="CG11" s="559"/>
    </row>
    <row r="12" spans="1:85" s="742" customFormat="1" ht="19.5" customHeight="1">
      <c r="A12" s="823"/>
      <c r="B12" s="831" t="s">
        <v>2864</v>
      </c>
      <c r="C12" s="831" t="s">
        <v>2865</v>
      </c>
      <c r="D12" s="831" t="s">
        <v>2866</v>
      </c>
      <c r="E12" s="831" t="s">
        <v>2867</v>
      </c>
      <c r="F12" s="571" t="s">
        <v>2163</v>
      </c>
      <c r="G12" s="819" t="s">
        <v>282</v>
      </c>
      <c r="H12" s="820"/>
      <c r="I12" s="820"/>
      <c r="J12" s="820"/>
      <c r="K12" s="820"/>
      <c r="L12" s="820"/>
      <c r="M12" s="820"/>
      <c r="N12" s="820"/>
      <c r="O12" s="821"/>
      <c r="P12" s="840" t="s">
        <v>283</v>
      </c>
      <c r="Q12" s="571" t="s">
        <v>2868</v>
      </c>
      <c r="R12" s="571" t="s">
        <v>2869</v>
      </c>
      <c r="S12" s="833" t="s">
        <v>286</v>
      </c>
      <c r="T12" s="834"/>
      <c r="U12" s="834"/>
      <c r="V12" s="835"/>
      <c r="W12" s="833" t="s">
        <v>287</v>
      </c>
      <c r="X12" s="834"/>
      <c r="Y12" s="834"/>
      <c r="Z12" s="835"/>
      <c r="AA12" s="833" t="s">
        <v>288</v>
      </c>
      <c r="AB12" s="834"/>
      <c r="AC12" s="834"/>
      <c r="AD12" s="835"/>
      <c r="AE12" s="833" t="s">
        <v>289</v>
      </c>
      <c r="AF12" s="834"/>
      <c r="AG12" s="834"/>
      <c r="AH12" s="835"/>
      <c r="AI12" s="838"/>
      <c r="AJ12" s="839"/>
      <c r="AK12" s="839"/>
      <c r="AL12" s="1084"/>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c r="CB12" s="559"/>
      <c r="CC12" s="559"/>
      <c r="CD12" s="559"/>
      <c r="CE12" s="559"/>
      <c r="CF12" s="559"/>
      <c r="CG12" s="559"/>
    </row>
    <row r="13" spans="1:85" s="742" customFormat="1" ht="26.4" customHeight="1">
      <c r="A13" s="823"/>
      <c r="B13" s="831"/>
      <c r="C13" s="831"/>
      <c r="D13" s="831"/>
      <c r="E13" s="831"/>
      <c r="F13" s="571"/>
      <c r="G13" s="855" t="s">
        <v>2870</v>
      </c>
      <c r="H13" s="549" t="s">
        <v>2871</v>
      </c>
      <c r="I13" s="825" t="s">
        <v>2872</v>
      </c>
      <c r="J13" s="826"/>
      <c r="K13" s="826"/>
      <c r="L13" s="826"/>
      <c r="M13" s="826"/>
      <c r="N13" s="827"/>
      <c r="O13" s="570" t="s">
        <v>293</v>
      </c>
      <c r="P13" s="840"/>
      <c r="Q13" s="571"/>
      <c r="R13" s="571"/>
      <c r="S13" s="851" t="s">
        <v>294</v>
      </c>
      <c r="T13" s="570" t="s">
        <v>295</v>
      </c>
      <c r="U13" s="570" t="s">
        <v>296</v>
      </c>
      <c r="V13" s="570" t="s">
        <v>297</v>
      </c>
      <c r="W13" s="570" t="s">
        <v>294</v>
      </c>
      <c r="X13" s="570" t="s">
        <v>295</v>
      </c>
      <c r="Y13" s="570" t="s">
        <v>296</v>
      </c>
      <c r="Z13" s="570" t="s">
        <v>297</v>
      </c>
      <c r="AA13" s="570" t="s">
        <v>294</v>
      </c>
      <c r="AB13" s="570" t="s">
        <v>295</v>
      </c>
      <c r="AC13" s="570" t="s">
        <v>296</v>
      </c>
      <c r="AD13" s="570" t="s">
        <v>297</v>
      </c>
      <c r="AE13" s="570" t="s">
        <v>294</v>
      </c>
      <c r="AF13" s="570" t="s">
        <v>295</v>
      </c>
      <c r="AG13" s="570" t="s">
        <v>296</v>
      </c>
      <c r="AH13" s="570" t="s">
        <v>297</v>
      </c>
      <c r="AI13" s="818" t="s">
        <v>298</v>
      </c>
      <c r="AJ13" s="841" t="s">
        <v>299</v>
      </c>
      <c r="AK13" s="841" t="s">
        <v>300</v>
      </c>
      <c r="AL13" s="841" t="s">
        <v>297</v>
      </c>
      <c r="AM13" s="559"/>
      <c r="AN13" s="559"/>
      <c r="AO13" s="559"/>
      <c r="AP13" s="559"/>
      <c r="AQ13" s="559"/>
      <c r="AR13" s="559"/>
      <c r="AS13" s="559"/>
      <c r="AT13" s="559"/>
      <c r="AU13" s="559"/>
      <c r="AV13" s="559"/>
      <c r="AW13" s="559"/>
      <c r="AX13" s="559"/>
      <c r="AY13" s="559"/>
      <c r="AZ13" s="559"/>
      <c r="BA13" s="559"/>
      <c r="BB13" s="559"/>
      <c r="BC13" s="559"/>
      <c r="BD13" s="559"/>
      <c r="BE13" s="559"/>
      <c r="BF13" s="559"/>
      <c r="BG13" s="559"/>
      <c r="BH13" s="559"/>
      <c r="BI13" s="559"/>
      <c r="BJ13" s="559"/>
      <c r="BK13" s="559"/>
      <c r="BL13" s="559"/>
      <c r="BM13" s="559"/>
      <c r="BN13" s="559"/>
      <c r="BO13" s="559"/>
      <c r="BP13" s="559"/>
      <c r="BQ13" s="559"/>
      <c r="BR13" s="559"/>
      <c r="BS13" s="559"/>
      <c r="BT13" s="559"/>
      <c r="BU13" s="559"/>
      <c r="BV13" s="559"/>
      <c r="BW13" s="559"/>
      <c r="BX13" s="559"/>
      <c r="BY13" s="559"/>
      <c r="BZ13" s="559"/>
      <c r="CA13" s="559"/>
      <c r="CB13" s="559"/>
      <c r="CC13" s="559"/>
      <c r="CD13" s="559"/>
      <c r="CE13" s="559"/>
      <c r="CF13" s="559"/>
      <c r="CG13" s="559"/>
    </row>
    <row r="14" spans="1:85" s="742" customFormat="1" ht="19.5" customHeight="1">
      <c r="A14" s="824"/>
      <c r="B14" s="831"/>
      <c r="C14" s="831"/>
      <c r="D14" s="831"/>
      <c r="E14" s="831"/>
      <c r="F14" s="832"/>
      <c r="G14" s="832"/>
      <c r="H14" s="832"/>
      <c r="I14" s="550">
        <v>1</v>
      </c>
      <c r="J14" s="550">
        <v>2</v>
      </c>
      <c r="K14" s="550" t="s">
        <v>301</v>
      </c>
      <c r="L14" s="550">
        <v>3</v>
      </c>
      <c r="M14" s="550">
        <v>4</v>
      </c>
      <c r="N14" s="662" t="s">
        <v>302</v>
      </c>
      <c r="O14" s="662" t="s">
        <v>303</v>
      </c>
      <c r="P14" s="871"/>
      <c r="Q14" s="832"/>
      <c r="R14" s="832"/>
      <c r="S14" s="852"/>
      <c r="T14" s="818"/>
      <c r="U14" s="818"/>
      <c r="V14" s="818"/>
      <c r="W14" s="818"/>
      <c r="X14" s="818"/>
      <c r="Y14" s="818"/>
      <c r="Z14" s="818"/>
      <c r="AA14" s="818"/>
      <c r="AB14" s="818"/>
      <c r="AC14" s="818"/>
      <c r="AD14" s="818"/>
      <c r="AE14" s="818"/>
      <c r="AF14" s="818"/>
      <c r="AG14" s="818"/>
      <c r="AH14" s="818"/>
      <c r="AI14" s="840"/>
      <c r="AJ14" s="842"/>
      <c r="AK14" s="842"/>
      <c r="AL14" s="1085"/>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59"/>
      <c r="BW14" s="559"/>
      <c r="BX14" s="559"/>
      <c r="BY14" s="559"/>
      <c r="BZ14" s="559"/>
      <c r="CA14" s="559"/>
      <c r="CB14" s="559"/>
      <c r="CC14" s="559"/>
      <c r="CD14" s="559"/>
      <c r="CE14" s="559"/>
      <c r="CF14" s="559"/>
      <c r="CG14" s="559"/>
    </row>
    <row r="15" spans="1:85" s="634" customFormat="1" ht="67.5" customHeight="1" thickBot="1">
      <c r="A15" s="1024">
        <v>1</v>
      </c>
      <c r="B15" s="267">
        <v>12</v>
      </c>
      <c r="C15" s="267">
        <v>0</v>
      </c>
      <c r="D15" s="267">
        <v>0</v>
      </c>
      <c r="E15" s="267" t="s">
        <v>224</v>
      </c>
      <c r="F15" s="772" t="s">
        <v>34</v>
      </c>
      <c r="G15" s="767" t="s">
        <v>175</v>
      </c>
      <c r="H15" s="767" t="s">
        <v>200</v>
      </c>
      <c r="I15" s="629">
        <v>0</v>
      </c>
      <c r="J15" s="629">
        <v>0</v>
      </c>
      <c r="K15" s="630">
        <f t="shared" ref="K15:K78" si="0">I15+J15</f>
        <v>0</v>
      </c>
      <c r="L15" s="629">
        <v>0</v>
      </c>
      <c r="M15" s="772">
        <v>607</v>
      </c>
      <c r="N15" s="1025">
        <f>SUM(L15:M15)</f>
        <v>607</v>
      </c>
      <c r="O15" s="630">
        <f>K15+N15</f>
        <v>607</v>
      </c>
      <c r="P15" s="1026"/>
      <c r="Q15" s="1027" t="s">
        <v>2873</v>
      </c>
      <c r="R15" s="1027" t="s">
        <v>2874</v>
      </c>
      <c r="S15" s="631">
        <v>20</v>
      </c>
      <c r="T15" s="554" t="str">
        <f t="shared" ref="T15:T16" si="1">IF(S15="","No hay ejecución",IF(AND(I15=0),"No hay Programación", S15/I15))</f>
        <v>No hay Programación</v>
      </c>
      <c r="U15" s="764" t="str">
        <f t="shared" ref="U15:U78" si="2">IF(T15="No hay ejecución","NA",IF(T15&gt;=90%,"De acuerdo con lo programado",IF(T15&gt;=50%,"Atraso Leve",IF(T15&lt;=49.99%,"En riesgo en cumplimiento"))))</f>
        <v>De acuerdo con lo programado</v>
      </c>
      <c r="V15" s="1028"/>
      <c r="W15" s="553">
        <v>126</v>
      </c>
      <c r="X15" s="554" t="str">
        <f t="shared" ref="X15:X16" si="3">IF(W15="","No hay ejecución",IF(AND(J15=0),"No hay Programación", W15/J15))</f>
        <v>No hay Programación</v>
      </c>
      <c r="Y15" s="764" t="str">
        <f t="shared" ref="Y15:Y78" si="4">IF(X15="No hay ejecución","NA",IF(X15&gt;=90%,"De acuerdo con lo programado",IF(X15&gt;=50%,"Atraso Leve",IF(X15&lt;=49.99%,"En riesgo en cumplimiento"))))</f>
        <v>De acuerdo con lo programado</v>
      </c>
      <c r="Z15" s="764"/>
      <c r="AA15" s="872">
        <v>103</v>
      </c>
      <c r="AB15" s="554" t="str">
        <f t="shared" ref="AB15:AB16" si="5">IF(AA15="","No hay ejecución",IF(AND(L15=0),"No hay Programación", AA15/L15))</f>
        <v>No hay Programación</v>
      </c>
      <c r="AC15" s="764" t="str">
        <f t="shared" ref="AC15:AC78" si="6">IF(AB15="No hay ejecución","NA",IF(AB15&gt;=90%,"De acuerdo con lo programado",IF(AB15&gt;=50%,"Atraso Leve",IF(AB15&lt;=49.99%,"En riesgo en cumplimiento"))))</f>
        <v>De acuerdo con lo programado</v>
      </c>
      <c r="AD15" s="771" t="s">
        <v>1927</v>
      </c>
      <c r="AE15" s="1017">
        <v>271</v>
      </c>
      <c r="AF15" s="554">
        <f t="shared" ref="AF15:AF16" si="7">IF(AE15="","No hay ejecución",IF(AND(M15=0),"No hay Programación", AE15/M15))</f>
        <v>0.44645799011532128</v>
      </c>
      <c r="AG15" s="764" t="str">
        <f t="shared" ref="AG15:AG78" si="8">IF(AF15="No hay ejecución","NA",IF(AF15&gt;=90%,"De acuerdo con lo programado",IF(AF15&gt;=50%,"Atraso Leve",IF(AF15&lt;=49.99%,"En riesgo en cumplimiento"))))</f>
        <v>En riesgo en cumplimiento</v>
      </c>
      <c r="AH15" s="1139" t="s">
        <v>1927</v>
      </c>
      <c r="AI15" s="632">
        <f t="shared" ref="AI15:AI16" si="9">AE15+AA15+W15+S15</f>
        <v>520</v>
      </c>
      <c r="AJ15" s="554">
        <f t="shared" ref="AJ15:AJ16" si="10">IF(AI15="","No hay ejecución",IF(AND(O15=0),"No hay Programación", AI15/O15))</f>
        <v>0.85667215815485998</v>
      </c>
      <c r="AK15" s="764" t="str">
        <f t="shared" ref="AK15:AK78" si="11">IF(AJ15="No hay ejecución","NA",IF(AJ15&gt;=90%,"De acuerdo con lo programado",IF(AJ15&gt;=50%,"Atraso Leve",IF(AJ15&lt;=49.99%,"En riesgo en cumplimiento"))))</f>
        <v>Atraso Leve</v>
      </c>
      <c r="AL15" s="1139" t="s">
        <v>1927</v>
      </c>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3"/>
      <c r="BQ15" s="633"/>
      <c r="BR15" s="633"/>
      <c r="BS15" s="633"/>
      <c r="BT15" s="633"/>
      <c r="BU15" s="633"/>
      <c r="BV15" s="633"/>
      <c r="BW15" s="633"/>
      <c r="BX15" s="633"/>
      <c r="BY15" s="633"/>
      <c r="BZ15" s="633"/>
      <c r="CA15" s="633"/>
      <c r="CB15" s="633"/>
      <c r="CC15" s="633"/>
      <c r="CD15" s="633"/>
      <c r="CE15" s="633"/>
      <c r="CF15" s="633"/>
      <c r="CG15" s="633"/>
    </row>
    <row r="16" spans="1:85" s="634" customFormat="1" ht="67.5" customHeight="1" thickTop="1" thickBot="1">
      <c r="A16" s="1024">
        <f>A15+1</f>
        <v>2</v>
      </c>
      <c r="B16" s="267">
        <v>12</v>
      </c>
      <c r="C16" s="267">
        <v>0</v>
      </c>
      <c r="D16" s="267">
        <v>0</v>
      </c>
      <c r="E16" s="267" t="s">
        <v>225</v>
      </c>
      <c r="F16" s="772" t="s">
        <v>226</v>
      </c>
      <c r="G16" s="767" t="s">
        <v>175</v>
      </c>
      <c r="H16" s="767" t="s">
        <v>200</v>
      </c>
      <c r="I16" s="629">
        <v>0</v>
      </c>
      <c r="J16" s="629">
        <v>0</v>
      </c>
      <c r="K16" s="630">
        <f t="shared" si="0"/>
        <v>0</v>
      </c>
      <c r="L16" s="629">
        <v>0</v>
      </c>
      <c r="M16" s="772">
        <v>40</v>
      </c>
      <c r="N16" s="1025">
        <f t="shared" ref="N16:N79" si="12">SUM(L16:M16)</f>
        <v>40</v>
      </c>
      <c r="O16" s="630">
        <f t="shared" ref="O16:O79" si="13">K16+N16</f>
        <v>40</v>
      </c>
      <c r="P16" s="1026"/>
      <c r="Q16" s="1027" t="s">
        <v>2873</v>
      </c>
      <c r="R16" s="1029" t="s">
        <v>2875</v>
      </c>
      <c r="S16" s="631">
        <v>4</v>
      </c>
      <c r="T16" s="554" t="str">
        <f t="shared" si="1"/>
        <v>No hay Programación</v>
      </c>
      <c r="U16" s="764" t="str">
        <f t="shared" si="2"/>
        <v>De acuerdo con lo programado</v>
      </c>
      <c r="V16" s="1028"/>
      <c r="W16" s="553">
        <v>2</v>
      </c>
      <c r="X16" s="554" t="str">
        <f t="shared" si="3"/>
        <v>No hay Programación</v>
      </c>
      <c r="Y16" s="764" t="str">
        <f t="shared" si="4"/>
        <v>De acuerdo con lo programado</v>
      </c>
      <c r="Z16" s="764"/>
      <c r="AA16" s="872">
        <v>11</v>
      </c>
      <c r="AB16" s="554" t="str">
        <f t="shared" si="5"/>
        <v>No hay Programación</v>
      </c>
      <c r="AC16" s="764" t="str">
        <f t="shared" si="6"/>
        <v>De acuerdo con lo programado</v>
      </c>
      <c r="AD16" s="771" t="s">
        <v>1927</v>
      </c>
      <c r="AE16" s="1017">
        <v>23</v>
      </c>
      <c r="AF16" s="554">
        <f t="shared" si="7"/>
        <v>0.57499999999999996</v>
      </c>
      <c r="AG16" s="764" t="str">
        <f t="shared" si="8"/>
        <v>Atraso Leve</v>
      </c>
      <c r="AH16" s="1139" t="s">
        <v>1927</v>
      </c>
      <c r="AI16" s="632">
        <f t="shared" si="9"/>
        <v>40</v>
      </c>
      <c r="AJ16" s="554">
        <f t="shared" si="10"/>
        <v>1</v>
      </c>
      <c r="AK16" s="764" t="str">
        <f t="shared" si="11"/>
        <v>De acuerdo con lo programado</v>
      </c>
      <c r="AL16" s="1139" t="s">
        <v>1927</v>
      </c>
      <c r="AM16" s="633"/>
      <c r="AN16" s="633"/>
      <c r="AO16" s="633"/>
      <c r="AP16" s="633"/>
      <c r="AQ16" s="633"/>
      <c r="AR16" s="633"/>
      <c r="AS16" s="633"/>
      <c r="AT16" s="633"/>
      <c r="AU16" s="633"/>
      <c r="AV16" s="633"/>
      <c r="AW16" s="633"/>
      <c r="AX16" s="633"/>
      <c r="AY16" s="633"/>
      <c r="AZ16" s="633"/>
      <c r="BA16" s="633"/>
      <c r="BB16" s="633"/>
      <c r="BC16" s="633"/>
      <c r="BD16" s="633"/>
      <c r="BE16" s="633"/>
      <c r="BF16" s="633"/>
      <c r="BG16" s="633"/>
      <c r="BH16" s="633"/>
      <c r="BI16" s="633"/>
      <c r="BJ16" s="633"/>
      <c r="BK16" s="633"/>
      <c r="BL16" s="633"/>
      <c r="BM16" s="633"/>
      <c r="BN16" s="633"/>
      <c r="BO16" s="633"/>
      <c r="BP16" s="633"/>
      <c r="BQ16" s="633"/>
      <c r="BR16" s="633"/>
      <c r="BS16" s="633"/>
      <c r="BT16" s="633"/>
      <c r="BU16" s="633"/>
      <c r="BV16" s="633"/>
      <c r="BW16" s="633"/>
      <c r="BX16" s="633"/>
      <c r="BY16" s="633"/>
      <c r="BZ16" s="633"/>
      <c r="CA16" s="633"/>
      <c r="CB16" s="633"/>
      <c r="CC16" s="633"/>
      <c r="CD16" s="633"/>
      <c r="CE16" s="633"/>
      <c r="CF16" s="633"/>
      <c r="CG16" s="633"/>
    </row>
    <row r="17" spans="1:85" s="610" customFormat="1" ht="67.5" customHeight="1" thickTop="1" thickBot="1">
      <c r="A17" s="1024">
        <f t="shared" ref="A17:A80" si="14">A16+1</f>
        <v>3</v>
      </c>
      <c r="B17" s="267">
        <v>12</v>
      </c>
      <c r="C17" s="267">
        <v>0</v>
      </c>
      <c r="D17" s="267">
        <v>0</v>
      </c>
      <c r="E17" s="267" t="s">
        <v>225</v>
      </c>
      <c r="F17" s="663" t="s">
        <v>2376</v>
      </c>
      <c r="G17" s="766" t="s">
        <v>175</v>
      </c>
      <c r="H17" s="766" t="s">
        <v>200</v>
      </c>
      <c r="I17" s="552">
        <v>43</v>
      </c>
      <c r="J17" s="552">
        <v>0</v>
      </c>
      <c r="K17" s="630">
        <f t="shared" si="0"/>
        <v>43</v>
      </c>
      <c r="L17" s="552">
        <v>0</v>
      </c>
      <c r="M17" s="552">
        <v>0</v>
      </c>
      <c r="N17" s="1030">
        <f t="shared" si="12"/>
        <v>0</v>
      </c>
      <c r="O17" s="630">
        <f t="shared" si="13"/>
        <v>43</v>
      </c>
      <c r="P17" s="664"/>
      <c r="Q17" s="764" t="s">
        <v>2873</v>
      </c>
      <c r="R17" s="1031"/>
      <c r="S17" s="636">
        <v>38</v>
      </c>
      <c r="T17" s="551">
        <f>IF(S17="","No hay ejecución",IF(AND(I17=0),"No hay Programación", S17/I17))</f>
        <v>0.88372093023255816</v>
      </c>
      <c r="U17" s="764" t="str">
        <f t="shared" si="2"/>
        <v>Atraso Leve</v>
      </c>
      <c r="V17" s="771"/>
      <c r="W17" s="553">
        <v>0</v>
      </c>
      <c r="X17" s="551" t="str">
        <f t="shared" ref="X17:X81" si="15">IF(W17="","No hay ejecución",IF(AND(J17=0),"No hay Programación", W17/J17))</f>
        <v>No hay Programación</v>
      </c>
      <c r="Y17" s="764" t="str">
        <f t="shared" si="4"/>
        <v>De acuerdo con lo programado</v>
      </c>
      <c r="Z17" s="764"/>
      <c r="AA17" s="872">
        <v>1</v>
      </c>
      <c r="AB17" s="551" t="str">
        <f t="shared" ref="AB17:AB81" si="16">IF(AA17="","No hay ejecución",IF(AND(L17=0),"No hay Programación", AA17/L17))</f>
        <v>No hay Programación</v>
      </c>
      <c r="AC17" s="764" t="str">
        <f t="shared" si="6"/>
        <v>De acuerdo con lo programado</v>
      </c>
      <c r="AD17" s="771" t="s">
        <v>1927</v>
      </c>
      <c r="AE17" s="1017">
        <v>0</v>
      </c>
      <c r="AF17" s="551" t="str">
        <f t="shared" ref="AF17:AF81" si="17">IF(AE17="","No hay ejecución",IF(AND(M17=0),"No hay Programación", AE17/M17))</f>
        <v>No hay Programación</v>
      </c>
      <c r="AG17" s="764" t="str">
        <f t="shared" si="8"/>
        <v>De acuerdo con lo programado</v>
      </c>
      <c r="AH17" s="1139" t="s">
        <v>1927</v>
      </c>
      <c r="AI17" s="625">
        <f t="shared" ref="AI17" si="18">AE17+AA17+W17+S17</f>
        <v>39</v>
      </c>
      <c r="AJ17" s="554">
        <f t="shared" ref="AJ17" si="19">IF(AI17="","No hay ejecución",IF(AND(O17=0),"No hay Programación", AI17/O17))</f>
        <v>0.90697674418604646</v>
      </c>
      <c r="AK17" s="764" t="str">
        <f t="shared" si="11"/>
        <v>De acuerdo con lo programado</v>
      </c>
      <c r="AL17" s="1139" t="s">
        <v>1927</v>
      </c>
      <c r="AM17" s="637"/>
      <c r="AN17" s="637"/>
      <c r="AO17" s="637"/>
      <c r="AP17" s="637"/>
      <c r="AQ17" s="637"/>
      <c r="AR17" s="637"/>
      <c r="AS17" s="637"/>
      <c r="AT17" s="637"/>
      <c r="AU17" s="637"/>
      <c r="AV17" s="637"/>
      <c r="AW17" s="637"/>
      <c r="AX17" s="637"/>
      <c r="AY17" s="637"/>
      <c r="AZ17" s="637"/>
      <c r="BA17" s="637"/>
      <c r="BB17" s="637"/>
      <c r="BC17" s="637"/>
      <c r="BD17" s="637"/>
      <c r="BE17" s="637"/>
      <c r="BF17" s="637"/>
      <c r="BG17" s="637"/>
      <c r="BH17" s="637"/>
      <c r="BI17" s="637"/>
      <c r="BJ17" s="637"/>
      <c r="BK17" s="637"/>
      <c r="BL17" s="637"/>
      <c r="BM17" s="637"/>
      <c r="BN17" s="637"/>
      <c r="BO17" s="637"/>
      <c r="BP17" s="637"/>
      <c r="BQ17" s="637"/>
      <c r="BR17" s="637"/>
      <c r="BS17" s="637"/>
      <c r="BT17" s="637"/>
      <c r="BU17" s="637"/>
      <c r="BV17" s="637"/>
      <c r="BW17" s="637"/>
      <c r="BX17" s="637"/>
      <c r="BY17" s="637"/>
      <c r="BZ17" s="637"/>
      <c r="CA17" s="637"/>
      <c r="CB17" s="637"/>
      <c r="CC17" s="637"/>
      <c r="CD17" s="637"/>
      <c r="CE17" s="637"/>
      <c r="CF17" s="637"/>
      <c r="CG17" s="637"/>
    </row>
    <row r="18" spans="1:85" s="610" customFormat="1" ht="67.5" customHeight="1" thickTop="1" thickBot="1">
      <c r="A18" s="1024">
        <f t="shared" si="14"/>
        <v>4</v>
      </c>
      <c r="B18" s="267">
        <v>12</v>
      </c>
      <c r="C18" s="267">
        <v>0</v>
      </c>
      <c r="D18" s="267">
        <v>0</v>
      </c>
      <c r="E18" s="267" t="s">
        <v>225</v>
      </c>
      <c r="F18" s="663" t="s">
        <v>2379</v>
      </c>
      <c r="G18" s="766" t="s">
        <v>164</v>
      </c>
      <c r="H18" s="766" t="s">
        <v>200</v>
      </c>
      <c r="I18" s="552">
        <v>43</v>
      </c>
      <c r="J18" s="552">
        <v>0</v>
      </c>
      <c r="K18" s="630">
        <f t="shared" si="0"/>
        <v>43</v>
      </c>
      <c r="L18" s="552">
        <v>0</v>
      </c>
      <c r="M18" s="552">
        <v>0</v>
      </c>
      <c r="N18" s="1030">
        <f t="shared" si="12"/>
        <v>0</v>
      </c>
      <c r="O18" s="630">
        <f t="shared" si="13"/>
        <v>43</v>
      </c>
      <c r="P18" s="664"/>
      <c r="Q18" s="764" t="s">
        <v>2873</v>
      </c>
      <c r="R18" s="1031"/>
      <c r="S18" s="636">
        <v>33</v>
      </c>
      <c r="T18" s="551">
        <f t="shared" ref="T18:T89" si="20">IF(S18="","No hay ejecución",IF(AND(I18=0),"No hay Programación", S18/I18))</f>
        <v>0.76744186046511631</v>
      </c>
      <c r="U18" s="764" t="str">
        <f t="shared" si="2"/>
        <v>Atraso Leve</v>
      </c>
      <c r="V18" s="771"/>
      <c r="W18" s="553">
        <v>5</v>
      </c>
      <c r="X18" s="551" t="str">
        <f t="shared" si="15"/>
        <v>No hay Programación</v>
      </c>
      <c r="Y18" s="764" t="str">
        <f t="shared" si="4"/>
        <v>De acuerdo con lo programado</v>
      </c>
      <c r="Z18" s="764"/>
      <c r="AA18" s="872">
        <v>2</v>
      </c>
      <c r="AB18" s="551" t="str">
        <f t="shared" si="16"/>
        <v>No hay Programación</v>
      </c>
      <c r="AC18" s="764" t="str">
        <f t="shared" si="6"/>
        <v>De acuerdo con lo programado</v>
      </c>
      <c r="AD18" s="771" t="s">
        <v>1927</v>
      </c>
      <c r="AE18" s="1017">
        <v>0</v>
      </c>
      <c r="AF18" s="551" t="str">
        <f t="shared" si="17"/>
        <v>No hay Programación</v>
      </c>
      <c r="AG18" s="764" t="str">
        <f t="shared" si="8"/>
        <v>De acuerdo con lo programado</v>
      </c>
      <c r="AH18" s="1139" t="s">
        <v>1927</v>
      </c>
      <c r="AI18" s="625">
        <f t="shared" ref="AI18:AI89" si="21">AE18+AA18+W18+S18</f>
        <v>40</v>
      </c>
      <c r="AJ18" s="554">
        <f t="shared" ref="AJ18:AJ89" si="22">IF(AI18="","No hay ejecución",IF(AND(O18=0),"No hay Programación", AI18/O18))</f>
        <v>0.93023255813953487</v>
      </c>
      <c r="AK18" s="764" t="str">
        <f t="shared" si="11"/>
        <v>De acuerdo con lo programado</v>
      </c>
      <c r="AL18" s="1139" t="s">
        <v>1927</v>
      </c>
      <c r="AM18" s="637"/>
      <c r="AN18" s="637"/>
      <c r="AO18" s="637"/>
      <c r="AP18" s="637"/>
      <c r="AQ18" s="637"/>
      <c r="AR18" s="637"/>
      <c r="AS18" s="637"/>
      <c r="AT18" s="637"/>
      <c r="AU18" s="637"/>
      <c r="AV18" s="637"/>
      <c r="AW18" s="637"/>
      <c r="AX18" s="637"/>
      <c r="AY18" s="637"/>
      <c r="AZ18" s="637"/>
      <c r="BA18" s="637"/>
      <c r="BB18" s="637"/>
      <c r="BC18" s="637"/>
      <c r="BD18" s="637"/>
      <c r="BE18" s="637"/>
      <c r="BF18" s="637"/>
      <c r="BG18" s="637"/>
      <c r="BH18" s="637"/>
      <c r="BI18" s="637"/>
      <c r="BJ18" s="637"/>
      <c r="BK18" s="637"/>
      <c r="BL18" s="637"/>
      <c r="BM18" s="637"/>
      <c r="BN18" s="637"/>
      <c r="BO18" s="637"/>
      <c r="BP18" s="637"/>
      <c r="BQ18" s="637"/>
      <c r="BR18" s="637"/>
      <c r="BS18" s="637"/>
      <c r="BT18" s="637"/>
      <c r="BU18" s="637"/>
      <c r="BV18" s="637"/>
      <c r="BW18" s="637"/>
      <c r="BX18" s="637"/>
      <c r="BY18" s="637"/>
      <c r="BZ18" s="637"/>
      <c r="CA18" s="637"/>
      <c r="CB18" s="637"/>
      <c r="CC18" s="637"/>
      <c r="CD18" s="637"/>
      <c r="CE18" s="637"/>
      <c r="CF18" s="637"/>
      <c r="CG18" s="637"/>
    </row>
    <row r="19" spans="1:85" s="610" customFormat="1" ht="67.5" customHeight="1" thickTop="1" thickBot="1">
      <c r="A19" s="1024">
        <f t="shared" si="14"/>
        <v>5</v>
      </c>
      <c r="B19" s="267">
        <v>12</v>
      </c>
      <c r="C19" s="267">
        <v>0</v>
      </c>
      <c r="D19" s="267">
        <v>0</v>
      </c>
      <c r="E19" s="267" t="s">
        <v>225</v>
      </c>
      <c r="F19" s="663" t="s">
        <v>2379</v>
      </c>
      <c r="G19" s="766" t="s">
        <v>144</v>
      </c>
      <c r="H19" s="766" t="s">
        <v>215</v>
      </c>
      <c r="I19" s="552">
        <v>43</v>
      </c>
      <c r="J19" s="552">
        <v>0</v>
      </c>
      <c r="K19" s="630">
        <f t="shared" si="0"/>
        <v>43</v>
      </c>
      <c r="L19" s="552">
        <v>0</v>
      </c>
      <c r="M19" s="552">
        <v>0</v>
      </c>
      <c r="N19" s="1030">
        <f t="shared" si="12"/>
        <v>0</v>
      </c>
      <c r="O19" s="630">
        <f t="shared" si="13"/>
        <v>43</v>
      </c>
      <c r="P19" s="664"/>
      <c r="Q19" s="764" t="s">
        <v>2873</v>
      </c>
      <c r="R19" s="1032"/>
      <c r="S19" s="636">
        <v>33</v>
      </c>
      <c r="T19" s="551">
        <f t="shared" si="20"/>
        <v>0.76744186046511631</v>
      </c>
      <c r="U19" s="764" t="str">
        <f t="shared" si="2"/>
        <v>Atraso Leve</v>
      </c>
      <c r="V19" s="1033"/>
      <c r="W19" s="553">
        <v>5</v>
      </c>
      <c r="X19" s="551" t="str">
        <f t="shared" si="15"/>
        <v>No hay Programación</v>
      </c>
      <c r="Y19" s="764" t="str">
        <f t="shared" si="4"/>
        <v>De acuerdo con lo programado</v>
      </c>
      <c r="Z19" s="764"/>
      <c r="AA19" s="872">
        <v>2</v>
      </c>
      <c r="AB19" s="551" t="str">
        <f t="shared" si="16"/>
        <v>No hay Programación</v>
      </c>
      <c r="AC19" s="764" t="str">
        <f t="shared" si="6"/>
        <v>De acuerdo con lo programado</v>
      </c>
      <c r="AD19" s="771" t="s">
        <v>1927</v>
      </c>
      <c r="AE19" s="1017">
        <v>0</v>
      </c>
      <c r="AF19" s="551" t="str">
        <f t="shared" si="17"/>
        <v>No hay Programación</v>
      </c>
      <c r="AG19" s="764" t="str">
        <f t="shared" si="8"/>
        <v>De acuerdo con lo programado</v>
      </c>
      <c r="AH19" s="1139" t="s">
        <v>1927</v>
      </c>
      <c r="AI19" s="625">
        <f t="shared" si="21"/>
        <v>40</v>
      </c>
      <c r="AJ19" s="554">
        <f t="shared" si="22"/>
        <v>0.93023255813953487</v>
      </c>
      <c r="AK19" s="764" t="str">
        <f t="shared" si="11"/>
        <v>De acuerdo con lo programado</v>
      </c>
      <c r="AL19" s="1139" t="s">
        <v>1927</v>
      </c>
      <c r="AM19" s="637"/>
      <c r="AN19" s="637"/>
      <c r="AO19" s="637"/>
      <c r="AP19" s="637"/>
      <c r="AQ19" s="637"/>
      <c r="AR19" s="637"/>
      <c r="AS19" s="637"/>
      <c r="AT19" s="637"/>
      <c r="AU19" s="637"/>
      <c r="AV19" s="637"/>
      <c r="AW19" s="637"/>
      <c r="AX19" s="637"/>
      <c r="AY19" s="637"/>
      <c r="AZ19" s="637"/>
      <c r="BA19" s="637"/>
      <c r="BB19" s="637"/>
      <c r="BC19" s="637"/>
      <c r="BD19" s="637"/>
      <c r="BE19" s="637"/>
      <c r="BF19" s="637"/>
      <c r="BG19" s="637"/>
      <c r="BH19" s="637"/>
      <c r="BI19" s="637"/>
      <c r="BJ19" s="637"/>
      <c r="BK19" s="637"/>
      <c r="BL19" s="637"/>
      <c r="BM19" s="637"/>
      <c r="BN19" s="637"/>
      <c r="BO19" s="637"/>
      <c r="BP19" s="637"/>
      <c r="BQ19" s="637"/>
      <c r="BR19" s="637"/>
      <c r="BS19" s="637"/>
      <c r="BT19" s="637"/>
      <c r="BU19" s="637"/>
      <c r="BV19" s="637"/>
      <c r="BW19" s="637"/>
      <c r="BX19" s="637"/>
      <c r="BY19" s="637"/>
      <c r="BZ19" s="637"/>
      <c r="CA19" s="637"/>
      <c r="CB19" s="637"/>
      <c r="CC19" s="637"/>
      <c r="CD19" s="637"/>
      <c r="CE19" s="637"/>
      <c r="CF19" s="637"/>
      <c r="CG19" s="637"/>
    </row>
    <row r="20" spans="1:85" s="610" customFormat="1" ht="67.5" customHeight="1" thickTop="1" thickBot="1">
      <c r="A20" s="1024">
        <f t="shared" si="14"/>
        <v>6</v>
      </c>
      <c r="B20" s="267">
        <v>12</v>
      </c>
      <c r="C20" s="267">
        <v>0</v>
      </c>
      <c r="D20" s="267">
        <v>0</v>
      </c>
      <c r="E20" s="267" t="s">
        <v>225</v>
      </c>
      <c r="F20" s="663" t="s">
        <v>2411</v>
      </c>
      <c r="G20" s="766" t="s">
        <v>173</v>
      </c>
      <c r="H20" s="766" t="s">
        <v>204</v>
      </c>
      <c r="I20" s="552">
        <v>1</v>
      </c>
      <c r="J20" s="552">
        <v>0</v>
      </c>
      <c r="K20" s="630">
        <f t="shared" si="0"/>
        <v>1</v>
      </c>
      <c r="L20" s="552">
        <v>0</v>
      </c>
      <c r="M20" s="552">
        <v>0</v>
      </c>
      <c r="N20" s="1030">
        <f t="shared" si="12"/>
        <v>0</v>
      </c>
      <c r="O20" s="630">
        <f t="shared" si="13"/>
        <v>1</v>
      </c>
      <c r="P20" s="664"/>
      <c r="Q20" s="764" t="s">
        <v>2873</v>
      </c>
      <c r="R20" s="764" t="s">
        <v>2876</v>
      </c>
      <c r="S20" s="636">
        <v>1</v>
      </c>
      <c r="T20" s="551">
        <f t="shared" si="20"/>
        <v>1</v>
      </c>
      <c r="U20" s="764" t="str">
        <f t="shared" si="2"/>
        <v>De acuerdo con lo programado</v>
      </c>
      <c r="V20" s="1033"/>
      <c r="W20" s="553">
        <v>0</v>
      </c>
      <c r="X20" s="551" t="str">
        <f t="shared" si="15"/>
        <v>No hay Programación</v>
      </c>
      <c r="Y20" s="764" t="str">
        <f t="shared" si="4"/>
        <v>De acuerdo con lo programado</v>
      </c>
      <c r="Z20" s="764"/>
      <c r="AA20" s="872">
        <v>0</v>
      </c>
      <c r="AB20" s="551" t="str">
        <f t="shared" si="16"/>
        <v>No hay Programación</v>
      </c>
      <c r="AC20" s="764" t="str">
        <f t="shared" si="6"/>
        <v>De acuerdo con lo programado</v>
      </c>
      <c r="AD20" s="771" t="s">
        <v>1927</v>
      </c>
      <c r="AE20" s="1017">
        <v>0</v>
      </c>
      <c r="AF20" s="551" t="str">
        <f t="shared" si="17"/>
        <v>No hay Programación</v>
      </c>
      <c r="AG20" s="764" t="str">
        <f t="shared" si="8"/>
        <v>De acuerdo con lo programado</v>
      </c>
      <c r="AH20" s="1139" t="s">
        <v>1927</v>
      </c>
      <c r="AI20" s="625">
        <f t="shared" si="21"/>
        <v>1</v>
      </c>
      <c r="AJ20" s="554">
        <f t="shared" si="22"/>
        <v>1</v>
      </c>
      <c r="AK20" s="764" t="str">
        <f t="shared" si="11"/>
        <v>De acuerdo con lo programado</v>
      </c>
      <c r="AL20" s="1139" t="s">
        <v>1927</v>
      </c>
      <c r="AM20" s="637"/>
      <c r="AN20" s="637"/>
      <c r="AO20" s="637"/>
      <c r="AP20" s="637"/>
      <c r="AQ20" s="637"/>
      <c r="AR20" s="637"/>
      <c r="AS20" s="637"/>
      <c r="AT20" s="637"/>
      <c r="AU20" s="637"/>
      <c r="AV20" s="637"/>
      <c r="AW20" s="637"/>
      <c r="AX20" s="637"/>
      <c r="AY20" s="637"/>
      <c r="AZ20" s="637"/>
      <c r="BA20" s="637"/>
      <c r="BB20" s="637"/>
      <c r="BC20" s="637"/>
      <c r="BD20" s="637"/>
      <c r="BE20" s="637"/>
      <c r="BF20" s="637"/>
      <c r="BG20" s="637"/>
      <c r="BH20" s="637"/>
      <c r="BI20" s="637"/>
      <c r="BJ20" s="637"/>
      <c r="BK20" s="637"/>
      <c r="BL20" s="637"/>
      <c r="BM20" s="637"/>
      <c r="BN20" s="637"/>
      <c r="BO20" s="637"/>
      <c r="BP20" s="637"/>
      <c r="BQ20" s="637"/>
      <c r="BR20" s="637"/>
      <c r="BS20" s="637"/>
      <c r="BT20" s="637"/>
      <c r="BU20" s="637"/>
      <c r="BV20" s="637"/>
      <c r="BW20" s="637"/>
      <c r="BX20" s="637"/>
      <c r="BY20" s="637"/>
      <c r="BZ20" s="637"/>
      <c r="CA20" s="637"/>
      <c r="CB20" s="637"/>
      <c r="CC20" s="637"/>
      <c r="CD20" s="637"/>
      <c r="CE20" s="637"/>
      <c r="CF20" s="637"/>
      <c r="CG20" s="637"/>
    </row>
    <row r="21" spans="1:85" s="610" customFormat="1" ht="67.5" customHeight="1" thickTop="1" thickBot="1">
      <c r="A21" s="1024">
        <f t="shared" si="14"/>
        <v>7</v>
      </c>
      <c r="B21" s="267">
        <v>12</v>
      </c>
      <c r="C21" s="267">
        <v>0</v>
      </c>
      <c r="D21" s="267">
        <v>0</v>
      </c>
      <c r="E21" s="267" t="s">
        <v>225</v>
      </c>
      <c r="F21" s="663" t="s">
        <v>2411</v>
      </c>
      <c r="G21" s="766" t="s">
        <v>186</v>
      </c>
      <c r="H21" s="766" t="s">
        <v>207</v>
      </c>
      <c r="I21" s="552">
        <v>0</v>
      </c>
      <c r="J21" s="552">
        <v>2</v>
      </c>
      <c r="K21" s="630">
        <f t="shared" si="0"/>
        <v>2</v>
      </c>
      <c r="L21" s="552">
        <v>1</v>
      </c>
      <c r="M21" s="552">
        <v>0</v>
      </c>
      <c r="N21" s="1030">
        <f t="shared" si="12"/>
        <v>1</v>
      </c>
      <c r="O21" s="630">
        <f t="shared" si="13"/>
        <v>3</v>
      </c>
      <c r="P21" s="664"/>
      <c r="Q21" s="764" t="s">
        <v>2873</v>
      </c>
      <c r="R21" s="764" t="s">
        <v>2876</v>
      </c>
      <c r="S21" s="636">
        <v>0</v>
      </c>
      <c r="T21" s="551" t="str">
        <f t="shared" si="20"/>
        <v>No hay Programación</v>
      </c>
      <c r="U21" s="764" t="str">
        <f t="shared" si="2"/>
        <v>De acuerdo con lo programado</v>
      </c>
      <c r="V21" s="1033"/>
      <c r="W21" s="553">
        <v>2</v>
      </c>
      <c r="X21" s="551">
        <f t="shared" si="15"/>
        <v>1</v>
      </c>
      <c r="Y21" s="764" t="str">
        <f t="shared" si="4"/>
        <v>De acuerdo con lo programado</v>
      </c>
      <c r="Z21" s="764"/>
      <c r="AA21" s="872">
        <v>1</v>
      </c>
      <c r="AB21" s="551">
        <f t="shared" si="16"/>
        <v>1</v>
      </c>
      <c r="AC21" s="764" t="str">
        <f t="shared" si="6"/>
        <v>De acuerdo con lo programado</v>
      </c>
      <c r="AD21" s="771" t="s">
        <v>1927</v>
      </c>
      <c r="AE21" s="1017">
        <v>0</v>
      </c>
      <c r="AF21" s="551" t="str">
        <f t="shared" si="17"/>
        <v>No hay Programación</v>
      </c>
      <c r="AG21" s="764" t="str">
        <f t="shared" si="8"/>
        <v>De acuerdo con lo programado</v>
      </c>
      <c r="AH21" s="1139" t="s">
        <v>1927</v>
      </c>
      <c r="AI21" s="625">
        <f t="shared" si="21"/>
        <v>3</v>
      </c>
      <c r="AJ21" s="554">
        <f t="shared" si="22"/>
        <v>1</v>
      </c>
      <c r="AK21" s="764" t="str">
        <f t="shared" si="11"/>
        <v>De acuerdo con lo programado</v>
      </c>
      <c r="AL21" s="1139" t="s">
        <v>1927</v>
      </c>
      <c r="AM21" s="637"/>
      <c r="AN21" s="637"/>
      <c r="AO21" s="637"/>
      <c r="AP21" s="637"/>
      <c r="AQ21" s="637"/>
      <c r="AR21" s="637"/>
      <c r="AS21" s="637"/>
      <c r="AT21" s="637"/>
      <c r="AU21" s="637"/>
      <c r="AV21" s="637"/>
      <c r="AW21" s="637"/>
      <c r="AX21" s="637"/>
      <c r="AY21" s="637"/>
      <c r="AZ21" s="637"/>
      <c r="BA21" s="637"/>
      <c r="BB21" s="637"/>
      <c r="BC21" s="637"/>
      <c r="BD21" s="637"/>
      <c r="BE21" s="637"/>
      <c r="BF21" s="637"/>
      <c r="BG21" s="637"/>
      <c r="BH21" s="637"/>
      <c r="BI21" s="637"/>
      <c r="BJ21" s="637"/>
      <c r="BK21" s="637"/>
      <c r="BL21" s="637"/>
      <c r="BM21" s="637"/>
      <c r="BN21" s="637"/>
      <c r="BO21" s="637"/>
      <c r="BP21" s="637"/>
      <c r="BQ21" s="637"/>
      <c r="BR21" s="637"/>
      <c r="BS21" s="637"/>
      <c r="BT21" s="637"/>
      <c r="BU21" s="637"/>
      <c r="BV21" s="637"/>
      <c r="BW21" s="637"/>
      <c r="BX21" s="637"/>
      <c r="BY21" s="637"/>
      <c r="BZ21" s="637"/>
      <c r="CA21" s="637"/>
      <c r="CB21" s="637"/>
      <c r="CC21" s="637"/>
      <c r="CD21" s="637"/>
      <c r="CE21" s="637"/>
      <c r="CF21" s="637"/>
      <c r="CG21" s="637"/>
    </row>
    <row r="22" spans="1:85" s="610" customFormat="1" ht="67.5" customHeight="1" thickTop="1" thickBot="1">
      <c r="A22" s="1024">
        <f t="shared" si="14"/>
        <v>8</v>
      </c>
      <c r="B22" s="267">
        <v>12</v>
      </c>
      <c r="C22" s="267">
        <v>0</v>
      </c>
      <c r="D22" s="267">
        <v>0</v>
      </c>
      <c r="E22" s="267" t="s">
        <v>225</v>
      </c>
      <c r="F22" s="663" t="s">
        <v>2411</v>
      </c>
      <c r="G22" s="766" t="s">
        <v>187</v>
      </c>
      <c r="H22" s="766" t="s">
        <v>204</v>
      </c>
      <c r="I22" s="1034">
        <v>22</v>
      </c>
      <c r="J22" s="1034">
        <v>40</v>
      </c>
      <c r="K22" s="630">
        <f t="shared" si="0"/>
        <v>62</v>
      </c>
      <c r="L22" s="1034">
        <v>40</v>
      </c>
      <c r="M22" s="552">
        <v>0</v>
      </c>
      <c r="N22" s="1030">
        <f t="shared" si="12"/>
        <v>40</v>
      </c>
      <c r="O22" s="630">
        <f t="shared" si="13"/>
        <v>102</v>
      </c>
      <c r="P22" s="664"/>
      <c r="Q22" s="764" t="s">
        <v>2873</v>
      </c>
      <c r="R22" s="1035" t="s">
        <v>2877</v>
      </c>
      <c r="S22" s="636">
        <v>11</v>
      </c>
      <c r="T22" s="551">
        <f t="shared" si="20"/>
        <v>0.5</v>
      </c>
      <c r="U22" s="764" t="str">
        <f t="shared" si="2"/>
        <v>Atraso Leve</v>
      </c>
      <c r="V22" s="1033"/>
      <c r="W22" s="553">
        <v>27</v>
      </c>
      <c r="X22" s="551">
        <f t="shared" si="15"/>
        <v>0.67500000000000004</v>
      </c>
      <c r="Y22" s="764" t="str">
        <f t="shared" si="4"/>
        <v>Atraso Leve</v>
      </c>
      <c r="Z22" s="764"/>
      <c r="AA22" s="872">
        <v>44</v>
      </c>
      <c r="AB22" s="551">
        <f t="shared" si="16"/>
        <v>1.1000000000000001</v>
      </c>
      <c r="AC22" s="764" t="str">
        <f t="shared" si="6"/>
        <v>De acuerdo con lo programado</v>
      </c>
      <c r="AD22" s="771" t="s">
        <v>1927</v>
      </c>
      <c r="AE22" s="1017">
        <v>21</v>
      </c>
      <c r="AF22" s="551" t="str">
        <f t="shared" si="17"/>
        <v>No hay Programación</v>
      </c>
      <c r="AG22" s="764" t="str">
        <f t="shared" si="8"/>
        <v>De acuerdo con lo programado</v>
      </c>
      <c r="AH22" s="1139" t="s">
        <v>1927</v>
      </c>
      <c r="AI22" s="625">
        <f t="shared" si="21"/>
        <v>103</v>
      </c>
      <c r="AJ22" s="554">
        <f t="shared" si="22"/>
        <v>1.0098039215686274</v>
      </c>
      <c r="AK22" s="764" t="str">
        <f t="shared" si="11"/>
        <v>De acuerdo con lo programado</v>
      </c>
      <c r="AL22" s="1139" t="s">
        <v>2878</v>
      </c>
      <c r="AM22" s="637"/>
      <c r="AN22" s="637"/>
      <c r="AO22" s="637"/>
      <c r="AP22" s="637"/>
      <c r="AQ22" s="637"/>
      <c r="AR22" s="637"/>
      <c r="AS22" s="637"/>
      <c r="AT22" s="637"/>
      <c r="AU22" s="637"/>
      <c r="AV22" s="637"/>
      <c r="AW22" s="637"/>
      <c r="AX22" s="637"/>
      <c r="AY22" s="637"/>
      <c r="AZ22" s="637"/>
      <c r="BA22" s="637"/>
      <c r="BB22" s="637"/>
      <c r="BC22" s="637"/>
      <c r="BD22" s="637"/>
      <c r="BE22" s="637"/>
      <c r="BF22" s="637"/>
      <c r="BG22" s="637"/>
      <c r="BH22" s="637"/>
      <c r="BI22" s="637"/>
      <c r="BJ22" s="637"/>
      <c r="BK22" s="637"/>
      <c r="BL22" s="637"/>
      <c r="BM22" s="637"/>
      <c r="BN22" s="637"/>
      <c r="BO22" s="637"/>
      <c r="BP22" s="637"/>
      <c r="BQ22" s="637"/>
      <c r="BR22" s="637"/>
      <c r="BS22" s="637"/>
      <c r="BT22" s="637"/>
      <c r="BU22" s="637"/>
      <c r="BV22" s="637"/>
      <c r="BW22" s="637"/>
      <c r="BX22" s="637"/>
      <c r="BY22" s="637"/>
      <c r="BZ22" s="637"/>
      <c r="CA22" s="637"/>
      <c r="CB22" s="637"/>
      <c r="CC22" s="637"/>
      <c r="CD22" s="637"/>
      <c r="CE22" s="637"/>
      <c r="CF22" s="637"/>
      <c r="CG22" s="637"/>
    </row>
    <row r="23" spans="1:85" s="610" customFormat="1" ht="173.4" customHeight="1" thickTop="1" thickBot="1">
      <c r="A23" s="1024">
        <f t="shared" si="14"/>
        <v>9</v>
      </c>
      <c r="B23" s="267">
        <v>12</v>
      </c>
      <c r="C23" s="267">
        <v>0</v>
      </c>
      <c r="D23" s="267">
        <v>0</v>
      </c>
      <c r="E23" s="267" t="s">
        <v>225</v>
      </c>
      <c r="F23" s="663" t="s">
        <v>2217</v>
      </c>
      <c r="G23" s="766" t="s">
        <v>159</v>
      </c>
      <c r="H23" s="766" t="s">
        <v>207</v>
      </c>
      <c r="I23" s="552">
        <v>0</v>
      </c>
      <c r="J23" s="552">
        <v>0</v>
      </c>
      <c r="K23" s="630">
        <f t="shared" si="0"/>
        <v>0</v>
      </c>
      <c r="L23" s="1034">
        <v>2</v>
      </c>
      <c r="M23" s="1034">
        <v>1</v>
      </c>
      <c r="N23" s="1030">
        <f t="shared" si="12"/>
        <v>3</v>
      </c>
      <c r="O23" s="630">
        <f t="shared" si="13"/>
        <v>3</v>
      </c>
      <c r="P23" s="664"/>
      <c r="Q23" s="764" t="s">
        <v>2873</v>
      </c>
      <c r="R23" s="1035" t="s">
        <v>2879</v>
      </c>
      <c r="S23" s="553">
        <v>0</v>
      </c>
      <c r="T23" s="551" t="str">
        <f t="shared" si="20"/>
        <v>No hay Programación</v>
      </c>
      <c r="U23" s="764" t="str">
        <f t="shared" si="2"/>
        <v>De acuerdo con lo programado</v>
      </c>
      <c r="V23" s="1033"/>
      <c r="W23" s="553">
        <v>0</v>
      </c>
      <c r="X23" s="551" t="str">
        <f t="shared" si="15"/>
        <v>No hay Programación</v>
      </c>
      <c r="Y23" s="764" t="str">
        <f t="shared" si="4"/>
        <v>De acuerdo con lo programado</v>
      </c>
      <c r="Z23" s="764"/>
      <c r="AA23" s="872">
        <v>2</v>
      </c>
      <c r="AB23" s="551">
        <f t="shared" si="16"/>
        <v>1</v>
      </c>
      <c r="AC23" s="764" t="str">
        <f t="shared" si="6"/>
        <v>De acuerdo con lo programado</v>
      </c>
      <c r="AD23" s="771" t="s">
        <v>1927</v>
      </c>
      <c r="AE23" s="1017">
        <v>4</v>
      </c>
      <c r="AF23" s="551">
        <f t="shared" si="17"/>
        <v>4</v>
      </c>
      <c r="AG23" s="764" t="str">
        <f t="shared" si="8"/>
        <v>De acuerdo con lo programado</v>
      </c>
      <c r="AH23" s="1142" t="s">
        <v>2880</v>
      </c>
      <c r="AI23" s="625">
        <f t="shared" si="21"/>
        <v>6</v>
      </c>
      <c r="AJ23" s="554">
        <f t="shared" si="22"/>
        <v>2</v>
      </c>
      <c r="AK23" s="764" t="str">
        <f t="shared" si="11"/>
        <v>De acuerdo con lo programado</v>
      </c>
      <c r="AL23" s="1142" t="s">
        <v>2878</v>
      </c>
      <c r="AM23" s="637"/>
      <c r="AN23" s="637"/>
      <c r="AO23" s="637"/>
      <c r="AP23" s="637"/>
      <c r="AQ23" s="637"/>
      <c r="AR23" s="637"/>
      <c r="AS23" s="637"/>
      <c r="AT23" s="637"/>
      <c r="AU23" s="637"/>
      <c r="AV23" s="637"/>
      <c r="AW23" s="637"/>
      <c r="AX23" s="637"/>
      <c r="AY23" s="637"/>
      <c r="AZ23" s="637"/>
      <c r="BA23" s="637"/>
      <c r="BB23" s="637"/>
      <c r="BC23" s="637"/>
      <c r="BD23" s="637"/>
      <c r="BE23" s="637"/>
      <c r="BF23" s="637"/>
      <c r="BG23" s="637"/>
      <c r="BH23" s="637"/>
      <c r="BI23" s="637"/>
      <c r="BJ23" s="637"/>
      <c r="BK23" s="637"/>
      <c r="BL23" s="637"/>
      <c r="BM23" s="637"/>
      <c r="BN23" s="637"/>
      <c r="BO23" s="637"/>
      <c r="BP23" s="637"/>
      <c r="BQ23" s="637"/>
      <c r="BR23" s="637"/>
      <c r="BS23" s="637"/>
      <c r="BT23" s="637"/>
      <c r="BU23" s="637"/>
      <c r="BV23" s="637"/>
      <c r="BW23" s="637"/>
      <c r="BX23" s="637"/>
      <c r="BY23" s="637"/>
      <c r="BZ23" s="637"/>
      <c r="CA23" s="637"/>
      <c r="CB23" s="637"/>
      <c r="CC23" s="637"/>
      <c r="CD23" s="637"/>
      <c r="CE23" s="637"/>
      <c r="CF23" s="637"/>
      <c r="CG23" s="637"/>
    </row>
    <row r="24" spans="1:85" s="634" customFormat="1" ht="173.4" customHeight="1" thickTop="1" thickBot="1">
      <c r="A24" s="1024">
        <f t="shared" si="14"/>
        <v>10</v>
      </c>
      <c r="B24" s="267">
        <v>12</v>
      </c>
      <c r="C24" s="267">
        <v>0</v>
      </c>
      <c r="D24" s="267">
        <v>0</v>
      </c>
      <c r="E24" s="267" t="s">
        <v>227</v>
      </c>
      <c r="F24" s="665" t="s">
        <v>2688</v>
      </c>
      <c r="G24" s="767" t="s">
        <v>175</v>
      </c>
      <c r="H24" s="767" t="s">
        <v>200</v>
      </c>
      <c r="I24" s="629">
        <v>0</v>
      </c>
      <c r="J24" s="629">
        <v>0</v>
      </c>
      <c r="K24" s="630">
        <f t="shared" si="0"/>
        <v>0</v>
      </c>
      <c r="L24" s="629">
        <v>0</v>
      </c>
      <c r="M24" s="772">
        <v>53</v>
      </c>
      <c r="N24" s="1025">
        <f t="shared" si="12"/>
        <v>53</v>
      </c>
      <c r="O24" s="630">
        <f t="shared" si="13"/>
        <v>53</v>
      </c>
      <c r="P24" s="664"/>
      <c r="Q24" s="764" t="s">
        <v>2873</v>
      </c>
      <c r="R24" s="1036" t="s">
        <v>2881</v>
      </c>
      <c r="S24" s="638">
        <v>0</v>
      </c>
      <c r="T24" s="639" t="str">
        <f t="shared" ref="T24" si="23">IF(S24="","No hay ejecución",IF(AND(I24=0),"No hay Programación", S24/I24))</f>
        <v>No hay Programación</v>
      </c>
      <c r="U24" s="764" t="str">
        <f t="shared" si="2"/>
        <v>De acuerdo con lo programado</v>
      </c>
      <c r="V24" s="1037"/>
      <c r="W24" s="638">
        <v>7</v>
      </c>
      <c r="X24" s="554" t="str">
        <f t="shared" si="15"/>
        <v>No hay Programación</v>
      </c>
      <c r="Y24" s="764" t="str">
        <f t="shared" si="4"/>
        <v>De acuerdo con lo programado</v>
      </c>
      <c r="Z24" s="764"/>
      <c r="AA24" s="872">
        <v>0</v>
      </c>
      <c r="AB24" s="554" t="str">
        <f t="shared" si="16"/>
        <v>No hay Programación</v>
      </c>
      <c r="AC24" s="764" t="str">
        <f t="shared" si="6"/>
        <v>De acuerdo con lo programado</v>
      </c>
      <c r="AD24" s="771" t="s">
        <v>1927</v>
      </c>
      <c r="AE24" s="1017">
        <v>61</v>
      </c>
      <c r="AF24" s="554">
        <f t="shared" si="17"/>
        <v>1.1509433962264151</v>
      </c>
      <c r="AG24" s="764" t="str">
        <f t="shared" si="8"/>
        <v>De acuerdo con lo programado</v>
      </c>
      <c r="AH24" s="1143" t="s">
        <v>1927</v>
      </c>
      <c r="AI24" s="1086">
        <f t="shared" ref="AI24" si="24">AE24+AA24+W24+S24</f>
        <v>68</v>
      </c>
      <c r="AJ24" s="639">
        <f t="shared" ref="AJ24" si="25">IF(AI24="","No hay ejecución",IF(AND(O24=0),"No hay Programación", AI24/O24))</f>
        <v>1.2830188679245282</v>
      </c>
      <c r="AK24" s="764" t="str">
        <f t="shared" si="11"/>
        <v>De acuerdo con lo programado</v>
      </c>
      <c r="AL24" s="1145" t="s">
        <v>2882</v>
      </c>
      <c r="AM24" s="633"/>
      <c r="AN24" s="633"/>
      <c r="AO24" s="633"/>
      <c r="AP24" s="633"/>
      <c r="AQ24" s="633"/>
      <c r="AR24" s="633"/>
      <c r="AS24" s="633"/>
      <c r="AT24" s="633"/>
      <c r="AU24" s="633"/>
      <c r="AV24" s="633"/>
      <c r="AW24" s="633"/>
      <c r="AX24" s="633"/>
      <c r="AY24" s="633"/>
      <c r="AZ24" s="633"/>
      <c r="BA24" s="633"/>
      <c r="BB24" s="633"/>
      <c r="BC24" s="633"/>
      <c r="BD24" s="633"/>
      <c r="BE24" s="633"/>
      <c r="BF24" s="633"/>
      <c r="BG24" s="633"/>
      <c r="BH24" s="633"/>
      <c r="BI24" s="633"/>
      <c r="BJ24" s="633"/>
      <c r="BK24" s="633"/>
      <c r="BL24" s="633"/>
      <c r="BM24" s="633"/>
      <c r="BN24" s="633"/>
      <c r="BO24" s="633"/>
      <c r="BP24" s="633"/>
      <c r="BQ24" s="633"/>
      <c r="BR24" s="633"/>
      <c r="BS24" s="633"/>
      <c r="BT24" s="633"/>
      <c r="BU24" s="633"/>
      <c r="BV24" s="633"/>
      <c r="BW24" s="633"/>
      <c r="BX24" s="633"/>
      <c r="BY24" s="633"/>
      <c r="BZ24" s="633"/>
      <c r="CA24" s="633"/>
      <c r="CB24" s="633"/>
      <c r="CC24" s="633"/>
      <c r="CD24" s="633"/>
      <c r="CE24" s="633"/>
      <c r="CF24" s="633"/>
      <c r="CG24" s="633"/>
    </row>
    <row r="25" spans="1:85" s="610" customFormat="1" ht="67.5" customHeight="1" thickTop="1" thickBot="1">
      <c r="A25" s="1024">
        <f t="shared" si="14"/>
        <v>11</v>
      </c>
      <c r="B25" s="267">
        <v>12</v>
      </c>
      <c r="C25" s="267">
        <v>0</v>
      </c>
      <c r="D25" s="267">
        <v>0</v>
      </c>
      <c r="E25" s="267" t="s">
        <v>227</v>
      </c>
      <c r="F25" s="663" t="s">
        <v>2376</v>
      </c>
      <c r="G25" s="766" t="s">
        <v>175</v>
      </c>
      <c r="H25" s="766" t="s">
        <v>200</v>
      </c>
      <c r="I25" s="552">
        <v>89</v>
      </c>
      <c r="J25" s="552">
        <v>0</v>
      </c>
      <c r="K25" s="630">
        <f t="shared" si="0"/>
        <v>89</v>
      </c>
      <c r="L25" s="552">
        <v>0</v>
      </c>
      <c r="M25" s="552">
        <v>0</v>
      </c>
      <c r="N25" s="1030">
        <f t="shared" si="12"/>
        <v>0</v>
      </c>
      <c r="O25" s="630">
        <f t="shared" si="13"/>
        <v>89</v>
      </c>
      <c r="P25" s="664"/>
      <c r="Q25" s="764" t="s">
        <v>2873</v>
      </c>
      <c r="R25" s="1038"/>
      <c r="S25" s="636">
        <v>85</v>
      </c>
      <c r="T25" s="551">
        <f t="shared" si="20"/>
        <v>0.9550561797752809</v>
      </c>
      <c r="U25" s="764" t="str">
        <f t="shared" si="2"/>
        <v>De acuerdo con lo programado</v>
      </c>
      <c r="V25" s="1033"/>
      <c r="W25" s="553">
        <v>0</v>
      </c>
      <c r="X25" s="551" t="str">
        <f t="shared" si="15"/>
        <v>No hay Programación</v>
      </c>
      <c r="Y25" s="764" t="str">
        <f t="shared" si="4"/>
        <v>De acuerdo con lo programado</v>
      </c>
      <c r="Z25" s="764"/>
      <c r="AA25" s="872">
        <v>0</v>
      </c>
      <c r="AB25" s="551" t="str">
        <f t="shared" si="16"/>
        <v>No hay Programación</v>
      </c>
      <c r="AC25" s="764" t="str">
        <f t="shared" si="6"/>
        <v>De acuerdo con lo programado</v>
      </c>
      <c r="AD25" s="771" t="s">
        <v>1927</v>
      </c>
      <c r="AE25" s="1017">
        <v>0</v>
      </c>
      <c r="AF25" s="551" t="str">
        <f t="shared" si="17"/>
        <v>No hay Programación</v>
      </c>
      <c r="AG25" s="764" t="str">
        <f t="shared" si="8"/>
        <v>De acuerdo con lo programado</v>
      </c>
      <c r="AH25" s="1139" t="s">
        <v>1927</v>
      </c>
      <c r="AI25" s="625">
        <f t="shared" si="21"/>
        <v>85</v>
      </c>
      <c r="AJ25" s="554">
        <f t="shared" si="22"/>
        <v>0.9550561797752809</v>
      </c>
      <c r="AK25" s="764" t="str">
        <f t="shared" si="11"/>
        <v>De acuerdo con lo programado</v>
      </c>
      <c r="AL25" s="1139" t="s">
        <v>1927</v>
      </c>
      <c r="AM25" s="637"/>
      <c r="AN25" s="637"/>
      <c r="AO25" s="637"/>
      <c r="AP25" s="637"/>
      <c r="AQ25" s="637"/>
      <c r="AR25" s="637"/>
      <c r="AS25" s="637"/>
      <c r="AT25" s="637"/>
      <c r="AU25" s="637"/>
      <c r="AV25" s="637"/>
      <c r="AW25" s="637"/>
      <c r="AX25" s="637"/>
      <c r="AY25" s="637"/>
      <c r="AZ25" s="637"/>
      <c r="BA25" s="637"/>
      <c r="BB25" s="637"/>
      <c r="BC25" s="637"/>
      <c r="BD25" s="637"/>
      <c r="BE25" s="637"/>
      <c r="BF25" s="637"/>
      <c r="BG25" s="637"/>
      <c r="BH25" s="637"/>
      <c r="BI25" s="637"/>
      <c r="BJ25" s="637"/>
      <c r="BK25" s="637"/>
      <c r="BL25" s="637"/>
      <c r="BM25" s="637"/>
      <c r="BN25" s="637"/>
      <c r="BO25" s="637"/>
      <c r="BP25" s="637"/>
      <c r="BQ25" s="637"/>
      <c r="BR25" s="637"/>
      <c r="BS25" s="637"/>
      <c r="BT25" s="637"/>
      <c r="BU25" s="637"/>
      <c r="BV25" s="637"/>
      <c r="BW25" s="637"/>
      <c r="BX25" s="637"/>
      <c r="BY25" s="637"/>
      <c r="BZ25" s="637"/>
      <c r="CA25" s="637"/>
      <c r="CB25" s="637"/>
      <c r="CC25" s="637"/>
      <c r="CD25" s="637"/>
      <c r="CE25" s="637"/>
      <c r="CF25" s="637"/>
      <c r="CG25" s="637"/>
    </row>
    <row r="26" spans="1:85" s="610" customFormat="1" ht="67.5" customHeight="1" thickTop="1" thickBot="1">
      <c r="A26" s="1024">
        <f t="shared" si="14"/>
        <v>12</v>
      </c>
      <c r="B26" s="267">
        <v>12</v>
      </c>
      <c r="C26" s="267">
        <v>0</v>
      </c>
      <c r="D26" s="267">
        <v>0</v>
      </c>
      <c r="E26" s="267" t="s">
        <v>227</v>
      </c>
      <c r="F26" s="663" t="s">
        <v>2379</v>
      </c>
      <c r="G26" s="766" t="s">
        <v>164</v>
      </c>
      <c r="H26" s="766" t="s">
        <v>200</v>
      </c>
      <c r="I26" s="552">
        <v>81</v>
      </c>
      <c r="J26" s="552">
        <v>8</v>
      </c>
      <c r="K26" s="630">
        <f t="shared" si="0"/>
        <v>89</v>
      </c>
      <c r="L26" s="552">
        <v>0</v>
      </c>
      <c r="M26" s="552">
        <v>0</v>
      </c>
      <c r="N26" s="1030">
        <f t="shared" si="12"/>
        <v>0</v>
      </c>
      <c r="O26" s="630">
        <f t="shared" si="13"/>
        <v>89</v>
      </c>
      <c r="P26" s="664"/>
      <c r="Q26" s="764" t="s">
        <v>2873</v>
      </c>
      <c r="R26" s="1039"/>
      <c r="S26" s="636">
        <v>56</v>
      </c>
      <c r="T26" s="551">
        <f t="shared" si="20"/>
        <v>0.69135802469135799</v>
      </c>
      <c r="U26" s="764" t="str">
        <f t="shared" si="2"/>
        <v>Atraso Leve</v>
      </c>
      <c r="V26" s="1033"/>
      <c r="W26" s="553">
        <v>4</v>
      </c>
      <c r="X26" s="551">
        <f t="shared" si="15"/>
        <v>0.5</v>
      </c>
      <c r="Y26" s="764" t="str">
        <f t="shared" si="4"/>
        <v>Atraso Leve</v>
      </c>
      <c r="Z26" s="764"/>
      <c r="AA26" s="872">
        <v>20</v>
      </c>
      <c r="AB26" s="551" t="str">
        <f t="shared" si="16"/>
        <v>No hay Programación</v>
      </c>
      <c r="AC26" s="764" t="str">
        <f t="shared" si="6"/>
        <v>De acuerdo con lo programado</v>
      </c>
      <c r="AD26" s="771" t="s">
        <v>1927</v>
      </c>
      <c r="AE26" s="1017">
        <v>0</v>
      </c>
      <c r="AF26" s="551" t="str">
        <f t="shared" si="17"/>
        <v>No hay Programación</v>
      </c>
      <c r="AG26" s="764" t="str">
        <f t="shared" si="8"/>
        <v>De acuerdo con lo programado</v>
      </c>
      <c r="AH26" s="1139" t="s">
        <v>1927</v>
      </c>
      <c r="AI26" s="625">
        <f t="shared" si="21"/>
        <v>80</v>
      </c>
      <c r="AJ26" s="554">
        <f t="shared" si="22"/>
        <v>0.898876404494382</v>
      </c>
      <c r="AK26" s="764" t="str">
        <f t="shared" si="11"/>
        <v>Atraso Leve</v>
      </c>
      <c r="AL26" s="1139" t="s">
        <v>1927</v>
      </c>
      <c r="AM26" s="637"/>
      <c r="AN26" s="637"/>
      <c r="AO26" s="637"/>
      <c r="AP26" s="637"/>
      <c r="AQ26" s="637"/>
      <c r="AR26" s="637"/>
      <c r="AS26" s="637"/>
      <c r="AT26" s="637"/>
      <c r="AU26" s="637"/>
      <c r="AV26" s="637"/>
      <c r="AW26" s="637"/>
      <c r="AX26" s="637"/>
      <c r="AY26" s="637"/>
      <c r="AZ26" s="637"/>
      <c r="BA26" s="637"/>
      <c r="BB26" s="637"/>
      <c r="BC26" s="637"/>
      <c r="BD26" s="637"/>
      <c r="BE26" s="637"/>
      <c r="BF26" s="637"/>
      <c r="BG26" s="637"/>
      <c r="BH26" s="637"/>
      <c r="BI26" s="637"/>
      <c r="BJ26" s="637"/>
      <c r="BK26" s="637"/>
      <c r="BL26" s="637"/>
      <c r="BM26" s="637"/>
      <c r="BN26" s="637"/>
      <c r="BO26" s="637"/>
      <c r="BP26" s="637"/>
      <c r="BQ26" s="637"/>
      <c r="BR26" s="637"/>
      <c r="BS26" s="637"/>
      <c r="BT26" s="637"/>
      <c r="BU26" s="637"/>
      <c r="BV26" s="637"/>
      <c r="BW26" s="637"/>
      <c r="BX26" s="637"/>
      <c r="BY26" s="637"/>
      <c r="BZ26" s="637"/>
      <c r="CA26" s="637"/>
      <c r="CB26" s="637"/>
      <c r="CC26" s="637"/>
      <c r="CD26" s="637"/>
      <c r="CE26" s="637"/>
      <c r="CF26" s="637"/>
      <c r="CG26" s="637"/>
    </row>
    <row r="27" spans="1:85" s="610" customFormat="1" ht="67.5" customHeight="1" thickTop="1" thickBot="1">
      <c r="A27" s="1024">
        <f t="shared" si="14"/>
        <v>13</v>
      </c>
      <c r="B27" s="267">
        <v>12</v>
      </c>
      <c r="C27" s="267">
        <v>0</v>
      </c>
      <c r="D27" s="267">
        <v>0</v>
      </c>
      <c r="E27" s="267" t="s">
        <v>227</v>
      </c>
      <c r="F27" s="663" t="s">
        <v>2379</v>
      </c>
      <c r="G27" s="766" t="s">
        <v>144</v>
      </c>
      <c r="H27" s="766" t="s">
        <v>215</v>
      </c>
      <c r="I27" s="552">
        <v>81</v>
      </c>
      <c r="J27" s="552">
        <v>8</v>
      </c>
      <c r="K27" s="630">
        <f t="shared" si="0"/>
        <v>89</v>
      </c>
      <c r="L27" s="552">
        <v>0</v>
      </c>
      <c r="M27" s="552">
        <v>0</v>
      </c>
      <c r="N27" s="1030">
        <f t="shared" si="12"/>
        <v>0</v>
      </c>
      <c r="O27" s="630">
        <f t="shared" si="13"/>
        <v>89</v>
      </c>
      <c r="P27" s="664"/>
      <c r="Q27" s="764" t="s">
        <v>2873</v>
      </c>
      <c r="R27" s="1040"/>
      <c r="S27" s="636">
        <v>56</v>
      </c>
      <c r="T27" s="551">
        <f t="shared" si="20"/>
        <v>0.69135802469135799</v>
      </c>
      <c r="U27" s="764" t="str">
        <f t="shared" si="2"/>
        <v>Atraso Leve</v>
      </c>
      <c r="V27" s="1033"/>
      <c r="W27" s="553">
        <v>4</v>
      </c>
      <c r="X27" s="551">
        <f t="shared" si="15"/>
        <v>0.5</v>
      </c>
      <c r="Y27" s="764" t="str">
        <f t="shared" si="4"/>
        <v>Atraso Leve</v>
      </c>
      <c r="Z27" s="764"/>
      <c r="AA27" s="872">
        <v>20</v>
      </c>
      <c r="AB27" s="551" t="str">
        <f t="shared" si="16"/>
        <v>No hay Programación</v>
      </c>
      <c r="AC27" s="764" t="str">
        <f t="shared" si="6"/>
        <v>De acuerdo con lo programado</v>
      </c>
      <c r="AD27" s="771" t="s">
        <v>1927</v>
      </c>
      <c r="AE27" s="1017">
        <v>0</v>
      </c>
      <c r="AF27" s="551" t="str">
        <f t="shared" si="17"/>
        <v>No hay Programación</v>
      </c>
      <c r="AG27" s="764" t="str">
        <f t="shared" si="8"/>
        <v>De acuerdo con lo programado</v>
      </c>
      <c r="AH27" s="1139" t="s">
        <v>1927</v>
      </c>
      <c r="AI27" s="625">
        <f t="shared" si="21"/>
        <v>80</v>
      </c>
      <c r="AJ27" s="554">
        <f t="shared" si="22"/>
        <v>0.898876404494382</v>
      </c>
      <c r="AK27" s="764" t="str">
        <f t="shared" si="11"/>
        <v>Atraso Leve</v>
      </c>
      <c r="AL27" s="1139" t="s">
        <v>1927</v>
      </c>
      <c r="AM27" s="637"/>
      <c r="AN27" s="637"/>
      <c r="AO27" s="637"/>
      <c r="AP27" s="637"/>
      <c r="AQ27" s="637"/>
      <c r="AR27" s="637"/>
      <c r="AS27" s="637"/>
      <c r="AT27" s="637"/>
      <c r="AU27" s="637"/>
      <c r="AV27" s="637"/>
      <c r="AW27" s="637"/>
      <c r="AX27" s="637"/>
      <c r="AY27" s="637"/>
      <c r="AZ27" s="637"/>
      <c r="BA27" s="637"/>
      <c r="BB27" s="637"/>
      <c r="BC27" s="637"/>
      <c r="BD27" s="637"/>
      <c r="BE27" s="637"/>
      <c r="BF27" s="637"/>
      <c r="BG27" s="637"/>
      <c r="BH27" s="637"/>
      <c r="BI27" s="637"/>
      <c r="BJ27" s="637"/>
      <c r="BK27" s="637"/>
      <c r="BL27" s="637"/>
      <c r="BM27" s="637"/>
      <c r="BN27" s="637"/>
      <c r="BO27" s="637"/>
      <c r="BP27" s="637"/>
      <c r="BQ27" s="637"/>
      <c r="BR27" s="637"/>
      <c r="BS27" s="637"/>
      <c r="BT27" s="637"/>
      <c r="BU27" s="637"/>
      <c r="BV27" s="637"/>
      <c r="BW27" s="637"/>
      <c r="BX27" s="637"/>
      <c r="BY27" s="637"/>
      <c r="BZ27" s="637"/>
      <c r="CA27" s="637"/>
      <c r="CB27" s="637"/>
      <c r="CC27" s="637"/>
      <c r="CD27" s="637"/>
      <c r="CE27" s="637"/>
      <c r="CF27" s="637"/>
      <c r="CG27" s="637"/>
    </row>
    <row r="28" spans="1:85" s="610" customFormat="1" ht="173.4" customHeight="1" thickTop="1" thickBot="1">
      <c r="A28" s="1024">
        <f t="shared" si="14"/>
        <v>14</v>
      </c>
      <c r="B28" s="267">
        <v>12</v>
      </c>
      <c r="C28" s="267">
        <v>0</v>
      </c>
      <c r="D28" s="267">
        <v>0</v>
      </c>
      <c r="E28" s="267" t="s">
        <v>227</v>
      </c>
      <c r="F28" s="663" t="s">
        <v>2411</v>
      </c>
      <c r="G28" s="766" t="s">
        <v>159</v>
      </c>
      <c r="H28" s="766" t="s">
        <v>207</v>
      </c>
      <c r="I28" s="552">
        <v>0</v>
      </c>
      <c r="J28" s="552">
        <v>0</v>
      </c>
      <c r="K28" s="630">
        <f t="shared" si="0"/>
        <v>0</v>
      </c>
      <c r="L28" s="1034">
        <v>1</v>
      </c>
      <c r="M28" s="1034">
        <v>2</v>
      </c>
      <c r="N28" s="1030">
        <f t="shared" si="12"/>
        <v>3</v>
      </c>
      <c r="O28" s="630">
        <f t="shared" si="13"/>
        <v>3</v>
      </c>
      <c r="P28" s="664"/>
      <c r="Q28" s="764" t="s">
        <v>2873</v>
      </c>
      <c r="R28" s="1035" t="s">
        <v>2883</v>
      </c>
      <c r="S28" s="553">
        <v>0</v>
      </c>
      <c r="T28" s="551" t="str">
        <f t="shared" si="20"/>
        <v>No hay Programación</v>
      </c>
      <c r="U28" s="764" t="str">
        <f t="shared" si="2"/>
        <v>De acuerdo con lo programado</v>
      </c>
      <c r="V28" s="1033"/>
      <c r="W28" s="553">
        <v>0</v>
      </c>
      <c r="X28" s="551" t="str">
        <f t="shared" si="15"/>
        <v>No hay Programación</v>
      </c>
      <c r="Y28" s="764" t="str">
        <f t="shared" si="4"/>
        <v>De acuerdo con lo programado</v>
      </c>
      <c r="Z28" s="764"/>
      <c r="AA28" s="872">
        <v>1</v>
      </c>
      <c r="AB28" s="551">
        <f t="shared" si="16"/>
        <v>1</v>
      </c>
      <c r="AC28" s="764" t="str">
        <f t="shared" si="6"/>
        <v>De acuerdo con lo programado</v>
      </c>
      <c r="AD28" s="771" t="s">
        <v>1927</v>
      </c>
      <c r="AE28" s="1017">
        <v>3</v>
      </c>
      <c r="AF28" s="551">
        <f t="shared" si="17"/>
        <v>1.5</v>
      </c>
      <c r="AG28" s="764" t="str">
        <f t="shared" si="8"/>
        <v>De acuerdo con lo programado</v>
      </c>
      <c r="AH28" s="1142" t="s">
        <v>2880</v>
      </c>
      <c r="AI28" s="625">
        <f t="shared" si="21"/>
        <v>4</v>
      </c>
      <c r="AJ28" s="554">
        <f t="shared" si="22"/>
        <v>1.3333333333333333</v>
      </c>
      <c r="AK28" s="764" t="str">
        <f t="shared" si="11"/>
        <v>De acuerdo con lo programado</v>
      </c>
      <c r="AL28" s="1142" t="s">
        <v>2878</v>
      </c>
      <c r="AM28" s="637"/>
      <c r="AN28" s="637"/>
      <c r="AO28" s="637"/>
      <c r="AP28" s="637"/>
      <c r="AQ28" s="637"/>
      <c r="AR28" s="637"/>
      <c r="AS28" s="637"/>
      <c r="AT28" s="637"/>
      <c r="AU28" s="637"/>
      <c r="AV28" s="637"/>
      <c r="AW28" s="637"/>
      <c r="AX28" s="637"/>
      <c r="AY28" s="637"/>
      <c r="AZ28" s="637"/>
      <c r="BA28" s="637"/>
      <c r="BB28" s="637"/>
      <c r="BC28" s="637"/>
      <c r="BD28" s="637"/>
      <c r="BE28" s="637"/>
      <c r="BF28" s="637"/>
      <c r="BG28" s="637"/>
      <c r="BH28" s="637"/>
      <c r="BI28" s="637"/>
      <c r="BJ28" s="637"/>
      <c r="BK28" s="637"/>
      <c r="BL28" s="637"/>
      <c r="BM28" s="637"/>
      <c r="BN28" s="637"/>
      <c r="BO28" s="637"/>
      <c r="BP28" s="637"/>
      <c r="BQ28" s="637"/>
      <c r="BR28" s="637"/>
      <c r="BS28" s="637"/>
      <c r="BT28" s="637"/>
      <c r="BU28" s="637"/>
      <c r="BV28" s="637"/>
      <c r="BW28" s="637"/>
      <c r="BX28" s="637"/>
      <c r="BY28" s="637"/>
      <c r="BZ28" s="637"/>
      <c r="CA28" s="637"/>
      <c r="CB28" s="637"/>
      <c r="CC28" s="637"/>
      <c r="CD28" s="637"/>
      <c r="CE28" s="637"/>
      <c r="CF28" s="637"/>
      <c r="CG28" s="637"/>
    </row>
    <row r="29" spans="1:85" s="610" customFormat="1" ht="67.5" customHeight="1" thickTop="1" thickBot="1">
      <c r="A29" s="1024">
        <f t="shared" si="14"/>
        <v>15</v>
      </c>
      <c r="B29" s="267">
        <v>12</v>
      </c>
      <c r="C29" s="267">
        <v>0</v>
      </c>
      <c r="D29" s="267">
        <v>0</v>
      </c>
      <c r="E29" s="267" t="s">
        <v>227</v>
      </c>
      <c r="F29" s="663" t="s">
        <v>2411</v>
      </c>
      <c r="G29" s="766" t="s">
        <v>168</v>
      </c>
      <c r="H29" s="766" t="s">
        <v>207</v>
      </c>
      <c r="I29" s="552">
        <v>0</v>
      </c>
      <c r="J29" s="552">
        <v>0</v>
      </c>
      <c r="K29" s="630">
        <f t="shared" si="0"/>
        <v>0</v>
      </c>
      <c r="L29" s="1034">
        <v>1</v>
      </c>
      <c r="M29" s="552">
        <v>0</v>
      </c>
      <c r="N29" s="1030">
        <f t="shared" si="12"/>
        <v>1</v>
      </c>
      <c r="O29" s="630">
        <f t="shared" si="13"/>
        <v>1</v>
      </c>
      <c r="P29" s="664"/>
      <c r="Q29" s="764" t="s">
        <v>2873</v>
      </c>
      <c r="R29" s="764" t="s">
        <v>2876</v>
      </c>
      <c r="S29" s="636">
        <v>1</v>
      </c>
      <c r="T29" s="551" t="str">
        <f t="shared" si="20"/>
        <v>No hay Programación</v>
      </c>
      <c r="U29" s="764" t="str">
        <f t="shared" si="2"/>
        <v>De acuerdo con lo programado</v>
      </c>
      <c r="V29" s="1033"/>
      <c r="W29" s="553">
        <v>0</v>
      </c>
      <c r="X29" s="551" t="str">
        <f t="shared" si="15"/>
        <v>No hay Programación</v>
      </c>
      <c r="Y29" s="764" t="str">
        <f t="shared" si="4"/>
        <v>De acuerdo con lo programado</v>
      </c>
      <c r="Z29" s="764"/>
      <c r="AA29" s="872">
        <v>0</v>
      </c>
      <c r="AB29" s="551">
        <f t="shared" si="16"/>
        <v>0</v>
      </c>
      <c r="AC29" s="764" t="str">
        <f t="shared" si="6"/>
        <v>En riesgo en cumplimiento</v>
      </c>
      <c r="AD29" s="771" t="s">
        <v>1927</v>
      </c>
      <c r="AE29" s="1017">
        <v>0</v>
      </c>
      <c r="AF29" s="551" t="str">
        <f t="shared" si="17"/>
        <v>No hay Programación</v>
      </c>
      <c r="AG29" s="764" t="str">
        <f t="shared" si="8"/>
        <v>De acuerdo con lo programado</v>
      </c>
      <c r="AH29" s="1139" t="s">
        <v>1927</v>
      </c>
      <c r="AI29" s="625">
        <f t="shared" si="21"/>
        <v>1</v>
      </c>
      <c r="AJ29" s="554">
        <f t="shared" si="22"/>
        <v>1</v>
      </c>
      <c r="AK29" s="764" t="str">
        <f t="shared" si="11"/>
        <v>De acuerdo con lo programado</v>
      </c>
      <c r="AL29" s="1139" t="s">
        <v>1927</v>
      </c>
      <c r="AM29" s="637"/>
      <c r="AN29" s="637"/>
      <c r="AO29" s="637"/>
      <c r="AP29" s="637"/>
      <c r="AQ29" s="637"/>
      <c r="AR29" s="637"/>
      <c r="AS29" s="637"/>
      <c r="AT29" s="637"/>
      <c r="AU29" s="637"/>
      <c r="AV29" s="637"/>
      <c r="AW29" s="637"/>
      <c r="AX29" s="637"/>
      <c r="AY29" s="637"/>
      <c r="AZ29" s="637"/>
      <c r="BA29" s="637"/>
      <c r="BB29" s="637"/>
      <c r="BC29" s="637"/>
      <c r="BD29" s="637"/>
      <c r="BE29" s="637"/>
      <c r="BF29" s="637"/>
      <c r="BG29" s="637"/>
      <c r="BH29" s="637"/>
      <c r="BI29" s="637"/>
      <c r="BJ29" s="637"/>
      <c r="BK29" s="637"/>
      <c r="BL29" s="637"/>
      <c r="BM29" s="637"/>
      <c r="BN29" s="637"/>
      <c r="BO29" s="637"/>
      <c r="BP29" s="637"/>
      <c r="BQ29" s="637"/>
      <c r="BR29" s="637"/>
      <c r="BS29" s="637"/>
      <c r="BT29" s="637"/>
      <c r="BU29" s="637"/>
      <c r="BV29" s="637"/>
      <c r="BW29" s="637"/>
      <c r="BX29" s="637"/>
      <c r="BY29" s="637"/>
      <c r="BZ29" s="637"/>
      <c r="CA29" s="637"/>
      <c r="CB29" s="637"/>
      <c r="CC29" s="637"/>
      <c r="CD29" s="637"/>
      <c r="CE29" s="637"/>
      <c r="CF29" s="637"/>
      <c r="CG29" s="637"/>
    </row>
    <row r="30" spans="1:85" s="610" customFormat="1" ht="67.5" customHeight="1" thickTop="1" thickBot="1">
      <c r="A30" s="1024">
        <f t="shared" si="14"/>
        <v>16</v>
      </c>
      <c r="B30" s="267">
        <v>12</v>
      </c>
      <c r="C30" s="267">
        <v>0</v>
      </c>
      <c r="D30" s="267">
        <v>0</v>
      </c>
      <c r="E30" s="267" t="s">
        <v>227</v>
      </c>
      <c r="F30" s="663" t="s">
        <v>2411</v>
      </c>
      <c r="G30" s="766" t="s">
        <v>186</v>
      </c>
      <c r="H30" s="766" t="s">
        <v>207</v>
      </c>
      <c r="I30" s="552">
        <v>0</v>
      </c>
      <c r="J30" s="552">
        <v>0</v>
      </c>
      <c r="K30" s="630">
        <f t="shared" si="0"/>
        <v>0</v>
      </c>
      <c r="L30" s="552">
        <v>1</v>
      </c>
      <c r="M30" s="552">
        <v>0</v>
      </c>
      <c r="N30" s="1030">
        <f t="shared" si="12"/>
        <v>1</v>
      </c>
      <c r="O30" s="630">
        <f t="shared" si="13"/>
        <v>1</v>
      </c>
      <c r="P30" s="664"/>
      <c r="Q30" s="764" t="s">
        <v>2873</v>
      </c>
      <c r="R30" s="764" t="s">
        <v>2876</v>
      </c>
      <c r="S30" s="636">
        <v>1</v>
      </c>
      <c r="T30" s="551" t="str">
        <f t="shared" si="20"/>
        <v>No hay Programación</v>
      </c>
      <c r="U30" s="764" t="str">
        <f t="shared" si="2"/>
        <v>De acuerdo con lo programado</v>
      </c>
      <c r="V30" s="1033"/>
      <c r="W30" s="553">
        <v>0</v>
      </c>
      <c r="X30" s="551" t="str">
        <f t="shared" si="15"/>
        <v>No hay Programación</v>
      </c>
      <c r="Y30" s="764" t="str">
        <f t="shared" si="4"/>
        <v>De acuerdo con lo programado</v>
      </c>
      <c r="Z30" s="764"/>
      <c r="AA30" s="872">
        <v>0</v>
      </c>
      <c r="AB30" s="551">
        <f t="shared" si="16"/>
        <v>0</v>
      </c>
      <c r="AC30" s="764" t="str">
        <f t="shared" si="6"/>
        <v>En riesgo en cumplimiento</v>
      </c>
      <c r="AD30" s="771" t="s">
        <v>1927</v>
      </c>
      <c r="AE30" s="1017">
        <v>0</v>
      </c>
      <c r="AF30" s="551" t="str">
        <f t="shared" si="17"/>
        <v>No hay Programación</v>
      </c>
      <c r="AG30" s="764" t="str">
        <f t="shared" si="8"/>
        <v>De acuerdo con lo programado</v>
      </c>
      <c r="AH30" s="1139" t="s">
        <v>1927</v>
      </c>
      <c r="AI30" s="625">
        <f t="shared" si="21"/>
        <v>1</v>
      </c>
      <c r="AJ30" s="554">
        <f t="shared" si="22"/>
        <v>1</v>
      </c>
      <c r="AK30" s="764" t="str">
        <f t="shared" si="11"/>
        <v>De acuerdo con lo programado</v>
      </c>
      <c r="AL30" s="1139" t="s">
        <v>1927</v>
      </c>
      <c r="AM30" s="637"/>
      <c r="AN30" s="637"/>
      <c r="AO30" s="637"/>
      <c r="AP30" s="637"/>
      <c r="AQ30" s="637"/>
      <c r="AR30" s="637"/>
      <c r="AS30" s="637"/>
      <c r="AT30" s="637"/>
      <c r="AU30" s="637"/>
      <c r="AV30" s="637"/>
      <c r="AW30" s="637"/>
      <c r="AX30" s="637"/>
      <c r="AY30" s="637"/>
      <c r="AZ30" s="637"/>
      <c r="BA30" s="637"/>
      <c r="BB30" s="637"/>
      <c r="BC30" s="637"/>
      <c r="BD30" s="637"/>
      <c r="BE30" s="637"/>
      <c r="BF30" s="637"/>
      <c r="BG30" s="637"/>
      <c r="BH30" s="637"/>
      <c r="BI30" s="637"/>
      <c r="BJ30" s="637"/>
      <c r="BK30" s="637"/>
      <c r="BL30" s="637"/>
      <c r="BM30" s="637"/>
      <c r="BN30" s="637"/>
      <c r="BO30" s="637"/>
      <c r="BP30" s="637"/>
      <c r="BQ30" s="637"/>
      <c r="BR30" s="637"/>
      <c r="BS30" s="637"/>
      <c r="BT30" s="637"/>
      <c r="BU30" s="637"/>
      <c r="BV30" s="637"/>
      <c r="BW30" s="637"/>
      <c r="BX30" s="637"/>
      <c r="BY30" s="637"/>
      <c r="BZ30" s="637"/>
      <c r="CA30" s="637"/>
      <c r="CB30" s="637"/>
      <c r="CC30" s="637"/>
      <c r="CD30" s="637"/>
      <c r="CE30" s="637"/>
      <c r="CF30" s="637"/>
      <c r="CG30" s="637"/>
    </row>
    <row r="31" spans="1:85" s="610" customFormat="1" ht="173.4" customHeight="1" thickTop="1" thickBot="1">
      <c r="A31" s="1024">
        <f t="shared" si="14"/>
        <v>17</v>
      </c>
      <c r="B31" s="267">
        <v>12</v>
      </c>
      <c r="C31" s="267">
        <v>0</v>
      </c>
      <c r="D31" s="267">
        <v>0</v>
      </c>
      <c r="E31" s="267" t="s">
        <v>227</v>
      </c>
      <c r="F31" s="663" t="s">
        <v>2411</v>
      </c>
      <c r="G31" s="766" t="s">
        <v>186</v>
      </c>
      <c r="H31" s="766" t="s">
        <v>207</v>
      </c>
      <c r="I31" s="552">
        <v>0</v>
      </c>
      <c r="J31" s="552">
        <v>0</v>
      </c>
      <c r="K31" s="630">
        <f t="shared" si="0"/>
        <v>0</v>
      </c>
      <c r="L31" s="1034">
        <v>8</v>
      </c>
      <c r="M31" s="1034">
        <v>45</v>
      </c>
      <c r="N31" s="1030">
        <f t="shared" si="12"/>
        <v>53</v>
      </c>
      <c r="O31" s="630">
        <f t="shared" si="13"/>
        <v>53</v>
      </c>
      <c r="P31" s="664"/>
      <c r="Q31" s="764" t="s">
        <v>2873</v>
      </c>
      <c r="R31" s="1035" t="s">
        <v>2884</v>
      </c>
      <c r="S31" s="636">
        <v>2</v>
      </c>
      <c r="T31" s="551" t="str">
        <f t="shared" si="20"/>
        <v>No hay Programación</v>
      </c>
      <c r="U31" s="764" t="str">
        <f t="shared" si="2"/>
        <v>De acuerdo con lo programado</v>
      </c>
      <c r="V31" s="1033"/>
      <c r="W31" s="553">
        <v>0</v>
      </c>
      <c r="X31" s="551" t="str">
        <f t="shared" si="15"/>
        <v>No hay Programación</v>
      </c>
      <c r="Y31" s="764" t="str">
        <f t="shared" si="4"/>
        <v>De acuerdo con lo programado</v>
      </c>
      <c r="Z31" s="764"/>
      <c r="AA31" s="872">
        <v>0</v>
      </c>
      <c r="AB31" s="551">
        <f t="shared" si="16"/>
        <v>0</v>
      </c>
      <c r="AC31" s="764" t="str">
        <f t="shared" si="6"/>
        <v>En riesgo en cumplimiento</v>
      </c>
      <c r="AD31" s="771" t="s">
        <v>1927</v>
      </c>
      <c r="AE31" s="1017">
        <v>0</v>
      </c>
      <c r="AF31" s="551">
        <f t="shared" si="17"/>
        <v>0</v>
      </c>
      <c r="AG31" s="764" t="str">
        <f t="shared" si="8"/>
        <v>En riesgo en cumplimiento</v>
      </c>
      <c r="AH31" s="1139" t="s">
        <v>1927</v>
      </c>
      <c r="AI31" s="625">
        <f t="shared" si="21"/>
        <v>2</v>
      </c>
      <c r="AJ31" s="554">
        <f t="shared" si="22"/>
        <v>3.7735849056603772E-2</v>
      </c>
      <c r="AK31" s="764" t="str">
        <f t="shared" si="11"/>
        <v>En riesgo en cumplimiento</v>
      </c>
      <c r="AL31" s="1142" t="s">
        <v>2885</v>
      </c>
      <c r="AM31" s="637"/>
      <c r="AN31" s="637"/>
      <c r="AO31" s="637"/>
      <c r="AP31" s="637"/>
      <c r="AQ31" s="637"/>
      <c r="AR31" s="637"/>
      <c r="AS31" s="637"/>
      <c r="AT31" s="637"/>
      <c r="AU31" s="637"/>
      <c r="AV31" s="637"/>
      <c r="AW31" s="637"/>
      <c r="AX31" s="637"/>
      <c r="AY31" s="637"/>
      <c r="AZ31" s="637"/>
      <c r="BA31" s="637"/>
      <c r="BB31" s="637"/>
      <c r="BC31" s="637"/>
      <c r="BD31" s="637"/>
      <c r="BE31" s="637"/>
      <c r="BF31" s="637"/>
      <c r="BG31" s="637"/>
      <c r="BH31" s="637"/>
      <c r="BI31" s="637"/>
      <c r="BJ31" s="637"/>
      <c r="BK31" s="637"/>
      <c r="BL31" s="637"/>
      <c r="BM31" s="637"/>
      <c r="BN31" s="637"/>
      <c r="BO31" s="637"/>
      <c r="BP31" s="637"/>
      <c r="BQ31" s="637"/>
      <c r="BR31" s="637"/>
      <c r="BS31" s="637"/>
      <c r="BT31" s="637"/>
      <c r="BU31" s="637"/>
      <c r="BV31" s="637"/>
      <c r="BW31" s="637"/>
      <c r="BX31" s="637"/>
      <c r="BY31" s="637"/>
      <c r="BZ31" s="637"/>
      <c r="CA31" s="637"/>
      <c r="CB31" s="637"/>
      <c r="CC31" s="637"/>
      <c r="CD31" s="637"/>
      <c r="CE31" s="637"/>
      <c r="CF31" s="637"/>
      <c r="CG31" s="637"/>
    </row>
    <row r="32" spans="1:85" s="610" customFormat="1" ht="67.5" customHeight="1" thickTop="1" thickBot="1">
      <c r="A32" s="1024">
        <f t="shared" si="14"/>
        <v>18</v>
      </c>
      <c r="B32" s="267">
        <v>12</v>
      </c>
      <c r="C32" s="267">
        <v>0</v>
      </c>
      <c r="D32" s="267">
        <v>0</v>
      </c>
      <c r="E32" s="267" t="s">
        <v>227</v>
      </c>
      <c r="F32" s="663" t="s">
        <v>2411</v>
      </c>
      <c r="G32" s="766" t="s">
        <v>187</v>
      </c>
      <c r="H32" s="766" t="s">
        <v>204</v>
      </c>
      <c r="I32" s="1034">
        <v>25</v>
      </c>
      <c r="J32" s="1034">
        <v>48</v>
      </c>
      <c r="K32" s="630">
        <f t="shared" si="0"/>
        <v>73</v>
      </c>
      <c r="L32" s="1034">
        <v>44</v>
      </c>
      <c r="M32" s="1034">
        <v>16</v>
      </c>
      <c r="N32" s="1030">
        <f t="shared" si="12"/>
        <v>60</v>
      </c>
      <c r="O32" s="630">
        <f t="shared" si="13"/>
        <v>133</v>
      </c>
      <c r="P32" s="664"/>
      <c r="Q32" s="764" t="s">
        <v>2873</v>
      </c>
      <c r="R32" s="1035" t="s">
        <v>2886</v>
      </c>
      <c r="S32" s="1034">
        <v>44</v>
      </c>
      <c r="T32" s="551">
        <f t="shared" ref="T32" si="26">IF(S32="","No hay ejecución",IF(AND(I32=0),"No hay Programación", S32/I32))</f>
        <v>1.76</v>
      </c>
      <c r="U32" s="764" t="str">
        <f t="shared" si="2"/>
        <v>De acuerdo con lo programado</v>
      </c>
      <c r="V32" s="1033" t="s">
        <v>2887</v>
      </c>
      <c r="W32" s="553">
        <v>43</v>
      </c>
      <c r="X32" s="551">
        <f t="shared" si="15"/>
        <v>0.89583333333333337</v>
      </c>
      <c r="Y32" s="764" t="str">
        <f t="shared" si="4"/>
        <v>Atraso Leve</v>
      </c>
      <c r="Z32" s="764"/>
      <c r="AA32" s="872">
        <v>34</v>
      </c>
      <c r="AB32" s="551">
        <f t="shared" si="16"/>
        <v>0.77272727272727271</v>
      </c>
      <c r="AC32" s="764" t="str">
        <f t="shared" si="6"/>
        <v>Atraso Leve</v>
      </c>
      <c r="AD32" s="1041" t="s">
        <v>1927</v>
      </c>
      <c r="AE32" s="1141">
        <v>8</v>
      </c>
      <c r="AF32" s="551">
        <f t="shared" si="17"/>
        <v>0.5</v>
      </c>
      <c r="AG32" s="764" t="str">
        <f t="shared" si="8"/>
        <v>Atraso Leve</v>
      </c>
      <c r="AH32" s="1139" t="s">
        <v>1927</v>
      </c>
      <c r="AI32" s="625">
        <f t="shared" si="21"/>
        <v>129</v>
      </c>
      <c r="AJ32" s="554">
        <f t="shared" si="22"/>
        <v>0.96992481203007519</v>
      </c>
      <c r="AK32" s="764" t="str">
        <f t="shared" si="11"/>
        <v>De acuerdo con lo programado</v>
      </c>
      <c r="AL32" s="1139" t="s">
        <v>1927</v>
      </c>
      <c r="AM32" s="637"/>
      <c r="AN32" s="637"/>
      <c r="AO32" s="637"/>
      <c r="AP32" s="637"/>
      <c r="AQ32" s="637"/>
      <c r="AR32" s="637"/>
      <c r="AS32" s="637"/>
      <c r="AT32" s="637"/>
      <c r="AU32" s="637"/>
      <c r="AV32" s="637"/>
      <c r="AW32" s="637"/>
      <c r="AX32" s="637"/>
      <c r="AY32" s="637"/>
      <c r="AZ32" s="637"/>
      <c r="BA32" s="637"/>
      <c r="BB32" s="637"/>
      <c r="BC32" s="637"/>
      <c r="BD32" s="637"/>
      <c r="BE32" s="637"/>
      <c r="BF32" s="637"/>
      <c r="BG32" s="637"/>
      <c r="BH32" s="637"/>
      <c r="BI32" s="637"/>
      <c r="BJ32" s="637"/>
      <c r="BK32" s="637"/>
      <c r="BL32" s="637"/>
      <c r="BM32" s="637"/>
      <c r="BN32" s="637"/>
      <c r="BO32" s="637"/>
      <c r="BP32" s="637"/>
      <c r="BQ32" s="637"/>
      <c r="BR32" s="637"/>
      <c r="BS32" s="637"/>
      <c r="BT32" s="637"/>
      <c r="BU32" s="637"/>
      <c r="BV32" s="637"/>
      <c r="BW32" s="637"/>
      <c r="BX32" s="637"/>
      <c r="BY32" s="637"/>
      <c r="BZ32" s="637"/>
      <c r="CA32" s="637"/>
      <c r="CB32" s="637"/>
      <c r="CC32" s="637"/>
      <c r="CD32" s="637"/>
      <c r="CE32" s="637"/>
      <c r="CF32" s="637"/>
      <c r="CG32" s="637"/>
    </row>
    <row r="33" spans="1:85" s="644" customFormat="1" ht="67.5" customHeight="1" thickTop="1" thickBot="1">
      <c r="A33" s="1024">
        <f t="shared" si="14"/>
        <v>19</v>
      </c>
      <c r="B33" s="267">
        <v>12</v>
      </c>
      <c r="C33" s="267">
        <v>0</v>
      </c>
      <c r="D33" s="267">
        <v>0</v>
      </c>
      <c r="E33" s="267" t="s">
        <v>227</v>
      </c>
      <c r="F33" s="665" t="s">
        <v>2376</v>
      </c>
      <c r="G33" s="767" t="s">
        <v>175</v>
      </c>
      <c r="H33" s="767" t="s">
        <v>200</v>
      </c>
      <c r="I33" s="629">
        <v>12</v>
      </c>
      <c r="J33" s="629">
        <v>0</v>
      </c>
      <c r="K33" s="630">
        <f t="shared" si="0"/>
        <v>12</v>
      </c>
      <c r="L33" s="629">
        <v>0</v>
      </c>
      <c r="M33" s="629">
        <v>0</v>
      </c>
      <c r="N33" s="1030">
        <f t="shared" si="12"/>
        <v>0</v>
      </c>
      <c r="O33" s="630">
        <f t="shared" si="13"/>
        <v>12</v>
      </c>
      <c r="P33" s="664"/>
      <c r="Q33" s="1027" t="s">
        <v>2873</v>
      </c>
      <c r="R33" s="1042" t="s">
        <v>2888</v>
      </c>
      <c r="S33" s="641">
        <v>8</v>
      </c>
      <c r="T33" s="642">
        <f t="shared" si="20"/>
        <v>0.66666666666666663</v>
      </c>
      <c r="U33" s="764" t="str">
        <f t="shared" si="2"/>
        <v>Atraso Leve</v>
      </c>
      <c r="V33" s="1043"/>
      <c r="W33" s="638">
        <v>0</v>
      </c>
      <c r="X33" s="551" t="str">
        <f t="shared" si="15"/>
        <v>No hay Programación</v>
      </c>
      <c r="Y33" s="764" t="str">
        <f t="shared" si="4"/>
        <v>De acuerdo con lo programado</v>
      </c>
      <c r="Z33" s="764"/>
      <c r="AA33" s="872">
        <v>0</v>
      </c>
      <c r="AB33" s="551" t="str">
        <f t="shared" si="16"/>
        <v>No hay Programación</v>
      </c>
      <c r="AC33" s="764" t="str">
        <f t="shared" si="6"/>
        <v>De acuerdo con lo programado</v>
      </c>
      <c r="AD33" s="771" t="s">
        <v>1927</v>
      </c>
      <c r="AE33" s="1017">
        <v>0</v>
      </c>
      <c r="AF33" s="551" t="str">
        <f t="shared" si="17"/>
        <v>No hay Programación</v>
      </c>
      <c r="AG33" s="764" t="str">
        <f t="shared" si="8"/>
        <v>De acuerdo con lo programado</v>
      </c>
      <c r="AH33" s="1143" t="s">
        <v>1927</v>
      </c>
      <c r="AI33" s="643">
        <f t="shared" si="21"/>
        <v>8</v>
      </c>
      <c r="AJ33" s="639">
        <f t="shared" si="22"/>
        <v>0.66666666666666663</v>
      </c>
      <c r="AK33" s="764" t="str">
        <f t="shared" si="11"/>
        <v>Atraso Leve</v>
      </c>
      <c r="AL33" s="1143" t="s">
        <v>1927</v>
      </c>
      <c r="AM33" s="633"/>
      <c r="AN33" s="633"/>
      <c r="AO33" s="633"/>
      <c r="AP33" s="633"/>
      <c r="AQ33" s="633"/>
      <c r="AR33" s="633"/>
      <c r="AS33" s="633"/>
      <c r="AT33" s="633"/>
      <c r="AU33" s="633"/>
      <c r="AV33" s="633"/>
      <c r="AW33" s="633"/>
      <c r="AX33" s="633"/>
      <c r="AY33" s="633"/>
      <c r="AZ33" s="633"/>
      <c r="BA33" s="633"/>
      <c r="BB33" s="633"/>
      <c r="BC33" s="633"/>
      <c r="BD33" s="633"/>
      <c r="BE33" s="633"/>
      <c r="BF33" s="633"/>
      <c r="BG33" s="633"/>
      <c r="BH33" s="633"/>
      <c r="BI33" s="633"/>
      <c r="BJ33" s="633"/>
      <c r="BK33" s="633"/>
      <c r="BL33" s="633"/>
      <c r="BM33" s="633"/>
      <c r="BN33" s="633"/>
      <c r="BO33" s="633"/>
      <c r="BP33" s="633"/>
      <c r="BQ33" s="633"/>
      <c r="BR33" s="633"/>
      <c r="BS33" s="633"/>
      <c r="BT33" s="633"/>
      <c r="BU33" s="633"/>
      <c r="BV33" s="633"/>
      <c r="BW33" s="633"/>
      <c r="BX33" s="633"/>
      <c r="BY33" s="633"/>
      <c r="BZ33" s="633"/>
      <c r="CA33" s="633"/>
      <c r="CB33" s="633"/>
      <c r="CC33" s="633"/>
      <c r="CD33" s="633"/>
      <c r="CE33" s="633"/>
      <c r="CF33" s="633"/>
      <c r="CG33" s="633"/>
    </row>
    <row r="34" spans="1:85" s="610" customFormat="1" ht="67.5" customHeight="1" thickTop="1" thickBot="1">
      <c r="A34" s="1024">
        <f t="shared" si="14"/>
        <v>20</v>
      </c>
      <c r="B34" s="267">
        <v>12</v>
      </c>
      <c r="C34" s="267">
        <v>0</v>
      </c>
      <c r="D34" s="267">
        <v>0</v>
      </c>
      <c r="E34" s="267" t="s">
        <v>227</v>
      </c>
      <c r="F34" s="663" t="s">
        <v>2379</v>
      </c>
      <c r="G34" s="766" t="s">
        <v>164</v>
      </c>
      <c r="H34" s="766" t="s">
        <v>200</v>
      </c>
      <c r="I34" s="552">
        <v>10</v>
      </c>
      <c r="J34" s="552">
        <v>2</v>
      </c>
      <c r="K34" s="630">
        <f t="shared" si="0"/>
        <v>12</v>
      </c>
      <c r="L34" s="552">
        <v>0</v>
      </c>
      <c r="M34" s="552">
        <v>0</v>
      </c>
      <c r="N34" s="1030">
        <f t="shared" si="12"/>
        <v>0</v>
      </c>
      <c r="O34" s="630">
        <f t="shared" si="13"/>
        <v>12</v>
      </c>
      <c r="P34" s="664"/>
      <c r="Q34" s="764" t="s">
        <v>2873</v>
      </c>
      <c r="R34" s="1031"/>
      <c r="S34" s="636">
        <v>4</v>
      </c>
      <c r="T34" s="551">
        <f t="shared" si="20"/>
        <v>0.4</v>
      </c>
      <c r="U34" s="764" t="str">
        <f t="shared" si="2"/>
        <v>En riesgo en cumplimiento</v>
      </c>
      <c r="V34" s="1033"/>
      <c r="W34" s="553">
        <v>0</v>
      </c>
      <c r="X34" s="551">
        <f t="shared" si="15"/>
        <v>0</v>
      </c>
      <c r="Y34" s="764" t="str">
        <f t="shared" si="4"/>
        <v>En riesgo en cumplimiento</v>
      </c>
      <c r="Z34" s="764"/>
      <c r="AA34" s="872">
        <v>8</v>
      </c>
      <c r="AB34" s="551" t="str">
        <f t="shared" si="16"/>
        <v>No hay Programación</v>
      </c>
      <c r="AC34" s="764" t="str">
        <f t="shared" si="6"/>
        <v>De acuerdo con lo programado</v>
      </c>
      <c r="AD34" s="771" t="s">
        <v>1927</v>
      </c>
      <c r="AE34" s="1017">
        <v>0</v>
      </c>
      <c r="AF34" s="551" t="str">
        <f t="shared" si="17"/>
        <v>No hay Programación</v>
      </c>
      <c r="AG34" s="764" t="str">
        <f t="shared" si="8"/>
        <v>De acuerdo con lo programado</v>
      </c>
      <c r="AH34" s="1139" t="s">
        <v>1927</v>
      </c>
      <c r="AI34" s="625">
        <f t="shared" si="21"/>
        <v>12</v>
      </c>
      <c r="AJ34" s="554">
        <f t="shared" si="22"/>
        <v>1</v>
      </c>
      <c r="AK34" s="764" t="str">
        <f t="shared" si="11"/>
        <v>De acuerdo con lo programado</v>
      </c>
      <c r="AL34" s="1139" t="s">
        <v>1927</v>
      </c>
      <c r="AM34" s="637"/>
      <c r="AN34" s="637"/>
      <c r="AO34" s="637"/>
      <c r="AP34" s="637"/>
      <c r="AQ34" s="637"/>
      <c r="AR34" s="637"/>
      <c r="AS34" s="637"/>
      <c r="AT34" s="637"/>
      <c r="AU34" s="637"/>
      <c r="AV34" s="637"/>
      <c r="AW34" s="637"/>
      <c r="AX34" s="637"/>
      <c r="AY34" s="637"/>
      <c r="AZ34" s="637"/>
      <c r="BA34" s="637"/>
      <c r="BB34" s="637"/>
      <c r="BC34" s="637"/>
      <c r="BD34" s="637"/>
      <c r="BE34" s="637"/>
      <c r="BF34" s="637"/>
      <c r="BG34" s="637"/>
      <c r="BH34" s="637"/>
      <c r="BI34" s="637"/>
      <c r="BJ34" s="637"/>
      <c r="BK34" s="637"/>
      <c r="BL34" s="637"/>
      <c r="BM34" s="637"/>
      <c r="BN34" s="637"/>
      <c r="BO34" s="637"/>
      <c r="BP34" s="637"/>
      <c r="BQ34" s="637"/>
      <c r="BR34" s="637"/>
      <c r="BS34" s="637"/>
      <c r="BT34" s="637"/>
      <c r="BU34" s="637"/>
      <c r="BV34" s="637"/>
      <c r="BW34" s="637"/>
      <c r="BX34" s="637"/>
      <c r="BY34" s="637"/>
      <c r="BZ34" s="637"/>
      <c r="CA34" s="637"/>
      <c r="CB34" s="637"/>
      <c r="CC34" s="637"/>
      <c r="CD34" s="637"/>
      <c r="CE34" s="637"/>
      <c r="CF34" s="637"/>
      <c r="CG34" s="637"/>
    </row>
    <row r="35" spans="1:85" s="610" customFormat="1" ht="67.5" customHeight="1" thickTop="1" thickBot="1">
      <c r="A35" s="1024">
        <f t="shared" si="14"/>
        <v>21</v>
      </c>
      <c r="B35" s="267">
        <v>12</v>
      </c>
      <c r="C35" s="267">
        <v>0</v>
      </c>
      <c r="D35" s="267">
        <v>0</v>
      </c>
      <c r="E35" s="267" t="s">
        <v>227</v>
      </c>
      <c r="F35" s="663" t="s">
        <v>2379</v>
      </c>
      <c r="G35" s="766" t="s">
        <v>144</v>
      </c>
      <c r="H35" s="766" t="s">
        <v>215</v>
      </c>
      <c r="I35" s="552">
        <v>10</v>
      </c>
      <c r="J35" s="552">
        <v>2</v>
      </c>
      <c r="K35" s="630">
        <f t="shared" si="0"/>
        <v>12</v>
      </c>
      <c r="L35" s="552">
        <v>0</v>
      </c>
      <c r="M35" s="552">
        <v>0</v>
      </c>
      <c r="N35" s="1030">
        <f t="shared" si="12"/>
        <v>0</v>
      </c>
      <c r="O35" s="630">
        <f t="shared" si="13"/>
        <v>12</v>
      </c>
      <c r="P35" s="664"/>
      <c r="Q35" s="764" t="s">
        <v>2873</v>
      </c>
      <c r="R35" s="1032"/>
      <c r="S35" s="636">
        <v>4</v>
      </c>
      <c r="T35" s="551">
        <f t="shared" si="20"/>
        <v>0.4</v>
      </c>
      <c r="U35" s="764" t="str">
        <f t="shared" si="2"/>
        <v>En riesgo en cumplimiento</v>
      </c>
      <c r="V35" s="1033"/>
      <c r="W35" s="553">
        <v>0</v>
      </c>
      <c r="X35" s="551">
        <f t="shared" si="15"/>
        <v>0</v>
      </c>
      <c r="Y35" s="764" t="str">
        <f t="shared" si="4"/>
        <v>En riesgo en cumplimiento</v>
      </c>
      <c r="Z35" s="764"/>
      <c r="AA35" s="872">
        <v>8</v>
      </c>
      <c r="AB35" s="551" t="str">
        <f t="shared" si="16"/>
        <v>No hay Programación</v>
      </c>
      <c r="AC35" s="764" t="str">
        <f t="shared" si="6"/>
        <v>De acuerdo con lo programado</v>
      </c>
      <c r="AD35" s="771" t="s">
        <v>1927</v>
      </c>
      <c r="AE35" s="1017">
        <v>0</v>
      </c>
      <c r="AF35" s="551" t="str">
        <f t="shared" si="17"/>
        <v>No hay Programación</v>
      </c>
      <c r="AG35" s="764" t="str">
        <f t="shared" si="8"/>
        <v>De acuerdo con lo programado</v>
      </c>
      <c r="AH35" s="1139" t="s">
        <v>1927</v>
      </c>
      <c r="AI35" s="625">
        <f t="shared" si="21"/>
        <v>12</v>
      </c>
      <c r="AJ35" s="554">
        <f t="shared" si="22"/>
        <v>1</v>
      </c>
      <c r="AK35" s="764" t="str">
        <f t="shared" si="11"/>
        <v>De acuerdo con lo programado</v>
      </c>
      <c r="AL35" s="1139" t="s">
        <v>1927</v>
      </c>
      <c r="AM35" s="637"/>
      <c r="AN35" s="637"/>
      <c r="AO35" s="637"/>
      <c r="AP35" s="637"/>
      <c r="AQ35" s="637"/>
      <c r="AR35" s="637"/>
      <c r="AS35" s="637"/>
      <c r="AT35" s="637"/>
      <c r="AU35" s="637"/>
      <c r="AV35" s="637"/>
      <c r="AW35" s="637"/>
      <c r="AX35" s="637"/>
      <c r="AY35" s="637"/>
      <c r="AZ35" s="637"/>
      <c r="BA35" s="637"/>
      <c r="BB35" s="637"/>
      <c r="BC35" s="637"/>
      <c r="BD35" s="637"/>
      <c r="BE35" s="637"/>
      <c r="BF35" s="637"/>
      <c r="BG35" s="637"/>
      <c r="BH35" s="637"/>
      <c r="BI35" s="637"/>
      <c r="BJ35" s="637"/>
      <c r="BK35" s="637"/>
      <c r="BL35" s="637"/>
      <c r="BM35" s="637"/>
      <c r="BN35" s="637"/>
      <c r="BO35" s="637"/>
      <c r="BP35" s="637"/>
      <c r="BQ35" s="637"/>
      <c r="BR35" s="637"/>
      <c r="BS35" s="637"/>
      <c r="BT35" s="637"/>
      <c r="BU35" s="637"/>
      <c r="BV35" s="637"/>
      <c r="BW35" s="637"/>
      <c r="BX35" s="637"/>
      <c r="BY35" s="637"/>
      <c r="BZ35" s="637"/>
      <c r="CA35" s="637"/>
      <c r="CB35" s="637"/>
      <c r="CC35" s="637"/>
      <c r="CD35" s="637"/>
      <c r="CE35" s="637"/>
      <c r="CF35" s="637"/>
      <c r="CG35" s="637"/>
    </row>
    <row r="36" spans="1:85" s="610" customFormat="1" ht="67.5" customHeight="1" thickTop="1" thickBot="1">
      <c r="A36" s="1024">
        <f t="shared" si="14"/>
        <v>22</v>
      </c>
      <c r="B36" s="267">
        <v>12</v>
      </c>
      <c r="C36" s="267">
        <v>0</v>
      </c>
      <c r="D36" s="267">
        <v>0</v>
      </c>
      <c r="E36" s="267" t="s">
        <v>227</v>
      </c>
      <c r="F36" s="663" t="s">
        <v>2411</v>
      </c>
      <c r="G36" s="766" t="s">
        <v>159</v>
      </c>
      <c r="H36" s="766" t="s">
        <v>207</v>
      </c>
      <c r="I36" s="552">
        <v>0</v>
      </c>
      <c r="J36" s="552">
        <v>0</v>
      </c>
      <c r="K36" s="630">
        <f t="shared" si="0"/>
        <v>0</v>
      </c>
      <c r="L36" s="552">
        <v>0</v>
      </c>
      <c r="M36" s="552">
        <v>1</v>
      </c>
      <c r="N36" s="1030">
        <f t="shared" si="12"/>
        <v>1</v>
      </c>
      <c r="O36" s="630">
        <f t="shared" si="13"/>
        <v>1</v>
      </c>
      <c r="P36" s="664"/>
      <c r="Q36" s="764" t="s">
        <v>2873</v>
      </c>
      <c r="R36" s="764" t="s">
        <v>2876</v>
      </c>
      <c r="S36" s="636"/>
      <c r="T36" s="551" t="str">
        <f t="shared" si="20"/>
        <v>No hay ejecución</v>
      </c>
      <c r="U36" s="764" t="str">
        <f t="shared" si="2"/>
        <v>NA</v>
      </c>
      <c r="V36" s="1033"/>
      <c r="W36" s="553">
        <v>0</v>
      </c>
      <c r="X36" s="551" t="str">
        <f t="shared" si="15"/>
        <v>No hay Programación</v>
      </c>
      <c r="Y36" s="764" t="str">
        <f t="shared" si="4"/>
        <v>De acuerdo con lo programado</v>
      </c>
      <c r="Z36" s="764"/>
      <c r="AA36" s="872">
        <v>0</v>
      </c>
      <c r="AB36" s="551" t="str">
        <f t="shared" si="16"/>
        <v>No hay Programación</v>
      </c>
      <c r="AC36" s="764" t="str">
        <f t="shared" si="6"/>
        <v>De acuerdo con lo programado</v>
      </c>
      <c r="AD36" s="771" t="s">
        <v>1927</v>
      </c>
      <c r="AE36" s="1017">
        <v>1</v>
      </c>
      <c r="AF36" s="551">
        <f t="shared" si="17"/>
        <v>1</v>
      </c>
      <c r="AG36" s="764" t="str">
        <f t="shared" si="8"/>
        <v>De acuerdo con lo programado</v>
      </c>
      <c r="AH36" s="1139" t="s">
        <v>1927</v>
      </c>
      <c r="AI36" s="625">
        <f t="shared" si="21"/>
        <v>1</v>
      </c>
      <c r="AJ36" s="554">
        <f t="shared" si="22"/>
        <v>1</v>
      </c>
      <c r="AK36" s="764" t="str">
        <f t="shared" si="11"/>
        <v>De acuerdo con lo programado</v>
      </c>
      <c r="AL36" s="1139" t="s">
        <v>1927</v>
      </c>
      <c r="AM36" s="637"/>
      <c r="AN36" s="637"/>
      <c r="AO36" s="637"/>
      <c r="AP36" s="637"/>
      <c r="AQ36" s="637"/>
      <c r="AR36" s="637"/>
      <c r="AS36" s="637"/>
      <c r="AT36" s="637"/>
      <c r="AU36" s="637"/>
      <c r="AV36" s="637"/>
      <c r="AW36" s="637"/>
      <c r="AX36" s="637"/>
      <c r="AY36" s="637"/>
      <c r="AZ36" s="637"/>
      <c r="BA36" s="637"/>
      <c r="BB36" s="637"/>
      <c r="BC36" s="637"/>
      <c r="BD36" s="637"/>
      <c r="BE36" s="637"/>
      <c r="BF36" s="637"/>
      <c r="BG36" s="637"/>
      <c r="BH36" s="637"/>
      <c r="BI36" s="637"/>
      <c r="BJ36" s="637"/>
      <c r="BK36" s="637"/>
      <c r="BL36" s="637"/>
      <c r="BM36" s="637"/>
      <c r="BN36" s="637"/>
      <c r="BO36" s="637"/>
      <c r="BP36" s="637"/>
      <c r="BQ36" s="637"/>
      <c r="BR36" s="637"/>
      <c r="BS36" s="637"/>
      <c r="BT36" s="637"/>
      <c r="BU36" s="637"/>
      <c r="BV36" s="637"/>
      <c r="BW36" s="637"/>
      <c r="BX36" s="637"/>
      <c r="BY36" s="637"/>
      <c r="BZ36" s="637"/>
      <c r="CA36" s="637"/>
      <c r="CB36" s="637"/>
      <c r="CC36" s="637"/>
      <c r="CD36" s="637"/>
      <c r="CE36" s="637"/>
      <c r="CF36" s="637"/>
      <c r="CG36" s="637"/>
    </row>
    <row r="37" spans="1:85" s="610" customFormat="1" ht="67.5" customHeight="1" thickTop="1" thickBot="1">
      <c r="A37" s="1024">
        <f t="shared" si="14"/>
        <v>23</v>
      </c>
      <c r="B37" s="267">
        <v>12</v>
      </c>
      <c r="C37" s="267">
        <v>0</v>
      </c>
      <c r="D37" s="267">
        <v>0</v>
      </c>
      <c r="E37" s="267" t="s">
        <v>227</v>
      </c>
      <c r="F37" s="663" t="s">
        <v>2411</v>
      </c>
      <c r="G37" s="766" t="s">
        <v>187</v>
      </c>
      <c r="H37" s="766" t="s">
        <v>204</v>
      </c>
      <c r="I37" s="1034">
        <v>1</v>
      </c>
      <c r="J37" s="1034">
        <v>7</v>
      </c>
      <c r="K37" s="630">
        <f t="shared" si="0"/>
        <v>8</v>
      </c>
      <c r="L37" s="1034">
        <v>5</v>
      </c>
      <c r="M37" s="1034">
        <v>3</v>
      </c>
      <c r="N37" s="1030">
        <f t="shared" si="12"/>
        <v>8</v>
      </c>
      <c r="O37" s="630">
        <f t="shared" si="13"/>
        <v>16</v>
      </c>
      <c r="P37" s="664"/>
      <c r="Q37" s="764" t="s">
        <v>2873</v>
      </c>
      <c r="R37" s="1035" t="s">
        <v>2889</v>
      </c>
      <c r="S37" s="636">
        <v>3</v>
      </c>
      <c r="T37" s="551">
        <f t="shared" si="20"/>
        <v>3</v>
      </c>
      <c r="U37" s="764" t="str">
        <f t="shared" si="2"/>
        <v>De acuerdo con lo programado</v>
      </c>
      <c r="V37" s="1033" t="s">
        <v>2887</v>
      </c>
      <c r="W37" s="553">
        <v>0</v>
      </c>
      <c r="X37" s="551">
        <v>0.05</v>
      </c>
      <c r="Y37" s="764" t="str">
        <f t="shared" si="4"/>
        <v>En riesgo en cumplimiento</v>
      </c>
      <c r="Z37" s="764"/>
      <c r="AA37" s="872">
        <v>0</v>
      </c>
      <c r="AB37" s="551">
        <f t="shared" si="16"/>
        <v>0</v>
      </c>
      <c r="AC37" s="764" t="str">
        <f t="shared" si="6"/>
        <v>En riesgo en cumplimiento</v>
      </c>
      <c r="AD37" s="1041" t="s">
        <v>1927</v>
      </c>
      <c r="AE37" s="1141">
        <v>13</v>
      </c>
      <c r="AF37" s="551">
        <f t="shared" si="17"/>
        <v>4.333333333333333</v>
      </c>
      <c r="AG37" s="764" t="str">
        <f t="shared" si="8"/>
        <v>De acuerdo con lo programado</v>
      </c>
      <c r="AH37" s="1142" t="s">
        <v>2880</v>
      </c>
      <c r="AI37" s="625">
        <f t="shared" si="21"/>
        <v>16</v>
      </c>
      <c r="AJ37" s="554">
        <f t="shared" si="22"/>
        <v>1</v>
      </c>
      <c r="AK37" s="764" t="str">
        <f t="shared" si="11"/>
        <v>De acuerdo con lo programado</v>
      </c>
      <c r="AL37" s="1139" t="s">
        <v>1927</v>
      </c>
      <c r="AM37" s="637"/>
      <c r="AN37" s="637"/>
      <c r="AO37" s="637"/>
      <c r="AP37" s="637"/>
      <c r="AQ37" s="637"/>
      <c r="AR37" s="637"/>
      <c r="AS37" s="637"/>
      <c r="AT37" s="637"/>
      <c r="AU37" s="637"/>
      <c r="AV37" s="637"/>
      <c r="AW37" s="637"/>
      <c r="AX37" s="637"/>
      <c r="AY37" s="637"/>
      <c r="AZ37" s="637"/>
      <c r="BA37" s="637"/>
      <c r="BB37" s="637"/>
      <c r="BC37" s="637"/>
      <c r="BD37" s="637"/>
      <c r="BE37" s="637"/>
      <c r="BF37" s="637"/>
      <c r="BG37" s="637"/>
      <c r="BH37" s="637"/>
      <c r="BI37" s="637"/>
      <c r="BJ37" s="637"/>
      <c r="BK37" s="637"/>
      <c r="BL37" s="637"/>
      <c r="BM37" s="637"/>
      <c r="BN37" s="637"/>
      <c r="BO37" s="637"/>
      <c r="BP37" s="637"/>
      <c r="BQ37" s="637"/>
      <c r="BR37" s="637"/>
      <c r="BS37" s="637"/>
      <c r="BT37" s="637"/>
      <c r="BU37" s="637"/>
      <c r="BV37" s="637"/>
      <c r="BW37" s="637"/>
      <c r="BX37" s="637"/>
      <c r="BY37" s="637"/>
      <c r="BZ37" s="637"/>
      <c r="CA37" s="637"/>
      <c r="CB37" s="637"/>
      <c r="CC37" s="637"/>
      <c r="CD37" s="637"/>
      <c r="CE37" s="637"/>
      <c r="CF37" s="637"/>
      <c r="CG37" s="637"/>
    </row>
    <row r="38" spans="1:85" s="610" customFormat="1" ht="173.4" customHeight="1" thickTop="1" thickBot="1">
      <c r="A38" s="1024">
        <f t="shared" si="14"/>
        <v>24</v>
      </c>
      <c r="B38" s="267">
        <v>12</v>
      </c>
      <c r="C38" s="267">
        <v>0</v>
      </c>
      <c r="D38" s="267">
        <v>0</v>
      </c>
      <c r="E38" s="267" t="s">
        <v>227</v>
      </c>
      <c r="F38" s="663" t="s">
        <v>2411</v>
      </c>
      <c r="G38" s="766" t="s">
        <v>186</v>
      </c>
      <c r="H38" s="766" t="s">
        <v>207</v>
      </c>
      <c r="I38" s="552">
        <v>0</v>
      </c>
      <c r="J38" s="552">
        <v>0</v>
      </c>
      <c r="K38" s="630">
        <f t="shared" si="0"/>
        <v>0</v>
      </c>
      <c r="L38" s="552">
        <v>0</v>
      </c>
      <c r="M38" s="1034">
        <v>7</v>
      </c>
      <c r="N38" s="1030">
        <f t="shared" si="12"/>
        <v>7</v>
      </c>
      <c r="O38" s="630">
        <f t="shared" si="13"/>
        <v>7</v>
      </c>
      <c r="P38" s="664"/>
      <c r="Q38" s="764" t="s">
        <v>2873</v>
      </c>
      <c r="R38" s="1044" t="s">
        <v>2890</v>
      </c>
      <c r="S38" s="636">
        <v>1</v>
      </c>
      <c r="T38" s="551" t="str">
        <f t="shared" si="20"/>
        <v>No hay Programación</v>
      </c>
      <c r="U38" s="764" t="str">
        <f t="shared" si="2"/>
        <v>De acuerdo con lo programado</v>
      </c>
      <c r="V38" s="1033"/>
      <c r="W38" s="553">
        <v>0</v>
      </c>
      <c r="X38" s="551" t="str">
        <f t="shared" si="15"/>
        <v>No hay Programación</v>
      </c>
      <c r="Y38" s="764" t="str">
        <f t="shared" si="4"/>
        <v>De acuerdo con lo programado</v>
      </c>
      <c r="Z38" s="764"/>
      <c r="AA38" s="872">
        <v>0</v>
      </c>
      <c r="AB38" s="551" t="str">
        <f t="shared" si="16"/>
        <v>No hay Programación</v>
      </c>
      <c r="AC38" s="764" t="str">
        <f t="shared" si="6"/>
        <v>De acuerdo con lo programado</v>
      </c>
      <c r="AD38" s="771" t="s">
        <v>1927</v>
      </c>
      <c r="AE38" s="1017">
        <v>0</v>
      </c>
      <c r="AF38" s="551">
        <f t="shared" si="17"/>
        <v>0</v>
      </c>
      <c r="AG38" s="764" t="str">
        <f t="shared" si="8"/>
        <v>En riesgo en cumplimiento</v>
      </c>
      <c r="AH38" s="1139" t="s">
        <v>1927</v>
      </c>
      <c r="AI38" s="625">
        <f t="shared" si="21"/>
        <v>1</v>
      </c>
      <c r="AJ38" s="554">
        <f t="shared" si="22"/>
        <v>0.14285714285714285</v>
      </c>
      <c r="AK38" s="764" t="str">
        <f t="shared" si="11"/>
        <v>En riesgo en cumplimiento</v>
      </c>
      <c r="AL38" s="1142" t="s">
        <v>2885</v>
      </c>
      <c r="AM38" s="637"/>
      <c r="AN38" s="637"/>
      <c r="AO38" s="637"/>
      <c r="AP38" s="637"/>
      <c r="AQ38" s="637"/>
      <c r="AR38" s="637"/>
      <c r="AS38" s="637"/>
      <c r="AT38" s="637"/>
      <c r="AU38" s="637"/>
      <c r="AV38" s="637"/>
      <c r="AW38" s="637"/>
      <c r="AX38" s="637"/>
      <c r="AY38" s="637"/>
      <c r="AZ38" s="637"/>
      <c r="BA38" s="637"/>
      <c r="BB38" s="637"/>
      <c r="BC38" s="637"/>
      <c r="BD38" s="637"/>
      <c r="BE38" s="637"/>
      <c r="BF38" s="637"/>
      <c r="BG38" s="637"/>
      <c r="BH38" s="637"/>
      <c r="BI38" s="637"/>
      <c r="BJ38" s="637"/>
      <c r="BK38" s="637"/>
      <c r="BL38" s="637"/>
      <c r="BM38" s="637"/>
      <c r="BN38" s="637"/>
      <c r="BO38" s="637"/>
      <c r="BP38" s="637"/>
      <c r="BQ38" s="637"/>
      <c r="BR38" s="637"/>
      <c r="BS38" s="637"/>
      <c r="BT38" s="637"/>
      <c r="BU38" s="637"/>
      <c r="BV38" s="637"/>
      <c r="BW38" s="637"/>
      <c r="BX38" s="637"/>
      <c r="BY38" s="637"/>
      <c r="BZ38" s="637"/>
      <c r="CA38" s="637"/>
      <c r="CB38" s="637"/>
      <c r="CC38" s="637"/>
      <c r="CD38" s="637"/>
      <c r="CE38" s="637"/>
      <c r="CF38" s="637"/>
      <c r="CG38" s="637"/>
    </row>
    <row r="39" spans="1:85" s="634" customFormat="1" ht="67.5" customHeight="1" thickTop="1" thickBot="1">
      <c r="A39" s="1024">
        <f t="shared" si="14"/>
        <v>25</v>
      </c>
      <c r="B39" s="267">
        <v>12</v>
      </c>
      <c r="C39" s="267">
        <v>0</v>
      </c>
      <c r="D39" s="267">
        <v>0</v>
      </c>
      <c r="E39" s="267" t="s">
        <v>229</v>
      </c>
      <c r="F39" s="665" t="s">
        <v>232</v>
      </c>
      <c r="G39" s="767" t="s">
        <v>175</v>
      </c>
      <c r="H39" s="767" t="s">
        <v>200</v>
      </c>
      <c r="I39" s="629">
        <v>0</v>
      </c>
      <c r="J39" s="629">
        <v>0</v>
      </c>
      <c r="K39" s="630">
        <f t="shared" si="0"/>
        <v>0</v>
      </c>
      <c r="L39" s="629">
        <v>0</v>
      </c>
      <c r="M39" s="772">
        <v>56</v>
      </c>
      <c r="N39" s="1025">
        <f t="shared" si="12"/>
        <v>56</v>
      </c>
      <c r="O39" s="630">
        <f t="shared" si="13"/>
        <v>56</v>
      </c>
      <c r="P39" s="664"/>
      <c r="Q39" s="1027"/>
      <c r="R39" s="1029" t="s">
        <v>2891</v>
      </c>
      <c r="S39" s="645">
        <v>1</v>
      </c>
      <c r="T39" s="639" t="str">
        <f t="shared" ref="T39" si="27">IF(S39="","No hay ejecución",IF(AND(I39=0),"No hay Programación", S39/I39))</f>
        <v>No hay Programación</v>
      </c>
      <c r="U39" s="764" t="str">
        <f t="shared" si="2"/>
        <v>De acuerdo con lo programado</v>
      </c>
      <c r="V39" s="1037"/>
      <c r="W39" s="638">
        <v>6</v>
      </c>
      <c r="X39" s="554" t="str">
        <f t="shared" si="15"/>
        <v>No hay Programación</v>
      </c>
      <c r="Y39" s="764" t="str">
        <f t="shared" si="4"/>
        <v>De acuerdo con lo programado</v>
      </c>
      <c r="Z39" s="764"/>
      <c r="AA39" s="872">
        <v>16</v>
      </c>
      <c r="AB39" s="554" t="str">
        <f t="shared" si="16"/>
        <v>No hay Programación</v>
      </c>
      <c r="AC39" s="764" t="str">
        <f t="shared" si="6"/>
        <v>De acuerdo con lo programado</v>
      </c>
      <c r="AD39" s="771" t="s">
        <v>1927</v>
      </c>
      <c r="AE39" s="1017">
        <v>30</v>
      </c>
      <c r="AF39" s="554">
        <f t="shared" si="17"/>
        <v>0.5357142857142857</v>
      </c>
      <c r="AG39" s="764" t="str">
        <f t="shared" si="8"/>
        <v>Atraso Leve</v>
      </c>
      <c r="AH39" s="1143" t="s">
        <v>1927</v>
      </c>
      <c r="AI39" s="1086">
        <f t="shared" ref="AI39" si="28">AE39+AA39+W39+S39</f>
        <v>53</v>
      </c>
      <c r="AJ39" s="639">
        <f t="shared" ref="AJ39" si="29">IF(AI39="","No hay ejecución",IF(AND(O39=0),"No hay Programación", AI39/O39))</f>
        <v>0.9464285714285714</v>
      </c>
      <c r="AK39" s="764" t="str">
        <f t="shared" si="11"/>
        <v>De acuerdo con lo programado</v>
      </c>
      <c r="AL39" s="1143" t="s">
        <v>1927</v>
      </c>
      <c r="AM39" s="633"/>
      <c r="AN39" s="633"/>
      <c r="AO39" s="633"/>
      <c r="AP39" s="633"/>
      <c r="AQ39" s="633"/>
      <c r="AR39" s="633"/>
      <c r="AS39" s="633"/>
      <c r="AT39" s="633"/>
      <c r="AU39" s="633"/>
      <c r="AV39" s="633"/>
      <c r="AW39" s="633"/>
      <c r="AX39" s="633"/>
      <c r="AY39" s="633"/>
      <c r="AZ39" s="633"/>
      <c r="BA39" s="633"/>
      <c r="BB39" s="633"/>
      <c r="BC39" s="633"/>
      <c r="BD39" s="633"/>
      <c r="BE39" s="633"/>
      <c r="BF39" s="633"/>
      <c r="BG39" s="633"/>
      <c r="BH39" s="633"/>
      <c r="BI39" s="633"/>
      <c r="BJ39" s="633"/>
      <c r="BK39" s="633"/>
      <c r="BL39" s="633"/>
      <c r="BM39" s="633"/>
      <c r="BN39" s="633"/>
      <c r="BO39" s="633"/>
      <c r="BP39" s="633"/>
      <c r="BQ39" s="633"/>
      <c r="BR39" s="633"/>
      <c r="BS39" s="633"/>
      <c r="BT39" s="633"/>
      <c r="BU39" s="633"/>
      <c r="BV39" s="633"/>
      <c r="BW39" s="633"/>
      <c r="BX39" s="633"/>
      <c r="BY39" s="633"/>
      <c r="BZ39" s="633"/>
      <c r="CA39" s="633"/>
      <c r="CB39" s="633"/>
      <c r="CC39" s="633"/>
      <c r="CD39" s="633"/>
      <c r="CE39" s="633"/>
      <c r="CF39" s="633"/>
      <c r="CG39" s="633"/>
    </row>
    <row r="40" spans="1:85" s="610" customFormat="1" ht="67.5" customHeight="1" thickTop="1" thickBot="1">
      <c r="A40" s="1024">
        <f t="shared" si="14"/>
        <v>26</v>
      </c>
      <c r="B40" s="267">
        <v>12</v>
      </c>
      <c r="C40" s="267">
        <v>0</v>
      </c>
      <c r="D40" s="267">
        <v>0</v>
      </c>
      <c r="E40" s="267" t="s">
        <v>229</v>
      </c>
      <c r="F40" s="663" t="s">
        <v>2376</v>
      </c>
      <c r="G40" s="766" t="s">
        <v>175</v>
      </c>
      <c r="H40" s="766" t="s">
        <v>200</v>
      </c>
      <c r="I40" s="1034">
        <v>53</v>
      </c>
      <c r="J40" s="1034">
        <v>3</v>
      </c>
      <c r="K40" s="630">
        <f t="shared" si="0"/>
        <v>56</v>
      </c>
      <c r="L40" s="552">
        <v>0</v>
      </c>
      <c r="M40" s="552">
        <v>0</v>
      </c>
      <c r="N40" s="1030">
        <f t="shared" si="12"/>
        <v>0</v>
      </c>
      <c r="O40" s="630">
        <f t="shared" si="13"/>
        <v>56</v>
      </c>
      <c r="P40" s="664"/>
      <c r="Q40" s="764" t="s">
        <v>2873</v>
      </c>
      <c r="R40" s="1031"/>
      <c r="S40" s="636">
        <v>35</v>
      </c>
      <c r="T40" s="551">
        <f t="shared" si="20"/>
        <v>0.660377358490566</v>
      </c>
      <c r="U40" s="764" t="str">
        <f t="shared" si="2"/>
        <v>Atraso Leve</v>
      </c>
      <c r="V40" s="1033"/>
      <c r="W40" s="553">
        <v>8</v>
      </c>
      <c r="X40" s="551">
        <f t="shared" si="15"/>
        <v>2.6666666666666665</v>
      </c>
      <c r="Y40" s="764" t="str">
        <f t="shared" si="4"/>
        <v>De acuerdo con lo programado</v>
      </c>
      <c r="Z40" s="764"/>
      <c r="AA40" s="872">
        <v>16</v>
      </c>
      <c r="AB40" s="551" t="str">
        <f t="shared" si="16"/>
        <v>No hay Programación</v>
      </c>
      <c r="AC40" s="764" t="str">
        <f t="shared" si="6"/>
        <v>De acuerdo con lo programado</v>
      </c>
      <c r="AD40" s="771" t="s">
        <v>1927</v>
      </c>
      <c r="AE40" s="1017">
        <v>0</v>
      </c>
      <c r="AF40" s="551" t="str">
        <f t="shared" si="17"/>
        <v>No hay Programación</v>
      </c>
      <c r="AG40" s="764" t="str">
        <f t="shared" si="8"/>
        <v>De acuerdo con lo programado</v>
      </c>
      <c r="AH40" s="1139" t="s">
        <v>1927</v>
      </c>
      <c r="AI40" s="625">
        <f t="shared" si="21"/>
        <v>59</v>
      </c>
      <c r="AJ40" s="554">
        <f t="shared" si="22"/>
        <v>1.0535714285714286</v>
      </c>
      <c r="AK40" s="764" t="str">
        <f t="shared" si="11"/>
        <v>De acuerdo con lo programado</v>
      </c>
      <c r="AL40" s="1139" t="s">
        <v>2878</v>
      </c>
      <c r="AM40" s="637"/>
      <c r="AN40" s="637"/>
      <c r="AO40" s="637"/>
      <c r="AP40" s="637"/>
      <c r="AQ40" s="637"/>
      <c r="AR40" s="637"/>
      <c r="AS40" s="637"/>
      <c r="AT40" s="637"/>
      <c r="AU40" s="637"/>
      <c r="AV40" s="637"/>
      <c r="AW40" s="637"/>
      <c r="AX40" s="637"/>
      <c r="AY40" s="637"/>
      <c r="AZ40" s="637"/>
      <c r="BA40" s="637"/>
      <c r="BB40" s="637"/>
      <c r="BC40" s="637"/>
      <c r="BD40" s="637"/>
      <c r="BE40" s="637"/>
      <c r="BF40" s="637"/>
      <c r="BG40" s="637"/>
      <c r="BH40" s="637"/>
      <c r="BI40" s="637"/>
      <c r="BJ40" s="637"/>
      <c r="BK40" s="637"/>
      <c r="BL40" s="637"/>
      <c r="BM40" s="637"/>
      <c r="BN40" s="637"/>
      <c r="BO40" s="637"/>
      <c r="BP40" s="637"/>
      <c r="BQ40" s="637"/>
      <c r="BR40" s="637"/>
      <c r="BS40" s="637"/>
      <c r="BT40" s="637"/>
      <c r="BU40" s="637"/>
      <c r="BV40" s="637"/>
      <c r="BW40" s="637"/>
      <c r="BX40" s="637"/>
      <c r="BY40" s="637"/>
      <c r="BZ40" s="637"/>
      <c r="CA40" s="637"/>
      <c r="CB40" s="637"/>
      <c r="CC40" s="637"/>
      <c r="CD40" s="637"/>
      <c r="CE40" s="637"/>
      <c r="CF40" s="637"/>
      <c r="CG40" s="637"/>
    </row>
    <row r="41" spans="1:85" s="610" customFormat="1" ht="67.5" customHeight="1" thickTop="1" thickBot="1">
      <c r="A41" s="1024">
        <f t="shared" si="14"/>
        <v>27</v>
      </c>
      <c r="B41" s="267">
        <v>12</v>
      </c>
      <c r="C41" s="267">
        <v>0</v>
      </c>
      <c r="D41" s="267">
        <v>0</v>
      </c>
      <c r="E41" s="267" t="s">
        <v>229</v>
      </c>
      <c r="F41" s="663" t="s">
        <v>2379</v>
      </c>
      <c r="G41" s="766" t="s">
        <v>164</v>
      </c>
      <c r="H41" s="766" t="s">
        <v>200</v>
      </c>
      <c r="I41" s="1034">
        <v>53</v>
      </c>
      <c r="J41" s="1034">
        <v>3</v>
      </c>
      <c r="K41" s="630">
        <f t="shared" si="0"/>
        <v>56</v>
      </c>
      <c r="L41" s="552">
        <v>0</v>
      </c>
      <c r="M41" s="552">
        <v>0</v>
      </c>
      <c r="N41" s="1030">
        <f t="shared" si="12"/>
        <v>0</v>
      </c>
      <c r="O41" s="630">
        <f t="shared" si="13"/>
        <v>56</v>
      </c>
      <c r="P41" s="664"/>
      <c r="Q41" s="764" t="s">
        <v>2873</v>
      </c>
      <c r="R41" s="1031"/>
      <c r="S41" s="636">
        <v>35</v>
      </c>
      <c r="T41" s="551">
        <f t="shared" si="20"/>
        <v>0.660377358490566</v>
      </c>
      <c r="U41" s="764" t="str">
        <f t="shared" si="2"/>
        <v>Atraso Leve</v>
      </c>
      <c r="V41" s="1033"/>
      <c r="W41" s="553">
        <v>8</v>
      </c>
      <c r="X41" s="551">
        <f t="shared" si="15"/>
        <v>2.6666666666666665</v>
      </c>
      <c r="Y41" s="764" t="str">
        <f t="shared" si="4"/>
        <v>De acuerdo con lo programado</v>
      </c>
      <c r="Z41" s="764"/>
      <c r="AA41" s="872">
        <v>16</v>
      </c>
      <c r="AB41" s="551" t="str">
        <f t="shared" si="16"/>
        <v>No hay Programación</v>
      </c>
      <c r="AC41" s="764" t="str">
        <f t="shared" si="6"/>
        <v>De acuerdo con lo programado</v>
      </c>
      <c r="AD41" s="771" t="s">
        <v>1927</v>
      </c>
      <c r="AE41" s="1017">
        <v>0</v>
      </c>
      <c r="AF41" s="551" t="str">
        <f t="shared" si="17"/>
        <v>No hay Programación</v>
      </c>
      <c r="AG41" s="764" t="str">
        <f t="shared" si="8"/>
        <v>De acuerdo con lo programado</v>
      </c>
      <c r="AH41" s="1139" t="s">
        <v>1927</v>
      </c>
      <c r="AI41" s="625">
        <f t="shared" si="21"/>
        <v>59</v>
      </c>
      <c r="AJ41" s="554">
        <f t="shared" si="22"/>
        <v>1.0535714285714286</v>
      </c>
      <c r="AK41" s="764" t="str">
        <f t="shared" si="11"/>
        <v>De acuerdo con lo programado</v>
      </c>
      <c r="AL41" s="1139" t="s">
        <v>2878</v>
      </c>
      <c r="AM41" s="637"/>
      <c r="AN41" s="637"/>
      <c r="AO41" s="637"/>
      <c r="AP41" s="637"/>
      <c r="AQ41" s="637"/>
      <c r="AR41" s="637"/>
      <c r="AS41" s="637"/>
      <c r="AT41" s="637"/>
      <c r="AU41" s="637"/>
      <c r="AV41" s="637"/>
      <c r="AW41" s="637"/>
      <c r="AX41" s="637"/>
      <c r="AY41" s="637"/>
      <c r="AZ41" s="637"/>
      <c r="BA41" s="637"/>
      <c r="BB41" s="637"/>
      <c r="BC41" s="637"/>
      <c r="BD41" s="637"/>
      <c r="BE41" s="637"/>
      <c r="BF41" s="637"/>
      <c r="BG41" s="637"/>
      <c r="BH41" s="637"/>
      <c r="BI41" s="637"/>
      <c r="BJ41" s="637"/>
      <c r="BK41" s="637"/>
      <c r="BL41" s="637"/>
      <c r="BM41" s="637"/>
      <c r="BN41" s="637"/>
      <c r="BO41" s="637"/>
      <c r="BP41" s="637"/>
      <c r="BQ41" s="637"/>
      <c r="BR41" s="637"/>
      <c r="BS41" s="637"/>
      <c r="BT41" s="637"/>
      <c r="BU41" s="637"/>
      <c r="BV41" s="637"/>
      <c r="BW41" s="637"/>
      <c r="BX41" s="637"/>
      <c r="BY41" s="637"/>
      <c r="BZ41" s="637"/>
      <c r="CA41" s="637"/>
      <c r="CB41" s="637"/>
      <c r="CC41" s="637"/>
      <c r="CD41" s="637"/>
      <c r="CE41" s="637"/>
      <c r="CF41" s="637"/>
      <c r="CG41" s="637"/>
    </row>
    <row r="42" spans="1:85" s="610" customFormat="1" ht="67.5" customHeight="1" thickTop="1" thickBot="1">
      <c r="A42" s="1024">
        <f t="shared" si="14"/>
        <v>28</v>
      </c>
      <c r="B42" s="267">
        <v>12</v>
      </c>
      <c r="C42" s="267">
        <v>0</v>
      </c>
      <c r="D42" s="267">
        <v>0</v>
      </c>
      <c r="E42" s="267" t="s">
        <v>229</v>
      </c>
      <c r="F42" s="663" t="s">
        <v>2379</v>
      </c>
      <c r="G42" s="766" t="s">
        <v>144</v>
      </c>
      <c r="H42" s="766" t="s">
        <v>215</v>
      </c>
      <c r="I42" s="1034">
        <v>53</v>
      </c>
      <c r="J42" s="1034">
        <v>3</v>
      </c>
      <c r="K42" s="630">
        <f t="shared" si="0"/>
        <v>56</v>
      </c>
      <c r="L42" s="552">
        <v>0</v>
      </c>
      <c r="M42" s="552">
        <v>0</v>
      </c>
      <c r="N42" s="1030">
        <f t="shared" si="12"/>
        <v>0</v>
      </c>
      <c r="O42" s="630">
        <f t="shared" si="13"/>
        <v>56</v>
      </c>
      <c r="P42" s="664"/>
      <c r="Q42" s="764" t="s">
        <v>2873</v>
      </c>
      <c r="R42" s="1032"/>
      <c r="S42" s="636">
        <v>35</v>
      </c>
      <c r="T42" s="551">
        <f t="shared" si="20"/>
        <v>0.660377358490566</v>
      </c>
      <c r="U42" s="764" t="str">
        <f t="shared" si="2"/>
        <v>Atraso Leve</v>
      </c>
      <c r="V42" s="1033"/>
      <c r="W42" s="553">
        <v>8</v>
      </c>
      <c r="X42" s="551">
        <f t="shared" si="15"/>
        <v>2.6666666666666665</v>
      </c>
      <c r="Y42" s="764" t="str">
        <f t="shared" si="4"/>
        <v>De acuerdo con lo programado</v>
      </c>
      <c r="Z42" s="764"/>
      <c r="AA42" s="872">
        <v>16</v>
      </c>
      <c r="AB42" s="551" t="str">
        <f t="shared" si="16"/>
        <v>No hay Programación</v>
      </c>
      <c r="AC42" s="764" t="str">
        <f t="shared" si="6"/>
        <v>De acuerdo con lo programado</v>
      </c>
      <c r="AD42" s="771" t="s">
        <v>1927</v>
      </c>
      <c r="AE42" s="1017">
        <v>0</v>
      </c>
      <c r="AF42" s="551" t="str">
        <f t="shared" si="17"/>
        <v>No hay Programación</v>
      </c>
      <c r="AG42" s="764" t="str">
        <f t="shared" si="8"/>
        <v>De acuerdo con lo programado</v>
      </c>
      <c r="AH42" s="1139" t="s">
        <v>1927</v>
      </c>
      <c r="AI42" s="625">
        <f t="shared" si="21"/>
        <v>59</v>
      </c>
      <c r="AJ42" s="554">
        <f t="shared" si="22"/>
        <v>1.0535714285714286</v>
      </c>
      <c r="AK42" s="764" t="str">
        <f t="shared" si="11"/>
        <v>De acuerdo con lo programado</v>
      </c>
      <c r="AL42" s="1139" t="s">
        <v>2878</v>
      </c>
      <c r="AM42" s="637"/>
      <c r="AN42" s="637"/>
      <c r="AO42" s="637"/>
      <c r="AP42" s="637"/>
      <c r="AQ42" s="637"/>
      <c r="AR42" s="637"/>
      <c r="AS42" s="637"/>
      <c r="AT42" s="637"/>
      <c r="AU42" s="637"/>
      <c r="AV42" s="637"/>
      <c r="AW42" s="637"/>
      <c r="AX42" s="637"/>
      <c r="AY42" s="637"/>
      <c r="AZ42" s="637"/>
      <c r="BA42" s="637"/>
      <c r="BB42" s="637"/>
      <c r="BC42" s="637"/>
      <c r="BD42" s="637"/>
      <c r="BE42" s="637"/>
      <c r="BF42" s="637"/>
      <c r="BG42" s="637"/>
      <c r="BH42" s="637"/>
      <c r="BI42" s="637"/>
      <c r="BJ42" s="637"/>
      <c r="BK42" s="637"/>
      <c r="BL42" s="637"/>
      <c r="BM42" s="637"/>
      <c r="BN42" s="637"/>
      <c r="BO42" s="637"/>
      <c r="BP42" s="637"/>
      <c r="BQ42" s="637"/>
      <c r="BR42" s="637"/>
      <c r="BS42" s="637"/>
      <c r="BT42" s="637"/>
      <c r="BU42" s="637"/>
      <c r="BV42" s="637"/>
      <c r="BW42" s="637"/>
      <c r="BX42" s="637"/>
      <c r="BY42" s="637"/>
      <c r="BZ42" s="637"/>
      <c r="CA42" s="637"/>
      <c r="CB42" s="637"/>
      <c r="CC42" s="637"/>
      <c r="CD42" s="637"/>
      <c r="CE42" s="637"/>
      <c r="CF42" s="637"/>
      <c r="CG42" s="637"/>
    </row>
    <row r="43" spans="1:85" s="610" customFormat="1" ht="67.5" customHeight="1" thickTop="1" thickBot="1">
      <c r="A43" s="1024">
        <f t="shared" si="14"/>
        <v>29</v>
      </c>
      <c r="B43" s="267">
        <v>12</v>
      </c>
      <c r="C43" s="267">
        <v>0</v>
      </c>
      <c r="D43" s="267">
        <v>0</v>
      </c>
      <c r="E43" s="267" t="s">
        <v>229</v>
      </c>
      <c r="F43" s="663" t="s">
        <v>2411</v>
      </c>
      <c r="G43" s="766" t="s">
        <v>159</v>
      </c>
      <c r="H43" s="766" t="s">
        <v>207</v>
      </c>
      <c r="I43" s="552">
        <v>0</v>
      </c>
      <c r="J43" s="1034">
        <v>1</v>
      </c>
      <c r="K43" s="630">
        <f t="shared" si="0"/>
        <v>1</v>
      </c>
      <c r="L43" s="1034">
        <v>1</v>
      </c>
      <c r="M43" s="1034">
        <v>1</v>
      </c>
      <c r="N43" s="1030">
        <f t="shared" si="12"/>
        <v>2</v>
      </c>
      <c r="O43" s="630">
        <f t="shared" si="13"/>
        <v>3</v>
      </c>
      <c r="P43" s="664"/>
      <c r="Q43" s="764" t="s">
        <v>2873</v>
      </c>
      <c r="R43" s="1035" t="s">
        <v>2892</v>
      </c>
      <c r="S43" s="636"/>
      <c r="T43" s="551" t="str">
        <f t="shared" si="20"/>
        <v>No hay ejecución</v>
      </c>
      <c r="U43" s="764" t="str">
        <f t="shared" si="2"/>
        <v>NA</v>
      </c>
      <c r="V43" s="1033"/>
      <c r="W43" s="553">
        <v>0</v>
      </c>
      <c r="X43" s="551">
        <f t="shared" si="15"/>
        <v>0</v>
      </c>
      <c r="Y43" s="764" t="str">
        <f t="shared" si="4"/>
        <v>En riesgo en cumplimiento</v>
      </c>
      <c r="Z43" s="764"/>
      <c r="AA43" s="872">
        <v>2</v>
      </c>
      <c r="AB43" s="551">
        <f t="shared" si="16"/>
        <v>2</v>
      </c>
      <c r="AC43" s="764" t="str">
        <f t="shared" si="6"/>
        <v>De acuerdo con lo programado</v>
      </c>
      <c r="AD43" s="771" t="s">
        <v>1927</v>
      </c>
      <c r="AE43" s="1017">
        <v>1</v>
      </c>
      <c r="AF43" s="551">
        <f t="shared" si="17"/>
        <v>1</v>
      </c>
      <c r="AG43" s="764" t="str">
        <f t="shared" si="8"/>
        <v>De acuerdo con lo programado</v>
      </c>
      <c r="AH43" s="1139" t="s">
        <v>1927</v>
      </c>
      <c r="AI43" s="625">
        <f t="shared" si="21"/>
        <v>3</v>
      </c>
      <c r="AJ43" s="554">
        <f t="shared" si="22"/>
        <v>1</v>
      </c>
      <c r="AK43" s="764" t="str">
        <f t="shared" si="11"/>
        <v>De acuerdo con lo programado</v>
      </c>
      <c r="AL43" s="1139" t="s">
        <v>1927</v>
      </c>
      <c r="AM43" s="637"/>
      <c r="AN43" s="637"/>
      <c r="AO43" s="637"/>
      <c r="AP43" s="637"/>
      <c r="AQ43" s="637"/>
      <c r="AR43" s="637"/>
      <c r="AS43" s="637"/>
      <c r="AT43" s="637"/>
      <c r="AU43" s="637"/>
      <c r="AV43" s="637"/>
      <c r="AW43" s="637"/>
      <c r="AX43" s="637"/>
      <c r="AY43" s="637"/>
      <c r="AZ43" s="637"/>
      <c r="BA43" s="637"/>
      <c r="BB43" s="637"/>
      <c r="BC43" s="637"/>
      <c r="BD43" s="637"/>
      <c r="BE43" s="637"/>
      <c r="BF43" s="637"/>
      <c r="BG43" s="637"/>
      <c r="BH43" s="637"/>
      <c r="BI43" s="637"/>
      <c r="BJ43" s="637"/>
      <c r="BK43" s="637"/>
      <c r="BL43" s="637"/>
      <c r="BM43" s="637"/>
      <c r="BN43" s="637"/>
      <c r="BO43" s="637"/>
      <c r="BP43" s="637"/>
      <c r="BQ43" s="637"/>
      <c r="BR43" s="637"/>
      <c r="BS43" s="637"/>
      <c r="BT43" s="637"/>
      <c r="BU43" s="637"/>
      <c r="BV43" s="637"/>
      <c r="BW43" s="637"/>
      <c r="BX43" s="637"/>
      <c r="BY43" s="637"/>
      <c r="BZ43" s="637"/>
      <c r="CA43" s="637"/>
      <c r="CB43" s="637"/>
      <c r="CC43" s="637"/>
      <c r="CD43" s="637"/>
      <c r="CE43" s="637"/>
      <c r="CF43" s="637"/>
      <c r="CG43" s="637"/>
    </row>
    <row r="44" spans="1:85" s="610" customFormat="1" ht="67.5" customHeight="1" thickTop="1" thickBot="1">
      <c r="A44" s="1024">
        <f t="shared" si="14"/>
        <v>30</v>
      </c>
      <c r="B44" s="267">
        <v>12</v>
      </c>
      <c r="C44" s="267">
        <v>0</v>
      </c>
      <c r="D44" s="267">
        <v>0</v>
      </c>
      <c r="E44" s="267" t="s">
        <v>229</v>
      </c>
      <c r="F44" s="663" t="s">
        <v>2411</v>
      </c>
      <c r="G44" s="766" t="s">
        <v>168</v>
      </c>
      <c r="H44" s="766" t="s">
        <v>207</v>
      </c>
      <c r="I44" s="552">
        <v>0</v>
      </c>
      <c r="J44" s="552">
        <v>0</v>
      </c>
      <c r="K44" s="630">
        <f t="shared" si="0"/>
        <v>0</v>
      </c>
      <c r="L44" s="552">
        <v>0</v>
      </c>
      <c r="M44" s="1034">
        <v>8</v>
      </c>
      <c r="N44" s="1030">
        <f t="shared" si="12"/>
        <v>8</v>
      </c>
      <c r="O44" s="630">
        <f t="shared" si="13"/>
        <v>8</v>
      </c>
      <c r="P44" s="664"/>
      <c r="Q44" s="764" t="s">
        <v>2873</v>
      </c>
      <c r="R44" s="1035" t="s">
        <v>2893</v>
      </c>
      <c r="S44" s="553">
        <v>0</v>
      </c>
      <c r="T44" s="551" t="str">
        <f t="shared" si="20"/>
        <v>No hay Programación</v>
      </c>
      <c r="U44" s="764" t="str">
        <f t="shared" si="2"/>
        <v>De acuerdo con lo programado</v>
      </c>
      <c r="V44" s="1033"/>
      <c r="W44" s="553">
        <v>0</v>
      </c>
      <c r="X44" s="551" t="str">
        <f t="shared" si="15"/>
        <v>No hay Programación</v>
      </c>
      <c r="Y44" s="764" t="str">
        <f t="shared" si="4"/>
        <v>De acuerdo con lo programado</v>
      </c>
      <c r="Z44" s="764"/>
      <c r="AA44" s="872">
        <v>0</v>
      </c>
      <c r="AB44" s="551" t="str">
        <f t="shared" si="16"/>
        <v>No hay Programación</v>
      </c>
      <c r="AC44" s="764" t="str">
        <f t="shared" si="6"/>
        <v>De acuerdo con lo programado</v>
      </c>
      <c r="AD44" s="771" t="s">
        <v>1927</v>
      </c>
      <c r="AE44" s="1017">
        <v>8</v>
      </c>
      <c r="AF44" s="551">
        <f t="shared" si="17"/>
        <v>1</v>
      </c>
      <c r="AG44" s="764" t="str">
        <f t="shared" si="8"/>
        <v>De acuerdo con lo programado</v>
      </c>
      <c r="AH44" s="1139" t="s">
        <v>1927</v>
      </c>
      <c r="AI44" s="625">
        <f t="shared" si="21"/>
        <v>8</v>
      </c>
      <c r="AJ44" s="554">
        <f t="shared" si="22"/>
        <v>1</v>
      </c>
      <c r="AK44" s="764" t="str">
        <f t="shared" si="11"/>
        <v>De acuerdo con lo programado</v>
      </c>
      <c r="AL44" s="1139" t="s">
        <v>1927</v>
      </c>
      <c r="AM44" s="637"/>
      <c r="AN44" s="637"/>
      <c r="AO44" s="637"/>
      <c r="AP44" s="637"/>
      <c r="AQ44" s="637"/>
      <c r="AR44" s="637"/>
      <c r="AS44" s="637"/>
      <c r="AT44" s="637"/>
      <c r="AU44" s="637"/>
      <c r="AV44" s="637"/>
      <c r="AW44" s="637"/>
      <c r="AX44" s="637"/>
      <c r="AY44" s="637"/>
      <c r="AZ44" s="637"/>
      <c r="BA44" s="637"/>
      <c r="BB44" s="637"/>
      <c r="BC44" s="637"/>
      <c r="BD44" s="637"/>
      <c r="BE44" s="637"/>
      <c r="BF44" s="637"/>
      <c r="BG44" s="637"/>
      <c r="BH44" s="637"/>
      <c r="BI44" s="637"/>
      <c r="BJ44" s="637"/>
      <c r="BK44" s="637"/>
      <c r="BL44" s="637"/>
      <c r="BM44" s="637"/>
      <c r="BN44" s="637"/>
      <c r="BO44" s="637"/>
      <c r="BP44" s="637"/>
      <c r="BQ44" s="637"/>
      <c r="BR44" s="637"/>
      <c r="BS44" s="637"/>
      <c r="BT44" s="637"/>
      <c r="BU44" s="637"/>
      <c r="BV44" s="637"/>
      <c r="BW44" s="637"/>
      <c r="BX44" s="637"/>
      <c r="BY44" s="637"/>
      <c r="BZ44" s="637"/>
      <c r="CA44" s="637"/>
      <c r="CB44" s="637"/>
      <c r="CC44" s="637"/>
      <c r="CD44" s="637"/>
      <c r="CE44" s="637"/>
      <c r="CF44" s="637"/>
      <c r="CG44" s="637"/>
    </row>
    <row r="45" spans="1:85" s="610" customFormat="1" ht="67.5" customHeight="1" thickTop="1" thickBot="1">
      <c r="A45" s="1024">
        <f t="shared" si="14"/>
        <v>31</v>
      </c>
      <c r="B45" s="267">
        <v>12</v>
      </c>
      <c r="C45" s="267">
        <v>0</v>
      </c>
      <c r="D45" s="267">
        <v>0</v>
      </c>
      <c r="E45" s="267" t="s">
        <v>229</v>
      </c>
      <c r="F45" s="663" t="s">
        <v>2411</v>
      </c>
      <c r="G45" s="766" t="s">
        <v>186</v>
      </c>
      <c r="H45" s="766" t="s">
        <v>207</v>
      </c>
      <c r="I45" s="552">
        <v>0</v>
      </c>
      <c r="J45" s="552">
        <v>0</v>
      </c>
      <c r="K45" s="630">
        <f t="shared" si="0"/>
        <v>0</v>
      </c>
      <c r="L45" s="1034">
        <v>1</v>
      </c>
      <c r="M45" s="1034">
        <v>1</v>
      </c>
      <c r="N45" s="1030">
        <f t="shared" si="12"/>
        <v>2</v>
      </c>
      <c r="O45" s="630">
        <f t="shared" si="13"/>
        <v>2</v>
      </c>
      <c r="P45" s="664"/>
      <c r="Q45" s="764" t="s">
        <v>2873</v>
      </c>
      <c r="R45" s="1035" t="s">
        <v>2894</v>
      </c>
      <c r="S45" s="636">
        <v>1</v>
      </c>
      <c r="T45" s="551" t="str">
        <f t="shared" si="20"/>
        <v>No hay Programación</v>
      </c>
      <c r="U45" s="764" t="str">
        <f t="shared" si="2"/>
        <v>De acuerdo con lo programado</v>
      </c>
      <c r="V45" s="1033"/>
      <c r="W45" s="553">
        <v>0</v>
      </c>
      <c r="X45" s="551" t="str">
        <f t="shared" si="15"/>
        <v>No hay Programación</v>
      </c>
      <c r="Y45" s="764" t="str">
        <f t="shared" si="4"/>
        <v>De acuerdo con lo programado</v>
      </c>
      <c r="Z45" s="764"/>
      <c r="AA45" s="872">
        <v>0</v>
      </c>
      <c r="AB45" s="551">
        <f t="shared" si="16"/>
        <v>0</v>
      </c>
      <c r="AC45" s="764" t="str">
        <f t="shared" si="6"/>
        <v>En riesgo en cumplimiento</v>
      </c>
      <c r="AD45" s="771" t="s">
        <v>1927</v>
      </c>
      <c r="AE45" s="1017">
        <v>1</v>
      </c>
      <c r="AF45" s="551">
        <f t="shared" si="17"/>
        <v>1</v>
      </c>
      <c r="AG45" s="764" t="str">
        <f t="shared" si="8"/>
        <v>De acuerdo con lo programado</v>
      </c>
      <c r="AH45" s="1139" t="s">
        <v>1927</v>
      </c>
      <c r="AI45" s="625">
        <f t="shared" si="21"/>
        <v>2</v>
      </c>
      <c r="AJ45" s="554">
        <f t="shared" si="22"/>
        <v>1</v>
      </c>
      <c r="AK45" s="764" t="str">
        <f t="shared" si="11"/>
        <v>De acuerdo con lo programado</v>
      </c>
      <c r="AL45" s="1139" t="s">
        <v>1927</v>
      </c>
      <c r="AM45" s="637"/>
      <c r="AN45" s="637"/>
      <c r="AO45" s="637"/>
      <c r="AP45" s="637"/>
      <c r="AQ45" s="637"/>
      <c r="AR45" s="637"/>
      <c r="AS45" s="637"/>
      <c r="AT45" s="637"/>
      <c r="AU45" s="637"/>
      <c r="AV45" s="637"/>
      <c r="AW45" s="637"/>
      <c r="AX45" s="637"/>
      <c r="AY45" s="637"/>
      <c r="AZ45" s="637"/>
      <c r="BA45" s="637"/>
      <c r="BB45" s="637"/>
      <c r="BC45" s="637"/>
      <c r="BD45" s="637"/>
      <c r="BE45" s="637"/>
      <c r="BF45" s="637"/>
      <c r="BG45" s="637"/>
      <c r="BH45" s="637"/>
      <c r="BI45" s="637"/>
      <c r="BJ45" s="637"/>
      <c r="BK45" s="637"/>
      <c r="BL45" s="637"/>
      <c r="BM45" s="637"/>
      <c r="BN45" s="637"/>
      <c r="BO45" s="637"/>
      <c r="BP45" s="637"/>
      <c r="BQ45" s="637"/>
      <c r="BR45" s="637"/>
      <c r="BS45" s="637"/>
      <c r="BT45" s="637"/>
      <c r="BU45" s="637"/>
      <c r="BV45" s="637"/>
      <c r="BW45" s="637"/>
      <c r="BX45" s="637"/>
      <c r="BY45" s="637"/>
      <c r="BZ45" s="637"/>
      <c r="CA45" s="637"/>
      <c r="CB45" s="637"/>
      <c r="CC45" s="637"/>
      <c r="CD45" s="637"/>
      <c r="CE45" s="637"/>
      <c r="CF45" s="637"/>
      <c r="CG45" s="637"/>
    </row>
    <row r="46" spans="1:85" s="610" customFormat="1" ht="67.5" customHeight="1" thickTop="1" thickBot="1">
      <c r="A46" s="1024">
        <f t="shared" si="14"/>
        <v>32</v>
      </c>
      <c r="B46" s="267">
        <v>12</v>
      </c>
      <c r="C46" s="267">
        <v>0</v>
      </c>
      <c r="D46" s="267">
        <v>0</v>
      </c>
      <c r="E46" s="267" t="s">
        <v>229</v>
      </c>
      <c r="F46" s="663" t="s">
        <v>2411</v>
      </c>
      <c r="G46" s="766" t="s">
        <v>187</v>
      </c>
      <c r="H46" s="766" t="s">
        <v>204</v>
      </c>
      <c r="I46" s="1034">
        <v>19</v>
      </c>
      <c r="J46" s="1034">
        <v>55</v>
      </c>
      <c r="K46" s="630">
        <f t="shared" si="0"/>
        <v>74</v>
      </c>
      <c r="L46" s="1034">
        <v>53</v>
      </c>
      <c r="M46" s="1034">
        <v>25</v>
      </c>
      <c r="N46" s="1030">
        <f t="shared" si="12"/>
        <v>78</v>
      </c>
      <c r="O46" s="630">
        <f t="shared" si="13"/>
        <v>152</v>
      </c>
      <c r="P46" s="664"/>
      <c r="Q46" s="764" t="s">
        <v>2873</v>
      </c>
      <c r="R46" s="1044" t="s">
        <v>2895</v>
      </c>
      <c r="S46" s="636">
        <v>33</v>
      </c>
      <c r="T46" s="551">
        <f t="shared" si="20"/>
        <v>1.736842105263158</v>
      </c>
      <c r="U46" s="764" t="str">
        <f t="shared" si="2"/>
        <v>De acuerdo con lo programado</v>
      </c>
      <c r="V46" s="1033" t="s">
        <v>2896</v>
      </c>
      <c r="W46" s="553">
        <v>19</v>
      </c>
      <c r="X46" s="551">
        <f t="shared" si="15"/>
        <v>0.34545454545454546</v>
      </c>
      <c r="Y46" s="764" t="str">
        <f t="shared" si="4"/>
        <v>En riesgo en cumplimiento</v>
      </c>
      <c r="Z46" s="764"/>
      <c r="AA46" s="872">
        <v>56</v>
      </c>
      <c r="AB46" s="551">
        <f t="shared" si="16"/>
        <v>1.0566037735849056</v>
      </c>
      <c r="AC46" s="764" t="str">
        <f t="shared" si="6"/>
        <v>De acuerdo con lo programado</v>
      </c>
      <c r="AD46" s="771" t="s">
        <v>1927</v>
      </c>
      <c r="AE46" s="1017">
        <v>44</v>
      </c>
      <c r="AF46" s="551">
        <f t="shared" si="17"/>
        <v>1.76</v>
      </c>
      <c r="AG46" s="764" t="str">
        <f t="shared" si="8"/>
        <v>De acuerdo con lo programado</v>
      </c>
      <c r="AH46" s="1142" t="s">
        <v>2880</v>
      </c>
      <c r="AI46" s="625">
        <f t="shared" si="21"/>
        <v>152</v>
      </c>
      <c r="AJ46" s="554">
        <f t="shared" si="22"/>
        <v>1</v>
      </c>
      <c r="AK46" s="764" t="str">
        <f t="shared" si="11"/>
        <v>De acuerdo con lo programado</v>
      </c>
      <c r="AL46" s="1139" t="s">
        <v>1927</v>
      </c>
      <c r="AM46" s="637"/>
      <c r="AN46" s="637"/>
      <c r="AO46" s="637"/>
      <c r="AP46" s="637"/>
      <c r="AQ46" s="637"/>
      <c r="AR46" s="637"/>
      <c r="AS46" s="637"/>
      <c r="AT46" s="637"/>
      <c r="AU46" s="637"/>
      <c r="AV46" s="637"/>
      <c r="AW46" s="637"/>
      <c r="AX46" s="637"/>
      <c r="AY46" s="637"/>
      <c r="AZ46" s="637"/>
      <c r="BA46" s="637"/>
      <c r="BB46" s="637"/>
      <c r="BC46" s="637"/>
      <c r="BD46" s="637"/>
      <c r="BE46" s="637"/>
      <c r="BF46" s="637"/>
      <c r="BG46" s="637"/>
      <c r="BH46" s="637"/>
      <c r="BI46" s="637"/>
      <c r="BJ46" s="637"/>
      <c r="BK46" s="637"/>
      <c r="BL46" s="637"/>
      <c r="BM46" s="637"/>
      <c r="BN46" s="637"/>
      <c r="BO46" s="637"/>
      <c r="BP46" s="637"/>
      <c r="BQ46" s="637"/>
      <c r="BR46" s="637"/>
      <c r="BS46" s="637"/>
      <c r="BT46" s="637"/>
      <c r="BU46" s="637"/>
      <c r="BV46" s="637"/>
      <c r="BW46" s="637"/>
      <c r="BX46" s="637"/>
      <c r="BY46" s="637"/>
      <c r="BZ46" s="637"/>
      <c r="CA46" s="637"/>
      <c r="CB46" s="637"/>
      <c r="CC46" s="637"/>
      <c r="CD46" s="637"/>
      <c r="CE46" s="637"/>
      <c r="CF46" s="637"/>
      <c r="CG46" s="637"/>
    </row>
    <row r="47" spans="1:85" s="646" customFormat="1" ht="67.5" customHeight="1" thickTop="1" thickBot="1">
      <c r="A47" s="1024">
        <f t="shared" si="14"/>
        <v>33</v>
      </c>
      <c r="B47" s="267">
        <v>12</v>
      </c>
      <c r="C47" s="267">
        <v>0</v>
      </c>
      <c r="D47" s="267">
        <v>0</v>
      </c>
      <c r="E47" s="267" t="s">
        <v>231</v>
      </c>
      <c r="F47" s="665" t="s">
        <v>234</v>
      </c>
      <c r="G47" s="767" t="s">
        <v>175</v>
      </c>
      <c r="H47" s="767" t="s">
        <v>200</v>
      </c>
      <c r="I47" s="629">
        <v>0</v>
      </c>
      <c r="J47" s="629">
        <v>0</v>
      </c>
      <c r="K47" s="630">
        <f t="shared" si="0"/>
        <v>0</v>
      </c>
      <c r="L47" s="629">
        <v>0</v>
      </c>
      <c r="M47" s="772">
        <v>32</v>
      </c>
      <c r="N47" s="1025">
        <f t="shared" si="12"/>
        <v>32</v>
      </c>
      <c r="O47" s="630">
        <f t="shared" si="13"/>
        <v>32</v>
      </c>
      <c r="P47" s="664"/>
      <c r="Q47" s="1027" t="s">
        <v>2873</v>
      </c>
      <c r="R47" s="1042" t="s">
        <v>2897</v>
      </c>
      <c r="S47" s="553">
        <v>0</v>
      </c>
      <c r="T47" s="554" t="str">
        <f t="shared" ref="T47" si="30">IF(S47="","No hay ejecución",IF(AND(I47=0),"No hay Programación", S47/I47))</f>
        <v>No hay Programación</v>
      </c>
      <c r="U47" s="764" t="str">
        <f t="shared" si="2"/>
        <v>De acuerdo con lo programado</v>
      </c>
      <c r="V47" s="1028"/>
      <c r="W47" s="553">
        <v>0</v>
      </c>
      <c r="X47" s="554" t="str">
        <f t="shared" si="15"/>
        <v>No hay Programación</v>
      </c>
      <c r="Y47" s="764" t="str">
        <f t="shared" si="4"/>
        <v>De acuerdo con lo programado</v>
      </c>
      <c r="Z47" s="764"/>
      <c r="AA47" s="872">
        <v>0</v>
      </c>
      <c r="AB47" s="554" t="str">
        <f t="shared" si="16"/>
        <v>No hay Programación</v>
      </c>
      <c r="AC47" s="764" t="str">
        <f t="shared" si="6"/>
        <v>De acuerdo con lo programado</v>
      </c>
      <c r="AD47" s="771" t="s">
        <v>1927</v>
      </c>
      <c r="AE47" s="1017">
        <v>32</v>
      </c>
      <c r="AF47" s="554">
        <f t="shared" si="17"/>
        <v>1</v>
      </c>
      <c r="AG47" s="764" t="str">
        <f t="shared" si="8"/>
        <v>De acuerdo con lo programado</v>
      </c>
      <c r="AH47" s="1139" t="s">
        <v>1927</v>
      </c>
      <c r="AI47" s="632">
        <f t="shared" ref="AI47" si="31">AE47+AA47+W47+S47</f>
        <v>32</v>
      </c>
      <c r="AJ47" s="554">
        <f t="shared" ref="AJ47" si="32">IF(AI47="","No hay ejecución",IF(AND(O47=0),"No hay Programación", AI47/O47))</f>
        <v>1</v>
      </c>
      <c r="AK47" s="764" t="str">
        <f t="shared" si="11"/>
        <v>De acuerdo con lo programado</v>
      </c>
      <c r="AL47" s="1139" t="s">
        <v>1927</v>
      </c>
      <c r="AM47" s="637"/>
      <c r="AN47" s="637"/>
      <c r="AO47" s="637"/>
      <c r="AP47" s="637"/>
      <c r="AQ47" s="637"/>
      <c r="AR47" s="637"/>
      <c r="AS47" s="637"/>
      <c r="AT47" s="637"/>
      <c r="AU47" s="637"/>
      <c r="AV47" s="637"/>
      <c r="AW47" s="637"/>
      <c r="AX47" s="637"/>
      <c r="AY47" s="637"/>
      <c r="AZ47" s="637"/>
      <c r="BA47" s="637"/>
      <c r="BB47" s="637"/>
      <c r="BC47" s="637"/>
      <c r="BD47" s="637"/>
      <c r="BE47" s="637"/>
      <c r="BF47" s="637"/>
      <c r="BG47" s="637"/>
      <c r="BH47" s="637"/>
      <c r="BI47" s="637"/>
      <c r="BJ47" s="637"/>
      <c r="BK47" s="637"/>
      <c r="BL47" s="637"/>
      <c r="BM47" s="637"/>
      <c r="BN47" s="637"/>
      <c r="BO47" s="637"/>
      <c r="BP47" s="637"/>
      <c r="BQ47" s="637"/>
      <c r="BR47" s="637"/>
      <c r="BS47" s="637"/>
      <c r="BT47" s="637"/>
      <c r="BU47" s="637"/>
      <c r="BV47" s="637"/>
      <c r="BW47" s="637"/>
      <c r="BX47" s="637"/>
      <c r="BY47" s="637"/>
      <c r="BZ47" s="637"/>
      <c r="CA47" s="637"/>
      <c r="CB47" s="637"/>
      <c r="CC47" s="637"/>
      <c r="CD47" s="637"/>
      <c r="CE47" s="637"/>
      <c r="CF47" s="637"/>
      <c r="CG47" s="637"/>
    </row>
    <row r="48" spans="1:85" s="610" customFormat="1" ht="67.5" customHeight="1" thickTop="1" thickBot="1">
      <c r="A48" s="1024">
        <f t="shared" si="14"/>
        <v>34</v>
      </c>
      <c r="B48" s="267">
        <v>12</v>
      </c>
      <c r="C48" s="267">
        <v>0</v>
      </c>
      <c r="D48" s="267">
        <v>0</v>
      </c>
      <c r="E48" s="267" t="s">
        <v>231</v>
      </c>
      <c r="F48" s="663" t="s">
        <v>2376</v>
      </c>
      <c r="G48" s="766" t="s">
        <v>175</v>
      </c>
      <c r="H48" s="766" t="s">
        <v>200</v>
      </c>
      <c r="I48" s="552">
        <v>35</v>
      </c>
      <c r="J48" s="552">
        <v>0</v>
      </c>
      <c r="K48" s="630">
        <f t="shared" si="0"/>
        <v>35</v>
      </c>
      <c r="L48" s="552">
        <v>0</v>
      </c>
      <c r="M48" s="552">
        <v>0</v>
      </c>
      <c r="N48" s="1030">
        <f t="shared" si="12"/>
        <v>0</v>
      </c>
      <c r="O48" s="630">
        <f t="shared" si="13"/>
        <v>35</v>
      </c>
      <c r="P48" s="664"/>
      <c r="Q48" s="764" t="s">
        <v>2873</v>
      </c>
      <c r="R48" s="1031"/>
      <c r="S48" s="636">
        <v>26</v>
      </c>
      <c r="T48" s="551">
        <f t="shared" si="20"/>
        <v>0.74285714285714288</v>
      </c>
      <c r="U48" s="764" t="str">
        <f t="shared" si="2"/>
        <v>Atraso Leve</v>
      </c>
      <c r="V48" s="1033"/>
      <c r="W48" s="553">
        <v>0</v>
      </c>
      <c r="X48" s="551" t="str">
        <f t="shared" si="15"/>
        <v>No hay Programación</v>
      </c>
      <c r="Y48" s="764" t="str">
        <f t="shared" si="4"/>
        <v>De acuerdo con lo programado</v>
      </c>
      <c r="Z48" s="764"/>
      <c r="AA48" s="872">
        <v>5</v>
      </c>
      <c r="AB48" s="551" t="str">
        <f t="shared" si="16"/>
        <v>No hay Programación</v>
      </c>
      <c r="AC48" s="764" t="str">
        <f t="shared" si="6"/>
        <v>De acuerdo con lo programado</v>
      </c>
      <c r="AD48" s="771" t="s">
        <v>1927</v>
      </c>
      <c r="AE48" s="1017">
        <v>4</v>
      </c>
      <c r="AF48" s="551" t="str">
        <f t="shared" si="17"/>
        <v>No hay Programación</v>
      </c>
      <c r="AG48" s="764" t="str">
        <f t="shared" si="8"/>
        <v>De acuerdo con lo programado</v>
      </c>
      <c r="AH48" s="1139" t="s">
        <v>1927</v>
      </c>
      <c r="AI48" s="625">
        <f t="shared" si="21"/>
        <v>35</v>
      </c>
      <c r="AJ48" s="554">
        <f t="shared" si="22"/>
        <v>1</v>
      </c>
      <c r="AK48" s="764" t="str">
        <f t="shared" si="11"/>
        <v>De acuerdo con lo programado</v>
      </c>
      <c r="AL48" s="1139" t="s">
        <v>1927</v>
      </c>
      <c r="AM48" s="637"/>
      <c r="AN48" s="637"/>
      <c r="AO48" s="637"/>
      <c r="AP48" s="637"/>
      <c r="AQ48" s="637"/>
      <c r="AR48" s="637"/>
      <c r="AS48" s="637"/>
      <c r="AT48" s="637"/>
      <c r="AU48" s="637"/>
      <c r="AV48" s="637"/>
      <c r="AW48" s="637"/>
      <c r="AX48" s="637"/>
      <c r="AY48" s="637"/>
      <c r="AZ48" s="637"/>
      <c r="BA48" s="637"/>
      <c r="BB48" s="637"/>
      <c r="BC48" s="637"/>
      <c r="BD48" s="637"/>
      <c r="BE48" s="637"/>
      <c r="BF48" s="637"/>
      <c r="BG48" s="637"/>
      <c r="BH48" s="637"/>
      <c r="BI48" s="637"/>
      <c r="BJ48" s="637"/>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row>
    <row r="49" spans="1:85" s="610" customFormat="1" ht="67.5" customHeight="1" thickTop="1" thickBot="1">
      <c r="A49" s="1024">
        <f t="shared" si="14"/>
        <v>35</v>
      </c>
      <c r="B49" s="267">
        <v>12</v>
      </c>
      <c r="C49" s="267">
        <v>0</v>
      </c>
      <c r="D49" s="267">
        <v>0</v>
      </c>
      <c r="E49" s="267" t="s">
        <v>231</v>
      </c>
      <c r="F49" s="663" t="s">
        <v>2411</v>
      </c>
      <c r="G49" s="766" t="s">
        <v>2898</v>
      </c>
      <c r="H49" s="766" t="s">
        <v>2709</v>
      </c>
      <c r="I49" s="552">
        <v>0</v>
      </c>
      <c r="J49" s="552">
        <v>0</v>
      </c>
      <c r="K49" s="630">
        <f t="shared" si="0"/>
        <v>0</v>
      </c>
      <c r="L49" s="552">
        <v>0</v>
      </c>
      <c r="M49" s="552">
        <v>27</v>
      </c>
      <c r="N49" s="1030">
        <f t="shared" si="12"/>
        <v>27</v>
      </c>
      <c r="O49" s="630">
        <f t="shared" si="13"/>
        <v>27</v>
      </c>
      <c r="P49" s="664"/>
      <c r="Q49" s="764" t="s">
        <v>2873</v>
      </c>
      <c r="R49" s="1045" t="s">
        <v>2899</v>
      </c>
      <c r="S49" s="553">
        <v>0</v>
      </c>
      <c r="T49" s="551" t="str">
        <f t="shared" si="20"/>
        <v>No hay Programación</v>
      </c>
      <c r="U49" s="764" t="str">
        <f t="shared" si="2"/>
        <v>De acuerdo con lo programado</v>
      </c>
      <c r="V49" s="1033"/>
      <c r="W49" s="553">
        <v>0</v>
      </c>
      <c r="X49" s="551" t="str">
        <f t="shared" si="15"/>
        <v>No hay Programación</v>
      </c>
      <c r="Y49" s="764" t="str">
        <f t="shared" si="4"/>
        <v>De acuerdo con lo programado</v>
      </c>
      <c r="Z49" s="764"/>
      <c r="AA49" s="872">
        <v>0</v>
      </c>
      <c r="AB49" s="551" t="str">
        <f t="shared" si="16"/>
        <v>No hay Programación</v>
      </c>
      <c r="AC49" s="764" t="str">
        <f t="shared" si="6"/>
        <v>De acuerdo con lo programado</v>
      </c>
      <c r="AD49" s="771" t="s">
        <v>1927</v>
      </c>
      <c r="AE49" s="1017">
        <v>21</v>
      </c>
      <c r="AF49" s="551">
        <f t="shared" si="17"/>
        <v>0.77777777777777779</v>
      </c>
      <c r="AG49" s="764" t="str">
        <f t="shared" si="8"/>
        <v>Atraso Leve</v>
      </c>
      <c r="AH49" s="1139" t="s">
        <v>1927</v>
      </c>
      <c r="AI49" s="625">
        <f t="shared" si="21"/>
        <v>21</v>
      </c>
      <c r="AJ49" s="554">
        <f t="shared" si="22"/>
        <v>0.77777777777777779</v>
      </c>
      <c r="AK49" s="764" t="str">
        <f t="shared" si="11"/>
        <v>Atraso Leve</v>
      </c>
      <c r="AL49" s="1139" t="s">
        <v>1927</v>
      </c>
      <c r="AM49" s="637"/>
      <c r="AN49" s="637"/>
      <c r="AO49" s="637"/>
      <c r="AP49" s="637"/>
      <c r="AQ49" s="637"/>
      <c r="AR49" s="637"/>
      <c r="AS49" s="637"/>
      <c r="AT49" s="637"/>
      <c r="AU49" s="637"/>
      <c r="AV49" s="637"/>
      <c r="AW49" s="637"/>
      <c r="AX49" s="637"/>
      <c r="AY49" s="637"/>
      <c r="AZ49" s="637"/>
      <c r="BA49" s="637"/>
      <c r="BB49" s="637"/>
      <c r="BC49" s="637"/>
      <c r="BD49" s="637"/>
      <c r="BE49" s="637"/>
      <c r="BF49" s="637"/>
      <c r="BG49" s="637"/>
      <c r="BH49" s="637"/>
      <c r="BI49" s="637"/>
      <c r="BJ49" s="637"/>
      <c r="BK49" s="637"/>
      <c r="BL49" s="637"/>
      <c r="BM49" s="637"/>
      <c r="BN49" s="637"/>
      <c r="BO49" s="637"/>
      <c r="BP49" s="637"/>
      <c r="BQ49" s="637"/>
      <c r="BR49" s="637"/>
      <c r="BS49" s="637"/>
      <c r="BT49" s="637"/>
      <c r="BU49" s="637"/>
      <c r="BV49" s="637"/>
      <c r="BW49" s="637"/>
      <c r="BX49" s="637"/>
      <c r="BY49" s="637"/>
      <c r="BZ49" s="637"/>
      <c r="CA49" s="637"/>
      <c r="CB49" s="637"/>
      <c r="CC49" s="637"/>
      <c r="CD49" s="637"/>
      <c r="CE49" s="637"/>
      <c r="CF49" s="637"/>
      <c r="CG49" s="637"/>
    </row>
    <row r="50" spans="1:85" s="610" customFormat="1" ht="67.5" customHeight="1" thickTop="1" thickBot="1">
      <c r="A50" s="1024">
        <f t="shared" si="14"/>
        <v>36</v>
      </c>
      <c r="B50" s="267">
        <v>12</v>
      </c>
      <c r="C50" s="267">
        <v>0</v>
      </c>
      <c r="D50" s="267">
        <v>0</v>
      </c>
      <c r="E50" s="267" t="s">
        <v>231</v>
      </c>
      <c r="F50" s="663" t="s">
        <v>2411</v>
      </c>
      <c r="G50" s="766" t="s">
        <v>2900</v>
      </c>
      <c r="H50" s="766" t="s">
        <v>2709</v>
      </c>
      <c r="I50" s="1034">
        <v>27</v>
      </c>
      <c r="J50" s="552">
        <v>0</v>
      </c>
      <c r="K50" s="630">
        <f t="shared" si="0"/>
        <v>27</v>
      </c>
      <c r="L50" s="552">
        <v>0</v>
      </c>
      <c r="M50" s="1034">
        <v>4</v>
      </c>
      <c r="N50" s="1030">
        <f t="shared" si="12"/>
        <v>4</v>
      </c>
      <c r="O50" s="630">
        <f t="shared" si="13"/>
        <v>31</v>
      </c>
      <c r="P50" s="664"/>
      <c r="Q50" s="764" t="s">
        <v>2873</v>
      </c>
      <c r="R50" s="1045" t="s">
        <v>2901</v>
      </c>
      <c r="S50" s="636">
        <v>14</v>
      </c>
      <c r="T50" s="551">
        <f t="shared" si="20"/>
        <v>0.51851851851851849</v>
      </c>
      <c r="U50" s="764" t="str">
        <f t="shared" si="2"/>
        <v>Atraso Leve</v>
      </c>
      <c r="V50" s="1033"/>
      <c r="W50" s="553">
        <v>8</v>
      </c>
      <c r="X50" s="551" t="str">
        <f t="shared" si="15"/>
        <v>No hay Programación</v>
      </c>
      <c r="Y50" s="764" t="str">
        <f t="shared" si="4"/>
        <v>De acuerdo con lo programado</v>
      </c>
      <c r="Z50" s="764"/>
      <c r="AA50" s="872">
        <v>2</v>
      </c>
      <c r="AB50" s="551" t="str">
        <f t="shared" si="16"/>
        <v>No hay Programación</v>
      </c>
      <c r="AC50" s="764" t="str">
        <f t="shared" si="6"/>
        <v>De acuerdo con lo programado</v>
      </c>
      <c r="AD50" s="771" t="s">
        <v>1927</v>
      </c>
      <c r="AE50" s="1017">
        <v>6</v>
      </c>
      <c r="AF50" s="551">
        <f t="shared" si="17"/>
        <v>1.5</v>
      </c>
      <c r="AG50" s="764" t="str">
        <f t="shared" si="8"/>
        <v>De acuerdo con lo programado</v>
      </c>
      <c r="AH50" s="1142" t="s">
        <v>2880</v>
      </c>
      <c r="AI50" s="625">
        <f t="shared" si="21"/>
        <v>30</v>
      </c>
      <c r="AJ50" s="554">
        <f t="shared" si="22"/>
        <v>0.967741935483871</v>
      </c>
      <c r="AK50" s="764" t="str">
        <f t="shared" si="11"/>
        <v>De acuerdo con lo programado</v>
      </c>
      <c r="AL50" s="1139" t="s">
        <v>1927</v>
      </c>
      <c r="AM50" s="637"/>
      <c r="AN50" s="637"/>
      <c r="AO50" s="637"/>
      <c r="AP50" s="637"/>
      <c r="AQ50" s="637"/>
      <c r="AR50" s="637"/>
      <c r="AS50" s="637"/>
      <c r="AT50" s="637"/>
      <c r="AU50" s="637"/>
      <c r="AV50" s="637"/>
      <c r="AW50" s="637"/>
      <c r="AX50" s="637"/>
      <c r="AY50" s="637"/>
      <c r="AZ50" s="637"/>
      <c r="BA50" s="637"/>
      <c r="BB50" s="637"/>
      <c r="BC50" s="637"/>
      <c r="BD50" s="637"/>
      <c r="BE50" s="637"/>
      <c r="BF50" s="637"/>
      <c r="BG50" s="637"/>
      <c r="BH50" s="637"/>
      <c r="BI50" s="637"/>
      <c r="BJ50" s="637"/>
      <c r="BK50" s="637"/>
      <c r="BL50" s="637"/>
      <c r="BM50" s="637"/>
      <c r="BN50" s="637"/>
      <c r="BO50" s="637"/>
      <c r="BP50" s="637"/>
      <c r="BQ50" s="637"/>
      <c r="BR50" s="637"/>
      <c r="BS50" s="637"/>
      <c r="BT50" s="637"/>
      <c r="BU50" s="637"/>
      <c r="BV50" s="637"/>
      <c r="BW50" s="637"/>
      <c r="BX50" s="637"/>
      <c r="BY50" s="637"/>
      <c r="BZ50" s="637"/>
      <c r="CA50" s="637"/>
      <c r="CB50" s="637"/>
      <c r="CC50" s="637"/>
      <c r="CD50" s="637"/>
      <c r="CE50" s="637"/>
      <c r="CF50" s="637"/>
      <c r="CG50" s="637"/>
    </row>
    <row r="51" spans="1:85" s="610" customFormat="1" ht="67.5" customHeight="1" thickTop="1" thickBot="1">
      <c r="A51" s="1024">
        <f t="shared" si="14"/>
        <v>37</v>
      </c>
      <c r="B51" s="267">
        <v>12</v>
      </c>
      <c r="C51" s="267">
        <v>0</v>
      </c>
      <c r="D51" s="267">
        <v>0</v>
      </c>
      <c r="E51" s="267" t="s">
        <v>231</v>
      </c>
      <c r="F51" s="663" t="s">
        <v>2411</v>
      </c>
      <c r="G51" s="766" t="s">
        <v>2686</v>
      </c>
      <c r="H51" s="766" t="s">
        <v>204</v>
      </c>
      <c r="I51" s="629">
        <v>0</v>
      </c>
      <c r="J51" s="629">
        <v>0</v>
      </c>
      <c r="K51" s="630">
        <f t="shared" si="0"/>
        <v>0</v>
      </c>
      <c r="L51" s="1034">
        <v>15</v>
      </c>
      <c r="M51" s="1034">
        <v>9</v>
      </c>
      <c r="N51" s="1030">
        <f t="shared" si="12"/>
        <v>24</v>
      </c>
      <c r="O51" s="630">
        <f t="shared" si="13"/>
        <v>24</v>
      </c>
      <c r="P51" s="664"/>
      <c r="Q51" s="764" t="s">
        <v>2873</v>
      </c>
      <c r="R51" s="1045" t="s">
        <v>2902</v>
      </c>
      <c r="S51" s="636">
        <v>3</v>
      </c>
      <c r="T51" s="551" t="str">
        <f t="shared" si="20"/>
        <v>No hay Programación</v>
      </c>
      <c r="U51" s="764" t="str">
        <f t="shared" si="2"/>
        <v>De acuerdo con lo programado</v>
      </c>
      <c r="V51" s="1033"/>
      <c r="W51" s="553">
        <v>0</v>
      </c>
      <c r="X51" s="551" t="str">
        <f t="shared" si="15"/>
        <v>No hay Programación</v>
      </c>
      <c r="Y51" s="764" t="str">
        <f t="shared" si="4"/>
        <v>De acuerdo con lo programado</v>
      </c>
      <c r="Z51" s="764"/>
      <c r="AA51" s="872">
        <v>16</v>
      </c>
      <c r="AB51" s="551">
        <f t="shared" si="16"/>
        <v>1.0666666666666667</v>
      </c>
      <c r="AC51" s="764" t="str">
        <f t="shared" si="6"/>
        <v>De acuerdo con lo programado</v>
      </c>
      <c r="AD51" s="771" t="s">
        <v>1927</v>
      </c>
      <c r="AE51" s="1017">
        <v>4</v>
      </c>
      <c r="AF51" s="551">
        <f t="shared" si="17"/>
        <v>0.44444444444444442</v>
      </c>
      <c r="AG51" s="764" t="str">
        <f t="shared" si="8"/>
        <v>En riesgo en cumplimiento</v>
      </c>
      <c r="AH51" s="1139" t="s">
        <v>1927</v>
      </c>
      <c r="AI51" s="625">
        <f t="shared" si="21"/>
        <v>23</v>
      </c>
      <c r="AJ51" s="554">
        <f t="shared" si="22"/>
        <v>0.95833333333333337</v>
      </c>
      <c r="AK51" s="764" t="str">
        <f t="shared" si="11"/>
        <v>De acuerdo con lo programado</v>
      </c>
      <c r="AL51" s="1139" t="s">
        <v>1927</v>
      </c>
      <c r="AM51" s="637"/>
      <c r="AN51" s="637"/>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row>
    <row r="52" spans="1:85" s="610" customFormat="1" ht="67.5" customHeight="1" thickTop="1" thickBot="1">
      <c r="A52" s="1024">
        <f t="shared" si="14"/>
        <v>38</v>
      </c>
      <c r="B52" s="267">
        <v>12</v>
      </c>
      <c r="C52" s="267">
        <v>0</v>
      </c>
      <c r="D52" s="267">
        <v>0</v>
      </c>
      <c r="E52" s="267" t="s">
        <v>231</v>
      </c>
      <c r="F52" s="663" t="s">
        <v>2411</v>
      </c>
      <c r="G52" s="766" t="s">
        <v>173</v>
      </c>
      <c r="H52" s="766" t="s">
        <v>204</v>
      </c>
      <c r="I52" s="552">
        <v>31</v>
      </c>
      <c r="J52" s="552">
        <v>0</v>
      </c>
      <c r="K52" s="630">
        <f t="shared" si="0"/>
        <v>31</v>
      </c>
      <c r="L52" s="552">
        <v>0</v>
      </c>
      <c r="M52" s="552">
        <v>0</v>
      </c>
      <c r="N52" s="1030">
        <f t="shared" si="12"/>
        <v>0</v>
      </c>
      <c r="O52" s="630">
        <f t="shared" si="13"/>
        <v>31</v>
      </c>
      <c r="P52" s="664"/>
      <c r="Q52" s="764" t="s">
        <v>2873</v>
      </c>
      <c r="R52" s="1046" t="s">
        <v>2897</v>
      </c>
      <c r="S52" s="553">
        <v>26</v>
      </c>
      <c r="T52" s="551">
        <f t="shared" si="20"/>
        <v>0.83870967741935487</v>
      </c>
      <c r="U52" s="764" t="str">
        <f t="shared" si="2"/>
        <v>Atraso Leve</v>
      </c>
      <c r="V52" s="1033"/>
      <c r="W52" s="553">
        <v>0</v>
      </c>
      <c r="X52" s="551" t="str">
        <f t="shared" si="15"/>
        <v>No hay Programación</v>
      </c>
      <c r="Y52" s="764" t="str">
        <f t="shared" si="4"/>
        <v>De acuerdo con lo programado</v>
      </c>
      <c r="Z52" s="764"/>
      <c r="AA52" s="872">
        <v>5</v>
      </c>
      <c r="AB52" s="551" t="str">
        <f t="shared" si="16"/>
        <v>No hay Programación</v>
      </c>
      <c r="AC52" s="764" t="str">
        <f t="shared" si="6"/>
        <v>De acuerdo con lo programado</v>
      </c>
      <c r="AD52" s="771" t="s">
        <v>1927</v>
      </c>
      <c r="AE52" s="1017">
        <v>0</v>
      </c>
      <c r="AF52" s="551" t="str">
        <f t="shared" si="17"/>
        <v>No hay Programación</v>
      </c>
      <c r="AG52" s="764" t="str">
        <f t="shared" si="8"/>
        <v>De acuerdo con lo programado</v>
      </c>
      <c r="AH52" s="1139" t="s">
        <v>1927</v>
      </c>
      <c r="AI52" s="625">
        <f t="shared" si="21"/>
        <v>31</v>
      </c>
      <c r="AJ52" s="554">
        <f t="shared" si="22"/>
        <v>1</v>
      </c>
      <c r="AK52" s="764" t="str">
        <f t="shared" si="11"/>
        <v>De acuerdo con lo programado</v>
      </c>
      <c r="AL52" s="1139" t="s">
        <v>1927</v>
      </c>
      <c r="AM52" s="637"/>
      <c r="AN52" s="637"/>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row>
    <row r="53" spans="1:85" s="634" customFormat="1" ht="173.4" customHeight="1" thickTop="1" thickBot="1">
      <c r="A53" s="1024">
        <f t="shared" si="14"/>
        <v>39</v>
      </c>
      <c r="B53" s="267">
        <v>13</v>
      </c>
      <c r="C53" s="267">
        <v>0</v>
      </c>
      <c r="D53" s="267">
        <v>0</v>
      </c>
      <c r="E53" s="267" t="s">
        <v>233</v>
      </c>
      <c r="F53" s="665" t="s">
        <v>236</v>
      </c>
      <c r="G53" s="767" t="s">
        <v>175</v>
      </c>
      <c r="H53" s="767" t="s">
        <v>200</v>
      </c>
      <c r="I53" s="629">
        <v>0</v>
      </c>
      <c r="J53" s="629">
        <v>0</v>
      </c>
      <c r="K53" s="630">
        <f t="shared" si="0"/>
        <v>0</v>
      </c>
      <c r="L53" s="629">
        <v>0</v>
      </c>
      <c r="M53" s="629">
        <v>28</v>
      </c>
      <c r="N53" s="1025">
        <f t="shared" si="12"/>
        <v>28</v>
      </c>
      <c r="O53" s="630">
        <f t="shared" si="13"/>
        <v>28</v>
      </c>
      <c r="P53" s="664"/>
      <c r="Q53" s="1027"/>
      <c r="R53" s="1047" t="s">
        <v>2903</v>
      </c>
      <c r="S53" s="553">
        <v>3</v>
      </c>
      <c r="T53" s="554" t="str">
        <f t="shared" ref="T53" si="33">IF(S53="","No hay ejecución",IF(AND(I53=0),"No hay Programación", S53/I53))</f>
        <v>No hay Programación</v>
      </c>
      <c r="U53" s="764" t="str">
        <f t="shared" si="2"/>
        <v>De acuerdo con lo programado</v>
      </c>
      <c r="V53" s="1028"/>
      <c r="W53" s="553">
        <v>1</v>
      </c>
      <c r="X53" s="554" t="str">
        <f t="shared" si="15"/>
        <v>No hay Programación</v>
      </c>
      <c r="Y53" s="764" t="str">
        <f t="shared" si="4"/>
        <v>De acuerdo con lo programado</v>
      </c>
      <c r="Z53" s="764"/>
      <c r="AA53" s="872">
        <v>17</v>
      </c>
      <c r="AB53" s="554" t="str">
        <f t="shared" si="16"/>
        <v>No hay Programación</v>
      </c>
      <c r="AC53" s="764" t="str">
        <f t="shared" si="6"/>
        <v>De acuerdo con lo programado</v>
      </c>
      <c r="AD53" s="771" t="s">
        <v>1927</v>
      </c>
      <c r="AE53" s="1017">
        <v>13</v>
      </c>
      <c r="AF53" s="554">
        <f t="shared" si="17"/>
        <v>0.4642857142857143</v>
      </c>
      <c r="AG53" s="764" t="str">
        <f t="shared" si="8"/>
        <v>En riesgo en cumplimiento</v>
      </c>
      <c r="AH53" s="1139" t="s">
        <v>1927</v>
      </c>
      <c r="AI53" s="632">
        <f t="shared" ref="AI53" si="34">AE53+AA53+W53+S53</f>
        <v>34</v>
      </c>
      <c r="AJ53" s="554">
        <f t="shared" ref="AJ53" si="35">IF(AI53="","No hay ejecución",IF(AND(O53=0),"No hay Programación", AI53/O53))</f>
        <v>1.2142857142857142</v>
      </c>
      <c r="AK53" s="764" t="str">
        <f t="shared" si="11"/>
        <v>De acuerdo con lo programado</v>
      </c>
      <c r="AL53" s="1142" t="s">
        <v>2878</v>
      </c>
      <c r="AM53" s="633"/>
      <c r="AN53" s="633"/>
      <c r="AO53" s="633"/>
      <c r="AP53" s="633"/>
      <c r="AQ53" s="633"/>
      <c r="AR53" s="633"/>
      <c r="AS53" s="633"/>
      <c r="AT53" s="633"/>
      <c r="AU53" s="633"/>
      <c r="AV53" s="633"/>
      <c r="AW53" s="633"/>
      <c r="AX53" s="633"/>
      <c r="AY53" s="633"/>
      <c r="AZ53" s="633"/>
      <c r="BA53" s="633"/>
      <c r="BB53" s="633"/>
      <c r="BC53" s="633"/>
      <c r="BD53" s="633"/>
      <c r="BE53" s="633"/>
      <c r="BF53" s="633"/>
      <c r="BG53" s="633"/>
      <c r="BH53" s="633"/>
      <c r="BI53" s="633"/>
      <c r="BJ53" s="633"/>
      <c r="BK53" s="633"/>
      <c r="BL53" s="633"/>
      <c r="BM53" s="633"/>
      <c r="BN53" s="633"/>
      <c r="BO53" s="633"/>
      <c r="BP53" s="633"/>
      <c r="BQ53" s="633"/>
      <c r="BR53" s="633"/>
      <c r="BS53" s="633"/>
      <c r="BT53" s="633"/>
      <c r="BU53" s="633"/>
      <c r="BV53" s="633"/>
      <c r="BW53" s="633"/>
      <c r="BX53" s="633"/>
      <c r="BY53" s="633"/>
      <c r="BZ53" s="633"/>
      <c r="CA53" s="633"/>
      <c r="CB53" s="633"/>
      <c r="CC53" s="633"/>
      <c r="CD53" s="633"/>
      <c r="CE53" s="633"/>
      <c r="CF53" s="633"/>
      <c r="CG53" s="633"/>
    </row>
    <row r="54" spans="1:85" s="610" customFormat="1" ht="67.5" customHeight="1" thickTop="1" thickBot="1">
      <c r="A54" s="1024">
        <f t="shared" si="14"/>
        <v>40</v>
      </c>
      <c r="B54" s="267">
        <v>13</v>
      </c>
      <c r="C54" s="267">
        <v>0</v>
      </c>
      <c r="D54" s="267">
        <v>0</v>
      </c>
      <c r="E54" s="267" t="s">
        <v>233</v>
      </c>
      <c r="F54" s="663" t="s">
        <v>2376</v>
      </c>
      <c r="G54" s="766" t="s">
        <v>175</v>
      </c>
      <c r="H54" s="766" t="s">
        <v>200</v>
      </c>
      <c r="I54" s="552">
        <v>40</v>
      </c>
      <c r="J54" s="552">
        <v>0</v>
      </c>
      <c r="K54" s="630">
        <f t="shared" si="0"/>
        <v>40</v>
      </c>
      <c r="L54" s="552">
        <v>0</v>
      </c>
      <c r="M54" s="552">
        <v>0</v>
      </c>
      <c r="N54" s="1030">
        <f t="shared" si="12"/>
        <v>0</v>
      </c>
      <c r="O54" s="630">
        <f t="shared" si="13"/>
        <v>40</v>
      </c>
      <c r="P54" s="664"/>
      <c r="Q54" s="764" t="s">
        <v>2873</v>
      </c>
      <c r="R54" s="1048" t="s">
        <v>2904</v>
      </c>
      <c r="S54" s="636">
        <v>40</v>
      </c>
      <c r="T54" s="551">
        <f t="shared" si="20"/>
        <v>1</v>
      </c>
      <c r="U54" s="764" t="str">
        <f t="shared" si="2"/>
        <v>De acuerdo con lo programado</v>
      </c>
      <c r="V54" s="1033"/>
      <c r="W54" s="553">
        <v>0</v>
      </c>
      <c r="X54" s="551" t="str">
        <f t="shared" si="15"/>
        <v>No hay Programación</v>
      </c>
      <c r="Y54" s="764" t="str">
        <f t="shared" si="4"/>
        <v>De acuerdo con lo programado</v>
      </c>
      <c r="Z54" s="764"/>
      <c r="AA54" s="872">
        <v>0</v>
      </c>
      <c r="AB54" s="551" t="str">
        <f t="shared" si="16"/>
        <v>No hay Programación</v>
      </c>
      <c r="AC54" s="764" t="str">
        <f t="shared" si="6"/>
        <v>De acuerdo con lo programado</v>
      </c>
      <c r="AD54" s="771" t="s">
        <v>1927</v>
      </c>
      <c r="AE54" s="1017">
        <v>0</v>
      </c>
      <c r="AF54" s="551" t="str">
        <f t="shared" si="17"/>
        <v>No hay Programación</v>
      </c>
      <c r="AG54" s="764" t="str">
        <f t="shared" si="8"/>
        <v>De acuerdo con lo programado</v>
      </c>
      <c r="AH54" s="1139" t="s">
        <v>1927</v>
      </c>
      <c r="AI54" s="625">
        <f t="shared" si="21"/>
        <v>40</v>
      </c>
      <c r="AJ54" s="554">
        <f t="shared" si="22"/>
        <v>1</v>
      </c>
      <c r="AK54" s="764" t="str">
        <f t="shared" si="11"/>
        <v>De acuerdo con lo programado</v>
      </c>
      <c r="AL54" s="1139" t="s">
        <v>1927</v>
      </c>
      <c r="AM54" s="637"/>
      <c r="AN54" s="637"/>
      <c r="AO54" s="637"/>
      <c r="AP54" s="637"/>
      <c r="AQ54" s="637"/>
      <c r="AR54" s="637"/>
      <c r="AS54" s="637"/>
      <c r="AT54" s="637"/>
      <c r="AU54" s="637"/>
      <c r="AV54" s="637"/>
      <c r="AW54" s="637"/>
      <c r="AX54" s="637"/>
      <c r="AY54" s="637"/>
      <c r="AZ54" s="637"/>
      <c r="BA54" s="637"/>
      <c r="BB54" s="637"/>
      <c r="BC54" s="637"/>
      <c r="BD54" s="637"/>
      <c r="BE54" s="637"/>
      <c r="BF54" s="637"/>
      <c r="BG54" s="637"/>
      <c r="BH54" s="637"/>
      <c r="BI54" s="637"/>
      <c r="BJ54" s="637"/>
      <c r="BK54" s="637"/>
      <c r="BL54" s="637"/>
      <c r="BM54" s="637"/>
      <c r="BN54" s="637"/>
      <c r="BO54" s="637"/>
      <c r="BP54" s="637"/>
      <c r="BQ54" s="637"/>
      <c r="BR54" s="637"/>
      <c r="BS54" s="637"/>
      <c r="BT54" s="637"/>
      <c r="BU54" s="637"/>
      <c r="BV54" s="637"/>
      <c r="BW54" s="637"/>
      <c r="BX54" s="637"/>
      <c r="BY54" s="637"/>
      <c r="BZ54" s="637"/>
      <c r="CA54" s="637"/>
      <c r="CB54" s="637"/>
      <c r="CC54" s="637"/>
      <c r="CD54" s="637"/>
      <c r="CE54" s="637"/>
      <c r="CF54" s="637"/>
      <c r="CG54" s="637"/>
    </row>
    <row r="55" spans="1:85" s="610" customFormat="1" ht="67.5" customHeight="1" thickTop="1" thickBot="1">
      <c r="A55" s="1024">
        <f t="shared" si="14"/>
        <v>41</v>
      </c>
      <c r="B55" s="267">
        <v>13</v>
      </c>
      <c r="C55" s="267">
        <v>0</v>
      </c>
      <c r="D55" s="267">
        <v>0</v>
      </c>
      <c r="E55" s="267" t="s">
        <v>233</v>
      </c>
      <c r="F55" s="663" t="s">
        <v>2379</v>
      </c>
      <c r="G55" s="766" t="s">
        <v>164</v>
      </c>
      <c r="H55" s="766" t="s">
        <v>200</v>
      </c>
      <c r="I55" s="1034">
        <v>30</v>
      </c>
      <c r="J55" s="1034">
        <v>16</v>
      </c>
      <c r="K55" s="630">
        <f t="shared" si="0"/>
        <v>46</v>
      </c>
      <c r="L55" s="552">
        <v>0</v>
      </c>
      <c r="M55" s="552">
        <v>0</v>
      </c>
      <c r="N55" s="1030">
        <f t="shared" si="12"/>
        <v>0</v>
      </c>
      <c r="O55" s="630">
        <f t="shared" si="13"/>
        <v>46</v>
      </c>
      <c r="P55" s="664"/>
      <c r="Q55" s="764" t="s">
        <v>2873</v>
      </c>
      <c r="R55" s="1049" t="s">
        <v>2905</v>
      </c>
      <c r="S55" s="636">
        <v>25</v>
      </c>
      <c r="T55" s="551">
        <f t="shared" si="20"/>
        <v>0.83333333333333337</v>
      </c>
      <c r="U55" s="764" t="str">
        <f t="shared" si="2"/>
        <v>Atraso Leve</v>
      </c>
      <c r="V55" s="1033"/>
      <c r="W55" s="553">
        <v>0</v>
      </c>
      <c r="X55" s="551">
        <f t="shared" si="15"/>
        <v>0</v>
      </c>
      <c r="Y55" s="764" t="str">
        <f t="shared" si="4"/>
        <v>En riesgo en cumplimiento</v>
      </c>
      <c r="Z55" s="764"/>
      <c r="AA55" s="872">
        <v>5</v>
      </c>
      <c r="AB55" s="551" t="str">
        <f t="shared" si="16"/>
        <v>No hay Programación</v>
      </c>
      <c r="AC55" s="764" t="str">
        <f t="shared" si="6"/>
        <v>De acuerdo con lo programado</v>
      </c>
      <c r="AD55" s="771" t="s">
        <v>1927</v>
      </c>
      <c r="AE55" s="1017">
        <v>10</v>
      </c>
      <c r="AF55" s="551" t="str">
        <f t="shared" si="17"/>
        <v>No hay Programación</v>
      </c>
      <c r="AG55" s="764" t="str">
        <f t="shared" si="8"/>
        <v>De acuerdo con lo programado</v>
      </c>
      <c r="AH55" s="1139" t="s">
        <v>1927</v>
      </c>
      <c r="AI55" s="625">
        <f t="shared" si="21"/>
        <v>40</v>
      </c>
      <c r="AJ55" s="554">
        <f t="shared" si="22"/>
        <v>0.86956521739130432</v>
      </c>
      <c r="AK55" s="764" t="str">
        <f t="shared" si="11"/>
        <v>Atraso Leve</v>
      </c>
      <c r="AL55" s="1139" t="s">
        <v>1927</v>
      </c>
      <c r="AM55" s="637"/>
      <c r="AN55" s="637"/>
      <c r="AO55" s="637"/>
      <c r="AP55" s="637"/>
      <c r="AQ55" s="637"/>
      <c r="AR55" s="637"/>
      <c r="AS55" s="637"/>
      <c r="AT55" s="637"/>
      <c r="AU55" s="637"/>
      <c r="AV55" s="637"/>
      <c r="AW55" s="637"/>
      <c r="AX55" s="637"/>
      <c r="AY55" s="637"/>
      <c r="AZ55" s="637"/>
      <c r="BA55" s="637"/>
      <c r="BB55" s="637"/>
      <c r="BC55" s="637"/>
      <c r="BD55" s="637"/>
      <c r="BE55" s="637"/>
      <c r="BF55" s="637"/>
      <c r="BG55" s="637"/>
      <c r="BH55" s="637"/>
      <c r="BI55" s="637"/>
      <c r="BJ55" s="637"/>
      <c r="BK55" s="637"/>
      <c r="BL55" s="637"/>
      <c r="BM55" s="637"/>
      <c r="BN55" s="637"/>
      <c r="BO55" s="637"/>
      <c r="BP55" s="637"/>
      <c r="BQ55" s="637"/>
      <c r="BR55" s="637"/>
      <c r="BS55" s="637"/>
      <c r="BT55" s="637"/>
      <c r="BU55" s="637"/>
      <c r="BV55" s="637"/>
      <c r="BW55" s="637"/>
      <c r="BX55" s="637"/>
      <c r="BY55" s="637"/>
      <c r="BZ55" s="637"/>
      <c r="CA55" s="637"/>
      <c r="CB55" s="637"/>
      <c r="CC55" s="637"/>
      <c r="CD55" s="637"/>
      <c r="CE55" s="637"/>
      <c r="CF55" s="637"/>
      <c r="CG55" s="637"/>
    </row>
    <row r="56" spans="1:85" s="610" customFormat="1" ht="67.5" customHeight="1" thickTop="1" thickBot="1">
      <c r="A56" s="1024">
        <f t="shared" si="14"/>
        <v>42</v>
      </c>
      <c r="B56" s="267">
        <v>13</v>
      </c>
      <c r="C56" s="267">
        <v>0</v>
      </c>
      <c r="D56" s="267">
        <v>0</v>
      </c>
      <c r="E56" s="267" t="s">
        <v>233</v>
      </c>
      <c r="F56" s="663" t="s">
        <v>2379</v>
      </c>
      <c r="G56" s="766" t="s">
        <v>144</v>
      </c>
      <c r="H56" s="766" t="s">
        <v>215</v>
      </c>
      <c r="I56" s="552">
        <v>30</v>
      </c>
      <c r="J56" s="552">
        <v>16</v>
      </c>
      <c r="K56" s="630">
        <f t="shared" si="0"/>
        <v>46</v>
      </c>
      <c r="L56" s="552">
        <v>0</v>
      </c>
      <c r="M56" s="552">
        <v>0</v>
      </c>
      <c r="N56" s="1030">
        <f t="shared" si="12"/>
        <v>0</v>
      </c>
      <c r="O56" s="630">
        <f t="shared" si="13"/>
        <v>46</v>
      </c>
      <c r="P56" s="664"/>
      <c r="Q56" s="764" t="s">
        <v>2873</v>
      </c>
      <c r="R56" s="1049" t="s">
        <v>2905</v>
      </c>
      <c r="S56" s="636">
        <v>25</v>
      </c>
      <c r="T56" s="551">
        <f t="shared" si="20"/>
        <v>0.83333333333333337</v>
      </c>
      <c r="U56" s="764" t="str">
        <f t="shared" si="2"/>
        <v>Atraso Leve</v>
      </c>
      <c r="V56" s="1033"/>
      <c r="W56" s="553">
        <v>0</v>
      </c>
      <c r="X56" s="551">
        <f t="shared" si="15"/>
        <v>0</v>
      </c>
      <c r="Y56" s="764" t="str">
        <f t="shared" si="4"/>
        <v>En riesgo en cumplimiento</v>
      </c>
      <c r="Z56" s="764"/>
      <c r="AA56" s="872">
        <v>5</v>
      </c>
      <c r="AB56" s="551" t="str">
        <f t="shared" si="16"/>
        <v>No hay Programación</v>
      </c>
      <c r="AC56" s="764" t="str">
        <f t="shared" si="6"/>
        <v>De acuerdo con lo programado</v>
      </c>
      <c r="AD56" s="771" t="s">
        <v>1927</v>
      </c>
      <c r="AE56" s="1017">
        <v>10</v>
      </c>
      <c r="AF56" s="551" t="str">
        <f t="shared" si="17"/>
        <v>No hay Programación</v>
      </c>
      <c r="AG56" s="764" t="str">
        <f t="shared" si="8"/>
        <v>De acuerdo con lo programado</v>
      </c>
      <c r="AH56" s="1139" t="s">
        <v>1927</v>
      </c>
      <c r="AI56" s="625">
        <f t="shared" si="21"/>
        <v>40</v>
      </c>
      <c r="AJ56" s="554">
        <f t="shared" si="22"/>
        <v>0.86956521739130432</v>
      </c>
      <c r="AK56" s="764" t="str">
        <f t="shared" si="11"/>
        <v>Atraso Leve</v>
      </c>
      <c r="AL56" s="1139" t="s">
        <v>1927</v>
      </c>
      <c r="AM56" s="637"/>
      <c r="AN56" s="637"/>
      <c r="AO56" s="637"/>
      <c r="AP56" s="637"/>
      <c r="AQ56" s="637"/>
      <c r="AR56" s="637"/>
      <c r="AS56" s="637"/>
      <c r="AT56" s="637"/>
      <c r="AU56" s="637"/>
      <c r="AV56" s="637"/>
      <c r="AW56" s="637"/>
      <c r="AX56" s="637"/>
      <c r="AY56" s="637"/>
      <c r="AZ56" s="637"/>
      <c r="BA56" s="637"/>
      <c r="BB56" s="637"/>
      <c r="BC56" s="637"/>
      <c r="BD56" s="637"/>
      <c r="BE56" s="637"/>
      <c r="BF56" s="637"/>
      <c r="BG56" s="637"/>
      <c r="BH56" s="637"/>
      <c r="BI56" s="637"/>
      <c r="BJ56" s="637"/>
      <c r="BK56" s="637"/>
      <c r="BL56" s="637"/>
      <c r="BM56" s="637"/>
      <c r="BN56" s="637"/>
      <c r="BO56" s="637"/>
      <c r="BP56" s="637"/>
      <c r="BQ56" s="637"/>
      <c r="BR56" s="637"/>
      <c r="BS56" s="637"/>
      <c r="BT56" s="637"/>
      <c r="BU56" s="637"/>
      <c r="BV56" s="637"/>
      <c r="BW56" s="637"/>
      <c r="BX56" s="637"/>
      <c r="BY56" s="637"/>
      <c r="BZ56" s="637"/>
      <c r="CA56" s="637"/>
      <c r="CB56" s="637"/>
      <c r="CC56" s="637"/>
      <c r="CD56" s="637"/>
      <c r="CE56" s="637"/>
      <c r="CF56" s="637"/>
      <c r="CG56" s="637"/>
    </row>
    <row r="57" spans="1:85" s="610" customFormat="1" ht="173.4" customHeight="1" thickTop="1" thickBot="1">
      <c r="A57" s="1024">
        <f t="shared" si="14"/>
        <v>43</v>
      </c>
      <c r="B57" s="267">
        <v>13</v>
      </c>
      <c r="C57" s="267">
        <v>0</v>
      </c>
      <c r="D57" s="267">
        <v>0</v>
      </c>
      <c r="E57" s="267" t="s">
        <v>233</v>
      </c>
      <c r="F57" s="1034" t="s">
        <v>2379</v>
      </c>
      <c r="G57" s="1050" t="s">
        <v>144</v>
      </c>
      <c r="H57" s="766" t="s">
        <v>2900</v>
      </c>
      <c r="I57" s="552">
        <v>0</v>
      </c>
      <c r="J57" s="552">
        <v>0</v>
      </c>
      <c r="K57" s="630">
        <f t="shared" si="0"/>
        <v>0</v>
      </c>
      <c r="L57" s="552">
        <v>0</v>
      </c>
      <c r="M57" s="1034">
        <v>28</v>
      </c>
      <c r="N57" s="1030">
        <f t="shared" si="12"/>
        <v>28</v>
      </c>
      <c r="O57" s="630">
        <f t="shared" si="13"/>
        <v>28</v>
      </c>
      <c r="P57" s="664"/>
      <c r="Q57" s="1034" t="s">
        <v>2873</v>
      </c>
      <c r="R57" s="1046" t="s">
        <v>2906</v>
      </c>
      <c r="S57" s="553">
        <v>0</v>
      </c>
      <c r="T57" s="551" t="str">
        <f t="shared" ref="T57" si="36">IF(S57="","No hay ejecución",IF(AND(I57=0),"No hay Programación", S57/I57))</f>
        <v>No hay Programación</v>
      </c>
      <c r="U57" s="764" t="str">
        <f t="shared" si="2"/>
        <v>De acuerdo con lo programado</v>
      </c>
      <c r="V57" s="1033"/>
      <c r="W57" s="553">
        <v>0</v>
      </c>
      <c r="X57" s="551" t="str">
        <f t="shared" si="15"/>
        <v>No hay Programación</v>
      </c>
      <c r="Y57" s="764" t="str">
        <f t="shared" si="4"/>
        <v>De acuerdo con lo programado</v>
      </c>
      <c r="Z57" s="764"/>
      <c r="AA57" s="872">
        <v>0</v>
      </c>
      <c r="AB57" s="551" t="str">
        <f t="shared" si="16"/>
        <v>No hay Programación</v>
      </c>
      <c r="AC57" s="764" t="str">
        <f t="shared" si="6"/>
        <v>De acuerdo con lo programado</v>
      </c>
      <c r="AD57" s="771" t="s">
        <v>1927</v>
      </c>
      <c r="AE57" s="1017">
        <v>10</v>
      </c>
      <c r="AF57" s="551">
        <f t="shared" si="17"/>
        <v>0.35714285714285715</v>
      </c>
      <c r="AG57" s="764" t="str">
        <f t="shared" si="8"/>
        <v>En riesgo en cumplimiento</v>
      </c>
      <c r="AH57" s="1139" t="s">
        <v>1927</v>
      </c>
      <c r="AI57" s="625">
        <f t="shared" ref="AI57" si="37">AE57+AA57+W57+S57</f>
        <v>10</v>
      </c>
      <c r="AJ57" s="554">
        <f t="shared" ref="AJ57" si="38">IF(AI57="","No hay ejecución",IF(AND(O57=0),"No hay Programación", AI57/O57))</f>
        <v>0.35714285714285715</v>
      </c>
      <c r="AK57" s="764" t="str">
        <f t="shared" si="11"/>
        <v>En riesgo en cumplimiento</v>
      </c>
      <c r="AL57" s="1142" t="s">
        <v>2885</v>
      </c>
      <c r="AM57" s="637"/>
      <c r="AN57" s="637"/>
      <c r="AO57" s="637"/>
      <c r="AP57" s="637"/>
      <c r="AQ57" s="637"/>
      <c r="AR57" s="637"/>
      <c r="AS57" s="637"/>
      <c r="AT57" s="637"/>
      <c r="AU57" s="637"/>
      <c r="AV57" s="637"/>
      <c r="AW57" s="637"/>
      <c r="AX57" s="637"/>
      <c r="AY57" s="637"/>
      <c r="AZ57" s="637"/>
      <c r="BA57" s="637"/>
      <c r="BB57" s="637"/>
      <c r="BC57" s="637"/>
      <c r="BD57" s="637"/>
      <c r="BE57" s="637"/>
      <c r="BF57" s="637"/>
      <c r="BG57" s="637"/>
      <c r="BH57" s="637"/>
      <c r="BI57" s="637"/>
      <c r="BJ57" s="637"/>
      <c r="BK57" s="637"/>
      <c r="BL57" s="637"/>
      <c r="BM57" s="637"/>
      <c r="BN57" s="637"/>
      <c r="BO57" s="637"/>
      <c r="BP57" s="637"/>
      <c r="BQ57" s="637"/>
      <c r="BR57" s="637"/>
      <c r="BS57" s="637"/>
      <c r="BT57" s="637"/>
      <c r="BU57" s="637"/>
      <c r="BV57" s="637"/>
      <c r="BW57" s="637"/>
      <c r="BX57" s="637"/>
      <c r="BY57" s="637"/>
      <c r="BZ57" s="637"/>
      <c r="CA57" s="637"/>
      <c r="CB57" s="637"/>
      <c r="CC57" s="637"/>
      <c r="CD57" s="637"/>
      <c r="CE57" s="637"/>
      <c r="CF57" s="637"/>
      <c r="CG57" s="637"/>
    </row>
    <row r="58" spans="1:85" s="610" customFormat="1" ht="67.5" customHeight="1" thickTop="1" thickBot="1">
      <c r="A58" s="1024">
        <f t="shared" si="14"/>
        <v>44</v>
      </c>
      <c r="B58" s="267">
        <v>13</v>
      </c>
      <c r="C58" s="267">
        <v>0</v>
      </c>
      <c r="D58" s="267">
        <v>0</v>
      </c>
      <c r="E58" s="267" t="s">
        <v>233</v>
      </c>
      <c r="F58" s="663" t="s">
        <v>2411</v>
      </c>
      <c r="G58" s="766" t="s">
        <v>173</v>
      </c>
      <c r="H58" s="766" t="s">
        <v>204</v>
      </c>
      <c r="I58" s="552">
        <v>15</v>
      </c>
      <c r="J58" s="552">
        <v>0</v>
      </c>
      <c r="K58" s="630">
        <f t="shared" si="0"/>
        <v>15</v>
      </c>
      <c r="L58" s="552">
        <v>0</v>
      </c>
      <c r="M58" s="552">
        <v>0</v>
      </c>
      <c r="N58" s="1030">
        <f t="shared" si="12"/>
        <v>0</v>
      </c>
      <c r="O58" s="630">
        <f t="shared" si="13"/>
        <v>15</v>
      </c>
      <c r="P58" s="664"/>
      <c r="Q58" s="764" t="s">
        <v>2873</v>
      </c>
      <c r="R58" s="1051" t="s">
        <v>2876</v>
      </c>
      <c r="S58" s="636"/>
      <c r="T58" s="551" t="str">
        <f t="shared" si="20"/>
        <v>No hay ejecución</v>
      </c>
      <c r="U58" s="764" t="str">
        <f t="shared" si="2"/>
        <v>NA</v>
      </c>
      <c r="V58" s="1033" t="s">
        <v>2907</v>
      </c>
      <c r="W58" s="553">
        <v>9</v>
      </c>
      <c r="X58" s="551" t="str">
        <f t="shared" si="15"/>
        <v>No hay Programación</v>
      </c>
      <c r="Y58" s="764" t="str">
        <f t="shared" si="4"/>
        <v>De acuerdo con lo programado</v>
      </c>
      <c r="Z58" s="764"/>
      <c r="AA58" s="872">
        <v>0</v>
      </c>
      <c r="AB58" s="551" t="str">
        <f t="shared" si="16"/>
        <v>No hay Programación</v>
      </c>
      <c r="AC58" s="764" t="str">
        <f t="shared" si="6"/>
        <v>De acuerdo con lo programado</v>
      </c>
      <c r="AD58" s="771" t="s">
        <v>1927</v>
      </c>
      <c r="AE58" s="1017">
        <v>6</v>
      </c>
      <c r="AF58" s="551" t="str">
        <f t="shared" si="17"/>
        <v>No hay Programación</v>
      </c>
      <c r="AG58" s="764" t="str">
        <f t="shared" si="8"/>
        <v>De acuerdo con lo programado</v>
      </c>
      <c r="AH58" s="1139" t="s">
        <v>1927</v>
      </c>
      <c r="AI58" s="625">
        <f t="shared" si="21"/>
        <v>15</v>
      </c>
      <c r="AJ58" s="554">
        <f t="shared" si="22"/>
        <v>1</v>
      </c>
      <c r="AK58" s="764" t="str">
        <f t="shared" si="11"/>
        <v>De acuerdo con lo programado</v>
      </c>
      <c r="AL58" s="1139" t="s">
        <v>1927</v>
      </c>
      <c r="AM58" s="637"/>
      <c r="AN58" s="637"/>
      <c r="AO58" s="637"/>
      <c r="AP58" s="637"/>
      <c r="AQ58" s="637"/>
      <c r="AR58" s="637"/>
      <c r="AS58" s="637"/>
      <c r="AT58" s="637"/>
      <c r="AU58" s="637"/>
      <c r="AV58" s="637"/>
      <c r="AW58" s="637"/>
      <c r="AX58" s="637"/>
      <c r="AY58" s="637"/>
      <c r="AZ58" s="637"/>
      <c r="BA58" s="637"/>
      <c r="BB58" s="637"/>
      <c r="BC58" s="637"/>
      <c r="BD58" s="637"/>
      <c r="BE58" s="637"/>
      <c r="BF58" s="637"/>
      <c r="BG58" s="637"/>
      <c r="BH58" s="637"/>
      <c r="BI58" s="637"/>
      <c r="BJ58" s="637"/>
      <c r="BK58" s="637"/>
      <c r="BL58" s="637"/>
      <c r="BM58" s="637"/>
      <c r="BN58" s="637"/>
      <c r="BO58" s="637"/>
      <c r="BP58" s="637"/>
      <c r="BQ58" s="637"/>
      <c r="BR58" s="637"/>
      <c r="BS58" s="637"/>
      <c r="BT58" s="637"/>
      <c r="BU58" s="637"/>
      <c r="BV58" s="637"/>
      <c r="BW58" s="637"/>
      <c r="BX58" s="637"/>
      <c r="BY58" s="637"/>
      <c r="BZ58" s="637"/>
      <c r="CA58" s="637"/>
      <c r="CB58" s="637"/>
      <c r="CC58" s="637"/>
      <c r="CD58" s="637"/>
      <c r="CE58" s="637"/>
      <c r="CF58" s="637"/>
      <c r="CG58" s="637"/>
    </row>
    <row r="59" spans="1:85" s="610" customFormat="1" ht="67.5" customHeight="1" thickTop="1" thickBot="1">
      <c r="A59" s="1024">
        <f t="shared" si="14"/>
        <v>45</v>
      </c>
      <c r="B59" s="267">
        <v>13</v>
      </c>
      <c r="C59" s="267">
        <v>0</v>
      </c>
      <c r="D59" s="267">
        <v>0</v>
      </c>
      <c r="E59" s="267" t="s">
        <v>233</v>
      </c>
      <c r="F59" s="663" t="s">
        <v>2411</v>
      </c>
      <c r="G59" s="766" t="s">
        <v>186</v>
      </c>
      <c r="H59" s="766" t="s">
        <v>207</v>
      </c>
      <c r="I59" s="552">
        <v>0</v>
      </c>
      <c r="J59" s="552">
        <v>1</v>
      </c>
      <c r="K59" s="630">
        <f t="shared" si="0"/>
        <v>1</v>
      </c>
      <c r="L59" s="552">
        <v>0</v>
      </c>
      <c r="M59" s="552">
        <v>0</v>
      </c>
      <c r="N59" s="1030">
        <f t="shared" si="12"/>
        <v>0</v>
      </c>
      <c r="O59" s="630">
        <f t="shared" si="13"/>
        <v>1</v>
      </c>
      <c r="P59" s="664"/>
      <c r="Q59" s="764" t="s">
        <v>2873</v>
      </c>
      <c r="R59" s="1051" t="s">
        <v>2876</v>
      </c>
      <c r="S59" s="636"/>
      <c r="T59" s="551" t="str">
        <f t="shared" si="20"/>
        <v>No hay ejecución</v>
      </c>
      <c r="U59" s="764" t="str">
        <f t="shared" si="2"/>
        <v>NA</v>
      </c>
      <c r="V59" s="1033"/>
      <c r="W59" s="553">
        <v>1</v>
      </c>
      <c r="X59" s="551">
        <f t="shared" si="15"/>
        <v>1</v>
      </c>
      <c r="Y59" s="764" t="str">
        <f t="shared" si="4"/>
        <v>De acuerdo con lo programado</v>
      </c>
      <c r="Z59" s="764"/>
      <c r="AA59" s="872">
        <v>0</v>
      </c>
      <c r="AB59" s="551" t="str">
        <f t="shared" si="16"/>
        <v>No hay Programación</v>
      </c>
      <c r="AC59" s="764" t="str">
        <f t="shared" si="6"/>
        <v>De acuerdo con lo programado</v>
      </c>
      <c r="AD59" s="771" t="s">
        <v>1927</v>
      </c>
      <c r="AE59" s="1017">
        <v>0</v>
      </c>
      <c r="AF59" s="551" t="str">
        <f t="shared" si="17"/>
        <v>No hay Programación</v>
      </c>
      <c r="AG59" s="764" t="str">
        <f t="shared" si="8"/>
        <v>De acuerdo con lo programado</v>
      </c>
      <c r="AH59" s="1139" t="s">
        <v>1927</v>
      </c>
      <c r="AI59" s="625">
        <f t="shared" si="21"/>
        <v>1</v>
      </c>
      <c r="AJ59" s="554">
        <f t="shared" si="22"/>
        <v>1</v>
      </c>
      <c r="AK59" s="764" t="str">
        <f t="shared" si="11"/>
        <v>De acuerdo con lo programado</v>
      </c>
      <c r="AL59" s="1139" t="s">
        <v>1927</v>
      </c>
      <c r="AM59" s="637"/>
      <c r="AN59" s="637"/>
      <c r="AO59" s="637"/>
      <c r="AP59" s="637"/>
      <c r="AQ59" s="637"/>
      <c r="AR59" s="637"/>
      <c r="AS59" s="637"/>
      <c r="AT59" s="637"/>
      <c r="AU59" s="637"/>
      <c r="AV59" s="637"/>
      <c r="AW59" s="637"/>
      <c r="AX59" s="637"/>
      <c r="AY59" s="637"/>
      <c r="AZ59" s="637"/>
      <c r="BA59" s="637"/>
      <c r="BB59" s="637"/>
      <c r="BC59" s="637"/>
      <c r="BD59" s="637"/>
      <c r="BE59" s="637"/>
      <c r="BF59" s="637"/>
      <c r="BG59" s="637"/>
      <c r="BH59" s="637"/>
      <c r="BI59" s="637"/>
      <c r="BJ59" s="637"/>
      <c r="BK59" s="637"/>
      <c r="BL59" s="637"/>
      <c r="BM59" s="637"/>
      <c r="BN59" s="637"/>
      <c r="BO59" s="637"/>
      <c r="BP59" s="637"/>
      <c r="BQ59" s="637"/>
      <c r="BR59" s="637"/>
      <c r="BS59" s="637"/>
      <c r="BT59" s="637"/>
      <c r="BU59" s="637"/>
      <c r="BV59" s="637"/>
      <c r="BW59" s="637"/>
      <c r="BX59" s="637"/>
      <c r="BY59" s="637"/>
      <c r="BZ59" s="637"/>
      <c r="CA59" s="637"/>
      <c r="CB59" s="637"/>
      <c r="CC59" s="637"/>
      <c r="CD59" s="637"/>
      <c r="CE59" s="637"/>
      <c r="CF59" s="637"/>
      <c r="CG59" s="637"/>
    </row>
    <row r="60" spans="1:85" s="610" customFormat="1" ht="141.9" customHeight="1" thickTop="1" thickBot="1">
      <c r="A60" s="1024">
        <f t="shared" si="14"/>
        <v>46</v>
      </c>
      <c r="B60" s="267">
        <v>13</v>
      </c>
      <c r="C60" s="267">
        <v>0</v>
      </c>
      <c r="D60" s="267">
        <v>0</v>
      </c>
      <c r="E60" s="267" t="s">
        <v>233</v>
      </c>
      <c r="F60" s="663" t="s">
        <v>2411</v>
      </c>
      <c r="G60" s="766" t="s">
        <v>187</v>
      </c>
      <c r="H60" s="766" t="s">
        <v>204</v>
      </c>
      <c r="I60" s="1034">
        <v>20</v>
      </c>
      <c r="J60" s="1034">
        <v>35</v>
      </c>
      <c r="K60" s="630">
        <f t="shared" si="0"/>
        <v>55</v>
      </c>
      <c r="L60" s="1034">
        <v>31</v>
      </c>
      <c r="M60" s="1034">
        <v>26</v>
      </c>
      <c r="N60" s="1030">
        <f t="shared" si="12"/>
        <v>57</v>
      </c>
      <c r="O60" s="630">
        <f t="shared" si="13"/>
        <v>112</v>
      </c>
      <c r="P60" s="664"/>
      <c r="Q60" s="764" t="s">
        <v>2873</v>
      </c>
      <c r="R60" s="1049" t="s">
        <v>2908</v>
      </c>
      <c r="S60" s="636">
        <v>30</v>
      </c>
      <c r="T60" s="551">
        <f t="shared" si="20"/>
        <v>1.5</v>
      </c>
      <c r="U60" s="764" t="str">
        <f t="shared" si="2"/>
        <v>De acuerdo con lo programado</v>
      </c>
      <c r="V60" s="1033" t="s">
        <v>2887</v>
      </c>
      <c r="W60" s="553">
        <v>10</v>
      </c>
      <c r="X60" s="551">
        <f t="shared" si="15"/>
        <v>0.2857142857142857</v>
      </c>
      <c r="Y60" s="764" t="str">
        <f t="shared" si="4"/>
        <v>En riesgo en cumplimiento</v>
      </c>
      <c r="Z60" s="764"/>
      <c r="AA60" s="872">
        <v>14</v>
      </c>
      <c r="AB60" s="551">
        <f t="shared" si="16"/>
        <v>0.45161290322580644</v>
      </c>
      <c r="AC60" s="764" t="str">
        <f t="shared" si="6"/>
        <v>En riesgo en cumplimiento</v>
      </c>
      <c r="AD60" s="1041" t="s">
        <v>1927</v>
      </c>
      <c r="AE60" s="1017">
        <v>20</v>
      </c>
      <c r="AF60" s="551">
        <f t="shared" si="17"/>
        <v>0.76923076923076927</v>
      </c>
      <c r="AG60" s="764" t="str">
        <f t="shared" si="8"/>
        <v>Atraso Leve</v>
      </c>
      <c r="AH60" s="1139" t="s">
        <v>1927</v>
      </c>
      <c r="AI60" s="625">
        <f t="shared" si="21"/>
        <v>74</v>
      </c>
      <c r="AJ60" s="554">
        <f t="shared" si="22"/>
        <v>0.6607142857142857</v>
      </c>
      <c r="AK60" s="764" t="str">
        <f t="shared" si="11"/>
        <v>Atraso Leve</v>
      </c>
      <c r="AL60" s="1139" t="s">
        <v>1927</v>
      </c>
      <c r="AM60" s="637"/>
      <c r="AN60" s="637"/>
      <c r="AO60" s="637"/>
      <c r="AP60" s="637"/>
      <c r="AQ60" s="637"/>
      <c r="AR60" s="637"/>
      <c r="AS60" s="637"/>
      <c r="AT60" s="637"/>
      <c r="AU60" s="637"/>
      <c r="AV60" s="637"/>
      <c r="AW60" s="637"/>
      <c r="AX60" s="637"/>
      <c r="AY60" s="637"/>
      <c r="AZ60" s="637"/>
      <c r="BA60" s="637"/>
      <c r="BB60" s="637"/>
      <c r="BC60" s="637"/>
      <c r="BD60" s="637"/>
      <c r="BE60" s="637"/>
      <c r="BF60" s="637"/>
      <c r="BG60" s="637"/>
      <c r="BH60" s="637"/>
      <c r="BI60" s="637"/>
      <c r="BJ60" s="637"/>
      <c r="BK60" s="637"/>
      <c r="BL60" s="637"/>
      <c r="BM60" s="637"/>
      <c r="BN60" s="637"/>
      <c r="BO60" s="637"/>
      <c r="BP60" s="637"/>
      <c r="BQ60" s="637"/>
      <c r="BR60" s="637"/>
      <c r="BS60" s="637"/>
      <c r="BT60" s="637"/>
      <c r="BU60" s="637"/>
      <c r="BV60" s="637"/>
      <c r="BW60" s="637"/>
      <c r="BX60" s="637"/>
      <c r="BY60" s="637"/>
      <c r="BZ60" s="637"/>
      <c r="CA60" s="637"/>
      <c r="CB60" s="637"/>
      <c r="CC60" s="637"/>
      <c r="CD60" s="637"/>
      <c r="CE60" s="637"/>
      <c r="CF60" s="637"/>
      <c r="CG60" s="637"/>
    </row>
    <row r="61" spans="1:85" s="610" customFormat="1" ht="67.5" customHeight="1" thickTop="1" thickBot="1">
      <c r="A61" s="1024">
        <f t="shared" si="14"/>
        <v>47</v>
      </c>
      <c r="B61" s="267">
        <v>13</v>
      </c>
      <c r="C61" s="267">
        <v>0</v>
      </c>
      <c r="D61" s="267">
        <v>0</v>
      </c>
      <c r="E61" s="267" t="s">
        <v>233</v>
      </c>
      <c r="F61" s="663" t="s">
        <v>2411</v>
      </c>
      <c r="G61" s="766" t="s">
        <v>151</v>
      </c>
      <c r="H61" s="766" t="s">
        <v>207</v>
      </c>
      <c r="I61" s="1034">
        <v>4</v>
      </c>
      <c r="J61" s="1034">
        <v>1</v>
      </c>
      <c r="K61" s="630">
        <f t="shared" si="0"/>
        <v>5</v>
      </c>
      <c r="L61" s="1034">
        <v>1</v>
      </c>
      <c r="M61" s="552">
        <v>0</v>
      </c>
      <c r="N61" s="1030">
        <f t="shared" si="12"/>
        <v>1</v>
      </c>
      <c r="O61" s="630">
        <f t="shared" si="13"/>
        <v>6</v>
      </c>
      <c r="P61" s="664"/>
      <c r="Q61" s="764" t="s">
        <v>2873</v>
      </c>
      <c r="R61" s="1046" t="s">
        <v>2909</v>
      </c>
      <c r="S61" s="636"/>
      <c r="T61" s="551" t="str">
        <f t="shared" si="20"/>
        <v>No hay ejecución</v>
      </c>
      <c r="U61" s="764" t="str">
        <f t="shared" si="2"/>
        <v>NA</v>
      </c>
      <c r="V61" s="1033"/>
      <c r="W61" s="553">
        <v>0</v>
      </c>
      <c r="X61" s="551">
        <f t="shared" si="15"/>
        <v>0</v>
      </c>
      <c r="Y61" s="764" t="str">
        <f t="shared" si="4"/>
        <v>En riesgo en cumplimiento</v>
      </c>
      <c r="Z61" s="764"/>
      <c r="AA61" s="872">
        <v>5</v>
      </c>
      <c r="AB61" s="551">
        <f t="shared" si="16"/>
        <v>5</v>
      </c>
      <c r="AC61" s="764" t="str">
        <f t="shared" si="6"/>
        <v>De acuerdo con lo programado</v>
      </c>
      <c r="AD61" s="771" t="s">
        <v>1927</v>
      </c>
      <c r="AE61" s="1017">
        <v>0</v>
      </c>
      <c r="AF61" s="551" t="str">
        <f t="shared" si="17"/>
        <v>No hay Programación</v>
      </c>
      <c r="AG61" s="764" t="str">
        <f t="shared" si="8"/>
        <v>De acuerdo con lo programado</v>
      </c>
      <c r="AH61" s="1139" t="s">
        <v>1927</v>
      </c>
      <c r="AI61" s="625">
        <f t="shared" si="21"/>
        <v>5</v>
      </c>
      <c r="AJ61" s="554">
        <f t="shared" si="22"/>
        <v>0.83333333333333337</v>
      </c>
      <c r="AK61" s="764" t="str">
        <f t="shared" si="11"/>
        <v>Atraso Leve</v>
      </c>
      <c r="AL61" s="1139" t="s">
        <v>1927</v>
      </c>
      <c r="AM61" s="637"/>
      <c r="AN61" s="637"/>
      <c r="AO61" s="637"/>
      <c r="AP61" s="637"/>
      <c r="AQ61" s="637"/>
      <c r="AR61" s="637"/>
      <c r="AS61" s="637"/>
      <c r="AT61" s="637"/>
      <c r="AU61" s="637"/>
      <c r="AV61" s="637"/>
      <c r="AW61" s="637"/>
      <c r="AX61" s="637"/>
      <c r="AY61" s="637"/>
      <c r="AZ61" s="637"/>
      <c r="BA61" s="637"/>
      <c r="BB61" s="637"/>
      <c r="BC61" s="637"/>
      <c r="BD61" s="637"/>
      <c r="BE61" s="637"/>
      <c r="BF61" s="637"/>
      <c r="BG61" s="637"/>
      <c r="BH61" s="637"/>
      <c r="BI61" s="637"/>
      <c r="BJ61" s="637"/>
      <c r="BK61" s="637"/>
      <c r="BL61" s="637"/>
      <c r="BM61" s="637"/>
      <c r="BN61" s="637"/>
      <c r="BO61" s="637"/>
      <c r="BP61" s="637"/>
      <c r="BQ61" s="637"/>
      <c r="BR61" s="637"/>
      <c r="BS61" s="637"/>
      <c r="BT61" s="637"/>
      <c r="BU61" s="637"/>
      <c r="BV61" s="637"/>
      <c r="BW61" s="637"/>
      <c r="BX61" s="637"/>
      <c r="BY61" s="637"/>
      <c r="BZ61" s="637"/>
      <c r="CA61" s="637"/>
      <c r="CB61" s="637"/>
      <c r="CC61" s="637"/>
      <c r="CD61" s="637"/>
      <c r="CE61" s="637"/>
      <c r="CF61" s="637"/>
      <c r="CG61" s="637"/>
    </row>
    <row r="62" spans="1:85" s="610" customFormat="1" ht="67.5" customHeight="1" thickTop="1" thickBot="1">
      <c r="A62" s="1024">
        <f t="shared" si="14"/>
        <v>48</v>
      </c>
      <c r="B62" s="267">
        <v>13</v>
      </c>
      <c r="C62" s="267">
        <v>0</v>
      </c>
      <c r="D62" s="267">
        <v>0</v>
      </c>
      <c r="E62" s="267" t="s">
        <v>233</v>
      </c>
      <c r="F62" s="663" t="s">
        <v>2673</v>
      </c>
      <c r="G62" s="766" t="s">
        <v>151</v>
      </c>
      <c r="H62" s="766" t="s">
        <v>207</v>
      </c>
      <c r="I62" s="629">
        <v>0</v>
      </c>
      <c r="J62" s="629">
        <v>0</v>
      </c>
      <c r="K62" s="630">
        <f t="shared" si="0"/>
        <v>0</v>
      </c>
      <c r="L62" s="1034">
        <v>1</v>
      </c>
      <c r="M62" s="629">
        <v>0</v>
      </c>
      <c r="N62" s="1030">
        <f t="shared" ref="N62" si="39">SUM(L62:M62)</f>
        <v>1</v>
      </c>
      <c r="O62" s="630">
        <f t="shared" ref="O62" si="40">K62+N62</f>
        <v>1</v>
      </c>
      <c r="P62" s="664"/>
      <c r="Q62" s="764"/>
      <c r="R62" s="1046"/>
      <c r="S62" s="636"/>
      <c r="T62" s="551" t="str">
        <f t="shared" si="20"/>
        <v>No hay ejecución</v>
      </c>
      <c r="U62" s="764" t="str">
        <f t="shared" si="2"/>
        <v>NA</v>
      </c>
      <c r="V62" s="1033"/>
      <c r="W62" s="553">
        <v>0</v>
      </c>
      <c r="X62" s="551" t="str">
        <f t="shared" ref="X62" si="41">IF(W62="","No hay ejecución",IF(AND(J62=0),"No hay Programación", W62/J62))</f>
        <v>No hay Programación</v>
      </c>
      <c r="Y62" s="764" t="str">
        <f t="shared" si="4"/>
        <v>De acuerdo con lo programado</v>
      </c>
      <c r="Z62" s="764"/>
      <c r="AA62" s="872">
        <v>1</v>
      </c>
      <c r="AB62" s="551">
        <f t="shared" ref="AB62" si="42">IF(AA62="","No hay ejecución",IF(AND(L62=0),"No hay Programación", AA62/L62))</f>
        <v>1</v>
      </c>
      <c r="AC62" s="764" t="str">
        <f t="shared" si="6"/>
        <v>De acuerdo con lo programado</v>
      </c>
      <c r="AD62" s="771" t="s">
        <v>1927</v>
      </c>
      <c r="AE62" s="1017">
        <v>0</v>
      </c>
      <c r="AF62" s="551" t="str">
        <f t="shared" ref="AF62" si="43">IF(AE62="","No hay ejecución",IF(AND(M62=0),"No hay Programación", AE62/M62))</f>
        <v>No hay Programación</v>
      </c>
      <c r="AG62" s="764" t="str">
        <f t="shared" si="8"/>
        <v>De acuerdo con lo programado</v>
      </c>
      <c r="AH62" s="1139" t="s">
        <v>1927</v>
      </c>
      <c r="AI62" s="625"/>
      <c r="AJ62" s="554" t="str">
        <f t="shared" ref="AJ62:AJ63" si="44">IF(AI62="","No hay ejecución",IF(AND(O62=0),"No hay Programación", AI62/O62))</f>
        <v>No hay ejecución</v>
      </c>
      <c r="AK62" s="764" t="str">
        <f t="shared" si="11"/>
        <v>NA</v>
      </c>
      <c r="AL62" s="1139" t="s">
        <v>1927</v>
      </c>
      <c r="AM62" s="637"/>
      <c r="AN62" s="637"/>
      <c r="AO62" s="637"/>
      <c r="AP62" s="637"/>
      <c r="AQ62" s="637"/>
      <c r="AR62" s="637"/>
      <c r="AS62" s="637"/>
      <c r="AT62" s="637"/>
      <c r="AU62" s="637"/>
      <c r="AV62" s="637"/>
      <c r="AW62" s="637"/>
      <c r="AX62" s="637"/>
      <c r="AY62" s="637"/>
      <c r="AZ62" s="637"/>
      <c r="BA62" s="637"/>
      <c r="BB62" s="637"/>
      <c r="BC62" s="637"/>
      <c r="BD62" s="637"/>
      <c r="BE62" s="637"/>
      <c r="BF62" s="637"/>
      <c r="BG62" s="637"/>
      <c r="BH62" s="637"/>
      <c r="BI62" s="637"/>
      <c r="BJ62" s="637"/>
      <c r="BK62" s="637"/>
      <c r="BL62" s="637"/>
      <c r="BM62" s="637"/>
      <c r="BN62" s="637"/>
      <c r="BO62" s="637"/>
      <c r="BP62" s="637"/>
      <c r="BQ62" s="637"/>
      <c r="BR62" s="637"/>
      <c r="BS62" s="637"/>
      <c r="BT62" s="637"/>
      <c r="BU62" s="637"/>
      <c r="BV62" s="637"/>
      <c r="BW62" s="637"/>
      <c r="BX62" s="637"/>
      <c r="BY62" s="637"/>
      <c r="BZ62" s="637"/>
      <c r="CA62" s="637"/>
      <c r="CB62" s="637"/>
      <c r="CC62" s="637"/>
      <c r="CD62" s="637"/>
      <c r="CE62" s="637"/>
      <c r="CF62" s="637"/>
      <c r="CG62" s="637"/>
    </row>
    <row r="63" spans="1:85" s="634" customFormat="1" ht="67.5" customHeight="1" thickTop="1" thickBot="1">
      <c r="A63" s="1024">
        <f t="shared" si="14"/>
        <v>49</v>
      </c>
      <c r="B63" s="1024">
        <v>12</v>
      </c>
      <c r="C63" s="1024">
        <v>0</v>
      </c>
      <c r="D63" s="1024">
        <v>0</v>
      </c>
      <c r="E63" s="1024" t="s">
        <v>235</v>
      </c>
      <c r="F63" s="665" t="s">
        <v>238</v>
      </c>
      <c r="G63" s="767" t="s">
        <v>175</v>
      </c>
      <c r="H63" s="767" t="s">
        <v>200</v>
      </c>
      <c r="I63" s="552">
        <v>0</v>
      </c>
      <c r="J63" s="552">
        <v>0</v>
      </c>
      <c r="K63" s="630">
        <f t="shared" si="0"/>
        <v>0</v>
      </c>
      <c r="L63" s="552">
        <v>0</v>
      </c>
      <c r="M63" s="772">
        <v>28</v>
      </c>
      <c r="N63" s="1025">
        <f t="shared" si="12"/>
        <v>28</v>
      </c>
      <c r="O63" s="630">
        <f t="shared" si="13"/>
        <v>28</v>
      </c>
      <c r="P63" s="664"/>
      <c r="Q63" s="1027"/>
      <c r="R63" s="1052" t="s">
        <v>2910</v>
      </c>
      <c r="S63" s="552">
        <v>0</v>
      </c>
      <c r="T63" s="554" t="str">
        <f>IF(S63="","No hay ejecución",IF(AND(I63=0),"No hay Programación", S63/I63))</f>
        <v>No hay Programación</v>
      </c>
      <c r="U63" s="764" t="str">
        <f t="shared" si="2"/>
        <v>De acuerdo con lo programado</v>
      </c>
      <c r="V63" s="1037"/>
      <c r="W63" s="638">
        <v>18</v>
      </c>
      <c r="X63" s="554" t="str">
        <f t="shared" si="15"/>
        <v>No hay Programación</v>
      </c>
      <c r="Y63" s="764" t="str">
        <f t="shared" si="4"/>
        <v>De acuerdo con lo programado</v>
      </c>
      <c r="Z63" s="764"/>
      <c r="AA63" s="872">
        <v>0</v>
      </c>
      <c r="AB63" s="554" t="str">
        <f t="shared" si="16"/>
        <v>No hay Programación</v>
      </c>
      <c r="AC63" s="764" t="str">
        <f t="shared" si="6"/>
        <v>De acuerdo con lo programado</v>
      </c>
      <c r="AD63" s="771" t="s">
        <v>2911</v>
      </c>
      <c r="AE63" s="1017">
        <v>9</v>
      </c>
      <c r="AF63" s="554">
        <f t="shared" si="17"/>
        <v>0.32142857142857145</v>
      </c>
      <c r="AG63" s="764" t="str">
        <f t="shared" si="8"/>
        <v>En riesgo en cumplimiento</v>
      </c>
      <c r="AH63" s="1143" t="s">
        <v>1927</v>
      </c>
      <c r="AI63" s="640">
        <v>27</v>
      </c>
      <c r="AJ63" s="554">
        <f t="shared" si="44"/>
        <v>0.9642857142857143</v>
      </c>
      <c r="AK63" s="764" t="str">
        <f t="shared" si="11"/>
        <v>De acuerdo con lo programado</v>
      </c>
      <c r="AL63" s="1143" t="s">
        <v>1927</v>
      </c>
      <c r="AM63" s="633"/>
      <c r="AN63" s="633"/>
      <c r="AO63" s="633"/>
      <c r="AP63" s="633"/>
      <c r="AQ63" s="633"/>
      <c r="AR63" s="633"/>
      <c r="AS63" s="633"/>
      <c r="AT63" s="633"/>
      <c r="AU63" s="633"/>
      <c r="AV63" s="633"/>
      <c r="AW63" s="633"/>
      <c r="AX63" s="633"/>
      <c r="AY63" s="633"/>
      <c r="AZ63" s="633"/>
      <c r="BA63" s="633"/>
      <c r="BB63" s="633"/>
      <c r="BC63" s="633"/>
      <c r="BD63" s="633"/>
      <c r="BE63" s="633"/>
      <c r="BF63" s="633"/>
      <c r="BG63" s="633"/>
      <c r="BH63" s="633"/>
      <c r="BI63" s="633"/>
      <c r="BJ63" s="633"/>
      <c r="BK63" s="633"/>
      <c r="BL63" s="633"/>
      <c r="BM63" s="633"/>
      <c r="BN63" s="633"/>
      <c r="BO63" s="633"/>
      <c r="BP63" s="633"/>
      <c r="BQ63" s="633"/>
      <c r="BR63" s="633"/>
      <c r="BS63" s="633"/>
      <c r="BT63" s="633"/>
      <c r="BU63" s="633"/>
      <c r="BV63" s="633"/>
      <c r="BW63" s="633"/>
      <c r="BX63" s="633"/>
      <c r="BY63" s="633"/>
      <c r="BZ63" s="633"/>
      <c r="CA63" s="633"/>
      <c r="CB63" s="633"/>
      <c r="CC63" s="633"/>
      <c r="CD63" s="633"/>
      <c r="CE63" s="633"/>
      <c r="CF63" s="633"/>
      <c r="CG63" s="633"/>
    </row>
    <row r="64" spans="1:85" s="610" customFormat="1" ht="67.5" customHeight="1" thickTop="1" thickBot="1">
      <c r="A64" s="1024">
        <f t="shared" si="14"/>
        <v>50</v>
      </c>
      <c r="B64" s="1053">
        <v>12</v>
      </c>
      <c r="C64" s="1053">
        <v>0</v>
      </c>
      <c r="D64" s="1053">
        <v>0</v>
      </c>
      <c r="E64" s="1053" t="s">
        <v>235</v>
      </c>
      <c r="F64" s="663" t="s">
        <v>2376</v>
      </c>
      <c r="G64" s="766" t="s">
        <v>175</v>
      </c>
      <c r="H64" s="766" t="s">
        <v>200</v>
      </c>
      <c r="I64" s="552">
        <v>45</v>
      </c>
      <c r="J64" s="552">
        <v>2</v>
      </c>
      <c r="K64" s="630">
        <f t="shared" si="0"/>
        <v>47</v>
      </c>
      <c r="L64" s="552">
        <v>0</v>
      </c>
      <c r="M64" s="552">
        <v>0</v>
      </c>
      <c r="N64" s="1030">
        <f t="shared" si="12"/>
        <v>0</v>
      </c>
      <c r="O64" s="630">
        <f t="shared" si="13"/>
        <v>47</v>
      </c>
      <c r="P64" s="664"/>
      <c r="Q64" s="764" t="s">
        <v>2873</v>
      </c>
      <c r="R64" s="1054"/>
      <c r="S64" s="636">
        <v>30</v>
      </c>
      <c r="T64" s="551">
        <f t="shared" si="20"/>
        <v>0.66666666666666663</v>
      </c>
      <c r="U64" s="764" t="str">
        <f t="shared" si="2"/>
        <v>Atraso Leve</v>
      </c>
      <c r="V64" s="1033"/>
      <c r="W64" s="553">
        <v>0</v>
      </c>
      <c r="X64" s="551">
        <f t="shared" si="15"/>
        <v>0</v>
      </c>
      <c r="Y64" s="764" t="str">
        <f t="shared" si="4"/>
        <v>En riesgo en cumplimiento</v>
      </c>
      <c r="Z64" s="764"/>
      <c r="AA64" s="872">
        <v>2</v>
      </c>
      <c r="AB64" s="551" t="str">
        <f t="shared" si="16"/>
        <v>No hay Programación</v>
      </c>
      <c r="AC64" s="764" t="str">
        <f t="shared" si="6"/>
        <v>De acuerdo con lo programado</v>
      </c>
      <c r="AD64" s="771" t="s">
        <v>1927</v>
      </c>
      <c r="AE64" s="1017">
        <v>0</v>
      </c>
      <c r="AF64" s="551" t="str">
        <f t="shared" si="17"/>
        <v>No hay Programación</v>
      </c>
      <c r="AG64" s="764" t="str">
        <f t="shared" si="8"/>
        <v>De acuerdo con lo programado</v>
      </c>
      <c r="AH64" s="1139" t="s">
        <v>1927</v>
      </c>
      <c r="AI64" s="625">
        <f t="shared" si="21"/>
        <v>32</v>
      </c>
      <c r="AJ64" s="554">
        <f t="shared" si="22"/>
        <v>0.68085106382978722</v>
      </c>
      <c r="AK64" s="764" t="str">
        <f t="shared" si="11"/>
        <v>Atraso Leve</v>
      </c>
      <c r="AL64" s="1139" t="s">
        <v>1927</v>
      </c>
      <c r="AM64" s="637"/>
      <c r="AN64" s="637"/>
      <c r="AO64" s="637"/>
      <c r="AP64" s="637"/>
      <c r="AQ64" s="637"/>
      <c r="AR64" s="637"/>
      <c r="AS64" s="637"/>
      <c r="AT64" s="637"/>
      <c r="AU64" s="637"/>
      <c r="AV64" s="637"/>
      <c r="AW64" s="637"/>
      <c r="AX64" s="637"/>
      <c r="AY64" s="637"/>
      <c r="AZ64" s="637"/>
      <c r="BA64" s="637"/>
      <c r="BB64" s="637"/>
      <c r="BC64" s="637"/>
      <c r="BD64" s="637"/>
      <c r="BE64" s="637"/>
      <c r="BF64" s="637"/>
      <c r="BG64" s="637"/>
      <c r="BH64" s="637"/>
      <c r="BI64" s="637"/>
      <c r="BJ64" s="637"/>
      <c r="BK64" s="637"/>
      <c r="BL64" s="637"/>
      <c r="BM64" s="637"/>
      <c r="BN64" s="637"/>
      <c r="BO64" s="637"/>
      <c r="BP64" s="637"/>
      <c r="BQ64" s="637"/>
      <c r="BR64" s="637"/>
      <c r="BS64" s="637"/>
      <c r="BT64" s="637"/>
      <c r="BU64" s="637"/>
      <c r="BV64" s="637"/>
      <c r="BW64" s="637"/>
      <c r="BX64" s="637"/>
      <c r="BY64" s="637"/>
      <c r="BZ64" s="637"/>
      <c r="CA64" s="637"/>
      <c r="CB64" s="637"/>
      <c r="CC64" s="637"/>
      <c r="CD64" s="637"/>
      <c r="CE64" s="637"/>
      <c r="CF64" s="637"/>
      <c r="CG64" s="637"/>
    </row>
    <row r="65" spans="1:85" s="610" customFormat="1" ht="67.5" customHeight="1" thickTop="1" thickBot="1">
      <c r="A65" s="1024">
        <f t="shared" si="14"/>
        <v>51</v>
      </c>
      <c r="B65" s="1053">
        <v>12</v>
      </c>
      <c r="C65" s="1053">
        <v>0</v>
      </c>
      <c r="D65" s="1053">
        <v>0</v>
      </c>
      <c r="E65" s="1053" t="s">
        <v>235</v>
      </c>
      <c r="F65" s="663" t="s">
        <v>2379</v>
      </c>
      <c r="G65" s="766" t="s">
        <v>164</v>
      </c>
      <c r="H65" s="766" t="s">
        <v>200</v>
      </c>
      <c r="I65" s="552">
        <v>35</v>
      </c>
      <c r="J65" s="552">
        <v>0</v>
      </c>
      <c r="K65" s="630">
        <f t="shared" si="0"/>
        <v>35</v>
      </c>
      <c r="L65" s="552">
        <v>0</v>
      </c>
      <c r="M65" s="552">
        <v>0</v>
      </c>
      <c r="N65" s="1030">
        <f t="shared" si="12"/>
        <v>0</v>
      </c>
      <c r="O65" s="630">
        <f t="shared" si="13"/>
        <v>35</v>
      </c>
      <c r="P65" s="664"/>
      <c r="Q65" s="764" t="s">
        <v>2873</v>
      </c>
      <c r="R65" s="1054"/>
      <c r="S65" s="636">
        <v>28</v>
      </c>
      <c r="T65" s="551">
        <f t="shared" si="20"/>
        <v>0.8</v>
      </c>
      <c r="U65" s="764" t="str">
        <f t="shared" si="2"/>
        <v>Atraso Leve</v>
      </c>
      <c r="V65" s="1033"/>
      <c r="W65" s="553">
        <v>1</v>
      </c>
      <c r="X65" s="551" t="str">
        <f t="shared" si="15"/>
        <v>No hay Programación</v>
      </c>
      <c r="Y65" s="764" t="str">
        <f t="shared" si="4"/>
        <v>De acuerdo con lo programado</v>
      </c>
      <c r="Z65" s="764"/>
      <c r="AA65" s="872">
        <v>3</v>
      </c>
      <c r="AB65" s="551" t="str">
        <f t="shared" si="16"/>
        <v>No hay Programación</v>
      </c>
      <c r="AC65" s="764" t="str">
        <f t="shared" si="6"/>
        <v>De acuerdo con lo programado</v>
      </c>
      <c r="AD65" s="771" t="s">
        <v>1927</v>
      </c>
      <c r="AE65" s="1017">
        <v>0</v>
      </c>
      <c r="AF65" s="551" t="str">
        <f t="shared" si="17"/>
        <v>No hay Programación</v>
      </c>
      <c r="AG65" s="764" t="str">
        <f t="shared" si="8"/>
        <v>De acuerdo con lo programado</v>
      </c>
      <c r="AH65" s="1139" t="s">
        <v>1927</v>
      </c>
      <c r="AI65" s="625">
        <f t="shared" si="21"/>
        <v>32</v>
      </c>
      <c r="AJ65" s="554">
        <f t="shared" si="22"/>
        <v>0.91428571428571426</v>
      </c>
      <c r="AK65" s="764" t="str">
        <f t="shared" si="11"/>
        <v>De acuerdo con lo programado</v>
      </c>
      <c r="AL65" s="1139" t="s">
        <v>1927</v>
      </c>
      <c r="AM65" s="637"/>
      <c r="AN65" s="637"/>
      <c r="AO65" s="637"/>
      <c r="AP65" s="637"/>
      <c r="AQ65" s="637"/>
      <c r="AR65" s="637"/>
      <c r="AS65" s="637"/>
      <c r="AT65" s="637"/>
      <c r="AU65" s="637"/>
      <c r="AV65" s="637"/>
      <c r="AW65" s="637"/>
      <c r="AX65" s="637"/>
      <c r="AY65" s="637"/>
      <c r="AZ65" s="637"/>
      <c r="BA65" s="637"/>
      <c r="BB65" s="637"/>
      <c r="BC65" s="637"/>
      <c r="BD65" s="637"/>
      <c r="BE65" s="637"/>
      <c r="BF65" s="637"/>
      <c r="BG65" s="637"/>
      <c r="BH65" s="637"/>
      <c r="BI65" s="637"/>
      <c r="BJ65" s="637"/>
      <c r="BK65" s="637"/>
      <c r="BL65" s="637"/>
      <c r="BM65" s="637"/>
      <c r="BN65" s="637"/>
      <c r="BO65" s="637"/>
      <c r="BP65" s="637"/>
      <c r="BQ65" s="637"/>
      <c r="BR65" s="637"/>
      <c r="BS65" s="637"/>
      <c r="BT65" s="637"/>
      <c r="BU65" s="637"/>
      <c r="BV65" s="637"/>
      <c r="BW65" s="637"/>
      <c r="BX65" s="637"/>
      <c r="BY65" s="637"/>
      <c r="BZ65" s="637"/>
      <c r="CA65" s="637"/>
      <c r="CB65" s="637"/>
      <c r="CC65" s="637"/>
      <c r="CD65" s="637"/>
      <c r="CE65" s="637"/>
      <c r="CF65" s="637"/>
      <c r="CG65" s="637"/>
    </row>
    <row r="66" spans="1:85" s="610" customFormat="1" ht="67.5" customHeight="1" thickTop="1" thickBot="1">
      <c r="A66" s="1024">
        <f t="shared" si="14"/>
        <v>52</v>
      </c>
      <c r="B66" s="1053">
        <v>12</v>
      </c>
      <c r="C66" s="1053">
        <v>0</v>
      </c>
      <c r="D66" s="1053">
        <v>0</v>
      </c>
      <c r="E66" s="1053" t="s">
        <v>235</v>
      </c>
      <c r="F66" s="663" t="s">
        <v>2379</v>
      </c>
      <c r="G66" s="766" t="s">
        <v>144</v>
      </c>
      <c r="H66" s="766" t="s">
        <v>215</v>
      </c>
      <c r="I66" s="552">
        <v>35</v>
      </c>
      <c r="J66" s="552">
        <v>0</v>
      </c>
      <c r="K66" s="630">
        <f t="shared" si="0"/>
        <v>35</v>
      </c>
      <c r="L66" s="552">
        <v>0</v>
      </c>
      <c r="M66" s="552">
        <v>0</v>
      </c>
      <c r="N66" s="1030">
        <f t="shared" si="12"/>
        <v>0</v>
      </c>
      <c r="O66" s="630">
        <f t="shared" si="13"/>
        <v>35</v>
      </c>
      <c r="P66" s="664"/>
      <c r="Q66" s="764" t="s">
        <v>2873</v>
      </c>
      <c r="R66" s="1054"/>
      <c r="S66" s="636">
        <v>28</v>
      </c>
      <c r="T66" s="551">
        <f t="shared" si="20"/>
        <v>0.8</v>
      </c>
      <c r="U66" s="764" t="str">
        <f t="shared" si="2"/>
        <v>Atraso Leve</v>
      </c>
      <c r="V66" s="1033"/>
      <c r="W66" s="553">
        <v>1</v>
      </c>
      <c r="X66" s="551" t="str">
        <f t="shared" si="15"/>
        <v>No hay Programación</v>
      </c>
      <c r="Y66" s="764" t="str">
        <f t="shared" si="4"/>
        <v>De acuerdo con lo programado</v>
      </c>
      <c r="Z66" s="764"/>
      <c r="AA66" s="872">
        <v>3</v>
      </c>
      <c r="AB66" s="551" t="str">
        <f t="shared" si="16"/>
        <v>No hay Programación</v>
      </c>
      <c r="AC66" s="764" t="str">
        <f t="shared" si="6"/>
        <v>De acuerdo con lo programado</v>
      </c>
      <c r="AD66" s="771" t="s">
        <v>1927</v>
      </c>
      <c r="AE66" s="1017">
        <v>0</v>
      </c>
      <c r="AF66" s="551" t="str">
        <f t="shared" si="17"/>
        <v>No hay Programación</v>
      </c>
      <c r="AG66" s="764" t="str">
        <f t="shared" si="8"/>
        <v>De acuerdo con lo programado</v>
      </c>
      <c r="AH66" s="1139" t="s">
        <v>1927</v>
      </c>
      <c r="AI66" s="625">
        <f t="shared" si="21"/>
        <v>32</v>
      </c>
      <c r="AJ66" s="554">
        <f t="shared" si="22"/>
        <v>0.91428571428571426</v>
      </c>
      <c r="AK66" s="764" t="str">
        <f t="shared" si="11"/>
        <v>De acuerdo con lo programado</v>
      </c>
      <c r="AL66" s="1139" t="s">
        <v>1927</v>
      </c>
      <c r="AM66" s="637"/>
      <c r="AN66" s="637"/>
      <c r="AO66" s="637"/>
      <c r="AP66" s="637"/>
      <c r="AQ66" s="637"/>
      <c r="AR66" s="637"/>
      <c r="AS66" s="637"/>
      <c r="AT66" s="637"/>
      <c r="AU66" s="637"/>
      <c r="AV66" s="637"/>
      <c r="AW66" s="637"/>
      <c r="AX66" s="637"/>
      <c r="AY66" s="637"/>
      <c r="AZ66" s="637"/>
      <c r="BA66" s="637"/>
      <c r="BB66" s="637"/>
      <c r="BC66" s="637"/>
      <c r="BD66" s="637"/>
      <c r="BE66" s="637"/>
      <c r="BF66" s="637"/>
      <c r="BG66" s="637"/>
      <c r="BH66" s="637"/>
      <c r="BI66" s="637"/>
      <c r="BJ66" s="637"/>
      <c r="BK66" s="637"/>
      <c r="BL66" s="637"/>
      <c r="BM66" s="637"/>
      <c r="BN66" s="637"/>
      <c r="BO66" s="637"/>
      <c r="BP66" s="637"/>
      <c r="BQ66" s="637"/>
      <c r="BR66" s="637"/>
      <c r="BS66" s="637"/>
      <c r="BT66" s="637"/>
      <c r="BU66" s="637"/>
      <c r="BV66" s="637"/>
      <c r="BW66" s="637"/>
      <c r="BX66" s="637"/>
      <c r="BY66" s="637"/>
      <c r="BZ66" s="637"/>
      <c r="CA66" s="637"/>
      <c r="CB66" s="637"/>
      <c r="CC66" s="637"/>
      <c r="CD66" s="637"/>
      <c r="CE66" s="637"/>
      <c r="CF66" s="637"/>
      <c r="CG66" s="637"/>
    </row>
    <row r="67" spans="1:85" s="610" customFormat="1" ht="173.4" customHeight="1" thickTop="1" thickBot="1">
      <c r="A67" s="1024">
        <f t="shared" si="14"/>
        <v>53</v>
      </c>
      <c r="B67" s="1053">
        <v>12</v>
      </c>
      <c r="C67" s="1053">
        <v>0</v>
      </c>
      <c r="D67" s="1053">
        <v>0</v>
      </c>
      <c r="E67" s="1053" t="s">
        <v>235</v>
      </c>
      <c r="F67" s="663" t="s">
        <v>2411</v>
      </c>
      <c r="G67" s="766" t="s">
        <v>159</v>
      </c>
      <c r="H67" s="766" t="s">
        <v>207</v>
      </c>
      <c r="I67" s="552">
        <v>0</v>
      </c>
      <c r="J67" s="552">
        <v>0</v>
      </c>
      <c r="K67" s="630">
        <f t="shared" si="0"/>
        <v>0</v>
      </c>
      <c r="L67" s="552">
        <v>1</v>
      </c>
      <c r="M67" s="552">
        <v>1</v>
      </c>
      <c r="N67" s="1030">
        <f t="shared" si="12"/>
        <v>2</v>
      </c>
      <c r="O67" s="630">
        <f t="shared" si="13"/>
        <v>2</v>
      </c>
      <c r="P67" s="664"/>
      <c r="Q67" s="764" t="s">
        <v>2873</v>
      </c>
      <c r="R67" s="1051" t="s">
        <v>2876</v>
      </c>
      <c r="S67" s="553">
        <v>0</v>
      </c>
      <c r="T67" s="551" t="str">
        <f t="shared" si="20"/>
        <v>No hay Programación</v>
      </c>
      <c r="U67" s="764" t="str">
        <f t="shared" si="2"/>
        <v>De acuerdo con lo programado</v>
      </c>
      <c r="V67" s="1033"/>
      <c r="W67" s="553">
        <v>0</v>
      </c>
      <c r="X67" s="551" t="str">
        <f t="shared" si="15"/>
        <v>No hay Programación</v>
      </c>
      <c r="Y67" s="764" t="str">
        <f t="shared" si="4"/>
        <v>De acuerdo con lo programado</v>
      </c>
      <c r="Z67" s="764"/>
      <c r="AA67" s="872">
        <v>5</v>
      </c>
      <c r="AB67" s="551">
        <f t="shared" si="16"/>
        <v>5</v>
      </c>
      <c r="AC67" s="764" t="str">
        <f t="shared" si="6"/>
        <v>De acuerdo con lo programado</v>
      </c>
      <c r="AD67" s="771" t="s">
        <v>1927</v>
      </c>
      <c r="AE67" s="1017">
        <v>0</v>
      </c>
      <c r="AF67" s="551">
        <f t="shared" si="17"/>
        <v>0</v>
      </c>
      <c r="AG67" s="764" t="str">
        <f t="shared" si="8"/>
        <v>En riesgo en cumplimiento</v>
      </c>
      <c r="AH67" s="1139" t="s">
        <v>1927</v>
      </c>
      <c r="AI67" s="625">
        <f t="shared" si="21"/>
        <v>5</v>
      </c>
      <c r="AJ67" s="554">
        <f t="shared" si="22"/>
        <v>2.5</v>
      </c>
      <c r="AK67" s="764" t="str">
        <f t="shared" si="11"/>
        <v>De acuerdo con lo programado</v>
      </c>
      <c r="AL67" s="1142" t="s">
        <v>2878</v>
      </c>
      <c r="AM67" s="637"/>
      <c r="AN67" s="637"/>
      <c r="AO67" s="637"/>
      <c r="AP67" s="637"/>
      <c r="AQ67" s="637"/>
      <c r="AR67" s="637"/>
      <c r="AS67" s="637"/>
      <c r="AT67" s="637"/>
      <c r="AU67" s="637"/>
      <c r="AV67" s="637"/>
      <c r="AW67" s="637"/>
      <c r="AX67" s="637"/>
      <c r="AY67" s="637"/>
      <c r="AZ67" s="637"/>
      <c r="BA67" s="637"/>
      <c r="BB67" s="637"/>
      <c r="BC67" s="637"/>
      <c r="BD67" s="637"/>
      <c r="BE67" s="637"/>
      <c r="BF67" s="637"/>
      <c r="BG67" s="637"/>
      <c r="BH67" s="637"/>
      <c r="BI67" s="637"/>
      <c r="BJ67" s="637"/>
      <c r="BK67" s="637"/>
      <c r="BL67" s="637"/>
      <c r="BM67" s="637"/>
      <c r="BN67" s="637"/>
      <c r="BO67" s="637"/>
      <c r="BP67" s="637"/>
      <c r="BQ67" s="637"/>
      <c r="BR67" s="637"/>
      <c r="BS67" s="637"/>
      <c r="BT67" s="637"/>
      <c r="BU67" s="637"/>
      <c r="BV67" s="637"/>
      <c r="BW67" s="637"/>
      <c r="BX67" s="637"/>
      <c r="BY67" s="637"/>
      <c r="BZ67" s="637"/>
      <c r="CA67" s="637"/>
      <c r="CB67" s="637"/>
      <c r="CC67" s="637"/>
      <c r="CD67" s="637"/>
      <c r="CE67" s="637"/>
      <c r="CF67" s="637"/>
      <c r="CG67" s="637"/>
    </row>
    <row r="68" spans="1:85" s="610" customFormat="1" ht="67.5" customHeight="1" thickTop="1" thickBot="1">
      <c r="A68" s="1024">
        <f t="shared" si="14"/>
        <v>54</v>
      </c>
      <c r="B68" s="1053">
        <v>12</v>
      </c>
      <c r="C68" s="1053">
        <v>0</v>
      </c>
      <c r="D68" s="1053">
        <v>0</v>
      </c>
      <c r="E68" s="1053" t="s">
        <v>235</v>
      </c>
      <c r="F68" s="663" t="s">
        <v>2411</v>
      </c>
      <c r="G68" s="766" t="s">
        <v>144</v>
      </c>
      <c r="H68" s="766" t="s">
        <v>215</v>
      </c>
      <c r="I68" s="1034">
        <v>10</v>
      </c>
      <c r="J68" s="1034">
        <v>26</v>
      </c>
      <c r="K68" s="630">
        <f t="shared" si="0"/>
        <v>36</v>
      </c>
      <c r="L68" s="1034">
        <v>6</v>
      </c>
      <c r="M68" s="1034">
        <v>17</v>
      </c>
      <c r="N68" s="1030">
        <f t="shared" si="12"/>
        <v>23</v>
      </c>
      <c r="O68" s="630">
        <f t="shared" si="13"/>
        <v>59</v>
      </c>
      <c r="P68" s="664"/>
      <c r="Q68" s="764" t="s">
        <v>2873</v>
      </c>
      <c r="R68" s="1046" t="s">
        <v>2912</v>
      </c>
      <c r="S68" s="636">
        <v>5</v>
      </c>
      <c r="T68" s="551">
        <f t="shared" si="20"/>
        <v>0.5</v>
      </c>
      <c r="U68" s="764" t="str">
        <f t="shared" si="2"/>
        <v>Atraso Leve</v>
      </c>
      <c r="V68" s="1033"/>
      <c r="W68" s="553">
        <v>12</v>
      </c>
      <c r="X68" s="551">
        <f t="shared" si="15"/>
        <v>0.46153846153846156</v>
      </c>
      <c r="Y68" s="764" t="str">
        <f t="shared" si="4"/>
        <v>En riesgo en cumplimiento</v>
      </c>
      <c r="Z68" s="764"/>
      <c r="AA68" s="872">
        <v>0</v>
      </c>
      <c r="AB68" s="551">
        <f t="shared" si="16"/>
        <v>0</v>
      </c>
      <c r="AC68" s="764" t="str">
        <f t="shared" si="6"/>
        <v>En riesgo en cumplimiento</v>
      </c>
      <c r="AD68" s="771" t="s">
        <v>1927</v>
      </c>
      <c r="AE68" s="1017">
        <v>13</v>
      </c>
      <c r="AF68" s="551">
        <f t="shared" si="17"/>
        <v>0.76470588235294112</v>
      </c>
      <c r="AG68" s="764" t="str">
        <f t="shared" si="8"/>
        <v>Atraso Leve</v>
      </c>
      <c r="AH68" s="1139" t="s">
        <v>1927</v>
      </c>
      <c r="AI68" s="625">
        <f t="shared" si="21"/>
        <v>30</v>
      </c>
      <c r="AJ68" s="554">
        <f t="shared" si="22"/>
        <v>0.50847457627118642</v>
      </c>
      <c r="AK68" s="764" t="str">
        <f t="shared" si="11"/>
        <v>Atraso Leve</v>
      </c>
      <c r="AL68" s="1139" t="s">
        <v>1927</v>
      </c>
      <c r="AM68" s="637"/>
      <c r="AN68" s="637"/>
      <c r="AO68" s="637"/>
      <c r="AP68" s="637"/>
      <c r="AQ68" s="637"/>
      <c r="AR68" s="637"/>
      <c r="AS68" s="637"/>
      <c r="AT68" s="637"/>
      <c r="AU68" s="637"/>
      <c r="AV68" s="637"/>
      <c r="AW68" s="637"/>
      <c r="AX68" s="637"/>
      <c r="AY68" s="637"/>
      <c r="AZ68" s="637"/>
      <c r="BA68" s="637"/>
      <c r="BB68" s="637"/>
      <c r="BC68" s="637"/>
      <c r="BD68" s="637"/>
      <c r="BE68" s="637"/>
      <c r="BF68" s="637"/>
      <c r="BG68" s="637"/>
      <c r="BH68" s="637"/>
      <c r="BI68" s="637"/>
      <c r="BJ68" s="637"/>
      <c r="BK68" s="637"/>
      <c r="BL68" s="637"/>
      <c r="BM68" s="637"/>
      <c r="BN68" s="637"/>
      <c r="BO68" s="637"/>
      <c r="BP68" s="637"/>
      <c r="BQ68" s="637"/>
      <c r="BR68" s="637"/>
      <c r="BS68" s="637"/>
      <c r="BT68" s="637"/>
      <c r="BU68" s="637"/>
      <c r="BV68" s="637"/>
      <c r="BW68" s="637"/>
      <c r="BX68" s="637"/>
      <c r="BY68" s="637"/>
      <c r="BZ68" s="637"/>
      <c r="CA68" s="637"/>
      <c r="CB68" s="637"/>
      <c r="CC68" s="637"/>
      <c r="CD68" s="637"/>
      <c r="CE68" s="637"/>
      <c r="CF68" s="637"/>
      <c r="CG68" s="637"/>
    </row>
    <row r="69" spans="1:85" s="610" customFormat="1" ht="67.5" customHeight="1" thickTop="1" thickBot="1">
      <c r="A69" s="1024">
        <f t="shared" si="14"/>
        <v>55</v>
      </c>
      <c r="B69" s="1053">
        <v>12</v>
      </c>
      <c r="C69" s="1053">
        <v>0</v>
      </c>
      <c r="D69" s="1053">
        <v>0</v>
      </c>
      <c r="E69" s="1053" t="s">
        <v>235</v>
      </c>
      <c r="F69" s="663" t="s">
        <v>2411</v>
      </c>
      <c r="G69" s="766" t="s">
        <v>186</v>
      </c>
      <c r="H69" s="766" t="s">
        <v>207</v>
      </c>
      <c r="I69" s="552">
        <v>0</v>
      </c>
      <c r="J69" s="552">
        <v>0</v>
      </c>
      <c r="K69" s="630">
        <f t="shared" si="0"/>
        <v>0</v>
      </c>
      <c r="L69" s="552">
        <v>1</v>
      </c>
      <c r="M69" s="552">
        <v>0</v>
      </c>
      <c r="N69" s="1030">
        <f t="shared" si="12"/>
        <v>1</v>
      </c>
      <c r="O69" s="630">
        <f t="shared" si="13"/>
        <v>1</v>
      </c>
      <c r="P69" s="664"/>
      <c r="Q69" s="764" t="s">
        <v>2873</v>
      </c>
      <c r="R69" s="1051" t="s">
        <v>2876</v>
      </c>
      <c r="S69" s="636">
        <v>1</v>
      </c>
      <c r="T69" s="551" t="str">
        <f t="shared" si="20"/>
        <v>No hay Programación</v>
      </c>
      <c r="U69" s="764" t="str">
        <f t="shared" si="2"/>
        <v>De acuerdo con lo programado</v>
      </c>
      <c r="V69" s="1033"/>
      <c r="W69" s="553">
        <v>0</v>
      </c>
      <c r="X69" s="551" t="str">
        <f t="shared" si="15"/>
        <v>No hay Programación</v>
      </c>
      <c r="Y69" s="764" t="str">
        <f t="shared" si="4"/>
        <v>De acuerdo con lo programado</v>
      </c>
      <c r="Z69" s="764"/>
      <c r="AA69" s="872">
        <v>0</v>
      </c>
      <c r="AB69" s="551">
        <f t="shared" si="16"/>
        <v>0</v>
      </c>
      <c r="AC69" s="764" t="str">
        <f t="shared" si="6"/>
        <v>En riesgo en cumplimiento</v>
      </c>
      <c r="AD69" s="771" t="s">
        <v>1927</v>
      </c>
      <c r="AE69" s="1017">
        <v>0</v>
      </c>
      <c r="AF69" s="551" t="str">
        <f t="shared" si="17"/>
        <v>No hay Programación</v>
      </c>
      <c r="AG69" s="764" t="str">
        <f t="shared" si="8"/>
        <v>De acuerdo con lo programado</v>
      </c>
      <c r="AH69" s="1139" t="s">
        <v>1927</v>
      </c>
      <c r="AI69" s="625">
        <f t="shared" si="21"/>
        <v>1</v>
      </c>
      <c r="AJ69" s="554">
        <f t="shared" si="22"/>
        <v>1</v>
      </c>
      <c r="AK69" s="764" t="str">
        <f t="shared" si="11"/>
        <v>De acuerdo con lo programado</v>
      </c>
      <c r="AL69" s="1139" t="s">
        <v>1927</v>
      </c>
      <c r="AM69" s="637"/>
      <c r="AN69" s="637"/>
      <c r="AO69" s="637"/>
      <c r="AP69" s="637"/>
      <c r="AQ69" s="637"/>
      <c r="AR69" s="637"/>
      <c r="AS69" s="637"/>
      <c r="AT69" s="637"/>
      <c r="AU69" s="637"/>
      <c r="AV69" s="637"/>
      <c r="AW69" s="637"/>
      <c r="AX69" s="637"/>
      <c r="AY69" s="637"/>
      <c r="AZ69" s="637"/>
      <c r="BA69" s="637"/>
      <c r="BB69" s="637"/>
      <c r="BC69" s="637"/>
      <c r="BD69" s="637"/>
      <c r="BE69" s="637"/>
      <c r="BF69" s="637"/>
      <c r="BG69" s="637"/>
      <c r="BH69" s="637"/>
      <c r="BI69" s="637"/>
      <c r="BJ69" s="637"/>
      <c r="BK69" s="637"/>
      <c r="BL69" s="637"/>
      <c r="BM69" s="637"/>
      <c r="BN69" s="637"/>
      <c r="BO69" s="637"/>
      <c r="BP69" s="637"/>
      <c r="BQ69" s="637"/>
      <c r="BR69" s="637"/>
      <c r="BS69" s="637"/>
      <c r="BT69" s="637"/>
      <c r="BU69" s="637"/>
      <c r="BV69" s="637"/>
      <c r="BW69" s="637"/>
      <c r="BX69" s="637"/>
      <c r="BY69" s="637"/>
      <c r="BZ69" s="637"/>
      <c r="CA69" s="637"/>
      <c r="CB69" s="637"/>
      <c r="CC69" s="637"/>
      <c r="CD69" s="637"/>
      <c r="CE69" s="637"/>
      <c r="CF69" s="637"/>
      <c r="CG69" s="637"/>
    </row>
    <row r="70" spans="1:85" s="610" customFormat="1" ht="67.5" customHeight="1" thickTop="1" thickBot="1">
      <c r="A70" s="1024">
        <f t="shared" si="14"/>
        <v>56</v>
      </c>
      <c r="B70" s="1053">
        <v>12</v>
      </c>
      <c r="C70" s="1053">
        <v>0</v>
      </c>
      <c r="D70" s="1053">
        <v>0</v>
      </c>
      <c r="E70" s="1053" t="s">
        <v>235</v>
      </c>
      <c r="F70" s="663" t="s">
        <v>2411</v>
      </c>
      <c r="G70" s="766" t="s">
        <v>187</v>
      </c>
      <c r="H70" s="766" t="s">
        <v>204</v>
      </c>
      <c r="I70" s="1034">
        <v>12</v>
      </c>
      <c r="J70" s="1034">
        <v>24</v>
      </c>
      <c r="K70" s="630">
        <f t="shared" si="0"/>
        <v>36</v>
      </c>
      <c r="L70" s="1034">
        <v>24</v>
      </c>
      <c r="M70" s="1034">
        <v>14</v>
      </c>
      <c r="N70" s="1030">
        <f t="shared" si="12"/>
        <v>38</v>
      </c>
      <c r="O70" s="630">
        <f t="shared" si="13"/>
        <v>74</v>
      </c>
      <c r="P70" s="664"/>
      <c r="Q70" s="764" t="s">
        <v>2873</v>
      </c>
      <c r="R70" s="1049" t="s">
        <v>2913</v>
      </c>
      <c r="S70" s="636">
        <v>19</v>
      </c>
      <c r="T70" s="551">
        <f t="shared" si="20"/>
        <v>1.5833333333333333</v>
      </c>
      <c r="U70" s="764" t="str">
        <f t="shared" si="2"/>
        <v>De acuerdo con lo programado</v>
      </c>
      <c r="V70" s="1033"/>
      <c r="W70" s="553">
        <v>22</v>
      </c>
      <c r="X70" s="551">
        <f t="shared" si="15"/>
        <v>0.91666666666666663</v>
      </c>
      <c r="Y70" s="764" t="str">
        <f t="shared" si="4"/>
        <v>De acuerdo con lo programado</v>
      </c>
      <c r="Z70" s="764"/>
      <c r="AA70" s="872">
        <v>19</v>
      </c>
      <c r="AB70" s="551">
        <f t="shared" si="16"/>
        <v>0.79166666666666663</v>
      </c>
      <c r="AC70" s="764" t="str">
        <f t="shared" si="6"/>
        <v>Atraso Leve</v>
      </c>
      <c r="AD70" s="771" t="s">
        <v>1927</v>
      </c>
      <c r="AE70" s="1017">
        <v>7</v>
      </c>
      <c r="AF70" s="551">
        <f t="shared" si="17"/>
        <v>0.5</v>
      </c>
      <c r="AG70" s="764" t="str">
        <f t="shared" si="8"/>
        <v>Atraso Leve</v>
      </c>
      <c r="AH70" s="1139" t="s">
        <v>1927</v>
      </c>
      <c r="AI70" s="625">
        <f t="shared" si="21"/>
        <v>67</v>
      </c>
      <c r="AJ70" s="554">
        <f t="shared" si="22"/>
        <v>0.90540540540540537</v>
      </c>
      <c r="AK70" s="764" t="str">
        <f t="shared" si="11"/>
        <v>De acuerdo con lo programado</v>
      </c>
      <c r="AL70" s="1139" t="s">
        <v>1927</v>
      </c>
      <c r="AM70" s="637"/>
      <c r="AN70" s="637"/>
      <c r="AO70" s="637"/>
      <c r="AP70" s="637"/>
      <c r="AQ70" s="637"/>
      <c r="AR70" s="637"/>
      <c r="AS70" s="637"/>
      <c r="AT70" s="637"/>
      <c r="AU70" s="637"/>
      <c r="AV70" s="637"/>
      <c r="AW70" s="637"/>
      <c r="AX70" s="637"/>
      <c r="AY70" s="637"/>
      <c r="AZ70" s="637"/>
      <c r="BA70" s="637"/>
      <c r="BB70" s="637"/>
      <c r="BC70" s="637"/>
      <c r="BD70" s="637"/>
      <c r="BE70" s="637"/>
      <c r="BF70" s="637"/>
      <c r="BG70" s="637"/>
      <c r="BH70" s="637"/>
      <c r="BI70" s="637"/>
      <c r="BJ70" s="637"/>
      <c r="BK70" s="637"/>
      <c r="BL70" s="637"/>
      <c r="BM70" s="637"/>
      <c r="BN70" s="637"/>
      <c r="BO70" s="637"/>
      <c r="BP70" s="637"/>
      <c r="BQ70" s="637"/>
      <c r="BR70" s="637"/>
      <c r="BS70" s="637"/>
      <c r="BT70" s="637"/>
      <c r="BU70" s="637"/>
      <c r="BV70" s="637"/>
      <c r="BW70" s="637"/>
      <c r="BX70" s="637"/>
      <c r="BY70" s="637"/>
      <c r="BZ70" s="637"/>
      <c r="CA70" s="637"/>
      <c r="CB70" s="637"/>
      <c r="CC70" s="637"/>
      <c r="CD70" s="637"/>
      <c r="CE70" s="637"/>
      <c r="CF70" s="637"/>
      <c r="CG70" s="637"/>
    </row>
    <row r="71" spans="1:85" s="610" customFormat="1" ht="67.5" customHeight="1" thickTop="1" thickBot="1">
      <c r="A71" s="1024">
        <f t="shared" si="14"/>
        <v>57</v>
      </c>
      <c r="B71" s="1053">
        <v>12</v>
      </c>
      <c r="C71" s="1053">
        <v>0</v>
      </c>
      <c r="D71" s="1053">
        <v>0</v>
      </c>
      <c r="E71" s="1053" t="s">
        <v>235</v>
      </c>
      <c r="F71" s="663" t="s">
        <v>2411</v>
      </c>
      <c r="G71" s="766" t="s">
        <v>151</v>
      </c>
      <c r="H71" s="766" t="s">
        <v>204</v>
      </c>
      <c r="I71" s="552">
        <v>0</v>
      </c>
      <c r="J71" s="552">
        <v>0</v>
      </c>
      <c r="K71" s="630">
        <f t="shared" si="0"/>
        <v>0</v>
      </c>
      <c r="L71" s="552">
        <v>2</v>
      </c>
      <c r="M71" s="552">
        <v>0</v>
      </c>
      <c r="N71" s="1030">
        <f t="shared" si="12"/>
        <v>2</v>
      </c>
      <c r="O71" s="630">
        <f t="shared" si="13"/>
        <v>2</v>
      </c>
      <c r="P71" s="664"/>
      <c r="Q71" s="764" t="s">
        <v>2873</v>
      </c>
      <c r="R71" s="1051" t="s">
        <v>2876</v>
      </c>
      <c r="S71" s="636">
        <v>1</v>
      </c>
      <c r="T71" s="551" t="str">
        <f t="shared" si="20"/>
        <v>No hay Programación</v>
      </c>
      <c r="U71" s="764" t="str">
        <f t="shared" si="2"/>
        <v>De acuerdo con lo programado</v>
      </c>
      <c r="V71" s="1033"/>
      <c r="W71" s="553">
        <v>0</v>
      </c>
      <c r="X71" s="551" t="str">
        <f t="shared" si="15"/>
        <v>No hay Programación</v>
      </c>
      <c r="Y71" s="764" t="str">
        <f t="shared" si="4"/>
        <v>De acuerdo con lo programado</v>
      </c>
      <c r="Z71" s="764"/>
      <c r="AA71" s="872">
        <v>0</v>
      </c>
      <c r="AB71" s="551">
        <f t="shared" si="16"/>
        <v>0</v>
      </c>
      <c r="AC71" s="764" t="str">
        <f t="shared" si="6"/>
        <v>En riesgo en cumplimiento</v>
      </c>
      <c r="AD71" s="771" t="s">
        <v>1927</v>
      </c>
      <c r="AE71" s="1017">
        <v>1</v>
      </c>
      <c r="AF71" s="551" t="str">
        <f t="shared" si="17"/>
        <v>No hay Programación</v>
      </c>
      <c r="AG71" s="764" t="str">
        <f t="shared" si="8"/>
        <v>De acuerdo con lo programado</v>
      </c>
      <c r="AH71" s="1139" t="s">
        <v>1927</v>
      </c>
      <c r="AI71" s="625">
        <f t="shared" si="21"/>
        <v>2</v>
      </c>
      <c r="AJ71" s="554">
        <f t="shared" si="22"/>
        <v>1</v>
      </c>
      <c r="AK71" s="764" t="str">
        <f t="shared" si="11"/>
        <v>De acuerdo con lo programado</v>
      </c>
      <c r="AL71" s="1139" t="s">
        <v>1927</v>
      </c>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637"/>
      <c r="BN71" s="637"/>
      <c r="BO71" s="637"/>
      <c r="BP71" s="637"/>
      <c r="BQ71" s="637"/>
      <c r="BR71" s="637"/>
      <c r="BS71" s="637"/>
      <c r="BT71" s="637"/>
      <c r="BU71" s="637"/>
      <c r="BV71" s="637"/>
      <c r="BW71" s="637"/>
      <c r="BX71" s="637"/>
      <c r="BY71" s="637"/>
      <c r="BZ71" s="637"/>
      <c r="CA71" s="637"/>
      <c r="CB71" s="637"/>
      <c r="CC71" s="637"/>
      <c r="CD71" s="637"/>
      <c r="CE71" s="637"/>
      <c r="CF71" s="637"/>
      <c r="CG71" s="637"/>
    </row>
    <row r="72" spans="1:85" s="634" customFormat="1" ht="67.5" customHeight="1" thickTop="1" thickBot="1">
      <c r="A72" s="1024">
        <f t="shared" si="14"/>
        <v>58</v>
      </c>
      <c r="B72" s="1024">
        <v>12</v>
      </c>
      <c r="C72" s="1024">
        <v>0</v>
      </c>
      <c r="D72" s="1024">
        <v>0</v>
      </c>
      <c r="E72" s="1024" t="s">
        <v>239</v>
      </c>
      <c r="F72" s="665" t="s">
        <v>242</v>
      </c>
      <c r="G72" s="767" t="s">
        <v>189</v>
      </c>
      <c r="H72" s="767" t="s">
        <v>199</v>
      </c>
      <c r="I72" s="629">
        <v>0</v>
      </c>
      <c r="J72" s="629">
        <v>0</v>
      </c>
      <c r="K72" s="630">
        <f t="shared" si="0"/>
        <v>0</v>
      </c>
      <c r="L72" s="629">
        <v>0</v>
      </c>
      <c r="M72" s="629">
        <v>38</v>
      </c>
      <c r="N72" s="1025">
        <f t="shared" si="12"/>
        <v>38</v>
      </c>
      <c r="O72" s="630">
        <f t="shared" si="13"/>
        <v>38</v>
      </c>
      <c r="P72" s="664"/>
      <c r="Q72" s="1027"/>
      <c r="R72" s="1048" t="s">
        <v>2914</v>
      </c>
      <c r="S72" s="553">
        <v>0</v>
      </c>
      <c r="T72" s="554" t="str">
        <f t="shared" ref="T72" si="45">IF(S72="","No hay ejecución",IF(AND(I72=0),"No hay Programación", S72/I72))</f>
        <v>No hay Programación</v>
      </c>
      <c r="U72" s="764" t="str">
        <f t="shared" si="2"/>
        <v>De acuerdo con lo programado</v>
      </c>
      <c r="V72" s="1028"/>
      <c r="W72" s="553">
        <v>0</v>
      </c>
      <c r="X72" s="554" t="str">
        <f t="shared" si="15"/>
        <v>No hay Programación</v>
      </c>
      <c r="Y72" s="764" t="str">
        <f t="shared" si="4"/>
        <v>De acuerdo con lo programado</v>
      </c>
      <c r="Z72" s="764"/>
      <c r="AA72" s="872">
        <v>0</v>
      </c>
      <c r="AB72" s="554" t="str">
        <f t="shared" si="16"/>
        <v>No hay Programación</v>
      </c>
      <c r="AC72" s="764" t="str">
        <f t="shared" si="6"/>
        <v>De acuerdo con lo programado</v>
      </c>
      <c r="AD72" s="771" t="s">
        <v>1927</v>
      </c>
      <c r="AE72" s="1017">
        <v>41</v>
      </c>
      <c r="AF72" s="554">
        <f t="shared" si="17"/>
        <v>1.0789473684210527</v>
      </c>
      <c r="AG72" s="764" t="str">
        <f t="shared" si="8"/>
        <v>De acuerdo con lo programado</v>
      </c>
      <c r="AH72" s="1139" t="s">
        <v>1927</v>
      </c>
      <c r="AI72" s="632">
        <f t="shared" ref="AI72" si="46">AE72+AA72+W72+S72</f>
        <v>41</v>
      </c>
      <c r="AJ72" s="554">
        <f t="shared" ref="AJ72" si="47">IF(AI72="","No hay ejecución",IF(AND(O72=0),"No hay Programación", AI72/O72))</f>
        <v>1.0789473684210527</v>
      </c>
      <c r="AK72" s="764" t="str">
        <f t="shared" si="11"/>
        <v>De acuerdo con lo programado</v>
      </c>
      <c r="AL72" s="1139" t="s">
        <v>2878</v>
      </c>
      <c r="AM72" s="633"/>
      <c r="AN72" s="633"/>
      <c r="AO72" s="633"/>
      <c r="AP72" s="633"/>
      <c r="AQ72" s="633"/>
      <c r="AR72" s="633"/>
      <c r="AS72" s="633"/>
      <c r="AT72" s="633"/>
      <c r="AU72" s="633"/>
      <c r="AV72" s="633"/>
      <c r="AW72" s="633"/>
      <c r="AX72" s="633"/>
      <c r="AY72" s="633"/>
      <c r="AZ72" s="633"/>
      <c r="BA72" s="633"/>
      <c r="BB72" s="633"/>
      <c r="BC72" s="633"/>
      <c r="BD72" s="633"/>
      <c r="BE72" s="633"/>
      <c r="BF72" s="633"/>
      <c r="BG72" s="633"/>
      <c r="BH72" s="633"/>
      <c r="BI72" s="633"/>
      <c r="BJ72" s="633"/>
      <c r="BK72" s="633"/>
      <c r="BL72" s="633"/>
      <c r="BM72" s="633"/>
      <c r="BN72" s="633"/>
      <c r="BO72" s="633"/>
      <c r="BP72" s="633"/>
      <c r="BQ72" s="633"/>
      <c r="BR72" s="633"/>
      <c r="BS72" s="633"/>
      <c r="BT72" s="633"/>
      <c r="BU72" s="633"/>
      <c r="BV72" s="633"/>
      <c r="BW72" s="633"/>
      <c r="BX72" s="633"/>
      <c r="BY72" s="633"/>
      <c r="BZ72" s="633"/>
      <c r="CA72" s="633"/>
      <c r="CB72" s="633"/>
      <c r="CC72" s="633"/>
      <c r="CD72" s="633"/>
      <c r="CE72" s="633"/>
      <c r="CF72" s="633"/>
      <c r="CG72" s="633"/>
    </row>
    <row r="73" spans="1:85" s="610" customFormat="1" ht="67.5" customHeight="1" thickTop="1" thickBot="1">
      <c r="A73" s="1024">
        <f t="shared" si="14"/>
        <v>59</v>
      </c>
      <c r="B73" s="1053">
        <v>12</v>
      </c>
      <c r="C73" s="1053">
        <v>0</v>
      </c>
      <c r="D73" s="1053">
        <v>0</v>
      </c>
      <c r="E73" s="1053" t="s">
        <v>239</v>
      </c>
      <c r="F73" s="663" t="s">
        <v>2481</v>
      </c>
      <c r="G73" s="766" t="s">
        <v>189</v>
      </c>
      <c r="H73" s="766" t="s">
        <v>199</v>
      </c>
      <c r="I73" s="1034">
        <v>44</v>
      </c>
      <c r="J73" s="552">
        <v>0</v>
      </c>
      <c r="K73" s="630">
        <f t="shared" si="0"/>
        <v>44</v>
      </c>
      <c r="L73" s="552">
        <v>0</v>
      </c>
      <c r="M73" s="552">
        <v>0</v>
      </c>
      <c r="N73" s="1030">
        <f t="shared" si="12"/>
        <v>0</v>
      </c>
      <c r="O73" s="630">
        <f t="shared" si="13"/>
        <v>44</v>
      </c>
      <c r="P73" s="664"/>
      <c r="Q73" s="764" t="s">
        <v>2873</v>
      </c>
      <c r="R73" s="1055"/>
      <c r="S73" s="636">
        <v>22</v>
      </c>
      <c r="T73" s="551">
        <f t="shared" si="20"/>
        <v>0.5</v>
      </c>
      <c r="U73" s="764" t="str">
        <f t="shared" si="2"/>
        <v>Atraso Leve</v>
      </c>
      <c r="V73" s="1033"/>
      <c r="W73" s="553">
        <v>0</v>
      </c>
      <c r="X73" s="551" t="str">
        <f t="shared" si="15"/>
        <v>No hay Programación</v>
      </c>
      <c r="Y73" s="764" t="str">
        <f t="shared" si="4"/>
        <v>De acuerdo con lo programado</v>
      </c>
      <c r="Z73" s="764"/>
      <c r="AA73" s="872">
        <v>9</v>
      </c>
      <c r="AB73" s="551" t="str">
        <f t="shared" si="16"/>
        <v>No hay Programación</v>
      </c>
      <c r="AC73" s="764" t="str">
        <f t="shared" si="6"/>
        <v>De acuerdo con lo programado</v>
      </c>
      <c r="AD73" s="771" t="s">
        <v>1927</v>
      </c>
      <c r="AE73" s="1017">
        <v>13</v>
      </c>
      <c r="AF73" s="551" t="str">
        <f t="shared" si="17"/>
        <v>No hay Programación</v>
      </c>
      <c r="AG73" s="764" t="str">
        <f t="shared" si="8"/>
        <v>De acuerdo con lo programado</v>
      </c>
      <c r="AH73" s="1139" t="s">
        <v>1927</v>
      </c>
      <c r="AI73" s="625">
        <f t="shared" si="21"/>
        <v>44</v>
      </c>
      <c r="AJ73" s="554">
        <f t="shared" si="22"/>
        <v>1</v>
      </c>
      <c r="AK73" s="764" t="str">
        <f t="shared" si="11"/>
        <v>De acuerdo con lo programado</v>
      </c>
      <c r="AL73" s="1139" t="s">
        <v>1927</v>
      </c>
      <c r="AM73" s="637"/>
      <c r="AN73" s="637"/>
      <c r="AO73" s="637"/>
      <c r="AP73" s="637"/>
      <c r="AQ73" s="637"/>
      <c r="AR73" s="637"/>
      <c r="AS73" s="637"/>
      <c r="AT73" s="637"/>
      <c r="AU73" s="637"/>
      <c r="AV73" s="637"/>
      <c r="AW73" s="637"/>
      <c r="AX73" s="637"/>
      <c r="AY73" s="637"/>
      <c r="AZ73" s="637"/>
      <c r="BA73" s="637"/>
      <c r="BB73" s="637"/>
      <c r="BC73" s="637"/>
      <c r="BD73" s="637"/>
      <c r="BE73" s="637"/>
      <c r="BF73" s="637"/>
      <c r="BG73" s="637"/>
      <c r="BH73" s="637"/>
      <c r="BI73" s="637"/>
      <c r="BJ73" s="637"/>
      <c r="BK73" s="637"/>
      <c r="BL73" s="637"/>
      <c r="BM73" s="637"/>
      <c r="BN73" s="637"/>
      <c r="BO73" s="637"/>
      <c r="BP73" s="637"/>
      <c r="BQ73" s="637"/>
      <c r="BR73" s="637"/>
      <c r="BS73" s="637"/>
      <c r="BT73" s="637"/>
      <c r="BU73" s="637"/>
      <c r="BV73" s="637"/>
      <c r="BW73" s="637"/>
      <c r="BX73" s="637"/>
      <c r="BY73" s="637"/>
      <c r="BZ73" s="637"/>
      <c r="CA73" s="637"/>
      <c r="CB73" s="637"/>
      <c r="CC73" s="637"/>
      <c r="CD73" s="637"/>
      <c r="CE73" s="637"/>
      <c r="CF73" s="637"/>
      <c r="CG73" s="637"/>
    </row>
    <row r="74" spans="1:85" s="610" customFormat="1" ht="67.5" customHeight="1" thickTop="1" thickBot="1">
      <c r="A74" s="1024">
        <f t="shared" si="14"/>
        <v>60</v>
      </c>
      <c r="B74" s="1053">
        <v>12</v>
      </c>
      <c r="C74" s="1053">
        <v>0</v>
      </c>
      <c r="D74" s="1053">
        <v>0</v>
      </c>
      <c r="E74" s="1053" t="s">
        <v>239</v>
      </c>
      <c r="F74" s="663" t="s">
        <v>2484</v>
      </c>
      <c r="G74" s="766" t="s">
        <v>162</v>
      </c>
      <c r="H74" s="766" t="s">
        <v>199</v>
      </c>
      <c r="I74" s="1034">
        <v>29</v>
      </c>
      <c r="J74" s="552">
        <v>0</v>
      </c>
      <c r="K74" s="630">
        <f t="shared" si="0"/>
        <v>29</v>
      </c>
      <c r="L74" s="1034">
        <v>4</v>
      </c>
      <c r="M74" s="1034">
        <v>5</v>
      </c>
      <c r="N74" s="1030">
        <f t="shared" si="12"/>
        <v>9</v>
      </c>
      <c r="O74" s="630">
        <f t="shared" si="13"/>
        <v>38</v>
      </c>
      <c r="P74" s="664"/>
      <c r="Q74" s="764" t="s">
        <v>2873</v>
      </c>
      <c r="R74" s="1055"/>
      <c r="S74" s="636">
        <v>17</v>
      </c>
      <c r="T74" s="551">
        <f t="shared" si="20"/>
        <v>0.58620689655172409</v>
      </c>
      <c r="U74" s="764" t="str">
        <f t="shared" si="2"/>
        <v>Atraso Leve</v>
      </c>
      <c r="V74" s="1033"/>
      <c r="W74" s="553">
        <v>0</v>
      </c>
      <c r="X74" s="551" t="str">
        <f t="shared" si="15"/>
        <v>No hay Programación</v>
      </c>
      <c r="Y74" s="764" t="str">
        <f t="shared" si="4"/>
        <v>De acuerdo con lo programado</v>
      </c>
      <c r="Z74" s="764"/>
      <c r="AA74" s="872">
        <v>18</v>
      </c>
      <c r="AB74" s="551">
        <f t="shared" si="16"/>
        <v>4.5</v>
      </c>
      <c r="AC74" s="764" t="str">
        <f t="shared" si="6"/>
        <v>De acuerdo con lo programado</v>
      </c>
      <c r="AD74" s="771" t="s">
        <v>1927</v>
      </c>
      <c r="AE74" s="1017">
        <v>4</v>
      </c>
      <c r="AF74" s="551">
        <f t="shared" si="17"/>
        <v>0.8</v>
      </c>
      <c r="AG74" s="764" t="str">
        <f t="shared" si="8"/>
        <v>Atraso Leve</v>
      </c>
      <c r="AH74" s="1139" t="s">
        <v>1927</v>
      </c>
      <c r="AI74" s="625">
        <f t="shared" si="21"/>
        <v>39</v>
      </c>
      <c r="AJ74" s="554">
        <f t="shared" si="22"/>
        <v>1.0263157894736843</v>
      </c>
      <c r="AK74" s="764" t="str">
        <f t="shared" si="11"/>
        <v>De acuerdo con lo programado</v>
      </c>
      <c r="AL74" s="1139" t="s">
        <v>2878</v>
      </c>
      <c r="AM74" s="637"/>
      <c r="AN74" s="637"/>
      <c r="AO74" s="637"/>
      <c r="AP74" s="637"/>
      <c r="AQ74" s="637"/>
      <c r="AR74" s="637"/>
      <c r="AS74" s="637"/>
      <c r="AT74" s="637"/>
      <c r="AU74" s="637"/>
      <c r="AV74" s="637"/>
      <c r="AW74" s="637"/>
      <c r="AX74" s="637"/>
      <c r="AY74" s="637"/>
      <c r="AZ74" s="637"/>
      <c r="BA74" s="637"/>
      <c r="BB74" s="637"/>
      <c r="BC74" s="637"/>
      <c r="BD74" s="637"/>
      <c r="BE74" s="637"/>
      <c r="BF74" s="637"/>
      <c r="BG74" s="637"/>
      <c r="BH74" s="637"/>
      <c r="BI74" s="637"/>
      <c r="BJ74" s="637"/>
      <c r="BK74" s="637"/>
      <c r="BL74" s="637"/>
      <c r="BM74" s="637"/>
      <c r="BN74" s="637"/>
      <c r="BO74" s="637"/>
      <c r="BP74" s="637"/>
      <c r="BQ74" s="637"/>
      <c r="BR74" s="637"/>
      <c r="BS74" s="637"/>
      <c r="BT74" s="637"/>
      <c r="BU74" s="637"/>
      <c r="BV74" s="637"/>
      <c r="BW74" s="637"/>
      <c r="BX74" s="637"/>
      <c r="BY74" s="637"/>
      <c r="BZ74" s="637"/>
      <c r="CA74" s="637"/>
      <c r="CB74" s="637"/>
      <c r="CC74" s="637"/>
      <c r="CD74" s="637"/>
      <c r="CE74" s="637"/>
      <c r="CF74" s="637"/>
      <c r="CG74" s="637"/>
    </row>
    <row r="75" spans="1:85" s="610" customFormat="1" ht="67.5" customHeight="1" thickTop="1" thickBot="1">
      <c r="A75" s="1024">
        <f t="shared" si="14"/>
        <v>61</v>
      </c>
      <c r="B75" s="1053">
        <v>12</v>
      </c>
      <c r="C75" s="1053">
        <v>0</v>
      </c>
      <c r="D75" s="1053">
        <v>0</v>
      </c>
      <c r="E75" s="1053" t="s">
        <v>239</v>
      </c>
      <c r="F75" s="663" t="s">
        <v>2484</v>
      </c>
      <c r="G75" s="766" t="s">
        <v>144</v>
      </c>
      <c r="H75" s="766" t="s">
        <v>215</v>
      </c>
      <c r="I75" s="1034">
        <v>30</v>
      </c>
      <c r="J75" s="1034">
        <v>8</v>
      </c>
      <c r="K75" s="630">
        <f t="shared" si="0"/>
        <v>38</v>
      </c>
      <c r="L75" s="552">
        <v>0</v>
      </c>
      <c r="M75" s="552">
        <v>0</v>
      </c>
      <c r="N75" s="1030">
        <f t="shared" si="12"/>
        <v>0</v>
      </c>
      <c r="O75" s="630">
        <f t="shared" si="13"/>
        <v>38</v>
      </c>
      <c r="P75" s="664"/>
      <c r="Q75" s="764" t="s">
        <v>2873</v>
      </c>
      <c r="R75" s="1048"/>
      <c r="S75" s="636">
        <v>25</v>
      </c>
      <c r="T75" s="551">
        <f t="shared" si="20"/>
        <v>0.83333333333333337</v>
      </c>
      <c r="U75" s="764" t="str">
        <f t="shared" si="2"/>
        <v>Atraso Leve</v>
      </c>
      <c r="V75" s="1033"/>
      <c r="W75" s="553">
        <v>16</v>
      </c>
      <c r="X75" s="551">
        <f t="shared" si="15"/>
        <v>2</v>
      </c>
      <c r="Y75" s="764" t="str">
        <f t="shared" si="4"/>
        <v>De acuerdo con lo programado</v>
      </c>
      <c r="Z75" s="764"/>
      <c r="AA75" s="872">
        <v>0</v>
      </c>
      <c r="AB75" s="551" t="str">
        <f t="shared" si="16"/>
        <v>No hay Programación</v>
      </c>
      <c r="AC75" s="764" t="str">
        <f t="shared" si="6"/>
        <v>De acuerdo con lo programado</v>
      </c>
      <c r="AD75" s="771" t="s">
        <v>1927</v>
      </c>
      <c r="AE75" s="1017">
        <v>0</v>
      </c>
      <c r="AF75" s="551" t="str">
        <f t="shared" si="17"/>
        <v>No hay Programación</v>
      </c>
      <c r="AG75" s="764" t="str">
        <f t="shared" si="8"/>
        <v>De acuerdo con lo programado</v>
      </c>
      <c r="AH75" s="1139" t="s">
        <v>1927</v>
      </c>
      <c r="AI75" s="625">
        <f t="shared" si="21"/>
        <v>41</v>
      </c>
      <c r="AJ75" s="554">
        <f t="shared" si="22"/>
        <v>1.0789473684210527</v>
      </c>
      <c r="AK75" s="764" t="str">
        <f t="shared" si="11"/>
        <v>De acuerdo con lo programado</v>
      </c>
      <c r="AL75" s="1139" t="s">
        <v>2878</v>
      </c>
      <c r="AM75" s="637"/>
      <c r="AN75" s="637"/>
      <c r="AO75" s="637"/>
      <c r="AP75" s="637"/>
      <c r="AQ75" s="637"/>
      <c r="AR75" s="637"/>
      <c r="AS75" s="637"/>
      <c r="AT75" s="637"/>
      <c r="AU75" s="637"/>
      <c r="AV75" s="637"/>
      <c r="AW75" s="637"/>
      <c r="AX75" s="637"/>
      <c r="AY75" s="637"/>
      <c r="AZ75" s="637"/>
      <c r="BA75" s="637"/>
      <c r="BB75" s="637"/>
      <c r="BC75" s="637"/>
      <c r="BD75" s="637"/>
      <c r="BE75" s="637"/>
      <c r="BF75" s="637"/>
      <c r="BG75" s="637"/>
      <c r="BH75" s="637"/>
      <c r="BI75" s="637"/>
      <c r="BJ75" s="637"/>
      <c r="BK75" s="637"/>
      <c r="BL75" s="637"/>
      <c r="BM75" s="637"/>
      <c r="BN75" s="637"/>
      <c r="BO75" s="637"/>
      <c r="BP75" s="637"/>
      <c r="BQ75" s="637"/>
      <c r="BR75" s="637"/>
      <c r="BS75" s="637"/>
      <c r="BT75" s="637"/>
      <c r="BU75" s="637"/>
      <c r="BV75" s="637"/>
      <c r="BW75" s="637"/>
      <c r="BX75" s="637"/>
      <c r="BY75" s="637"/>
      <c r="BZ75" s="637"/>
      <c r="CA75" s="637"/>
      <c r="CB75" s="637"/>
      <c r="CC75" s="637"/>
      <c r="CD75" s="637"/>
      <c r="CE75" s="637"/>
      <c r="CF75" s="637"/>
      <c r="CG75" s="637"/>
    </row>
    <row r="76" spans="1:85" s="610" customFormat="1" ht="173.4" customHeight="1" thickTop="1" thickBot="1">
      <c r="A76" s="1024">
        <f t="shared" si="14"/>
        <v>62</v>
      </c>
      <c r="B76" s="1053">
        <v>12</v>
      </c>
      <c r="C76" s="1053">
        <v>0</v>
      </c>
      <c r="D76" s="1053">
        <v>0</v>
      </c>
      <c r="E76" s="1053" t="s">
        <v>239</v>
      </c>
      <c r="F76" s="663" t="s">
        <v>2214</v>
      </c>
      <c r="G76" s="766" t="s">
        <v>142</v>
      </c>
      <c r="H76" s="766" t="s">
        <v>199</v>
      </c>
      <c r="I76" s="1034">
        <v>8</v>
      </c>
      <c r="J76" s="552">
        <v>0</v>
      </c>
      <c r="K76" s="630">
        <f t="shared" si="0"/>
        <v>8</v>
      </c>
      <c r="L76" s="552">
        <v>0</v>
      </c>
      <c r="M76" s="1034">
        <v>30</v>
      </c>
      <c r="N76" s="1030">
        <f t="shared" si="12"/>
        <v>30</v>
      </c>
      <c r="O76" s="630">
        <f t="shared" si="13"/>
        <v>38</v>
      </c>
      <c r="P76" s="664"/>
      <c r="Q76" s="764" t="s">
        <v>2873</v>
      </c>
      <c r="R76" s="1055"/>
      <c r="S76" s="636">
        <v>7</v>
      </c>
      <c r="T76" s="551">
        <f t="shared" si="20"/>
        <v>0.875</v>
      </c>
      <c r="U76" s="764" t="str">
        <f t="shared" si="2"/>
        <v>Atraso Leve</v>
      </c>
      <c r="V76" s="1033"/>
      <c r="W76" s="553">
        <v>0</v>
      </c>
      <c r="X76" s="551" t="str">
        <f t="shared" si="15"/>
        <v>No hay Programación</v>
      </c>
      <c r="Y76" s="764" t="str">
        <f t="shared" si="4"/>
        <v>De acuerdo con lo programado</v>
      </c>
      <c r="Z76" s="764"/>
      <c r="AA76" s="872">
        <v>1</v>
      </c>
      <c r="AB76" s="551" t="str">
        <f t="shared" si="16"/>
        <v>No hay Programación</v>
      </c>
      <c r="AC76" s="764" t="str">
        <f t="shared" si="6"/>
        <v>De acuerdo con lo programado</v>
      </c>
      <c r="AD76" s="771" t="s">
        <v>1927</v>
      </c>
      <c r="AE76" s="1017">
        <v>0</v>
      </c>
      <c r="AF76" s="551">
        <f t="shared" si="17"/>
        <v>0</v>
      </c>
      <c r="AG76" s="764" t="str">
        <f t="shared" si="8"/>
        <v>En riesgo en cumplimiento</v>
      </c>
      <c r="AH76" s="1139" t="s">
        <v>1927</v>
      </c>
      <c r="AI76" s="625">
        <f t="shared" si="21"/>
        <v>8</v>
      </c>
      <c r="AJ76" s="554">
        <f t="shared" si="22"/>
        <v>0.21052631578947367</v>
      </c>
      <c r="AK76" s="764" t="str">
        <f t="shared" si="11"/>
        <v>En riesgo en cumplimiento</v>
      </c>
      <c r="AL76" s="1142" t="s">
        <v>2885</v>
      </c>
      <c r="AM76" s="637"/>
      <c r="AN76" s="637"/>
      <c r="AO76" s="637"/>
      <c r="AP76" s="637"/>
      <c r="AQ76" s="637"/>
      <c r="AR76" s="637"/>
      <c r="AS76" s="637"/>
      <c r="AT76" s="637"/>
      <c r="AU76" s="637"/>
      <c r="AV76" s="637"/>
      <c r="AW76" s="637"/>
      <c r="AX76" s="637"/>
      <c r="AY76" s="637"/>
      <c r="AZ76" s="637"/>
      <c r="BA76" s="637"/>
      <c r="BB76" s="637"/>
      <c r="BC76" s="637"/>
      <c r="BD76" s="637"/>
      <c r="BE76" s="637"/>
      <c r="BF76" s="637"/>
      <c r="BG76" s="637"/>
      <c r="BH76" s="637"/>
      <c r="BI76" s="637"/>
      <c r="BJ76" s="637"/>
      <c r="BK76" s="637"/>
      <c r="BL76" s="637"/>
      <c r="BM76" s="637"/>
      <c r="BN76" s="637"/>
      <c r="BO76" s="637"/>
      <c r="BP76" s="637"/>
      <c r="BQ76" s="637"/>
      <c r="BR76" s="637"/>
      <c r="BS76" s="637"/>
      <c r="BT76" s="637"/>
      <c r="BU76" s="637"/>
      <c r="BV76" s="637"/>
      <c r="BW76" s="637"/>
      <c r="BX76" s="637"/>
      <c r="BY76" s="637"/>
      <c r="BZ76" s="637"/>
      <c r="CA76" s="637"/>
      <c r="CB76" s="637"/>
      <c r="CC76" s="637"/>
      <c r="CD76" s="637"/>
      <c r="CE76" s="637"/>
      <c r="CF76" s="637"/>
      <c r="CG76" s="637"/>
    </row>
    <row r="77" spans="1:85" s="610" customFormat="1" ht="67.5" customHeight="1" thickTop="1" thickBot="1">
      <c r="A77" s="1024">
        <f t="shared" si="14"/>
        <v>63</v>
      </c>
      <c r="B77" s="1053">
        <v>12</v>
      </c>
      <c r="C77" s="1053">
        <v>0</v>
      </c>
      <c r="D77" s="1053">
        <v>0</v>
      </c>
      <c r="E77" s="1053" t="s">
        <v>239</v>
      </c>
      <c r="F77" s="663" t="s">
        <v>2214</v>
      </c>
      <c r="G77" s="766" t="s">
        <v>144</v>
      </c>
      <c r="H77" s="766" t="s">
        <v>215</v>
      </c>
      <c r="I77" s="1034">
        <v>30</v>
      </c>
      <c r="J77" s="1034">
        <v>8</v>
      </c>
      <c r="K77" s="630">
        <f t="shared" si="0"/>
        <v>38</v>
      </c>
      <c r="L77" s="552">
        <v>0</v>
      </c>
      <c r="M77" s="552">
        <v>0</v>
      </c>
      <c r="N77" s="1030">
        <f t="shared" si="12"/>
        <v>0</v>
      </c>
      <c r="O77" s="630">
        <f t="shared" si="13"/>
        <v>38</v>
      </c>
      <c r="P77" s="664"/>
      <c r="Q77" s="764"/>
      <c r="R77" s="1055"/>
      <c r="S77" s="636">
        <v>7</v>
      </c>
      <c r="T77" s="551">
        <f t="shared" si="20"/>
        <v>0.23333333333333334</v>
      </c>
      <c r="U77" s="764" t="str">
        <f t="shared" si="2"/>
        <v>En riesgo en cumplimiento</v>
      </c>
      <c r="V77" s="1033"/>
      <c r="W77" s="553">
        <v>0</v>
      </c>
      <c r="X77" s="551">
        <f t="shared" si="15"/>
        <v>0</v>
      </c>
      <c r="Y77" s="764" t="str">
        <f t="shared" si="4"/>
        <v>En riesgo en cumplimiento</v>
      </c>
      <c r="Z77" s="764"/>
      <c r="AA77" s="872">
        <v>13</v>
      </c>
      <c r="AB77" s="551" t="str">
        <f t="shared" si="16"/>
        <v>No hay Programación</v>
      </c>
      <c r="AC77" s="764" t="str">
        <f t="shared" si="6"/>
        <v>De acuerdo con lo programado</v>
      </c>
      <c r="AD77" s="771" t="s">
        <v>1927</v>
      </c>
      <c r="AE77" s="1017">
        <v>10</v>
      </c>
      <c r="AF77" s="551" t="str">
        <f t="shared" si="17"/>
        <v>No hay Programación</v>
      </c>
      <c r="AG77" s="764" t="str">
        <f t="shared" si="8"/>
        <v>De acuerdo con lo programado</v>
      </c>
      <c r="AH77" s="1139" t="s">
        <v>1927</v>
      </c>
      <c r="AI77" s="625">
        <f t="shared" si="21"/>
        <v>30</v>
      </c>
      <c r="AJ77" s="554">
        <f t="shared" si="22"/>
        <v>0.78947368421052633</v>
      </c>
      <c r="AK77" s="764" t="str">
        <f t="shared" si="11"/>
        <v>Atraso Leve</v>
      </c>
      <c r="AL77" s="1139" t="s">
        <v>1927</v>
      </c>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7"/>
      <c r="BN77" s="637"/>
      <c r="BO77" s="637"/>
      <c r="BP77" s="637"/>
      <c r="BQ77" s="637"/>
      <c r="BR77" s="637"/>
      <c r="BS77" s="637"/>
      <c r="BT77" s="637"/>
      <c r="BU77" s="637"/>
      <c r="BV77" s="637"/>
      <c r="BW77" s="637"/>
      <c r="BX77" s="637"/>
      <c r="BY77" s="637"/>
      <c r="BZ77" s="637"/>
      <c r="CA77" s="637"/>
      <c r="CB77" s="637"/>
      <c r="CC77" s="637"/>
      <c r="CD77" s="637"/>
      <c r="CE77" s="637"/>
      <c r="CF77" s="637"/>
      <c r="CG77" s="637"/>
    </row>
    <row r="78" spans="1:85" s="610" customFormat="1" ht="173.4" customHeight="1" thickTop="1" thickBot="1">
      <c r="A78" s="1024">
        <f t="shared" si="14"/>
        <v>64</v>
      </c>
      <c r="B78" s="1053">
        <v>12</v>
      </c>
      <c r="C78" s="1053">
        <v>0</v>
      </c>
      <c r="D78" s="1053">
        <v>0</v>
      </c>
      <c r="E78" s="1053" t="s">
        <v>239</v>
      </c>
      <c r="F78" s="663" t="s">
        <v>2502</v>
      </c>
      <c r="G78" s="766" t="s">
        <v>146</v>
      </c>
      <c r="H78" s="766" t="s">
        <v>207</v>
      </c>
      <c r="I78" s="1034">
        <v>16</v>
      </c>
      <c r="J78" s="1034">
        <v>8</v>
      </c>
      <c r="K78" s="630">
        <f t="shared" si="0"/>
        <v>24</v>
      </c>
      <c r="L78" s="1034">
        <v>8</v>
      </c>
      <c r="M78" s="1034">
        <v>6</v>
      </c>
      <c r="N78" s="1030">
        <f t="shared" si="12"/>
        <v>14</v>
      </c>
      <c r="O78" s="630">
        <f t="shared" si="13"/>
        <v>38</v>
      </c>
      <c r="P78" s="664"/>
      <c r="Q78" s="764" t="s">
        <v>2873</v>
      </c>
      <c r="R78" s="1046" t="s">
        <v>2915</v>
      </c>
      <c r="S78" s="636">
        <v>2</v>
      </c>
      <c r="T78" s="551">
        <f t="shared" si="20"/>
        <v>0.125</v>
      </c>
      <c r="U78" s="764" t="str">
        <f t="shared" si="2"/>
        <v>En riesgo en cumplimiento</v>
      </c>
      <c r="V78" s="1033"/>
      <c r="W78" s="553">
        <v>2</v>
      </c>
      <c r="X78" s="551">
        <f t="shared" si="15"/>
        <v>0.25</v>
      </c>
      <c r="Y78" s="764" t="str">
        <f t="shared" si="4"/>
        <v>En riesgo en cumplimiento</v>
      </c>
      <c r="Z78" s="764"/>
      <c r="AA78" s="872">
        <v>13</v>
      </c>
      <c r="AB78" s="551">
        <f t="shared" si="16"/>
        <v>1.625</v>
      </c>
      <c r="AC78" s="764" t="str">
        <f t="shared" si="6"/>
        <v>De acuerdo con lo programado</v>
      </c>
      <c r="AD78" s="771" t="s">
        <v>1927</v>
      </c>
      <c r="AE78" s="1017">
        <v>0</v>
      </c>
      <c r="AF78" s="551">
        <f t="shared" si="17"/>
        <v>0</v>
      </c>
      <c r="AG78" s="764" t="str">
        <f t="shared" si="8"/>
        <v>En riesgo en cumplimiento</v>
      </c>
      <c r="AH78" s="1139" t="s">
        <v>1927</v>
      </c>
      <c r="AI78" s="625">
        <f t="shared" si="21"/>
        <v>17</v>
      </c>
      <c r="AJ78" s="554">
        <f t="shared" si="22"/>
        <v>0.44736842105263158</v>
      </c>
      <c r="AK78" s="764" t="str">
        <f t="shared" si="11"/>
        <v>En riesgo en cumplimiento</v>
      </c>
      <c r="AL78" s="1142" t="s">
        <v>2885</v>
      </c>
      <c r="AM78" s="637"/>
      <c r="AN78" s="637"/>
      <c r="AO78" s="637"/>
      <c r="AP78" s="637"/>
      <c r="AQ78" s="637"/>
      <c r="AR78" s="637"/>
      <c r="AS78" s="637"/>
      <c r="AT78" s="637"/>
      <c r="AU78" s="637"/>
      <c r="AV78" s="637"/>
      <c r="AW78" s="637"/>
      <c r="AX78" s="637"/>
      <c r="AY78" s="637"/>
      <c r="AZ78" s="637"/>
      <c r="BA78" s="637"/>
      <c r="BB78" s="637"/>
      <c r="BC78" s="637"/>
      <c r="BD78" s="637"/>
      <c r="BE78" s="637"/>
      <c r="BF78" s="637"/>
      <c r="BG78" s="637"/>
      <c r="BH78" s="637"/>
      <c r="BI78" s="637"/>
      <c r="BJ78" s="637"/>
      <c r="BK78" s="637"/>
      <c r="BL78" s="637"/>
      <c r="BM78" s="637"/>
      <c r="BN78" s="637"/>
      <c r="BO78" s="637"/>
      <c r="BP78" s="637"/>
      <c r="BQ78" s="637"/>
      <c r="BR78" s="637"/>
      <c r="BS78" s="637"/>
      <c r="BT78" s="637"/>
      <c r="BU78" s="637"/>
      <c r="BV78" s="637"/>
      <c r="BW78" s="637"/>
      <c r="BX78" s="637"/>
      <c r="BY78" s="637"/>
      <c r="BZ78" s="637"/>
      <c r="CA78" s="637"/>
      <c r="CB78" s="637"/>
      <c r="CC78" s="637"/>
      <c r="CD78" s="637"/>
      <c r="CE78" s="637"/>
      <c r="CF78" s="637"/>
      <c r="CG78" s="637"/>
    </row>
    <row r="79" spans="1:85" s="610" customFormat="1" ht="67.5" customHeight="1" thickTop="1" thickBot="1">
      <c r="A79" s="1024">
        <f t="shared" si="14"/>
        <v>65</v>
      </c>
      <c r="B79" s="1053">
        <v>12</v>
      </c>
      <c r="C79" s="1053">
        <v>0</v>
      </c>
      <c r="D79" s="1053">
        <v>0</v>
      </c>
      <c r="E79" s="1053" t="s">
        <v>239</v>
      </c>
      <c r="F79" s="663" t="s">
        <v>2494</v>
      </c>
      <c r="G79" s="766" t="s">
        <v>159</v>
      </c>
      <c r="H79" s="766" t="s">
        <v>207</v>
      </c>
      <c r="I79" s="552">
        <v>0</v>
      </c>
      <c r="J79" s="1034">
        <v>7</v>
      </c>
      <c r="K79" s="630">
        <f t="shared" ref="K79:K128" si="48">I79+J79</f>
        <v>7</v>
      </c>
      <c r="L79" s="1034">
        <v>8</v>
      </c>
      <c r="M79" s="552">
        <v>0</v>
      </c>
      <c r="N79" s="1030">
        <f t="shared" si="12"/>
        <v>8</v>
      </c>
      <c r="O79" s="630">
        <f t="shared" si="13"/>
        <v>15</v>
      </c>
      <c r="P79" s="664"/>
      <c r="Q79" s="764" t="s">
        <v>2873</v>
      </c>
      <c r="R79" s="1051" t="s">
        <v>2876</v>
      </c>
      <c r="S79" s="636">
        <v>1</v>
      </c>
      <c r="T79" s="551" t="str">
        <f t="shared" si="20"/>
        <v>No hay Programación</v>
      </c>
      <c r="U79" s="764" t="str">
        <f t="shared" ref="U79:U142" si="49">IF(T79="No hay ejecución","NA",IF(T79&gt;=90%,"De acuerdo con lo programado",IF(T79&gt;=50%,"Atraso Leve",IF(T79&lt;=49.99%,"En riesgo en cumplimiento"))))</f>
        <v>De acuerdo con lo programado</v>
      </c>
      <c r="V79" s="1033"/>
      <c r="W79" s="553">
        <v>0</v>
      </c>
      <c r="X79" s="551">
        <f t="shared" si="15"/>
        <v>0</v>
      </c>
      <c r="Y79" s="764" t="str">
        <f t="shared" ref="Y79:Y142" si="50">IF(X79="No hay ejecución","NA",IF(X79&gt;=90%,"De acuerdo con lo programado",IF(X79&gt;=50%,"Atraso Leve",IF(X79&lt;=49.99%,"En riesgo en cumplimiento"))))</f>
        <v>En riesgo en cumplimiento</v>
      </c>
      <c r="Z79" s="764"/>
      <c r="AA79" s="872">
        <v>9</v>
      </c>
      <c r="AB79" s="551">
        <f t="shared" si="16"/>
        <v>1.125</v>
      </c>
      <c r="AC79" s="764" t="str">
        <f t="shared" ref="AC79:AC142" si="51">IF(AB79="No hay ejecución","NA",IF(AB79&gt;=90%,"De acuerdo con lo programado",IF(AB79&gt;=50%,"Atraso Leve",IF(AB79&lt;=49.99%,"En riesgo en cumplimiento"))))</f>
        <v>De acuerdo con lo programado</v>
      </c>
      <c r="AD79" s="771" t="s">
        <v>1927</v>
      </c>
      <c r="AE79" s="1017">
        <v>5</v>
      </c>
      <c r="AF79" s="551" t="str">
        <f t="shared" si="17"/>
        <v>No hay Programación</v>
      </c>
      <c r="AG79" s="764" t="str">
        <f t="shared" ref="AG79:AG142" si="52">IF(AF79="No hay ejecución","NA",IF(AF79&gt;=90%,"De acuerdo con lo programado",IF(AF79&gt;=50%,"Atraso Leve",IF(AF79&lt;=49.99%,"En riesgo en cumplimiento"))))</f>
        <v>De acuerdo con lo programado</v>
      </c>
      <c r="AH79" s="1139" t="s">
        <v>1927</v>
      </c>
      <c r="AI79" s="625">
        <f t="shared" si="21"/>
        <v>15</v>
      </c>
      <c r="AJ79" s="554">
        <f t="shared" si="22"/>
        <v>1</v>
      </c>
      <c r="AK79" s="764" t="str">
        <f t="shared" ref="AK79:AK142" si="53">IF(AJ79="No hay ejecución","NA",IF(AJ79&gt;=90%,"De acuerdo con lo programado",IF(AJ79&gt;=50%,"Atraso Leve",IF(AJ79&lt;=49.99%,"En riesgo en cumplimiento"))))</f>
        <v>De acuerdo con lo programado</v>
      </c>
      <c r="AL79" s="1139" t="s">
        <v>1927</v>
      </c>
      <c r="AM79" s="637"/>
      <c r="AN79" s="637"/>
      <c r="AO79" s="637"/>
      <c r="AP79" s="637"/>
      <c r="AQ79" s="637"/>
      <c r="AR79" s="637"/>
      <c r="AS79" s="637"/>
      <c r="AT79" s="637"/>
      <c r="AU79" s="637"/>
      <c r="AV79" s="637"/>
      <c r="AW79" s="637"/>
      <c r="AX79" s="637"/>
      <c r="AY79" s="637"/>
      <c r="AZ79" s="637"/>
      <c r="BA79" s="637"/>
      <c r="BB79" s="637"/>
      <c r="BC79" s="637"/>
      <c r="BD79" s="637"/>
      <c r="BE79" s="637"/>
      <c r="BF79" s="637"/>
      <c r="BG79" s="637"/>
      <c r="BH79" s="637"/>
      <c r="BI79" s="637"/>
      <c r="BJ79" s="637"/>
      <c r="BK79" s="637"/>
      <c r="BL79" s="637"/>
      <c r="BM79" s="637"/>
      <c r="BN79" s="637"/>
      <c r="BO79" s="637"/>
      <c r="BP79" s="637"/>
      <c r="BQ79" s="637"/>
      <c r="BR79" s="637"/>
      <c r="BS79" s="637"/>
      <c r="BT79" s="637"/>
      <c r="BU79" s="637"/>
      <c r="BV79" s="637"/>
      <c r="BW79" s="637"/>
      <c r="BX79" s="637"/>
      <c r="BY79" s="637"/>
      <c r="BZ79" s="637"/>
      <c r="CA79" s="637"/>
      <c r="CB79" s="637"/>
      <c r="CC79" s="637"/>
      <c r="CD79" s="637"/>
      <c r="CE79" s="637"/>
      <c r="CF79" s="637"/>
      <c r="CG79" s="637"/>
    </row>
    <row r="80" spans="1:85" s="610" customFormat="1" ht="67.5" customHeight="1" thickTop="1" thickBot="1">
      <c r="A80" s="1024">
        <f t="shared" si="14"/>
        <v>66</v>
      </c>
      <c r="B80" s="1053">
        <v>12</v>
      </c>
      <c r="C80" s="1053">
        <v>0</v>
      </c>
      <c r="D80" s="1053">
        <v>0</v>
      </c>
      <c r="E80" s="1053" t="s">
        <v>239</v>
      </c>
      <c r="F80" s="663" t="s">
        <v>2494</v>
      </c>
      <c r="G80" s="1056" t="s">
        <v>2519</v>
      </c>
      <c r="H80" s="766" t="s">
        <v>207</v>
      </c>
      <c r="I80" s="1034">
        <v>21</v>
      </c>
      <c r="J80" s="1034">
        <v>14</v>
      </c>
      <c r="K80" s="630">
        <f t="shared" si="48"/>
        <v>35</v>
      </c>
      <c r="L80" s="1034">
        <v>21</v>
      </c>
      <c r="M80" s="1034">
        <v>26</v>
      </c>
      <c r="N80" s="1030">
        <f t="shared" ref="N80:N128" si="54">SUM(L80:M80)</f>
        <v>47</v>
      </c>
      <c r="O80" s="630">
        <f t="shared" ref="O80:O128" si="55">K80+N80</f>
        <v>82</v>
      </c>
      <c r="P80" s="664"/>
      <c r="Q80" s="1034" t="s">
        <v>2873</v>
      </c>
      <c r="R80" s="1046" t="s">
        <v>2916</v>
      </c>
      <c r="S80" s="636">
        <v>21</v>
      </c>
      <c r="T80" s="551">
        <f t="shared" si="20"/>
        <v>1</v>
      </c>
      <c r="U80" s="764" t="str">
        <f t="shared" si="49"/>
        <v>De acuerdo con lo programado</v>
      </c>
      <c r="V80" s="1033"/>
      <c r="W80" s="553">
        <v>8</v>
      </c>
      <c r="X80" s="551">
        <f t="shared" si="15"/>
        <v>0.5714285714285714</v>
      </c>
      <c r="Y80" s="764" t="str">
        <f t="shared" si="50"/>
        <v>Atraso Leve</v>
      </c>
      <c r="Z80" s="764"/>
      <c r="AA80" s="872">
        <v>31</v>
      </c>
      <c r="AB80" s="551">
        <f t="shared" si="16"/>
        <v>1.4761904761904763</v>
      </c>
      <c r="AC80" s="764" t="str">
        <f t="shared" si="51"/>
        <v>De acuerdo con lo programado</v>
      </c>
      <c r="AD80" s="771" t="s">
        <v>1927</v>
      </c>
      <c r="AE80" s="1017">
        <v>14</v>
      </c>
      <c r="AF80" s="551">
        <f t="shared" si="17"/>
        <v>0.53846153846153844</v>
      </c>
      <c r="AG80" s="764" t="str">
        <f t="shared" si="52"/>
        <v>Atraso Leve</v>
      </c>
      <c r="AH80" s="1139" t="s">
        <v>1927</v>
      </c>
      <c r="AI80" s="625">
        <f t="shared" si="21"/>
        <v>74</v>
      </c>
      <c r="AJ80" s="554">
        <f t="shared" si="22"/>
        <v>0.90243902439024393</v>
      </c>
      <c r="AK80" s="764" t="str">
        <f t="shared" si="53"/>
        <v>De acuerdo con lo programado</v>
      </c>
      <c r="AL80" s="1139" t="s">
        <v>1927</v>
      </c>
      <c r="AM80" s="637"/>
      <c r="AN80" s="637"/>
      <c r="AO80" s="637"/>
      <c r="AP80" s="637"/>
      <c r="AQ80" s="637"/>
      <c r="AR80" s="637"/>
      <c r="AS80" s="637"/>
      <c r="AT80" s="637"/>
      <c r="AU80" s="637"/>
      <c r="AV80" s="637"/>
      <c r="AW80" s="637"/>
      <c r="AX80" s="637"/>
      <c r="AY80" s="637"/>
      <c r="AZ80" s="637"/>
      <c r="BA80" s="637"/>
      <c r="BB80" s="637"/>
      <c r="BC80" s="637"/>
      <c r="BD80" s="637"/>
      <c r="BE80" s="637"/>
      <c r="BF80" s="637"/>
      <c r="BG80" s="637"/>
      <c r="BH80" s="637"/>
      <c r="BI80" s="637"/>
      <c r="BJ80" s="637"/>
      <c r="BK80" s="637"/>
      <c r="BL80" s="637"/>
      <c r="BM80" s="637"/>
      <c r="BN80" s="637"/>
      <c r="BO80" s="637"/>
      <c r="BP80" s="637"/>
      <c r="BQ80" s="637"/>
      <c r="BR80" s="637"/>
      <c r="BS80" s="637"/>
      <c r="BT80" s="637"/>
      <c r="BU80" s="637"/>
      <c r="BV80" s="637"/>
      <c r="BW80" s="637"/>
      <c r="BX80" s="637"/>
      <c r="BY80" s="637"/>
      <c r="BZ80" s="637"/>
      <c r="CA80" s="637"/>
      <c r="CB80" s="637"/>
      <c r="CC80" s="637"/>
      <c r="CD80" s="637"/>
      <c r="CE80" s="637"/>
      <c r="CF80" s="637"/>
      <c r="CG80" s="637"/>
    </row>
    <row r="81" spans="1:85" s="610" customFormat="1" ht="173.4" customHeight="1" thickTop="1" thickBot="1">
      <c r="A81" s="1024">
        <f t="shared" ref="A81:A144" si="56">A80+1</f>
        <v>67</v>
      </c>
      <c r="B81" s="1053">
        <v>12</v>
      </c>
      <c r="C81" s="1053">
        <v>0</v>
      </c>
      <c r="D81" s="1053">
        <v>0</v>
      </c>
      <c r="E81" s="1053" t="s">
        <v>239</v>
      </c>
      <c r="F81" s="663" t="s">
        <v>2494</v>
      </c>
      <c r="G81" s="766" t="s">
        <v>146</v>
      </c>
      <c r="H81" s="766" t="s">
        <v>207</v>
      </c>
      <c r="I81" s="1034">
        <v>6</v>
      </c>
      <c r="J81" s="1034">
        <v>6</v>
      </c>
      <c r="K81" s="630">
        <f t="shared" si="48"/>
        <v>12</v>
      </c>
      <c r="L81" s="1034">
        <v>6</v>
      </c>
      <c r="M81" s="1034">
        <v>6</v>
      </c>
      <c r="N81" s="1030">
        <f t="shared" si="54"/>
        <v>12</v>
      </c>
      <c r="O81" s="630">
        <f t="shared" si="55"/>
        <v>24</v>
      </c>
      <c r="P81" s="664"/>
      <c r="Q81" s="1034" t="s">
        <v>2873</v>
      </c>
      <c r="R81" s="1046" t="s">
        <v>2917</v>
      </c>
      <c r="S81" s="636">
        <v>4</v>
      </c>
      <c r="T81" s="551">
        <f t="shared" si="20"/>
        <v>0.66666666666666663</v>
      </c>
      <c r="U81" s="764" t="str">
        <f t="shared" si="49"/>
        <v>Atraso Leve</v>
      </c>
      <c r="V81" s="1033"/>
      <c r="W81" s="553">
        <v>0</v>
      </c>
      <c r="X81" s="551">
        <f t="shared" si="15"/>
        <v>0</v>
      </c>
      <c r="Y81" s="764" t="str">
        <f t="shared" si="50"/>
        <v>En riesgo en cumplimiento</v>
      </c>
      <c r="Z81" s="764"/>
      <c r="AA81" s="872">
        <v>1</v>
      </c>
      <c r="AB81" s="551">
        <f t="shared" si="16"/>
        <v>0.16666666666666666</v>
      </c>
      <c r="AC81" s="764" t="str">
        <f t="shared" si="51"/>
        <v>En riesgo en cumplimiento</v>
      </c>
      <c r="AD81" s="771" t="s">
        <v>1927</v>
      </c>
      <c r="AE81" s="1017">
        <v>3</v>
      </c>
      <c r="AF81" s="551">
        <f t="shared" si="17"/>
        <v>0.5</v>
      </c>
      <c r="AG81" s="764" t="str">
        <f t="shared" si="52"/>
        <v>Atraso Leve</v>
      </c>
      <c r="AH81" s="1139" t="s">
        <v>1927</v>
      </c>
      <c r="AI81" s="625">
        <f t="shared" si="21"/>
        <v>8</v>
      </c>
      <c r="AJ81" s="554">
        <f t="shared" si="22"/>
        <v>0.33333333333333331</v>
      </c>
      <c r="AK81" s="764" t="str">
        <f t="shared" si="53"/>
        <v>En riesgo en cumplimiento</v>
      </c>
      <c r="AL81" s="1142" t="s">
        <v>2885</v>
      </c>
      <c r="AM81" s="637"/>
      <c r="AN81" s="637"/>
      <c r="AO81" s="637"/>
      <c r="AP81" s="637"/>
      <c r="AQ81" s="637"/>
      <c r="AR81" s="637"/>
      <c r="AS81" s="637"/>
      <c r="AT81" s="637"/>
      <c r="AU81" s="637"/>
      <c r="AV81" s="637"/>
      <c r="AW81" s="637"/>
      <c r="AX81" s="637"/>
      <c r="AY81" s="637"/>
      <c r="AZ81" s="637"/>
      <c r="BA81" s="637"/>
      <c r="BB81" s="637"/>
      <c r="BC81" s="637"/>
      <c r="BD81" s="637"/>
      <c r="BE81" s="637"/>
      <c r="BF81" s="637"/>
      <c r="BG81" s="637"/>
      <c r="BH81" s="637"/>
      <c r="BI81" s="637"/>
      <c r="BJ81" s="637"/>
      <c r="BK81" s="637"/>
      <c r="BL81" s="637"/>
      <c r="BM81" s="637"/>
      <c r="BN81" s="637"/>
      <c r="BO81" s="637"/>
      <c r="BP81" s="637"/>
      <c r="BQ81" s="637"/>
      <c r="BR81" s="637"/>
      <c r="BS81" s="637"/>
      <c r="BT81" s="637"/>
      <c r="BU81" s="637"/>
      <c r="BV81" s="637"/>
      <c r="BW81" s="637"/>
      <c r="BX81" s="637"/>
      <c r="BY81" s="637"/>
      <c r="BZ81" s="637"/>
      <c r="CA81" s="637"/>
      <c r="CB81" s="637"/>
      <c r="CC81" s="637"/>
      <c r="CD81" s="637"/>
      <c r="CE81" s="637"/>
      <c r="CF81" s="637"/>
      <c r="CG81" s="637"/>
    </row>
    <row r="82" spans="1:85" s="610" customFormat="1" ht="173.4" customHeight="1" thickTop="1" thickBot="1">
      <c r="A82" s="1024">
        <f t="shared" si="56"/>
        <v>68</v>
      </c>
      <c r="B82" s="1053">
        <v>12</v>
      </c>
      <c r="C82" s="1053">
        <v>0</v>
      </c>
      <c r="D82" s="1053">
        <v>0</v>
      </c>
      <c r="E82" s="1053" t="s">
        <v>239</v>
      </c>
      <c r="F82" s="663" t="s">
        <v>2215</v>
      </c>
      <c r="G82" s="1056" t="s">
        <v>2519</v>
      </c>
      <c r="H82" s="766" t="s">
        <v>207</v>
      </c>
      <c r="I82" s="552">
        <v>0</v>
      </c>
      <c r="J82" s="552">
        <v>0</v>
      </c>
      <c r="K82" s="630">
        <f t="shared" si="48"/>
        <v>0</v>
      </c>
      <c r="L82" s="1034">
        <v>1</v>
      </c>
      <c r="M82" s="552">
        <v>0</v>
      </c>
      <c r="N82" s="1030">
        <f t="shared" si="54"/>
        <v>1</v>
      </c>
      <c r="O82" s="630">
        <f t="shared" si="55"/>
        <v>1</v>
      </c>
      <c r="P82" s="664"/>
      <c r="Q82" s="1034" t="s">
        <v>2873</v>
      </c>
      <c r="R82" s="1046" t="s">
        <v>2918</v>
      </c>
      <c r="S82" s="636">
        <v>0</v>
      </c>
      <c r="T82" s="551" t="str">
        <f t="shared" si="20"/>
        <v>No hay Programación</v>
      </c>
      <c r="U82" s="764" t="str">
        <f t="shared" si="49"/>
        <v>De acuerdo con lo programado</v>
      </c>
      <c r="V82" s="1033"/>
      <c r="W82" s="553">
        <v>0</v>
      </c>
      <c r="X82" s="551" t="str">
        <f t="shared" ref="X82:X140" si="57">IF(W82="","No hay ejecución",IF(AND(J82=0),"No hay Programación", W82/J82))</f>
        <v>No hay Programación</v>
      </c>
      <c r="Y82" s="764" t="str">
        <f t="shared" si="50"/>
        <v>De acuerdo con lo programado</v>
      </c>
      <c r="Z82" s="764"/>
      <c r="AA82" s="872">
        <v>0</v>
      </c>
      <c r="AB82" s="551">
        <f t="shared" ref="AB82:AB140" si="58">IF(AA82="","No hay ejecución",IF(AND(L82=0),"No hay Programación", AA82/L82))</f>
        <v>0</v>
      </c>
      <c r="AC82" s="764" t="str">
        <f t="shared" si="51"/>
        <v>En riesgo en cumplimiento</v>
      </c>
      <c r="AD82" s="771" t="s">
        <v>1927</v>
      </c>
      <c r="AE82" s="1017">
        <v>0</v>
      </c>
      <c r="AF82" s="551" t="str">
        <f t="shared" ref="AF82:AF140" si="59">IF(AE82="","No hay ejecución",IF(AND(M82=0),"No hay Programación", AE82/M82))</f>
        <v>No hay Programación</v>
      </c>
      <c r="AG82" s="764" t="str">
        <f t="shared" si="52"/>
        <v>De acuerdo con lo programado</v>
      </c>
      <c r="AH82" s="1139" t="s">
        <v>1927</v>
      </c>
      <c r="AI82" s="625">
        <f t="shared" si="21"/>
        <v>0</v>
      </c>
      <c r="AJ82" s="554">
        <f t="shared" si="22"/>
        <v>0</v>
      </c>
      <c r="AK82" s="764" t="str">
        <f t="shared" si="53"/>
        <v>En riesgo en cumplimiento</v>
      </c>
      <c r="AL82" s="1142" t="s">
        <v>2885</v>
      </c>
      <c r="AM82" s="637"/>
      <c r="AN82" s="637"/>
      <c r="AO82" s="637"/>
      <c r="AP82" s="637"/>
      <c r="AQ82" s="637"/>
      <c r="AR82" s="637"/>
      <c r="AS82" s="637"/>
      <c r="AT82" s="637"/>
      <c r="AU82" s="637"/>
      <c r="AV82" s="637"/>
      <c r="AW82" s="637"/>
      <c r="AX82" s="637"/>
      <c r="AY82" s="637"/>
      <c r="AZ82" s="637"/>
      <c r="BA82" s="637"/>
      <c r="BB82" s="637"/>
      <c r="BC82" s="637"/>
      <c r="BD82" s="637"/>
      <c r="BE82" s="637"/>
      <c r="BF82" s="637"/>
      <c r="BG82" s="637"/>
      <c r="BH82" s="637"/>
      <c r="BI82" s="637"/>
      <c r="BJ82" s="637"/>
      <c r="BK82" s="637"/>
      <c r="BL82" s="637"/>
      <c r="BM82" s="637"/>
      <c r="BN82" s="637"/>
      <c r="BO82" s="637"/>
      <c r="BP82" s="637"/>
      <c r="BQ82" s="637"/>
      <c r="BR82" s="637"/>
      <c r="BS82" s="637"/>
      <c r="BT82" s="637"/>
      <c r="BU82" s="637"/>
      <c r="BV82" s="637"/>
      <c r="BW82" s="637"/>
      <c r="BX82" s="637"/>
      <c r="BY82" s="637"/>
      <c r="BZ82" s="637"/>
      <c r="CA82" s="637"/>
      <c r="CB82" s="637"/>
      <c r="CC82" s="637"/>
      <c r="CD82" s="637"/>
      <c r="CE82" s="637"/>
      <c r="CF82" s="637"/>
      <c r="CG82" s="637"/>
    </row>
    <row r="83" spans="1:85" s="610" customFormat="1" ht="67.5" customHeight="1" thickTop="1" thickBot="1">
      <c r="A83" s="1024">
        <f t="shared" si="56"/>
        <v>69</v>
      </c>
      <c r="B83" s="1053">
        <v>12</v>
      </c>
      <c r="C83" s="1053">
        <v>0</v>
      </c>
      <c r="D83" s="1053">
        <v>0</v>
      </c>
      <c r="E83" s="1053" t="s">
        <v>239</v>
      </c>
      <c r="F83" s="663" t="s">
        <v>2215</v>
      </c>
      <c r="G83" s="766" t="s">
        <v>164</v>
      </c>
      <c r="H83" s="766" t="s">
        <v>199</v>
      </c>
      <c r="I83" s="552">
        <v>0</v>
      </c>
      <c r="J83" s="552">
        <v>0</v>
      </c>
      <c r="K83" s="630">
        <f t="shared" si="48"/>
        <v>0</v>
      </c>
      <c r="L83" s="552">
        <v>1</v>
      </c>
      <c r="M83" s="1034">
        <v>28</v>
      </c>
      <c r="N83" s="1030">
        <f t="shared" si="54"/>
        <v>29</v>
      </c>
      <c r="O83" s="630">
        <f t="shared" si="55"/>
        <v>29</v>
      </c>
      <c r="P83" s="664"/>
      <c r="Q83" s="1034" t="s">
        <v>2873</v>
      </c>
      <c r="R83" s="1046" t="s">
        <v>2919</v>
      </c>
      <c r="S83" s="636">
        <v>1</v>
      </c>
      <c r="T83" s="551" t="str">
        <f t="shared" si="20"/>
        <v>No hay Programación</v>
      </c>
      <c r="U83" s="764" t="str">
        <f t="shared" si="49"/>
        <v>De acuerdo con lo programado</v>
      </c>
      <c r="V83" s="1033"/>
      <c r="W83" s="553">
        <v>0</v>
      </c>
      <c r="X83" s="551" t="str">
        <f t="shared" si="57"/>
        <v>No hay Programación</v>
      </c>
      <c r="Y83" s="764" t="str">
        <f t="shared" si="50"/>
        <v>De acuerdo con lo programado</v>
      </c>
      <c r="Z83" s="764"/>
      <c r="AA83" s="872">
        <v>0</v>
      </c>
      <c r="AB83" s="551">
        <f t="shared" si="58"/>
        <v>0</v>
      </c>
      <c r="AC83" s="764" t="str">
        <f t="shared" si="51"/>
        <v>En riesgo en cumplimiento</v>
      </c>
      <c r="AD83" s="771" t="s">
        <v>1927</v>
      </c>
      <c r="AE83" s="1017">
        <v>28</v>
      </c>
      <c r="AF83" s="551">
        <f t="shared" si="59"/>
        <v>1</v>
      </c>
      <c r="AG83" s="764" t="str">
        <f t="shared" si="52"/>
        <v>De acuerdo con lo programado</v>
      </c>
      <c r="AH83" s="1139" t="s">
        <v>1927</v>
      </c>
      <c r="AI83" s="625">
        <f t="shared" si="21"/>
        <v>29</v>
      </c>
      <c r="AJ83" s="554">
        <f t="shared" si="22"/>
        <v>1</v>
      </c>
      <c r="AK83" s="764" t="str">
        <f t="shared" si="53"/>
        <v>De acuerdo con lo programado</v>
      </c>
      <c r="AL83" s="1139" t="s">
        <v>1927</v>
      </c>
      <c r="AM83" s="637"/>
      <c r="AN83" s="637"/>
      <c r="AO83" s="637"/>
      <c r="AP83" s="637"/>
      <c r="AQ83" s="637"/>
      <c r="AR83" s="637"/>
      <c r="AS83" s="637"/>
      <c r="AT83" s="637"/>
      <c r="AU83" s="637"/>
      <c r="AV83" s="637"/>
      <c r="AW83" s="637"/>
      <c r="AX83" s="637"/>
      <c r="AY83" s="637"/>
      <c r="AZ83" s="637"/>
      <c r="BA83" s="637"/>
      <c r="BB83" s="637"/>
      <c r="BC83" s="637"/>
      <c r="BD83" s="637"/>
      <c r="BE83" s="637"/>
      <c r="BF83" s="637"/>
      <c r="BG83" s="637"/>
      <c r="BH83" s="637"/>
      <c r="BI83" s="637"/>
      <c r="BJ83" s="637"/>
      <c r="BK83" s="637"/>
      <c r="BL83" s="637"/>
      <c r="BM83" s="637"/>
      <c r="BN83" s="637"/>
      <c r="BO83" s="637"/>
      <c r="BP83" s="637"/>
      <c r="BQ83" s="637"/>
      <c r="BR83" s="637"/>
      <c r="BS83" s="637"/>
      <c r="BT83" s="637"/>
      <c r="BU83" s="637"/>
      <c r="BV83" s="637"/>
      <c r="BW83" s="637"/>
      <c r="BX83" s="637"/>
      <c r="BY83" s="637"/>
      <c r="BZ83" s="637"/>
      <c r="CA83" s="637"/>
      <c r="CB83" s="637"/>
      <c r="CC83" s="637"/>
      <c r="CD83" s="637"/>
      <c r="CE83" s="637"/>
      <c r="CF83" s="637"/>
      <c r="CG83" s="637"/>
    </row>
    <row r="84" spans="1:85" s="610" customFormat="1" ht="67.5" customHeight="1" thickTop="1" thickBot="1">
      <c r="A84" s="1024">
        <f t="shared" si="56"/>
        <v>70</v>
      </c>
      <c r="B84" s="1053">
        <v>12</v>
      </c>
      <c r="C84" s="1053">
        <v>0</v>
      </c>
      <c r="D84" s="1053">
        <v>0</v>
      </c>
      <c r="E84" s="1053" t="s">
        <v>239</v>
      </c>
      <c r="F84" s="663" t="s">
        <v>2215</v>
      </c>
      <c r="G84" s="766" t="s">
        <v>142</v>
      </c>
      <c r="H84" s="766" t="s">
        <v>199</v>
      </c>
      <c r="I84" s="552">
        <v>0</v>
      </c>
      <c r="J84" s="552">
        <v>0</v>
      </c>
      <c r="K84" s="630">
        <f t="shared" si="48"/>
        <v>0</v>
      </c>
      <c r="L84" s="552">
        <v>0</v>
      </c>
      <c r="M84" s="1034">
        <v>10</v>
      </c>
      <c r="N84" s="1030">
        <f t="shared" si="54"/>
        <v>10</v>
      </c>
      <c r="O84" s="630">
        <f t="shared" si="55"/>
        <v>10</v>
      </c>
      <c r="P84" s="664"/>
      <c r="Q84" s="1034" t="s">
        <v>2873</v>
      </c>
      <c r="R84" s="1046" t="s">
        <v>2920</v>
      </c>
      <c r="S84" s="553">
        <v>0</v>
      </c>
      <c r="T84" s="551" t="str">
        <f t="shared" si="20"/>
        <v>No hay Programación</v>
      </c>
      <c r="U84" s="764" t="str">
        <f t="shared" si="49"/>
        <v>De acuerdo con lo programado</v>
      </c>
      <c r="V84" s="1033"/>
      <c r="W84" s="553">
        <v>0</v>
      </c>
      <c r="X84" s="551" t="str">
        <f t="shared" si="57"/>
        <v>No hay Programación</v>
      </c>
      <c r="Y84" s="764" t="str">
        <f t="shared" si="50"/>
        <v>De acuerdo con lo programado</v>
      </c>
      <c r="Z84" s="764"/>
      <c r="AA84" s="872">
        <v>0</v>
      </c>
      <c r="AB84" s="551" t="str">
        <f t="shared" si="58"/>
        <v>No hay Programación</v>
      </c>
      <c r="AC84" s="764" t="str">
        <f t="shared" si="51"/>
        <v>De acuerdo con lo programado</v>
      </c>
      <c r="AD84" s="771" t="s">
        <v>1927</v>
      </c>
      <c r="AE84" s="1017">
        <v>10</v>
      </c>
      <c r="AF84" s="551">
        <f t="shared" si="59"/>
        <v>1</v>
      </c>
      <c r="AG84" s="764" t="str">
        <f t="shared" si="52"/>
        <v>De acuerdo con lo programado</v>
      </c>
      <c r="AH84" s="1139" t="s">
        <v>1927</v>
      </c>
      <c r="AI84" s="625">
        <f t="shared" si="21"/>
        <v>10</v>
      </c>
      <c r="AJ84" s="554">
        <f t="shared" si="22"/>
        <v>1</v>
      </c>
      <c r="AK84" s="764" t="str">
        <f t="shared" si="53"/>
        <v>De acuerdo con lo programado</v>
      </c>
      <c r="AL84" s="1139" t="s">
        <v>1927</v>
      </c>
      <c r="AM84" s="637"/>
      <c r="AN84" s="637"/>
      <c r="AO84" s="637"/>
      <c r="AP84" s="637"/>
      <c r="AQ84" s="637"/>
      <c r="AR84" s="637"/>
      <c r="AS84" s="637"/>
      <c r="AT84" s="637"/>
      <c r="AU84" s="637"/>
      <c r="AV84" s="637"/>
      <c r="AW84" s="637"/>
      <c r="AX84" s="637"/>
      <c r="AY84" s="637"/>
      <c r="AZ84" s="637"/>
      <c r="BA84" s="637"/>
      <c r="BB84" s="637"/>
      <c r="BC84" s="637"/>
      <c r="BD84" s="637"/>
      <c r="BE84" s="637"/>
      <c r="BF84" s="637"/>
      <c r="BG84" s="637"/>
      <c r="BH84" s="637"/>
      <c r="BI84" s="637"/>
      <c r="BJ84" s="637"/>
      <c r="BK84" s="637"/>
      <c r="BL84" s="637"/>
      <c r="BM84" s="637"/>
      <c r="BN84" s="637"/>
      <c r="BO84" s="637"/>
      <c r="BP84" s="637"/>
      <c r="BQ84" s="637"/>
      <c r="BR84" s="637"/>
      <c r="BS84" s="637"/>
      <c r="BT84" s="637"/>
      <c r="BU84" s="637"/>
      <c r="BV84" s="637"/>
      <c r="BW84" s="637"/>
      <c r="BX84" s="637"/>
      <c r="BY84" s="637"/>
      <c r="BZ84" s="637"/>
      <c r="CA84" s="637"/>
      <c r="CB84" s="637"/>
      <c r="CC84" s="637"/>
      <c r="CD84" s="637"/>
      <c r="CE84" s="637"/>
      <c r="CF84" s="637"/>
      <c r="CG84" s="637"/>
    </row>
    <row r="85" spans="1:85" s="634" customFormat="1" ht="67.5" customHeight="1" thickTop="1" thickBot="1">
      <c r="A85" s="1024">
        <f t="shared" si="56"/>
        <v>71</v>
      </c>
      <c r="B85" s="1024">
        <v>12</v>
      </c>
      <c r="C85" s="1024">
        <v>0</v>
      </c>
      <c r="D85" s="1024">
        <v>0</v>
      </c>
      <c r="E85" s="1024" t="s">
        <v>241</v>
      </c>
      <c r="F85" s="767" t="s">
        <v>2921</v>
      </c>
      <c r="G85" s="767" t="s">
        <v>178</v>
      </c>
      <c r="H85" s="767" t="s">
        <v>202</v>
      </c>
      <c r="I85" s="629">
        <v>0</v>
      </c>
      <c r="J85" s="629">
        <v>0</v>
      </c>
      <c r="K85" s="630">
        <f t="shared" si="48"/>
        <v>0</v>
      </c>
      <c r="L85" s="629">
        <v>0</v>
      </c>
      <c r="M85" s="772">
        <v>16</v>
      </c>
      <c r="N85" s="1025">
        <f t="shared" si="54"/>
        <v>16</v>
      </c>
      <c r="O85" s="630">
        <f t="shared" si="55"/>
        <v>16</v>
      </c>
      <c r="P85" s="664"/>
      <c r="Q85" s="772"/>
      <c r="R85" s="1057"/>
      <c r="S85" s="553">
        <v>0</v>
      </c>
      <c r="T85" s="554" t="str">
        <f t="shared" ref="T85" si="60">IF(S85="","No hay ejecución",IF(AND(I85=0),"No hay Programación", S85/I85))</f>
        <v>No hay Programación</v>
      </c>
      <c r="U85" s="764" t="str">
        <f t="shared" si="49"/>
        <v>De acuerdo con lo programado</v>
      </c>
      <c r="V85" s="1028"/>
      <c r="W85" s="553">
        <v>0</v>
      </c>
      <c r="X85" s="554" t="str">
        <f t="shared" si="57"/>
        <v>No hay Programación</v>
      </c>
      <c r="Y85" s="764" t="str">
        <f t="shared" si="50"/>
        <v>De acuerdo con lo programado</v>
      </c>
      <c r="Z85" s="764"/>
      <c r="AA85" s="872">
        <v>0</v>
      </c>
      <c r="AB85" s="554" t="str">
        <f t="shared" si="58"/>
        <v>No hay Programación</v>
      </c>
      <c r="AC85" s="764" t="str">
        <f t="shared" si="51"/>
        <v>De acuerdo con lo programado</v>
      </c>
      <c r="AD85" s="771" t="s">
        <v>1927</v>
      </c>
      <c r="AE85" s="1017">
        <v>73</v>
      </c>
      <c r="AF85" s="554">
        <f t="shared" si="59"/>
        <v>4.5625</v>
      </c>
      <c r="AG85" s="764" t="str">
        <f t="shared" si="52"/>
        <v>De acuerdo con lo programado</v>
      </c>
      <c r="AH85" s="1139" t="s">
        <v>2880</v>
      </c>
      <c r="AI85" s="632">
        <f t="shared" ref="AI85" si="61">AE85+AA85+W85+S85</f>
        <v>73</v>
      </c>
      <c r="AJ85" s="554">
        <f t="shared" ref="AJ85" si="62">IF(AI85="","No hay ejecución",IF(AND(O85=0),"No hay Programación", AI85/O85))</f>
        <v>4.5625</v>
      </c>
      <c r="AK85" s="764" t="str">
        <f t="shared" si="53"/>
        <v>De acuerdo con lo programado</v>
      </c>
      <c r="AL85" s="1139" t="s">
        <v>2922</v>
      </c>
      <c r="AM85" s="633"/>
      <c r="AN85" s="633"/>
      <c r="AO85" s="633"/>
      <c r="AP85" s="633"/>
      <c r="AQ85" s="633"/>
      <c r="AR85" s="633"/>
      <c r="AS85" s="633"/>
      <c r="AT85" s="633"/>
      <c r="AU85" s="633"/>
      <c r="AV85" s="633"/>
      <c r="AW85" s="633"/>
      <c r="AX85" s="633"/>
      <c r="AY85" s="633"/>
      <c r="AZ85" s="633"/>
      <c r="BA85" s="633"/>
      <c r="BB85" s="633"/>
      <c r="BC85" s="633"/>
      <c r="BD85" s="633"/>
      <c r="BE85" s="633"/>
      <c r="BF85" s="633"/>
      <c r="BG85" s="633"/>
      <c r="BH85" s="633"/>
      <c r="BI85" s="633"/>
      <c r="BJ85" s="633"/>
      <c r="BK85" s="633"/>
      <c r="BL85" s="633"/>
      <c r="BM85" s="633"/>
      <c r="BN85" s="633"/>
      <c r="BO85" s="633"/>
      <c r="BP85" s="633"/>
      <c r="BQ85" s="633"/>
      <c r="BR85" s="633"/>
      <c r="BS85" s="633"/>
      <c r="BT85" s="633"/>
      <c r="BU85" s="633"/>
      <c r="BV85" s="633"/>
      <c r="BW85" s="633"/>
      <c r="BX85" s="633"/>
      <c r="BY85" s="633"/>
      <c r="BZ85" s="633"/>
      <c r="CA85" s="633"/>
      <c r="CB85" s="633"/>
      <c r="CC85" s="633"/>
      <c r="CD85" s="633"/>
      <c r="CE85" s="633"/>
      <c r="CF85" s="633"/>
      <c r="CG85" s="633"/>
    </row>
    <row r="86" spans="1:85" s="610" customFormat="1" ht="67.5" customHeight="1" thickTop="1" thickBot="1">
      <c r="A86" s="1024">
        <f t="shared" si="56"/>
        <v>72</v>
      </c>
      <c r="B86" s="1053">
        <v>12</v>
      </c>
      <c r="C86" s="1053">
        <v>0</v>
      </c>
      <c r="D86" s="1053">
        <v>0</v>
      </c>
      <c r="E86" s="1053" t="s">
        <v>241</v>
      </c>
      <c r="F86" s="663" t="s">
        <v>2923</v>
      </c>
      <c r="G86" s="766" t="s">
        <v>178</v>
      </c>
      <c r="H86" s="766" t="s">
        <v>202</v>
      </c>
      <c r="I86" s="552">
        <v>16</v>
      </c>
      <c r="J86" s="629">
        <v>0</v>
      </c>
      <c r="K86" s="630">
        <f t="shared" si="48"/>
        <v>16</v>
      </c>
      <c r="L86" s="552">
        <v>0</v>
      </c>
      <c r="M86" s="552">
        <v>0</v>
      </c>
      <c r="N86" s="1030">
        <f t="shared" si="54"/>
        <v>0</v>
      </c>
      <c r="O86" s="630">
        <f t="shared" si="55"/>
        <v>16</v>
      </c>
      <c r="P86" s="664"/>
      <c r="Q86" s="764" t="s">
        <v>2873</v>
      </c>
      <c r="R86" s="1051" t="s">
        <v>2876</v>
      </c>
      <c r="S86" s="636">
        <v>16</v>
      </c>
      <c r="T86" s="551">
        <f t="shared" si="20"/>
        <v>1</v>
      </c>
      <c r="U86" s="764" t="str">
        <f t="shared" si="49"/>
        <v>De acuerdo con lo programado</v>
      </c>
      <c r="V86" s="1033"/>
      <c r="W86" s="553">
        <v>0</v>
      </c>
      <c r="X86" s="551" t="str">
        <f t="shared" si="57"/>
        <v>No hay Programación</v>
      </c>
      <c r="Y86" s="764" t="str">
        <f t="shared" si="50"/>
        <v>De acuerdo con lo programado</v>
      </c>
      <c r="Z86" s="764"/>
      <c r="AA86" s="872">
        <v>0</v>
      </c>
      <c r="AB86" s="551" t="str">
        <f t="shared" si="58"/>
        <v>No hay Programación</v>
      </c>
      <c r="AC86" s="764" t="str">
        <f t="shared" si="51"/>
        <v>De acuerdo con lo programado</v>
      </c>
      <c r="AD86" s="771" t="s">
        <v>1927</v>
      </c>
      <c r="AE86" s="1017">
        <v>0</v>
      </c>
      <c r="AF86" s="551" t="str">
        <f t="shared" si="59"/>
        <v>No hay Programación</v>
      </c>
      <c r="AG86" s="764" t="str">
        <f t="shared" si="52"/>
        <v>De acuerdo con lo programado</v>
      </c>
      <c r="AH86" s="1139" t="s">
        <v>1927</v>
      </c>
      <c r="AI86" s="625">
        <f t="shared" si="21"/>
        <v>16</v>
      </c>
      <c r="AJ86" s="554">
        <f t="shared" si="22"/>
        <v>1</v>
      </c>
      <c r="AK86" s="764" t="str">
        <f t="shared" si="53"/>
        <v>De acuerdo con lo programado</v>
      </c>
      <c r="AL86" s="1139" t="s">
        <v>1927</v>
      </c>
      <c r="AM86" s="637"/>
      <c r="AN86" s="637"/>
      <c r="AO86" s="637"/>
      <c r="AP86" s="637"/>
      <c r="AQ86" s="637"/>
      <c r="AR86" s="637"/>
      <c r="AS86" s="637"/>
      <c r="AT86" s="637"/>
      <c r="AU86" s="637"/>
      <c r="AV86" s="637"/>
      <c r="AW86" s="637"/>
      <c r="AX86" s="637"/>
      <c r="AY86" s="637"/>
      <c r="AZ86" s="637"/>
      <c r="BA86" s="637"/>
      <c r="BB86" s="637"/>
      <c r="BC86" s="637"/>
      <c r="BD86" s="637"/>
      <c r="BE86" s="637"/>
      <c r="BF86" s="637"/>
      <c r="BG86" s="637"/>
      <c r="BH86" s="637"/>
      <c r="BI86" s="637"/>
      <c r="BJ86" s="637"/>
      <c r="BK86" s="637"/>
      <c r="BL86" s="637"/>
      <c r="BM86" s="637"/>
      <c r="BN86" s="637"/>
      <c r="BO86" s="637"/>
      <c r="BP86" s="637"/>
      <c r="BQ86" s="637"/>
      <c r="BR86" s="637"/>
      <c r="BS86" s="637"/>
      <c r="BT86" s="637"/>
      <c r="BU86" s="637"/>
      <c r="BV86" s="637"/>
      <c r="BW86" s="637"/>
      <c r="BX86" s="637"/>
      <c r="BY86" s="637"/>
      <c r="BZ86" s="637"/>
      <c r="CA86" s="637"/>
      <c r="CB86" s="637"/>
      <c r="CC86" s="637"/>
      <c r="CD86" s="637"/>
      <c r="CE86" s="637"/>
      <c r="CF86" s="637"/>
      <c r="CG86" s="637"/>
    </row>
    <row r="87" spans="1:85" s="610" customFormat="1" ht="173.4" customHeight="1" thickTop="1" thickBot="1">
      <c r="A87" s="1024">
        <f t="shared" si="56"/>
        <v>73</v>
      </c>
      <c r="B87" s="1053">
        <v>12</v>
      </c>
      <c r="C87" s="1053">
        <v>0</v>
      </c>
      <c r="D87" s="1053">
        <v>0</v>
      </c>
      <c r="E87" s="1053" t="s">
        <v>241</v>
      </c>
      <c r="F87" s="663" t="s">
        <v>2502</v>
      </c>
      <c r="G87" s="766" t="s">
        <v>146</v>
      </c>
      <c r="H87" s="766" t="s">
        <v>207</v>
      </c>
      <c r="I87" s="1034">
        <v>9</v>
      </c>
      <c r="J87" s="1034">
        <v>11</v>
      </c>
      <c r="K87" s="630">
        <f t="shared" si="48"/>
        <v>20</v>
      </c>
      <c r="L87" s="1034">
        <v>10</v>
      </c>
      <c r="M87" s="1034">
        <v>8</v>
      </c>
      <c r="N87" s="1030">
        <f t="shared" si="54"/>
        <v>18</v>
      </c>
      <c r="O87" s="630">
        <f t="shared" si="55"/>
        <v>38</v>
      </c>
      <c r="P87" s="664"/>
      <c r="Q87" s="764" t="s">
        <v>2873</v>
      </c>
      <c r="R87" s="1046" t="s">
        <v>2924</v>
      </c>
      <c r="S87" s="636">
        <v>1</v>
      </c>
      <c r="T87" s="551">
        <f t="shared" si="20"/>
        <v>0.1111111111111111</v>
      </c>
      <c r="U87" s="764" t="str">
        <f t="shared" si="49"/>
        <v>En riesgo en cumplimiento</v>
      </c>
      <c r="V87" s="1033"/>
      <c r="W87" s="553">
        <v>1</v>
      </c>
      <c r="X87" s="551">
        <f t="shared" si="57"/>
        <v>9.0909090909090912E-2</v>
      </c>
      <c r="Y87" s="764" t="str">
        <f t="shared" si="50"/>
        <v>En riesgo en cumplimiento</v>
      </c>
      <c r="Z87" s="764"/>
      <c r="AA87" s="872">
        <v>1</v>
      </c>
      <c r="AB87" s="551">
        <f t="shared" si="58"/>
        <v>0.1</v>
      </c>
      <c r="AC87" s="764" t="str">
        <f t="shared" si="51"/>
        <v>En riesgo en cumplimiento</v>
      </c>
      <c r="AD87" s="771" t="s">
        <v>1927</v>
      </c>
      <c r="AE87" s="1017">
        <v>0</v>
      </c>
      <c r="AF87" s="551">
        <f t="shared" si="59"/>
        <v>0</v>
      </c>
      <c r="AG87" s="764" t="str">
        <f t="shared" si="52"/>
        <v>En riesgo en cumplimiento</v>
      </c>
      <c r="AH87" s="1139" t="s">
        <v>1927</v>
      </c>
      <c r="AI87" s="625">
        <f t="shared" si="21"/>
        <v>3</v>
      </c>
      <c r="AJ87" s="554">
        <f t="shared" si="22"/>
        <v>7.8947368421052627E-2</v>
      </c>
      <c r="AK87" s="764" t="str">
        <f t="shared" si="53"/>
        <v>En riesgo en cumplimiento</v>
      </c>
      <c r="AL87" s="1142" t="s">
        <v>2885</v>
      </c>
      <c r="AM87" s="637"/>
      <c r="AN87" s="637"/>
      <c r="AO87" s="637"/>
      <c r="AP87" s="637"/>
      <c r="AQ87" s="637"/>
      <c r="AR87" s="637"/>
      <c r="AS87" s="637"/>
      <c r="AT87" s="637"/>
      <c r="AU87" s="637"/>
      <c r="AV87" s="637"/>
      <c r="AW87" s="637"/>
      <c r="AX87" s="637"/>
      <c r="AY87" s="637"/>
      <c r="AZ87" s="637"/>
      <c r="BA87" s="637"/>
      <c r="BB87" s="637"/>
      <c r="BC87" s="637"/>
      <c r="BD87" s="637"/>
      <c r="BE87" s="637"/>
      <c r="BF87" s="637"/>
      <c r="BG87" s="637"/>
      <c r="BH87" s="637"/>
      <c r="BI87" s="637"/>
      <c r="BJ87" s="637"/>
      <c r="BK87" s="637"/>
      <c r="BL87" s="637"/>
      <c r="BM87" s="637"/>
      <c r="BN87" s="637"/>
      <c r="BO87" s="637"/>
      <c r="BP87" s="637"/>
      <c r="BQ87" s="637"/>
      <c r="BR87" s="637"/>
      <c r="BS87" s="637"/>
      <c r="BT87" s="637"/>
      <c r="BU87" s="637"/>
      <c r="BV87" s="637"/>
      <c r="BW87" s="637"/>
      <c r="BX87" s="637"/>
      <c r="BY87" s="637"/>
      <c r="BZ87" s="637"/>
      <c r="CA87" s="637"/>
      <c r="CB87" s="637"/>
      <c r="CC87" s="637"/>
      <c r="CD87" s="637"/>
      <c r="CE87" s="637"/>
      <c r="CF87" s="637"/>
      <c r="CG87" s="637"/>
    </row>
    <row r="88" spans="1:85" s="644" customFormat="1" ht="67.5" customHeight="1" thickTop="1" thickBot="1">
      <c r="A88" s="1024">
        <f t="shared" si="56"/>
        <v>74</v>
      </c>
      <c r="B88" s="1053">
        <v>12</v>
      </c>
      <c r="C88" s="1053">
        <v>0</v>
      </c>
      <c r="D88" s="1053">
        <v>0</v>
      </c>
      <c r="E88" s="1053" t="s">
        <v>241</v>
      </c>
      <c r="F88" s="1058" t="s">
        <v>2921</v>
      </c>
      <c r="G88" s="767" t="s">
        <v>178</v>
      </c>
      <c r="H88" s="767" t="s">
        <v>202</v>
      </c>
      <c r="I88" s="629">
        <v>0</v>
      </c>
      <c r="J88" s="629">
        <v>0</v>
      </c>
      <c r="K88" s="630">
        <f t="shared" si="48"/>
        <v>0</v>
      </c>
      <c r="L88" s="629">
        <v>0</v>
      </c>
      <c r="M88" s="1059">
        <v>55</v>
      </c>
      <c r="N88" s="1030">
        <f t="shared" si="54"/>
        <v>55</v>
      </c>
      <c r="O88" s="630">
        <f t="shared" si="55"/>
        <v>55</v>
      </c>
      <c r="P88" s="664"/>
      <c r="Q88" s="1027"/>
      <c r="R88" s="1060"/>
      <c r="S88" s="553"/>
      <c r="T88" s="551" t="str">
        <f t="shared" ref="T88" si="63">IF(S88="","No hay ejecución",IF(AND(I88=0),"No hay Programación", S88/I88))</f>
        <v>No hay ejecución</v>
      </c>
      <c r="U88" s="764" t="str">
        <f t="shared" si="49"/>
        <v>NA</v>
      </c>
      <c r="V88" s="1033"/>
      <c r="W88" s="553">
        <v>0</v>
      </c>
      <c r="X88" s="551" t="str">
        <f t="shared" si="57"/>
        <v>No hay Programación</v>
      </c>
      <c r="Y88" s="764" t="str">
        <f t="shared" si="50"/>
        <v>De acuerdo con lo programado</v>
      </c>
      <c r="Z88" s="764"/>
      <c r="AA88" s="872">
        <v>54</v>
      </c>
      <c r="AB88" s="551" t="str">
        <f t="shared" si="58"/>
        <v>No hay Programación</v>
      </c>
      <c r="AC88" s="764" t="str">
        <f t="shared" si="51"/>
        <v>De acuerdo con lo programado</v>
      </c>
      <c r="AD88" s="771" t="s">
        <v>1927</v>
      </c>
      <c r="AE88" s="1017">
        <v>0</v>
      </c>
      <c r="AF88" s="551">
        <f t="shared" si="59"/>
        <v>0</v>
      </c>
      <c r="AG88" s="764" t="str">
        <f t="shared" si="52"/>
        <v>En riesgo en cumplimiento</v>
      </c>
      <c r="AH88" s="1139" t="s">
        <v>1927</v>
      </c>
      <c r="AI88" s="625">
        <f t="shared" ref="AI88" si="64">AE88+AA88+W88+S88</f>
        <v>54</v>
      </c>
      <c r="AJ88" s="554">
        <f t="shared" ref="AJ88" si="65">IF(AI88="","No hay ejecución",IF(AND(O88=0),"No hay Programación", AI88/O88))</f>
        <v>0.98181818181818181</v>
      </c>
      <c r="AK88" s="764" t="str">
        <f t="shared" si="53"/>
        <v>De acuerdo con lo programado</v>
      </c>
      <c r="AL88" s="1139" t="s">
        <v>1927</v>
      </c>
      <c r="AM88" s="633"/>
      <c r="AN88" s="633"/>
      <c r="AO88" s="633"/>
      <c r="AP88" s="633"/>
      <c r="AQ88" s="633"/>
      <c r="AR88" s="633"/>
      <c r="AS88" s="633"/>
      <c r="AT88" s="633"/>
      <c r="AU88" s="633"/>
      <c r="AV88" s="633"/>
      <c r="AW88" s="633"/>
      <c r="AX88" s="633"/>
      <c r="AY88" s="633"/>
      <c r="AZ88" s="633"/>
      <c r="BA88" s="633"/>
      <c r="BB88" s="633"/>
      <c r="BC88" s="633"/>
      <c r="BD88" s="633"/>
      <c r="BE88" s="633"/>
      <c r="BF88" s="633"/>
      <c r="BG88" s="633"/>
      <c r="BH88" s="633"/>
      <c r="BI88" s="633"/>
      <c r="BJ88" s="633"/>
      <c r="BK88" s="633"/>
      <c r="BL88" s="633"/>
      <c r="BM88" s="633"/>
      <c r="BN88" s="633"/>
      <c r="BO88" s="633"/>
      <c r="BP88" s="633"/>
      <c r="BQ88" s="633"/>
      <c r="BR88" s="633"/>
      <c r="BS88" s="633"/>
      <c r="BT88" s="633"/>
      <c r="BU88" s="633"/>
      <c r="BV88" s="633"/>
      <c r="BW88" s="633"/>
      <c r="BX88" s="633"/>
      <c r="BY88" s="633"/>
      <c r="BZ88" s="633"/>
      <c r="CA88" s="633"/>
      <c r="CB88" s="633"/>
      <c r="CC88" s="633"/>
      <c r="CD88" s="633"/>
      <c r="CE88" s="633"/>
      <c r="CF88" s="633"/>
      <c r="CG88" s="633"/>
    </row>
    <row r="89" spans="1:85" s="610" customFormat="1" ht="173.4" customHeight="1" thickTop="1" thickBot="1">
      <c r="A89" s="1024">
        <f t="shared" si="56"/>
        <v>75</v>
      </c>
      <c r="B89" s="1053">
        <v>12</v>
      </c>
      <c r="C89" s="1053">
        <v>0</v>
      </c>
      <c r="D89" s="1053">
        <v>0</v>
      </c>
      <c r="E89" s="1053" t="s">
        <v>241</v>
      </c>
      <c r="F89" s="663" t="s">
        <v>2518</v>
      </c>
      <c r="G89" s="766" t="s">
        <v>178</v>
      </c>
      <c r="H89" s="766" t="s">
        <v>202</v>
      </c>
      <c r="I89" s="552">
        <v>67</v>
      </c>
      <c r="J89" s="552">
        <v>0</v>
      </c>
      <c r="K89" s="630">
        <f t="shared" si="48"/>
        <v>67</v>
      </c>
      <c r="L89" s="552">
        <v>0</v>
      </c>
      <c r="M89" s="552">
        <v>0</v>
      </c>
      <c r="N89" s="1030">
        <f t="shared" si="54"/>
        <v>0</v>
      </c>
      <c r="O89" s="630">
        <f t="shared" si="55"/>
        <v>67</v>
      </c>
      <c r="P89" s="664"/>
      <c r="Q89" s="764" t="s">
        <v>2873</v>
      </c>
      <c r="R89" s="1049" t="s">
        <v>2925</v>
      </c>
      <c r="S89" s="636">
        <v>59</v>
      </c>
      <c r="T89" s="551">
        <f t="shared" si="20"/>
        <v>0.88059701492537312</v>
      </c>
      <c r="U89" s="764" t="str">
        <f t="shared" si="49"/>
        <v>Atraso Leve</v>
      </c>
      <c r="V89" s="1033"/>
      <c r="W89" s="553">
        <v>0</v>
      </c>
      <c r="X89" s="551" t="str">
        <f t="shared" si="57"/>
        <v>No hay Programación</v>
      </c>
      <c r="Y89" s="764" t="str">
        <f t="shared" si="50"/>
        <v>De acuerdo con lo programado</v>
      </c>
      <c r="Z89" s="764"/>
      <c r="AA89" s="872">
        <v>38</v>
      </c>
      <c r="AB89" s="551" t="str">
        <f t="shared" si="58"/>
        <v>No hay Programación</v>
      </c>
      <c r="AC89" s="764" t="str">
        <f t="shared" si="51"/>
        <v>De acuerdo con lo programado</v>
      </c>
      <c r="AD89" s="771" t="s">
        <v>2926</v>
      </c>
      <c r="AE89" s="1017">
        <v>0</v>
      </c>
      <c r="AF89" s="551" t="str">
        <f t="shared" si="59"/>
        <v>No hay Programación</v>
      </c>
      <c r="AG89" s="764" t="str">
        <f t="shared" si="52"/>
        <v>De acuerdo con lo programado</v>
      </c>
      <c r="AH89" s="1139" t="s">
        <v>1927</v>
      </c>
      <c r="AI89" s="625">
        <f t="shared" si="21"/>
        <v>97</v>
      </c>
      <c r="AJ89" s="554">
        <f t="shared" si="22"/>
        <v>1.4477611940298507</v>
      </c>
      <c r="AK89" s="764" t="str">
        <f t="shared" si="53"/>
        <v>De acuerdo con lo programado</v>
      </c>
      <c r="AL89" s="1142" t="s">
        <v>2878</v>
      </c>
      <c r="AM89" s="637"/>
      <c r="AN89" s="637"/>
      <c r="AO89" s="637"/>
      <c r="AP89" s="637"/>
      <c r="AQ89" s="637"/>
      <c r="AR89" s="637"/>
      <c r="AS89" s="637"/>
      <c r="AT89" s="637"/>
      <c r="AU89" s="637"/>
      <c r="AV89" s="637"/>
      <c r="AW89" s="637"/>
      <c r="AX89" s="637"/>
      <c r="AY89" s="637"/>
      <c r="AZ89" s="637"/>
      <c r="BA89" s="637"/>
      <c r="BB89" s="637"/>
      <c r="BC89" s="637"/>
      <c r="BD89" s="637"/>
      <c r="BE89" s="637"/>
      <c r="BF89" s="637"/>
      <c r="BG89" s="637"/>
      <c r="BH89" s="637"/>
      <c r="BI89" s="637"/>
      <c r="BJ89" s="637"/>
      <c r="BK89" s="637"/>
      <c r="BL89" s="637"/>
      <c r="BM89" s="637"/>
      <c r="BN89" s="637"/>
      <c r="BO89" s="637"/>
      <c r="BP89" s="637"/>
      <c r="BQ89" s="637"/>
      <c r="BR89" s="637"/>
      <c r="BS89" s="637"/>
      <c r="BT89" s="637"/>
      <c r="BU89" s="637"/>
      <c r="BV89" s="637"/>
      <c r="BW89" s="637"/>
      <c r="BX89" s="637"/>
      <c r="BY89" s="637"/>
      <c r="BZ89" s="637"/>
      <c r="CA89" s="637"/>
      <c r="CB89" s="637"/>
      <c r="CC89" s="637"/>
      <c r="CD89" s="637"/>
      <c r="CE89" s="637"/>
      <c r="CF89" s="637"/>
      <c r="CG89" s="637"/>
    </row>
    <row r="90" spans="1:85" s="610" customFormat="1" ht="67.5" customHeight="1" thickTop="1" thickBot="1">
      <c r="A90" s="1024">
        <f t="shared" si="56"/>
        <v>76</v>
      </c>
      <c r="B90" s="1053">
        <v>12</v>
      </c>
      <c r="C90" s="1053">
        <v>0</v>
      </c>
      <c r="D90" s="1053">
        <v>0</v>
      </c>
      <c r="E90" s="1053" t="s">
        <v>241</v>
      </c>
      <c r="F90" s="663" t="s">
        <v>2502</v>
      </c>
      <c r="G90" s="766" t="s">
        <v>143</v>
      </c>
      <c r="H90" s="766" t="s">
        <v>197</v>
      </c>
      <c r="I90" s="552">
        <v>0</v>
      </c>
      <c r="J90" s="552">
        <v>8</v>
      </c>
      <c r="K90" s="630">
        <f t="shared" si="48"/>
        <v>8</v>
      </c>
      <c r="L90" s="552">
        <v>0</v>
      </c>
      <c r="M90" s="552">
        <v>0</v>
      </c>
      <c r="N90" s="1030">
        <f t="shared" si="54"/>
        <v>0</v>
      </c>
      <c r="O90" s="630">
        <f t="shared" si="55"/>
        <v>8</v>
      </c>
      <c r="P90" s="664"/>
      <c r="Q90" s="764" t="s">
        <v>2873</v>
      </c>
      <c r="R90" s="1051" t="s">
        <v>2876</v>
      </c>
      <c r="S90" s="553">
        <v>0</v>
      </c>
      <c r="T90" s="551" t="str">
        <f t="shared" ref="T90:T126" si="66">IF(S90="","No hay ejecución",IF(AND(I90=0),"No hay Programación", S90/I90))</f>
        <v>No hay Programación</v>
      </c>
      <c r="U90" s="764" t="str">
        <f t="shared" si="49"/>
        <v>De acuerdo con lo programado</v>
      </c>
      <c r="V90" s="1033"/>
      <c r="W90" s="553">
        <v>0</v>
      </c>
      <c r="X90" s="551">
        <f t="shared" si="57"/>
        <v>0</v>
      </c>
      <c r="Y90" s="764" t="str">
        <f t="shared" si="50"/>
        <v>En riesgo en cumplimiento</v>
      </c>
      <c r="Z90" s="764"/>
      <c r="AA90" s="872">
        <v>0</v>
      </c>
      <c r="AB90" s="551" t="str">
        <f t="shared" si="58"/>
        <v>No hay Programación</v>
      </c>
      <c r="AC90" s="764" t="str">
        <f t="shared" si="51"/>
        <v>De acuerdo con lo programado</v>
      </c>
      <c r="AD90" s="771" t="s">
        <v>1927</v>
      </c>
      <c r="AE90" s="1017">
        <v>8</v>
      </c>
      <c r="AF90" s="551" t="str">
        <f t="shared" si="59"/>
        <v>No hay Programación</v>
      </c>
      <c r="AG90" s="764" t="str">
        <f t="shared" si="52"/>
        <v>De acuerdo con lo programado</v>
      </c>
      <c r="AH90" s="1139" t="s">
        <v>1927</v>
      </c>
      <c r="AI90" s="625">
        <f t="shared" ref="AI90:AI153" si="67">AE90+AA90+W90+S90</f>
        <v>8</v>
      </c>
      <c r="AJ90" s="554">
        <f t="shared" ref="AJ90:AJ153" si="68">IF(AI90="","No hay ejecución",IF(AND(O90=0),"No hay Programación", AI90/O90))</f>
        <v>1</v>
      </c>
      <c r="AK90" s="764" t="str">
        <f t="shared" si="53"/>
        <v>De acuerdo con lo programado</v>
      </c>
      <c r="AL90" s="1139" t="s">
        <v>1927</v>
      </c>
      <c r="AM90" s="637"/>
      <c r="AN90" s="637"/>
      <c r="AO90" s="637"/>
      <c r="AP90" s="637"/>
      <c r="AQ90" s="637"/>
      <c r="AR90" s="637"/>
      <c r="AS90" s="637"/>
      <c r="AT90" s="637"/>
      <c r="AU90" s="637"/>
      <c r="AV90" s="637"/>
      <c r="AW90" s="637"/>
      <c r="AX90" s="637"/>
      <c r="AY90" s="637"/>
      <c r="AZ90" s="637"/>
      <c r="BA90" s="637"/>
      <c r="BB90" s="637"/>
      <c r="BC90" s="637"/>
      <c r="BD90" s="637"/>
      <c r="BE90" s="637"/>
      <c r="BF90" s="637"/>
      <c r="BG90" s="637"/>
      <c r="BH90" s="637"/>
      <c r="BI90" s="637"/>
      <c r="BJ90" s="637"/>
      <c r="BK90" s="637"/>
      <c r="BL90" s="637"/>
      <c r="BM90" s="637"/>
      <c r="BN90" s="637"/>
      <c r="BO90" s="637"/>
      <c r="BP90" s="637"/>
      <c r="BQ90" s="637"/>
      <c r="BR90" s="637"/>
      <c r="BS90" s="637"/>
      <c r="BT90" s="637"/>
      <c r="BU90" s="637"/>
      <c r="BV90" s="637"/>
      <c r="BW90" s="637"/>
      <c r="BX90" s="637"/>
      <c r="BY90" s="637"/>
      <c r="BZ90" s="637"/>
      <c r="CA90" s="637"/>
      <c r="CB90" s="637"/>
      <c r="CC90" s="637"/>
      <c r="CD90" s="637"/>
      <c r="CE90" s="637"/>
      <c r="CF90" s="637"/>
      <c r="CG90" s="637"/>
    </row>
    <row r="91" spans="1:85" s="610" customFormat="1" ht="67.5" customHeight="1" thickTop="1" thickBot="1">
      <c r="A91" s="1024">
        <f t="shared" si="56"/>
        <v>77</v>
      </c>
      <c r="B91" s="1053">
        <v>12</v>
      </c>
      <c r="C91" s="1053">
        <v>0</v>
      </c>
      <c r="D91" s="1053">
        <v>0</v>
      </c>
      <c r="E91" s="1053" t="s">
        <v>241</v>
      </c>
      <c r="F91" s="663" t="s">
        <v>2502</v>
      </c>
      <c r="G91" s="766" t="s">
        <v>146</v>
      </c>
      <c r="H91" s="766" t="s">
        <v>207</v>
      </c>
      <c r="I91" s="552">
        <v>0</v>
      </c>
      <c r="J91" s="552">
        <v>0</v>
      </c>
      <c r="K91" s="630">
        <f t="shared" si="48"/>
        <v>0</v>
      </c>
      <c r="L91" s="552">
        <v>0</v>
      </c>
      <c r="M91" s="552">
        <v>1</v>
      </c>
      <c r="N91" s="1030">
        <f t="shared" si="54"/>
        <v>1</v>
      </c>
      <c r="O91" s="630">
        <f t="shared" si="55"/>
        <v>1</v>
      </c>
      <c r="P91" s="664"/>
      <c r="Q91" s="764" t="s">
        <v>2873</v>
      </c>
      <c r="R91" s="1051" t="s">
        <v>2876</v>
      </c>
      <c r="S91" s="553">
        <v>0</v>
      </c>
      <c r="T91" s="551" t="str">
        <f t="shared" si="66"/>
        <v>No hay Programación</v>
      </c>
      <c r="U91" s="764" t="str">
        <f t="shared" si="49"/>
        <v>De acuerdo con lo programado</v>
      </c>
      <c r="V91" s="1033"/>
      <c r="W91" s="553">
        <v>0</v>
      </c>
      <c r="X91" s="551" t="str">
        <f t="shared" si="57"/>
        <v>No hay Programación</v>
      </c>
      <c r="Y91" s="764" t="str">
        <f t="shared" si="50"/>
        <v>De acuerdo con lo programado</v>
      </c>
      <c r="Z91" s="764"/>
      <c r="AA91" s="872">
        <v>0</v>
      </c>
      <c r="AB91" s="551" t="str">
        <f t="shared" si="58"/>
        <v>No hay Programación</v>
      </c>
      <c r="AC91" s="764" t="str">
        <f t="shared" si="51"/>
        <v>De acuerdo con lo programado</v>
      </c>
      <c r="AD91" s="771" t="s">
        <v>1927</v>
      </c>
      <c r="AE91" s="1017">
        <v>1</v>
      </c>
      <c r="AF91" s="551">
        <f t="shared" si="59"/>
        <v>1</v>
      </c>
      <c r="AG91" s="764" t="str">
        <f t="shared" si="52"/>
        <v>De acuerdo con lo programado</v>
      </c>
      <c r="AH91" s="1139" t="s">
        <v>1927</v>
      </c>
      <c r="AI91" s="625">
        <f t="shared" si="67"/>
        <v>1</v>
      </c>
      <c r="AJ91" s="554">
        <f t="shared" si="68"/>
        <v>1</v>
      </c>
      <c r="AK91" s="764" t="str">
        <f t="shared" si="53"/>
        <v>De acuerdo con lo programado</v>
      </c>
      <c r="AL91" s="1139" t="s">
        <v>1927</v>
      </c>
      <c r="AM91" s="637"/>
      <c r="AN91" s="637"/>
      <c r="AO91" s="637"/>
      <c r="AP91" s="637"/>
      <c r="AQ91" s="637"/>
      <c r="AR91" s="637"/>
      <c r="AS91" s="637"/>
      <c r="AT91" s="637"/>
      <c r="AU91" s="637"/>
      <c r="AV91" s="637"/>
      <c r="AW91" s="637"/>
      <c r="AX91" s="637"/>
      <c r="AY91" s="637"/>
      <c r="AZ91" s="637"/>
      <c r="BA91" s="637"/>
      <c r="BB91" s="637"/>
      <c r="BC91" s="637"/>
      <c r="BD91" s="637"/>
      <c r="BE91" s="637"/>
      <c r="BF91" s="637"/>
      <c r="BG91" s="637"/>
      <c r="BH91" s="637"/>
      <c r="BI91" s="637"/>
      <c r="BJ91" s="637"/>
      <c r="BK91" s="637"/>
      <c r="BL91" s="637"/>
      <c r="BM91" s="637"/>
      <c r="BN91" s="637"/>
      <c r="BO91" s="637"/>
      <c r="BP91" s="637"/>
      <c r="BQ91" s="637"/>
      <c r="BR91" s="637"/>
      <c r="BS91" s="637"/>
      <c r="BT91" s="637"/>
      <c r="BU91" s="637"/>
      <c r="BV91" s="637"/>
      <c r="BW91" s="637"/>
      <c r="BX91" s="637"/>
      <c r="BY91" s="637"/>
      <c r="BZ91" s="637"/>
      <c r="CA91" s="637"/>
      <c r="CB91" s="637"/>
      <c r="CC91" s="637"/>
      <c r="CD91" s="637"/>
      <c r="CE91" s="637"/>
      <c r="CF91" s="637"/>
      <c r="CG91" s="637"/>
    </row>
    <row r="92" spans="1:85" s="610" customFormat="1" ht="173.4" customHeight="1" thickTop="1" thickBot="1">
      <c r="A92" s="1024">
        <f t="shared" si="56"/>
        <v>78</v>
      </c>
      <c r="B92" s="1053">
        <v>12</v>
      </c>
      <c r="C92" s="1053">
        <v>0</v>
      </c>
      <c r="D92" s="1053">
        <v>0</v>
      </c>
      <c r="E92" s="1053" t="s">
        <v>241</v>
      </c>
      <c r="F92" s="663" t="s">
        <v>2502</v>
      </c>
      <c r="G92" s="766" t="s">
        <v>186</v>
      </c>
      <c r="H92" s="766" t="s">
        <v>207</v>
      </c>
      <c r="I92" s="552">
        <v>0</v>
      </c>
      <c r="J92" s="1034">
        <v>1</v>
      </c>
      <c r="K92" s="630">
        <f t="shared" si="48"/>
        <v>1</v>
      </c>
      <c r="L92" s="552">
        <v>0</v>
      </c>
      <c r="M92" s="552">
        <v>0</v>
      </c>
      <c r="N92" s="1030">
        <f t="shared" si="54"/>
        <v>0</v>
      </c>
      <c r="O92" s="630">
        <f t="shared" si="55"/>
        <v>1</v>
      </c>
      <c r="P92" s="664"/>
      <c r="Q92" s="764" t="s">
        <v>2873</v>
      </c>
      <c r="R92" s="1046" t="s">
        <v>2927</v>
      </c>
      <c r="S92" s="553">
        <v>1</v>
      </c>
      <c r="T92" s="551" t="str">
        <f t="shared" si="66"/>
        <v>No hay Programación</v>
      </c>
      <c r="U92" s="764" t="str">
        <f t="shared" si="49"/>
        <v>De acuerdo con lo programado</v>
      </c>
      <c r="V92" s="1033"/>
      <c r="W92" s="553">
        <v>2</v>
      </c>
      <c r="X92" s="551">
        <f t="shared" si="57"/>
        <v>2</v>
      </c>
      <c r="Y92" s="764" t="str">
        <f t="shared" si="50"/>
        <v>De acuerdo con lo programado</v>
      </c>
      <c r="Z92" s="764"/>
      <c r="AA92" s="872">
        <v>3</v>
      </c>
      <c r="AB92" s="551" t="str">
        <f t="shared" si="58"/>
        <v>No hay Programación</v>
      </c>
      <c r="AC92" s="764" t="str">
        <f t="shared" si="51"/>
        <v>De acuerdo con lo programado</v>
      </c>
      <c r="AD92" s="771" t="s">
        <v>1927</v>
      </c>
      <c r="AE92" s="1017">
        <v>4</v>
      </c>
      <c r="AF92" s="551" t="str">
        <f t="shared" si="59"/>
        <v>No hay Programación</v>
      </c>
      <c r="AG92" s="764" t="str">
        <f t="shared" si="52"/>
        <v>De acuerdo con lo programado</v>
      </c>
      <c r="AH92" s="1139" t="s">
        <v>1927</v>
      </c>
      <c r="AI92" s="625">
        <f t="shared" si="67"/>
        <v>10</v>
      </c>
      <c r="AJ92" s="554">
        <f t="shared" si="68"/>
        <v>10</v>
      </c>
      <c r="AK92" s="764" t="str">
        <f t="shared" si="53"/>
        <v>De acuerdo con lo programado</v>
      </c>
      <c r="AL92" s="1142" t="s">
        <v>2878</v>
      </c>
      <c r="AM92" s="637"/>
      <c r="AN92" s="637"/>
      <c r="AO92" s="637"/>
      <c r="AP92" s="637"/>
      <c r="AQ92" s="637"/>
      <c r="AR92" s="637"/>
      <c r="AS92" s="637"/>
      <c r="AT92" s="637"/>
      <c r="AU92" s="637"/>
      <c r="AV92" s="637"/>
      <c r="AW92" s="637"/>
      <c r="AX92" s="637"/>
      <c r="AY92" s="637"/>
      <c r="AZ92" s="637"/>
      <c r="BA92" s="637"/>
      <c r="BB92" s="637"/>
      <c r="BC92" s="637"/>
      <c r="BD92" s="637"/>
      <c r="BE92" s="637"/>
      <c r="BF92" s="637"/>
      <c r="BG92" s="637"/>
      <c r="BH92" s="637"/>
      <c r="BI92" s="637"/>
      <c r="BJ92" s="637"/>
      <c r="BK92" s="637"/>
      <c r="BL92" s="637"/>
      <c r="BM92" s="637"/>
      <c r="BN92" s="637"/>
      <c r="BO92" s="637"/>
      <c r="BP92" s="637"/>
      <c r="BQ92" s="637"/>
      <c r="BR92" s="637"/>
      <c r="BS92" s="637"/>
      <c r="BT92" s="637"/>
      <c r="BU92" s="637"/>
      <c r="BV92" s="637"/>
      <c r="BW92" s="637"/>
      <c r="BX92" s="637"/>
      <c r="BY92" s="637"/>
      <c r="BZ92" s="637"/>
      <c r="CA92" s="637"/>
      <c r="CB92" s="637"/>
      <c r="CC92" s="637"/>
      <c r="CD92" s="637"/>
      <c r="CE92" s="637"/>
      <c r="CF92" s="637"/>
      <c r="CG92" s="637"/>
    </row>
    <row r="93" spans="1:85" s="610" customFormat="1" ht="67.5" customHeight="1" thickTop="1" thickBot="1">
      <c r="A93" s="1024">
        <f t="shared" si="56"/>
        <v>79</v>
      </c>
      <c r="B93" s="1053">
        <v>12</v>
      </c>
      <c r="C93" s="1053">
        <v>0</v>
      </c>
      <c r="D93" s="1053">
        <v>0</v>
      </c>
      <c r="E93" s="1053" t="s">
        <v>241</v>
      </c>
      <c r="F93" s="663" t="s">
        <v>2502</v>
      </c>
      <c r="G93" s="766" t="s">
        <v>187</v>
      </c>
      <c r="H93" s="766" t="s">
        <v>204</v>
      </c>
      <c r="I93" s="1034">
        <v>10</v>
      </c>
      <c r="J93" s="1034">
        <v>14</v>
      </c>
      <c r="K93" s="630">
        <f t="shared" si="48"/>
        <v>24</v>
      </c>
      <c r="L93" s="1034">
        <v>38</v>
      </c>
      <c r="M93" s="1034">
        <v>38</v>
      </c>
      <c r="N93" s="1030">
        <f t="shared" si="54"/>
        <v>76</v>
      </c>
      <c r="O93" s="630">
        <f t="shared" si="55"/>
        <v>100</v>
      </c>
      <c r="P93" s="664"/>
      <c r="Q93" s="764" t="s">
        <v>2873</v>
      </c>
      <c r="R93" s="1046" t="s">
        <v>2928</v>
      </c>
      <c r="S93" s="636">
        <v>4</v>
      </c>
      <c r="T93" s="551">
        <f t="shared" si="66"/>
        <v>0.4</v>
      </c>
      <c r="U93" s="764" t="str">
        <f t="shared" si="49"/>
        <v>En riesgo en cumplimiento</v>
      </c>
      <c r="V93" s="1033"/>
      <c r="W93" s="553">
        <v>1</v>
      </c>
      <c r="X93" s="551">
        <f t="shared" si="57"/>
        <v>7.1428571428571425E-2</v>
      </c>
      <c r="Y93" s="764" t="str">
        <f t="shared" si="50"/>
        <v>En riesgo en cumplimiento</v>
      </c>
      <c r="Z93" s="764"/>
      <c r="AA93" s="872">
        <v>55</v>
      </c>
      <c r="AB93" s="551">
        <f t="shared" si="58"/>
        <v>1.4473684210526316</v>
      </c>
      <c r="AC93" s="764" t="str">
        <f t="shared" si="51"/>
        <v>De acuerdo con lo programado</v>
      </c>
      <c r="AD93" s="771" t="s">
        <v>1927</v>
      </c>
      <c r="AE93" s="1017">
        <v>40</v>
      </c>
      <c r="AF93" s="551">
        <f t="shared" si="59"/>
        <v>1.0526315789473684</v>
      </c>
      <c r="AG93" s="764" t="str">
        <f t="shared" si="52"/>
        <v>De acuerdo con lo programado</v>
      </c>
      <c r="AH93" s="1139" t="s">
        <v>1927</v>
      </c>
      <c r="AI93" s="625">
        <f t="shared" si="67"/>
        <v>100</v>
      </c>
      <c r="AJ93" s="554">
        <f t="shared" si="68"/>
        <v>1</v>
      </c>
      <c r="AK93" s="764" t="str">
        <f t="shared" si="53"/>
        <v>De acuerdo con lo programado</v>
      </c>
      <c r="AL93" s="1139" t="s">
        <v>1927</v>
      </c>
      <c r="AM93" s="637"/>
      <c r="AN93" s="637"/>
      <c r="AO93" s="637"/>
      <c r="AP93" s="637"/>
      <c r="AQ93" s="637"/>
      <c r="AR93" s="637"/>
      <c r="AS93" s="637"/>
      <c r="AT93" s="637"/>
      <c r="AU93" s="637"/>
      <c r="AV93" s="637"/>
      <c r="AW93" s="637"/>
      <c r="AX93" s="637"/>
      <c r="AY93" s="637"/>
      <c r="AZ93" s="637"/>
      <c r="BA93" s="637"/>
      <c r="BB93" s="637"/>
      <c r="BC93" s="637"/>
      <c r="BD93" s="637"/>
      <c r="BE93" s="637"/>
      <c r="BF93" s="637"/>
      <c r="BG93" s="637"/>
      <c r="BH93" s="637"/>
      <c r="BI93" s="637"/>
      <c r="BJ93" s="637"/>
      <c r="BK93" s="637"/>
      <c r="BL93" s="637"/>
      <c r="BM93" s="637"/>
      <c r="BN93" s="637"/>
      <c r="BO93" s="637"/>
      <c r="BP93" s="637"/>
      <c r="BQ93" s="637"/>
      <c r="BR93" s="637"/>
      <c r="BS93" s="637"/>
      <c r="BT93" s="637"/>
      <c r="BU93" s="637"/>
      <c r="BV93" s="637"/>
      <c r="BW93" s="637"/>
      <c r="BX93" s="637"/>
      <c r="BY93" s="637"/>
      <c r="BZ93" s="637"/>
      <c r="CA93" s="637"/>
      <c r="CB93" s="637"/>
      <c r="CC93" s="637"/>
      <c r="CD93" s="637"/>
      <c r="CE93" s="637"/>
      <c r="CF93" s="637"/>
      <c r="CG93" s="637"/>
    </row>
    <row r="94" spans="1:85" s="634" customFormat="1" ht="67.5" customHeight="1" thickTop="1" thickBot="1">
      <c r="A94" s="1024">
        <f t="shared" si="56"/>
        <v>80</v>
      </c>
      <c r="B94" s="1024">
        <v>12</v>
      </c>
      <c r="C94" s="1024">
        <v>0</v>
      </c>
      <c r="D94" s="1024">
        <v>0</v>
      </c>
      <c r="E94" s="1024" t="s">
        <v>243</v>
      </c>
      <c r="F94" s="772" t="s">
        <v>2929</v>
      </c>
      <c r="G94" s="873" t="s">
        <v>178</v>
      </c>
      <c r="H94" s="873" t="s">
        <v>202</v>
      </c>
      <c r="I94" s="629">
        <v>0</v>
      </c>
      <c r="J94" s="629">
        <v>0</v>
      </c>
      <c r="K94" s="630">
        <f t="shared" si="48"/>
        <v>0</v>
      </c>
      <c r="L94" s="629">
        <v>0</v>
      </c>
      <c r="M94" s="772">
        <v>29</v>
      </c>
      <c r="N94" s="1025">
        <f t="shared" si="54"/>
        <v>29</v>
      </c>
      <c r="O94" s="630">
        <f t="shared" si="55"/>
        <v>29</v>
      </c>
      <c r="P94" s="664"/>
      <c r="Q94" s="1027" t="s">
        <v>2873</v>
      </c>
      <c r="R94" s="764" t="s">
        <v>2876</v>
      </c>
      <c r="S94" s="553">
        <v>0</v>
      </c>
      <c r="T94" s="554" t="str">
        <f t="shared" ref="T94:T101" si="69">IF(S94="","No hay ejecución",IF(AND(I94=0),"No hay Programación", S94/I94))</f>
        <v>No hay Programación</v>
      </c>
      <c r="U94" s="764" t="str">
        <f t="shared" si="49"/>
        <v>De acuerdo con lo programado</v>
      </c>
      <c r="V94" s="1028"/>
      <c r="W94" s="553">
        <v>0</v>
      </c>
      <c r="X94" s="554" t="str">
        <f t="shared" si="57"/>
        <v>No hay Programación</v>
      </c>
      <c r="Y94" s="764" t="str">
        <f t="shared" si="50"/>
        <v>De acuerdo con lo programado</v>
      </c>
      <c r="Z94" s="764"/>
      <c r="AA94" s="872">
        <v>19</v>
      </c>
      <c r="AB94" s="554" t="str">
        <f t="shared" si="58"/>
        <v>No hay Programación</v>
      </c>
      <c r="AC94" s="764" t="str">
        <f t="shared" si="51"/>
        <v>De acuerdo con lo programado</v>
      </c>
      <c r="AD94" s="771" t="s">
        <v>1927</v>
      </c>
      <c r="AE94" s="1017">
        <v>51</v>
      </c>
      <c r="AF94" s="554">
        <f t="shared" si="59"/>
        <v>1.7586206896551724</v>
      </c>
      <c r="AG94" s="764" t="str">
        <f t="shared" si="52"/>
        <v>De acuerdo con lo programado</v>
      </c>
      <c r="AH94" s="1139" t="s">
        <v>2880</v>
      </c>
      <c r="AI94" s="632">
        <f t="shared" ref="AI94:AI101" si="70">AE94+AA94+W94+S94</f>
        <v>70</v>
      </c>
      <c r="AJ94" s="554">
        <f t="shared" ref="AJ94:AJ101" si="71">IF(AI94="","No hay ejecución",IF(AND(O94=0),"No hay Programación", AI94/O94))</f>
        <v>2.4137931034482758</v>
      </c>
      <c r="AK94" s="764" t="str">
        <f t="shared" si="53"/>
        <v>De acuerdo con lo programado</v>
      </c>
      <c r="AL94" s="1139" t="s">
        <v>2922</v>
      </c>
      <c r="AM94" s="633"/>
      <c r="AN94" s="633"/>
      <c r="AO94" s="633"/>
      <c r="AP94" s="633"/>
      <c r="AQ94" s="633"/>
      <c r="AR94" s="633"/>
      <c r="AS94" s="633"/>
      <c r="AT94" s="633"/>
      <c r="AU94" s="633"/>
      <c r="AV94" s="633"/>
      <c r="AW94" s="633"/>
      <c r="AX94" s="633"/>
      <c r="AY94" s="633"/>
      <c r="AZ94" s="633"/>
      <c r="BA94" s="633"/>
      <c r="BB94" s="633"/>
      <c r="BC94" s="633"/>
      <c r="BD94" s="633"/>
      <c r="BE94" s="633"/>
      <c r="BF94" s="633"/>
      <c r="BG94" s="633"/>
      <c r="BH94" s="633"/>
      <c r="BI94" s="633"/>
      <c r="BJ94" s="633"/>
      <c r="BK94" s="633"/>
      <c r="BL94" s="633"/>
      <c r="BM94" s="633"/>
      <c r="BN94" s="633"/>
      <c r="BO94" s="633"/>
      <c r="BP94" s="633"/>
      <c r="BQ94" s="633"/>
      <c r="BR94" s="633"/>
      <c r="BS94" s="633"/>
      <c r="BT94" s="633"/>
      <c r="BU94" s="633"/>
      <c r="BV94" s="633"/>
      <c r="BW94" s="633"/>
      <c r="BX94" s="633"/>
      <c r="BY94" s="633"/>
      <c r="BZ94" s="633"/>
      <c r="CA94" s="633"/>
      <c r="CB94" s="633"/>
      <c r="CC94" s="633"/>
      <c r="CD94" s="633"/>
      <c r="CE94" s="633"/>
      <c r="CF94" s="633"/>
      <c r="CG94" s="633"/>
    </row>
    <row r="95" spans="1:85" s="610" customFormat="1" ht="67.5" customHeight="1" thickTop="1" thickBot="1">
      <c r="A95" s="1024">
        <f t="shared" si="56"/>
        <v>81</v>
      </c>
      <c r="B95" s="1053">
        <v>12</v>
      </c>
      <c r="C95" s="1053">
        <v>0</v>
      </c>
      <c r="D95" s="1053">
        <v>0</v>
      </c>
      <c r="E95" s="1053" t="s">
        <v>243</v>
      </c>
      <c r="F95" s="1034" t="s">
        <v>2923</v>
      </c>
      <c r="G95" s="1050" t="s">
        <v>178</v>
      </c>
      <c r="H95" s="1050" t="s">
        <v>202</v>
      </c>
      <c r="I95" s="552">
        <v>0</v>
      </c>
      <c r="J95" s="1034">
        <v>29</v>
      </c>
      <c r="K95" s="630">
        <f t="shared" si="48"/>
        <v>29</v>
      </c>
      <c r="L95" s="552">
        <v>0</v>
      </c>
      <c r="M95" s="552">
        <v>0</v>
      </c>
      <c r="N95" s="1030">
        <f t="shared" si="54"/>
        <v>0</v>
      </c>
      <c r="O95" s="630">
        <f t="shared" si="55"/>
        <v>29</v>
      </c>
      <c r="P95" s="664"/>
      <c r="Q95" s="764" t="s">
        <v>2873</v>
      </c>
      <c r="R95" s="764" t="s">
        <v>2876</v>
      </c>
      <c r="S95" s="553">
        <v>9</v>
      </c>
      <c r="T95" s="551" t="str">
        <f t="shared" si="69"/>
        <v>No hay Programación</v>
      </c>
      <c r="U95" s="764" t="str">
        <f t="shared" si="49"/>
        <v>De acuerdo con lo programado</v>
      </c>
      <c r="V95" s="1033"/>
      <c r="W95" s="553">
        <v>1</v>
      </c>
      <c r="X95" s="551">
        <f t="shared" si="57"/>
        <v>3.4482758620689655E-2</v>
      </c>
      <c r="Y95" s="764" t="str">
        <f t="shared" si="50"/>
        <v>En riesgo en cumplimiento</v>
      </c>
      <c r="Z95" s="764"/>
      <c r="AA95" s="872">
        <v>9</v>
      </c>
      <c r="AB95" s="551" t="str">
        <f t="shared" si="58"/>
        <v>No hay Programación</v>
      </c>
      <c r="AC95" s="764" t="str">
        <f t="shared" si="51"/>
        <v>De acuerdo con lo programado</v>
      </c>
      <c r="AD95" s="771" t="s">
        <v>1927</v>
      </c>
      <c r="AE95" s="1017">
        <v>0</v>
      </c>
      <c r="AF95" s="551" t="str">
        <f t="shared" si="59"/>
        <v>No hay Programación</v>
      </c>
      <c r="AG95" s="764" t="str">
        <f t="shared" si="52"/>
        <v>De acuerdo con lo programado</v>
      </c>
      <c r="AH95" s="1139" t="s">
        <v>1927</v>
      </c>
      <c r="AI95" s="625">
        <f t="shared" si="70"/>
        <v>19</v>
      </c>
      <c r="AJ95" s="554">
        <f t="shared" si="71"/>
        <v>0.65517241379310343</v>
      </c>
      <c r="AK95" s="764" t="str">
        <f t="shared" si="53"/>
        <v>Atraso Leve</v>
      </c>
      <c r="AL95" s="1139" t="s">
        <v>1927</v>
      </c>
      <c r="AM95" s="637"/>
      <c r="AN95" s="637"/>
      <c r="AO95" s="637"/>
      <c r="AP95" s="637"/>
      <c r="AQ95" s="637"/>
      <c r="AR95" s="637"/>
      <c r="AS95" s="637"/>
      <c r="AT95" s="637"/>
      <c r="AU95" s="637"/>
      <c r="AV95" s="637"/>
      <c r="AW95" s="637"/>
      <c r="AX95" s="637"/>
      <c r="AY95" s="637"/>
      <c r="AZ95" s="637"/>
      <c r="BA95" s="637"/>
      <c r="BB95" s="637"/>
      <c r="BC95" s="637"/>
      <c r="BD95" s="637"/>
      <c r="BE95" s="637"/>
      <c r="BF95" s="637"/>
      <c r="BG95" s="637"/>
      <c r="BH95" s="637"/>
      <c r="BI95" s="637"/>
      <c r="BJ95" s="637"/>
      <c r="BK95" s="637"/>
      <c r="BL95" s="637"/>
      <c r="BM95" s="637"/>
      <c r="BN95" s="637"/>
      <c r="BO95" s="637"/>
      <c r="BP95" s="637"/>
      <c r="BQ95" s="637"/>
      <c r="BR95" s="637"/>
      <c r="BS95" s="637"/>
      <c r="BT95" s="637"/>
      <c r="BU95" s="637"/>
      <c r="BV95" s="637"/>
      <c r="BW95" s="637"/>
      <c r="BX95" s="637"/>
      <c r="BY95" s="637"/>
      <c r="BZ95" s="637"/>
      <c r="CA95" s="637"/>
      <c r="CB95" s="637"/>
      <c r="CC95" s="637"/>
      <c r="CD95" s="637"/>
      <c r="CE95" s="637"/>
      <c r="CF95" s="637"/>
      <c r="CG95" s="637"/>
    </row>
    <row r="96" spans="1:85" s="610" customFormat="1" ht="67.5" customHeight="1" thickTop="1" thickBot="1">
      <c r="A96" s="1024">
        <f t="shared" si="56"/>
        <v>82</v>
      </c>
      <c r="B96" s="1053">
        <v>12</v>
      </c>
      <c r="C96" s="1053">
        <v>0</v>
      </c>
      <c r="D96" s="1053">
        <v>0</v>
      </c>
      <c r="E96" s="1053" t="s">
        <v>243</v>
      </c>
      <c r="F96" s="1056" t="s">
        <v>2930</v>
      </c>
      <c r="G96" s="1056" t="s">
        <v>2519</v>
      </c>
      <c r="H96" s="1050" t="s">
        <v>197</v>
      </c>
      <c r="I96" s="552">
        <v>0</v>
      </c>
      <c r="J96" s="1034">
        <v>19</v>
      </c>
      <c r="K96" s="630">
        <f t="shared" si="48"/>
        <v>19</v>
      </c>
      <c r="L96" s="1034">
        <v>21</v>
      </c>
      <c r="M96" s="1034">
        <v>14</v>
      </c>
      <c r="N96" s="1030">
        <f t="shared" si="54"/>
        <v>35</v>
      </c>
      <c r="O96" s="630">
        <f t="shared" si="55"/>
        <v>54</v>
      </c>
      <c r="P96" s="664"/>
      <c r="Q96" s="764" t="s">
        <v>2873</v>
      </c>
      <c r="R96" s="764" t="s">
        <v>2876</v>
      </c>
      <c r="S96" s="553">
        <v>8</v>
      </c>
      <c r="T96" s="551" t="str">
        <f t="shared" si="69"/>
        <v>No hay Programación</v>
      </c>
      <c r="U96" s="764" t="str">
        <f t="shared" si="49"/>
        <v>De acuerdo con lo programado</v>
      </c>
      <c r="V96" s="1033"/>
      <c r="W96" s="553">
        <v>5</v>
      </c>
      <c r="X96" s="551">
        <f t="shared" si="57"/>
        <v>0.26315789473684209</v>
      </c>
      <c r="Y96" s="764" t="str">
        <f t="shared" si="50"/>
        <v>En riesgo en cumplimiento</v>
      </c>
      <c r="Z96" s="764"/>
      <c r="AA96" s="872">
        <v>23</v>
      </c>
      <c r="AB96" s="551">
        <f t="shared" si="58"/>
        <v>1.0952380952380953</v>
      </c>
      <c r="AC96" s="764" t="str">
        <f t="shared" si="51"/>
        <v>De acuerdo con lo programado</v>
      </c>
      <c r="AD96" s="771" t="s">
        <v>1927</v>
      </c>
      <c r="AE96" s="1017">
        <v>18</v>
      </c>
      <c r="AF96" s="551">
        <f t="shared" si="59"/>
        <v>1.2857142857142858</v>
      </c>
      <c r="AG96" s="764" t="str">
        <f t="shared" si="52"/>
        <v>De acuerdo con lo programado</v>
      </c>
      <c r="AH96" s="1142" t="s">
        <v>2880</v>
      </c>
      <c r="AI96" s="625">
        <f t="shared" si="70"/>
        <v>54</v>
      </c>
      <c r="AJ96" s="554">
        <f t="shared" si="71"/>
        <v>1</v>
      </c>
      <c r="AK96" s="764" t="str">
        <f t="shared" si="53"/>
        <v>De acuerdo con lo programado</v>
      </c>
      <c r="AL96" s="1139" t="s">
        <v>1927</v>
      </c>
      <c r="AM96" s="637"/>
      <c r="AN96" s="637"/>
      <c r="AO96" s="637"/>
      <c r="AP96" s="637"/>
      <c r="AQ96" s="637"/>
      <c r="AR96" s="637"/>
      <c r="AS96" s="637"/>
      <c r="AT96" s="637"/>
      <c r="AU96" s="637"/>
      <c r="AV96" s="637"/>
      <c r="AW96" s="637"/>
      <c r="AX96" s="637"/>
      <c r="AY96" s="637"/>
      <c r="AZ96" s="637"/>
      <c r="BA96" s="637"/>
      <c r="BB96" s="637"/>
      <c r="BC96" s="637"/>
      <c r="BD96" s="637"/>
      <c r="BE96" s="637"/>
      <c r="BF96" s="637"/>
      <c r="BG96" s="637"/>
      <c r="BH96" s="637"/>
      <c r="BI96" s="637"/>
      <c r="BJ96" s="637"/>
      <c r="BK96" s="637"/>
      <c r="BL96" s="637"/>
      <c r="BM96" s="637"/>
      <c r="BN96" s="637"/>
      <c r="BO96" s="637"/>
      <c r="BP96" s="637"/>
      <c r="BQ96" s="637"/>
      <c r="BR96" s="637"/>
      <c r="BS96" s="637"/>
      <c r="BT96" s="637"/>
      <c r="BU96" s="637"/>
      <c r="BV96" s="637"/>
      <c r="BW96" s="637"/>
      <c r="BX96" s="637"/>
      <c r="BY96" s="637"/>
      <c r="BZ96" s="637"/>
      <c r="CA96" s="637"/>
      <c r="CB96" s="637"/>
      <c r="CC96" s="637"/>
      <c r="CD96" s="637"/>
      <c r="CE96" s="637"/>
      <c r="CF96" s="637"/>
      <c r="CG96" s="637"/>
    </row>
    <row r="97" spans="1:85" s="610" customFormat="1" ht="67.5" customHeight="1" thickTop="1" thickBot="1">
      <c r="A97" s="1024">
        <f t="shared" si="56"/>
        <v>83</v>
      </c>
      <c r="B97" s="1053">
        <v>12</v>
      </c>
      <c r="C97" s="1053">
        <v>0</v>
      </c>
      <c r="D97" s="1053">
        <v>0</v>
      </c>
      <c r="E97" s="1053" t="s">
        <v>243</v>
      </c>
      <c r="F97" s="1056" t="s">
        <v>2930</v>
      </c>
      <c r="G97" s="1050" t="s">
        <v>186</v>
      </c>
      <c r="H97" s="1050" t="s">
        <v>207</v>
      </c>
      <c r="I97" s="552">
        <v>0</v>
      </c>
      <c r="J97" s="1034">
        <v>1</v>
      </c>
      <c r="K97" s="630">
        <f t="shared" si="48"/>
        <v>1</v>
      </c>
      <c r="L97" s="1034">
        <v>1</v>
      </c>
      <c r="M97" s="552">
        <v>0</v>
      </c>
      <c r="N97" s="1030">
        <f t="shared" si="54"/>
        <v>1</v>
      </c>
      <c r="O97" s="630">
        <f t="shared" si="55"/>
        <v>2</v>
      </c>
      <c r="P97" s="664"/>
      <c r="Q97" s="764" t="s">
        <v>2873</v>
      </c>
      <c r="R97" s="764" t="s">
        <v>2876</v>
      </c>
      <c r="S97" s="553">
        <v>0</v>
      </c>
      <c r="T97" s="551" t="str">
        <f t="shared" si="69"/>
        <v>No hay Programación</v>
      </c>
      <c r="U97" s="764" t="str">
        <f t="shared" si="49"/>
        <v>De acuerdo con lo programado</v>
      </c>
      <c r="V97" s="1033"/>
      <c r="W97" s="553">
        <v>0</v>
      </c>
      <c r="X97" s="551">
        <f t="shared" si="57"/>
        <v>0</v>
      </c>
      <c r="Y97" s="764" t="str">
        <f t="shared" si="50"/>
        <v>En riesgo en cumplimiento</v>
      </c>
      <c r="Z97" s="764"/>
      <c r="AA97" s="872">
        <v>1</v>
      </c>
      <c r="AB97" s="551">
        <f t="shared" si="58"/>
        <v>1</v>
      </c>
      <c r="AC97" s="764" t="str">
        <f t="shared" si="51"/>
        <v>De acuerdo con lo programado</v>
      </c>
      <c r="AD97" s="771" t="s">
        <v>1927</v>
      </c>
      <c r="AE97" s="1017">
        <v>1</v>
      </c>
      <c r="AF97" s="551" t="str">
        <f t="shared" si="59"/>
        <v>No hay Programación</v>
      </c>
      <c r="AG97" s="764" t="str">
        <f t="shared" si="52"/>
        <v>De acuerdo con lo programado</v>
      </c>
      <c r="AH97" s="1139" t="s">
        <v>1927</v>
      </c>
      <c r="AI97" s="625">
        <f t="shared" si="70"/>
        <v>2</v>
      </c>
      <c r="AJ97" s="554">
        <f t="shared" si="71"/>
        <v>1</v>
      </c>
      <c r="AK97" s="764" t="str">
        <f t="shared" si="53"/>
        <v>De acuerdo con lo programado</v>
      </c>
      <c r="AL97" s="1139" t="s">
        <v>1927</v>
      </c>
      <c r="AM97" s="637"/>
      <c r="AN97" s="637"/>
      <c r="AO97" s="637"/>
      <c r="AP97" s="637"/>
      <c r="AQ97" s="637"/>
      <c r="AR97" s="637"/>
      <c r="AS97" s="637"/>
      <c r="AT97" s="637"/>
      <c r="AU97" s="637"/>
      <c r="AV97" s="637"/>
      <c r="AW97" s="637"/>
      <c r="AX97" s="637"/>
      <c r="AY97" s="637"/>
      <c r="AZ97" s="637"/>
      <c r="BA97" s="637"/>
      <c r="BB97" s="637"/>
      <c r="BC97" s="637"/>
      <c r="BD97" s="637"/>
      <c r="BE97" s="637"/>
      <c r="BF97" s="637"/>
      <c r="BG97" s="637"/>
      <c r="BH97" s="637"/>
      <c r="BI97" s="637"/>
      <c r="BJ97" s="637"/>
      <c r="BK97" s="637"/>
      <c r="BL97" s="637"/>
      <c r="BM97" s="637"/>
      <c r="BN97" s="637"/>
      <c r="BO97" s="637"/>
      <c r="BP97" s="637"/>
      <c r="BQ97" s="637"/>
      <c r="BR97" s="637"/>
      <c r="BS97" s="637"/>
      <c r="BT97" s="637"/>
      <c r="BU97" s="637"/>
      <c r="BV97" s="637"/>
      <c r="BW97" s="637"/>
      <c r="BX97" s="637"/>
      <c r="BY97" s="637"/>
      <c r="BZ97" s="637"/>
      <c r="CA97" s="637"/>
      <c r="CB97" s="637"/>
      <c r="CC97" s="637"/>
      <c r="CD97" s="637"/>
      <c r="CE97" s="637"/>
      <c r="CF97" s="637"/>
      <c r="CG97" s="637"/>
    </row>
    <row r="98" spans="1:85" s="634" customFormat="1" ht="67.5" customHeight="1" thickTop="1" thickBot="1">
      <c r="A98" s="1024">
        <f t="shared" si="56"/>
        <v>84</v>
      </c>
      <c r="B98" s="1024">
        <v>12</v>
      </c>
      <c r="C98" s="1024">
        <v>0</v>
      </c>
      <c r="D98" s="1024">
        <v>0</v>
      </c>
      <c r="E98" s="1024" t="s">
        <v>245</v>
      </c>
      <c r="F98" s="873" t="s">
        <v>2931</v>
      </c>
      <c r="G98" s="873" t="s">
        <v>178</v>
      </c>
      <c r="H98" s="873" t="s">
        <v>202</v>
      </c>
      <c r="I98" s="629">
        <v>0</v>
      </c>
      <c r="J98" s="629">
        <v>0</v>
      </c>
      <c r="K98" s="630">
        <f t="shared" si="48"/>
        <v>0</v>
      </c>
      <c r="L98" s="629">
        <v>0</v>
      </c>
      <c r="M98" s="772">
        <v>84</v>
      </c>
      <c r="N98" s="1025">
        <f t="shared" si="54"/>
        <v>84</v>
      </c>
      <c r="O98" s="630">
        <f t="shared" si="55"/>
        <v>84</v>
      </c>
      <c r="P98" s="664"/>
      <c r="Q98" s="1027" t="s">
        <v>2873</v>
      </c>
      <c r="R98" s="764" t="s">
        <v>2876</v>
      </c>
      <c r="S98" s="553">
        <v>0</v>
      </c>
      <c r="T98" s="554" t="str">
        <f t="shared" si="69"/>
        <v>No hay Programación</v>
      </c>
      <c r="U98" s="764" t="str">
        <f t="shared" si="49"/>
        <v>De acuerdo con lo programado</v>
      </c>
      <c r="V98" s="1028"/>
      <c r="W98" s="553">
        <v>0</v>
      </c>
      <c r="X98" s="554" t="str">
        <f t="shared" si="57"/>
        <v>No hay Programación</v>
      </c>
      <c r="Y98" s="764" t="str">
        <f t="shared" si="50"/>
        <v>De acuerdo con lo programado</v>
      </c>
      <c r="Z98" s="764"/>
      <c r="AA98" s="872">
        <v>45</v>
      </c>
      <c r="AB98" s="554" t="str">
        <f t="shared" si="58"/>
        <v>No hay Programación</v>
      </c>
      <c r="AC98" s="764" t="str">
        <f t="shared" si="51"/>
        <v>De acuerdo con lo programado</v>
      </c>
      <c r="AD98" s="771" t="s">
        <v>1927</v>
      </c>
      <c r="AE98" s="1017">
        <v>39</v>
      </c>
      <c r="AF98" s="554">
        <f t="shared" si="59"/>
        <v>0.4642857142857143</v>
      </c>
      <c r="AG98" s="764" t="str">
        <f t="shared" si="52"/>
        <v>En riesgo en cumplimiento</v>
      </c>
      <c r="AH98" s="1139" t="s">
        <v>1927</v>
      </c>
      <c r="AI98" s="632">
        <f t="shared" si="70"/>
        <v>84</v>
      </c>
      <c r="AJ98" s="554">
        <f t="shared" si="71"/>
        <v>1</v>
      </c>
      <c r="AK98" s="764" t="str">
        <f t="shared" si="53"/>
        <v>De acuerdo con lo programado</v>
      </c>
      <c r="AL98" s="1139" t="s">
        <v>1927</v>
      </c>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row>
    <row r="99" spans="1:85" s="610" customFormat="1" ht="67.5" customHeight="1" thickTop="1" thickBot="1">
      <c r="A99" s="1024">
        <f t="shared" si="56"/>
        <v>85</v>
      </c>
      <c r="B99" s="1053">
        <v>12</v>
      </c>
      <c r="C99" s="1053">
        <v>0</v>
      </c>
      <c r="D99" s="1053">
        <v>0</v>
      </c>
      <c r="E99" s="1053" t="s">
        <v>245</v>
      </c>
      <c r="F99" s="1056" t="s">
        <v>2932</v>
      </c>
      <c r="G99" s="1056" t="s">
        <v>2519</v>
      </c>
      <c r="H99" s="1050" t="s">
        <v>197</v>
      </c>
      <c r="I99" s="552">
        <v>0</v>
      </c>
      <c r="J99" s="1034">
        <v>15</v>
      </c>
      <c r="K99" s="630">
        <f t="shared" si="48"/>
        <v>15</v>
      </c>
      <c r="L99" s="1034">
        <v>40</v>
      </c>
      <c r="M99" s="1034">
        <v>49</v>
      </c>
      <c r="N99" s="1030">
        <f t="shared" si="54"/>
        <v>89</v>
      </c>
      <c r="O99" s="630">
        <f t="shared" si="55"/>
        <v>104</v>
      </c>
      <c r="P99" s="664"/>
      <c r="Q99" s="764" t="s">
        <v>2873</v>
      </c>
      <c r="R99" s="764" t="s">
        <v>2876</v>
      </c>
      <c r="S99" s="553">
        <v>1</v>
      </c>
      <c r="T99" s="551" t="str">
        <f t="shared" si="69"/>
        <v>No hay Programación</v>
      </c>
      <c r="U99" s="764" t="str">
        <f t="shared" si="49"/>
        <v>De acuerdo con lo programado</v>
      </c>
      <c r="V99" s="1033"/>
      <c r="W99" s="553">
        <v>1</v>
      </c>
      <c r="X99" s="551">
        <f t="shared" si="57"/>
        <v>6.6666666666666666E-2</v>
      </c>
      <c r="Y99" s="764" t="str">
        <f t="shared" si="50"/>
        <v>En riesgo en cumplimiento</v>
      </c>
      <c r="Z99" s="764"/>
      <c r="AA99" s="872">
        <v>28</v>
      </c>
      <c r="AB99" s="551">
        <f t="shared" si="58"/>
        <v>0.7</v>
      </c>
      <c r="AC99" s="764" t="str">
        <f t="shared" si="51"/>
        <v>Atraso Leve</v>
      </c>
      <c r="AD99" s="771" t="s">
        <v>1927</v>
      </c>
      <c r="AE99" s="1017">
        <v>31</v>
      </c>
      <c r="AF99" s="551">
        <f t="shared" si="59"/>
        <v>0.63265306122448983</v>
      </c>
      <c r="AG99" s="764" t="str">
        <f t="shared" si="52"/>
        <v>Atraso Leve</v>
      </c>
      <c r="AH99" s="1139" t="s">
        <v>1927</v>
      </c>
      <c r="AI99" s="625">
        <f t="shared" si="70"/>
        <v>61</v>
      </c>
      <c r="AJ99" s="554">
        <f t="shared" si="71"/>
        <v>0.58653846153846156</v>
      </c>
      <c r="AK99" s="764" t="str">
        <f t="shared" si="53"/>
        <v>Atraso Leve</v>
      </c>
      <c r="AL99" s="1139" t="s">
        <v>1927</v>
      </c>
      <c r="AM99" s="637"/>
      <c r="AN99" s="637"/>
      <c r="AO99" s="637"/>
      <c r="AP99" s="637"/>
      <c r="AQ99" s="637"/>
      <c r="AR99" s="637"/>
      <c r="AS99" s="637"/>
      <c r="AT99" s="637"/>
      <c r="AU99" s="637"/>
      <c r="AV99" s="637"/>
      <c r="AW99" s="637"/>
      <c r="AX99" s="637"/>
      <c r="AY99" s="637"/>
      <c r="AZ99" s="637"/>
      <c r="BA99" s="637"/>
      <c r="BB99" s="637"/>
      <c r="BC99" s="637"/>
      <c r="BD99" s="637"/>
      <c r="BE99" s="637"/>
      <c r="BF99" s="637"/>
      <c r="BG99" s="637"/>
      <c r="BH99" s="637"/>
      <c r="BI99" s="637"/>
      <c r="BJ99" s="637"/>
      <c r="BK99" s="637"/>
      <c r="BL99" s="637"/>
      <c r="BM99" s="637"/>
      <c r="BN99" s="637"/>
      <c r="BO99" s="637"/>
      <c r="BP99" s="637"/>
      <c r="BQ99" s="637"/>
      <c r="BR99" s="637"/>
      <c r="BS99" s="637"/>
      <c r="BT99" s="637"/>
      <c r="BU99" s="637"/>
      <c r="BV99" s="637"/>
      <c r="BW99" s="637"/>
      <c r="BX99" s="637"/>
      <c r="BY99" s="637"/>
      <c r="BZ99" s="637"/>
      <c r="CA99" s="637"/>
      <c r="CB99" s="637"/>
      <c r="CC99" s="637"/>
      <c r="CD99" s="637"/>
      <c r="CE99" s="637"/>
      <c r="CF99" s="637"/>
      <c r="CG99" s="637"/>
    </row>
    <row r="100" spans="1:85" s="610" customFormat="1" ht="67.5" customHeight="1" thickTop="1" thickBot="1">
      <c r="A100" s="1024">
        <f t="shared" si="56"/>
        <v>86</v>
      </c>
      <c r="B100" s="1053">
        <v>12</v>
      </c>
      <c r="C100" s="1053">
        <v>0</v>
      </c>
      <c r="D100" s="1053">
        <v>0</v>
      </c>
      <c r="E100" s="1053" t="s">
        <v>245</v>
      </c>
      <c r="F100" s="1056" t="s">
        <v>2932</v>
      </c>
      <c r="G100" s="1034" t="s">
        <v>2697</v>
      </c>
      <c r="H100" s="1034" t="s">
        <v>2698</v>
      </c>
      <c r="I100" s="552">
        <v>0</v>
      </c>
      <c r="J100" s="1034">
        <v>2</v>
      </c>
      <c r="K100" s="630">
        <f t="shared" si="48"/>
        <v>2</v>
      </c>
      <c r="L100" s="1034">
        <v>11</v>
      </c>
      <c r="M100" s="1034">
        <v>55</v>
      </c>
      <c r="N100" s="1030">
        <f t="shared" si="54"/>
        <v>66</v>
      </c>
      <c r="O100" s="630">
        <f t="shared" si="55"/>
        <v>68</v>
      </c>
      <c r="P100" s="664"/>
      <c r="Q100" s="764" t="s">
        <v>2873</v>
      </c>
      <c r="R100" s="764" t="s">
        <v>2876</v>
      </c>
      <c r="S100" s="553">
        <v>0</v>
      </c>
      <c r="T100" s="551" t="str">
        <f t="shared" si="69"/>
        <v>No hay Programación</v>
      </c>
      <c r="U100" s="764" t="str">
        <f t="shared" si="49"/>
        <v>De acuerdo con lo programado</v>
      </c>
      <c r="V100" s="1033"/>
      <c r="W100" s="553">
        <v>2</v>
      </c>
      <c r="X100" s="551">
        <f t="shared" si="57"/>
        <v>1</v>
      </c>
      <c r="Y100" s="764" t="str">
        <f t="shared" si="50"/>
        <v>De acuerdo con lo programado</v>
      </c>
      <c r="Z100" s="764"/>
      <c r="AA100" s="872">
        <v>3</v>
      </c>
      <c r="AB100" s="551">
        <f t="shared" si="58"/>
        <v>0.27272727272727271</v>
      </c>
      <c r="AC100" s="764" t="str">
        <f t="shared" si="51"/>
        <v>En riesgo en cumplimiento</v>
      </c>
      <c r="AD100" s="771" t="s">
        <v>1927</v>
      </c>
      <c r="AE100" s="1017">
        <v>63</v>
      </c>
      <c r="AF100" s="551">
        <f t="shared" si="59"/>
        <v>1.1454545454545455</v>
      </c>
      <c r="AG100" s="764" t="str">
        <f t="shared" si="52"/>
        <v>De acuerdo con lo programado</v>
      </c>
      <c r="AH100" s="1139" t="s">
        <v>1927</v>
      </c>
      <c r="AI100" s="625">
        <f t="shared" si="70"/>
        <v>68</v>
      </c>
      <c r="AJ100" s="554">
        <f t="shared" si="71"/>
        <v>1</v>
      </c>
      <c r="AK100" s="764" t="str">
        <f t="shared" si="53"/>
        <v>De acuerdo con lo programado</v>
      </c>
      <c r="AL100" s="1139" t="s">
        <v>1927</v>
      </c>
      <c r="AM100" s="637"/>
      <c r="AN100" s="637"/>
      <c r="AO100" s="637"/>
      <c r="AP100" s="637"/>
      <c r="AQ100" s="637"/>
      <c r="AR100" s="637"/>
      <c r="AS100" s="637"/>
      <c r="AT100" s="637"/>
      <c r="AU100" s="637"/>
      <c r="AV100" s="637"/>
      <c r="AW100" s="637"/>
      <c r="AX100" s="637"/>
      <c r="AY100" s="637"/>
      <c r="AZ100" s="637"/>
      <c r="BA100" s="637"/>
      <c r="BB100" s="637"/>
      <c r="BC100" s="637"/>
      <c r="BD100" s="637"/>
      <c r="BE100" s="637"/>
      <c r="BF100" s="637"/>
      <c r="BG100" s="637"/>
      <c r="BH100" s="637"/>
      <c r="BI100" s="637"/>
      <c r="BJ100" s="637"/>
      <c r="BK100" s="637"/>
      <c r="BL100" s="637"/>
      <c r="BM100" s="637"/>
      <c r="BN100" s="637"/>
      <c r="BO100" s="637"/>
      <c r="BP100" s="637"/>
      <c r="BQ100" s="637"/>
      <c r="BR100" s="637"/>
      <c r="BS100" s="637"/>
      <c r="BT100" s="637"/>
      <c r="BU100" s="637"/>
      <c r="BV100" s="637"/>
      <c r="BW100" s="637"/>
      <c r="BX100" s="637"/>
      <c r="BY100" s="637"/>
      <c r="BZ100" s="637"/>
      <c r="CA100" s="637"/>
      <c r="CB100" s="637"/>
      <c r="CC100" s="637"/>
      <c r="CD100" s="637"/>
      <c r="CE100" s="637"/>
      <c r="CF100" s="637"/>
      <c r="CG100" s="637"/>
    </row>
    <row r="101" spans="1:85" s="634" customFormat="1" ht="67.5" customHeight="1" thickTop="1" thickBot="1">
      <c r="A101" s="1024">
        <f t="shared" si="56"/>
        <v>87</v>
      </c>
      <c r="B101" s="1024">
        <v>12</v>
      </c>
      <c r="C101" s="1024">
        <v>0</v>
      </c>
      <c r="D101" s="1024">
        <v>0</v>
      </c>
      <c r="E101" s="1024" t="s">
        <v>249</v>
      </c>
      <c r="F101" s="873" t="s">
        <v>250</v>
      </c>
      <c r="G101" s="767" t="s">
        <v>175</v>
      </c>
      <c r="H101" s="767" t="s">
        <v>200</v>
      </c>
      <c r="I101" s="629">
        <v>0</v>
      </c>
      <c r="J101" s="629">
        <v>0</v>
      </c>
      <c r="K101" s="630">
        <f t="shared" si="48"/>
        <v>0</v>
      </c>
      <c r="L101" s="629">
        <v>0</v>
      </c>
      <c r="M101" s="772">
        <v>235</v>
      </c>
      <c r="N101" s="1025">
        <f t="shared" si="54"/>
        <v>235</v>
      </c>
      <c r="O101" s="630">
        <f t="shared" si="55"/>
        <v>235</v>
      </c>
      <c r="P101" s="664"/>
      <c r="Q101" s="1027"/>
      <c r="R101" s="1055" t="s">
        <v>2933</v>
      </c>
      <c r="S101" s="553">
        <v>5</v>
      </c>
      <c r="T101" s="554" t="str">
        <f t="shared" si="69"/>
        <v>No hay Programación</v>
      </c>
      <c r="U101" s="764" t="str">
        <f t="shared" si="49"/>
        <v>De acuerdo con lo programado</v>
      </c>
      <c r="V101" s="1028"/>
      <c r="W101" s="553">
        <v>17</v>
      </c>
      <c r="X101" s="554" t="str">
        <f t="shared" si="57"/>
        <v>No hay Programación</v>
      </c>
      <c r="Y101" s="764" t="str">
        <f t="shared" si="50"/>
        <v>De acuerdo con lo programado</v>
      </c>
      <c r="Z101" s="764"/>
      <c r="AA101" s="872">
        <v>60</v>
      </c>
      <c r="AB101" s="554" t="str">
        <f t="shared" si="58"/>
        <v>No hay Programación</v>
      </c>
      <c r="AC101" s="764" t="str">
        <f t="shared" si="51"/>
        <v>De acuerdo con lo programado</v>
      </c>
      <c r="AD101" s="771" t="s">
        <v>1927</v>
      </c>
      <c r="AE101" s="1017">
        <v>89</v>
      </c>
      <c r="AF101" s="554">
        <f t="shared" si="59"/>
        <v>0.37872340425531914</v>
      </c>
      <c r="AG101" s="764" t="str">
        <f t="shared" si="52"/>
        <v>En riesgo en cumplimiento</v>
      </c>
      <c r="AH101" s="1139" t="s">
        <v>1927</v>
      </c>
      <c r="AI101" s="632">
        <f t="shared" si="70"/>
        <v>171</v>
      </c>
      <c r="AJ101" s="554">
        <f t="shared" si="71"/>
        <v>0.72765957446808516</v>
      </c>
      <c r="AK101" s="764" t="str">
        <f t="shared" si="53"/>
        <v>Atraso Leve</v>
      </c>
      <c r="AL101" s="1139" t="s">
        <v>1927</v>
      </c>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row>
    <row r="102" spans="1:85" s="610" customFormat="1" ht="67.5" customHeight="1" thickTop="1" thickBot="1">
      <c r="A102" s="1024">
        <f t="shared" si="56"/>
        <v>88</v>
      </c>
      <c r="B102" s="267">
        <v>12</v>
      </c>
      <c r="C102" s="267">
        <v>0</v>
      </c>
      <c r="D102" s="267">
        <v>0</v>
      </c>
      <c r="E102" s="267" t="s">
        <v>249</v>
      </c>
      <c r="F102" s="663" t="s">
        <v>2376</v>
      </c>
      <c r="G102" s="766" t="s">
        <v>175</v>
      </c>
      <c r="H102" s="766" t="s">
        <v>200</v>
      </c>
      <c r="I102" s="552">
        <v>219</v>
      </c>
      <c r="J102" s="552">
        <v>0</v>
      </c>
      <c r="K102" s="630">
        <f t="shared" si="48"/>
        <v>219</v>
      </c>
      <c r="L102" s="552">
        <v>0</v>
      </c>
      <c r="M102" s="552">
        <v>0</v>
      </c>
      <c r="N102" s="1030">
        <f t="shared" si="54"/>
        <v>0</v>
      </c>
      <c r="O102" s="630">
        <f t="shared" si="55"/>
        <v>219</v>
      </c>
      <c r="P102" s="664"/>
      <c r="Q102" s="764" t="s">
        <v>2873</v>
      </c>
      <c r="R102" s="1055"/>
      <c r="S102" s="636">
        <v>160</v>
      </c>
      <c r="T102" s="551">
        <f t="shared" si="66"/>
        <v>0.73059360730593603</v>
      </c>
      <c r="U102" s="764" t="str">
        <f t="shared" si="49"/>
        <v>Atraso Leve</v>
      </c>
      <c r="V102" s="1033"/>
      <c r="W102" s="553">
        <v>7</v>
      </c>
      <c r="X102" s="551" t="str">
        <f t="shared" si="57"/>
        <v>No hay Programación</v>
      </c>
      <c r="Y102" s="764" t="str">
        <f t="shared" si="50"/>
        <v>De acuerdo con lo programado</v>
      </c>
      <c r="Z102" s="764"/>
      <c r="AA102" s="872">
        <v>65</v>
      </c>
      <c r="AB102" s="551" t="str">
        <f t="shared" si="58"/>
        <v>No hay Programación</v>
      </c>
      <c r="AC102" s="764" t="str">
        <f t="shared" si="51"/>
        <v>De acuerdo con lo programado</v>
      </c>
      <c r="AD102" s="771" t="s">
        <v>2934</v>
      </c>
      <c r="AE102" s="1017">
        <v>0</v>
      </c>
      <c r="AF102" s="551" t="str">
        <f t="shared" si="59"/>
        <v>No hay Programación</v>
      </c>
      <c r="AG102" s="764" t="str">
        <f t="shared" si="52"/>
        <v>De acuerdo con lo programado</v>
      </c>
      <c r="AH102" s="1139" t="s">
        <v>1927</v>
      </c>
      <c r="AI102" s="625">
        <f t="shared" si="67"/>
        <v>232</v>
      </c>
      <c r="AJ102" s="554">
        <f t="shared" si="68"/>
        <v>1.0593607305936072</v>
      </c>
      <c r="AK102" s="764" t="str">
        <f t="shared" si="53"/>
        <v>De acuerdo con lo programado</v>
      </c>
      <c r="AL102" s="1139" t="s">
        <v>2878</v>
      </c>
      <c r="AM102" s="637"/>
      <c r="AN102" s="637"/>
      <c r="AO102" s="637"/>
      <c r="AP102" s="637"/>
      <c r="AQ102" s="637"/>
      <c r="AR102" s="637"/>
      <c r="AS102" s="637"/>
      <c r="AT102" s="637"/>
      <c r="AU102" s="637"/>
      <c r="AV102" s="637"/>
      <c r="AW102" s="637"/>
      <c r="AX102" s="637"/>
      <c r="AY102" s="637"/>
      <c r="AZ102" s="637"/>
      <c r="BA102" s="637"/>
      <c r="BB102" s="637"/>
      <c r="BC102" s="637"/>
      <c r="BD102" s="637"/>
      <c r="BE102" s="637"/>
      <c r="BF102" s="637"/>
      <c r="BG102" s="637"/>
      <c r="BH102" s="637"/>
      <c r="BI102" s="637"/>
      <c r="BJ102" s="637"/>
      <c r="BK102" s="637"/>
      <c r="BL102" s="637"/>
      <c r="BM102" s="637"/>
      <c r="BN102" s="637"/>
      <c r="BO102" s="637"/>
      <c r="BP102" s="637"/>
      <c r="BQ102" s="637"/>
      <c r="BR102" s="637"/>
      <c r="BS102" s="637"/>
      <c r="BT102" s="637"/>
      <c r="BU102" s="637"/>
      <c r="BV102" s="637"/>
      <c r="BW102" s="637"/>
      <c r="BX102" s="637"/>
      <c r="BY102" s="637"/>
      <c r="BZ102" s="637"/>
      <c r="CA102" s="637"/>
      <c r="CB102" s="637"/>
      <c r="CC102" s="637"/>
      <c r="CD102" s="637"/>
      <c r="CE102" s="637"/>
      <c r="CF102" s="637"/>
      <c r="CG102" s="637"/>
    </row>
    <row r="103" spans="1:85" s="610" customFormat="1" ht="67.5" customHeight="1" thickTop="1" thickBot="1">
      <c r="A103" s="1024">
        <f t="shared" si="56"/>
        <v>89</v>
      </c>
      <c r="B103" s="267">
        <v>12</v>
      </c>
      <c r="C103" s="267">
        <v>0</v>
      </c>
      <c r="D103" s="267">
        <v>0</v>
      </c>
      <c r="E103" s="267" t="s">
        <v>249</v>
      </c>
      <c r="F103" s="663" t="s">
        <v>2379</v>
      </c>
      <c r="G103" s="766" t="s">
        <v>164</v>
      </c>
      <c r="H103" s="766" t="s">
        <v>200</v>
      </c>
      <c r="I103" s="552">
        <v>185</v>
      </c>
      <c r="J103" s="552">
        <v>0</v>
      </c>
      <c r="K103" s="630">
        <f t="shared" si="48"/>
        <v>185</v>
      </c>
      <c r="L103" s="552">
        <v>0</v>
      </c>
      <c r="M103" s="552">
        <v>0</v>
      </c>
      <c r="N103" s="1030">
        <f t="shared" si="54"/>
        <v>0</v>
      </c>
      <c r="O103" s="630">
        <f t="shared" si="55"/>
        <v>185</v>
      </c>
      <c r="P103" s="664"/>
      <c r="Q103" s="764" t="s">
        <v>2873</v>
      </c>
      <c r="R103" s="1055"/>
      <c r="S103" s="636">
        <v>130</v>
      </c>
      <c r="T103" s="551">
        <f t="shared" si="66"/>
        <v>0.70270270270270274</v>
      </c>
      <c r="U103" s="764" t="str">
        <f t="shared" si="49"/>
        <v>Atraso Leve</v>
      </c>
      <c r="V103" s="1033"/>
      <c r="W103" s="553">
        <v>16</v>
      </c>
      <c r="X103" s="551" t="str">
        <f t="shared" si="57"/>
        <v>No hay Programación</v>
      </c>
      <c r="Y103" s="764" t="str">
        <f t="shared" si="50"/>
        <v>De acuerdo con lo programado</v>
      </c>
      <c r="Z103" s="764"/>
      <c r="AA103" s="872">
        <v>65</v>
      </c>
      <c r="AB103" s="551" t="str">
        <f t="shared" si="58"/>
        <v>No hay Programación</v>
      </c>
      <c r="AC103" s="764" t="str">
        <f t="shared" si="51"/>
        <v>De acuerdo con lo programado</v>
      </c>
      <c r="AD103" s="771" t="s">
        <v>2934</v>
      </c>
      <c r="AE103" s="1017">
        <v>0</v>
      </c>
      <c r="AF103" s="551" t="str">
        <f t="shared" si="59"/>
        <v>No hay Programación</v>
      </c>
      <c r="AG103" s="764" t="str">
        <f t="shared" si="52"/>
        <v>De acuerdo con lo programado</v>
      </c>
      <c r="AH103" s="1139" t="s">
        <v>1927</v>
      </c>
      <c r="AI103" s="625">
        <f t="shared" si="67"/>
        <v>211</v>
      </c>
      <c r="AJ103" s="554">
        <f t="shared" si="68"/>
        <v>1.1405405405405404</v>
      </c>
      <c r="AK103" s="764" t="str">
        <f t="shared" si="53"/>
        <v>De acuerdo con lo programado</v>
      </c>
      <c r="AL103" s="1139" t="s">
        <v>2878</v>
      </c>
      <c r="AM103" s="637"/>
      <c r="AN103" s="637"/>
      <c r="AO103" s="637"/>
      <c r="AP103" s="637"/>
      <c r="AQ103" s="637"/>
      <c r="AR103" s="637"/>
      <c r="AS103" s="637"/>
      <c r="AT103" s="637"/>
      <c r="AU103" s="637"/>
      <c r="AV103" s="637"/>
      <c r="AW103" s="637"/>
      <c r="AX103" s="637"/>
      <c r="AY103" s="637"/>
      <c r="AZ103" s="637"/>
      <c r="BA103" s="637"/>
      <c r="BB103" s="637"/>
      <c r="BC103" s="637"/>
      <c r="BD103" s="637"/>
      <c r="BE103" s="637"/>
      <c r="BF103" s="637"/>
      <c r="BG103" s="637"/>
      <c r="BH103" s="637"/>
      <c r="BI103" s="637"/>
      <c r="BJ103" s="637"/>
      <c r="BK103" s="637"/>
      <c r="BL103" s="637"/>
      <c r="BM103" s="637"/>
      <c r="BN103" s="637"/>
      <c r="BO103" s="637"/>
      <c r="BP103" s="637"/>
      <c r="BQ103" s="637"/>
      <c r="BR103" s="637"/>
      <c r="BS103" s="637"/>
      <c r="BT103" s="637"/>
      <c r="BU103" s="637"/>
      <c r="BV103" s="637"/>
      <c r="BW103" s="637"/>
      <c r="BX103" s="637"/>
      <c r="BY103" s="637"/>
      <c r="BZ103" s="637"/>
      <c r="CA103" s="637"/>
      <c r="CB103" s="637"/>
      <c r="CC103" s="637"/>
      <c r="CD103" s="637"/>
      <c r="CE103" s="637"/>
      <c r="CF103" s="637"/>
      <c r="CG103" s="637"/>
    </row>
    <row r="104" spans="1:85" s="610" customFormat="1" ht="173.4" customHeight="1" thickTop="1" thickBot="1">
      <c r="A104" s="1024">
        <f t="shared" si="56"/>
        <v>90</v>
      </c>
      <c r="B104" s="267">
        <v>12</v>
      </c>
      <c r="C104" s="267">
        <v>0</v>
      </c>
      <c r="D104" s="267">
        <v>0</v>
      </c>
      <c r="E104" s="267" t="s">
        <v>249</v>
      </c>
      <c r="F104" s="663" t="s">
        <v>2379</v>
      </c>
      <c r="G104" s="766" t="s">
        <v>144</v>
      </c>
      <c r="H104" s="766" t="s">
        <v>215</v>
      </c>
      <c r="I104" s="552">
        <v>185</v>
      </c>
      <c r="J104" s="552">
        <v>0</v>
      </c>
      <c r="K104" s="630">
        <f t="shared" si="48"/>
        <v>185</v>
      </c>
      <c r="L104" s="552">
        <v>0</v>
      </c>
      <c r="M104" s="552">
        <v>0</v>
      </c>
      <c r="N104" s="1030">
        <f t="shared" si="54"/>
        <v>0</v>
      </c>
      <c r="O104" s="630">
        <f t="shared" si="55"/>
        <v>185</v>
      </c>
      <c r="P104" s="664"/>
      <c r="Q104" s="764" t="s">
        <v>2873</v>
      </c>
      <c r="R104" s="1055"/>
      <c r="S104" s="636">
        <v>172</v>
      </c>
      <c r="T104" s="551">
        <f t="shared" si="66"/>
        <v>0.92972972972972978</v>
      </c>
      <c r="U104" s="764" t="str">
        <f t="shared" si="49"/>
        <v>De acuerdo con lo programado</v>
      </c>
      <c r="V104" s="1033"/>
      <c r="W104" s="553">
        <v>16</v>
      </c>
      <c r="X104" s="551" t="str">
        <f t="shared" si="57"/>
        <v>No hay Programación</v>
      </c>
      <c r="Y104" s="764" t="str">
        <f t="shared" si="50"/>
        <v>De acuerdo con lo programado</v>
      </c>
      <c r="Z104" s="764"/>
      <c r="AA104" s="872">
        <v>65</v>
      </c>
      <c r="AB104" s="551" t="str">
        <f t="shared" si="58"/>
        <v>No hay Programación</v>
      </c>
      <c r="AC104" s="764" t="str">
        <f t="shared" si="51"/>
        <v>De acuerdo con lo programado</v>
      </c>
      <c r="AD104" s="771" t="s">
        <v>2934</v>
      </c>
      <c r="AE104" s="1017">
        <v>0</v>
      </c>
      <c r="AF104" s="551" t="str">
        <f t="shared" si="59"/>
        <v>No hay Programación</v>
      </c>
      <c r="AG104" s="764" t="str">
        <f t="shared" si="52"/>
        <v>De acuerdo con lo programado</v>
      </c>
      <c r="AH104" s="1139" t="s">
        <v>1927</v>
      </c>
      <c r="AI104" s="625">
        <f t="shared" si="67"/>
        <v>253</v>
      </c>
      <c r="AJ104" s="554">
        <f t="shared" si="68"/>
        <v>1.3675675675675676</v>
      </c>
      <c r="AK104" s="764" t="str">
        <f t="shared" si="53"/>
        <v>De acuerdo con lo programado</v>
      </c>
      <c r="AL104" s="1142" t="s">
        <v>2878</v>
      </c>
      <c r="AM104" s="637"/>
      <c r="AN104" s="637"/>
      <c r="AO104" s="637"/>
      <c r="AP104" s="637"/>
      <c r="AQ104" s="637"/>
      <c r="AR104" s="637"/>
      <c r="AS104" s="637"/>
      <c r="AT104" s="637"/>
      <c r="AU104" s="637"/>
      <c r="AV104" s="637"/>
      <c r="AW104" s="637"/>
      <c r="AX104" s="637"/>
      <c r="AY104" s="637"/>
      <c r="AZ104" s="637"/>
      <c r="BA104" s="637"/>
      <c r="BB104" s="637"/>
      <c r="BC104" s="637"/>
      <c r="BD104" s="637"/>
      <c r="BE104" s="637"/>
      <c r="BF104" s="637"/>
      <c r="BG104" s="637"/>
      <c r="BH104" s="637"/>
      <c r="BI104" s="637"/>
      <c r="BJ104" s="637"/>
      <c r="BK104" s="637"/>
      <c r="BL104" s="637"/>
      <c r="BM104" s="637"/>
      <c r="BN104" s="637"/>
      <c r="BO104" s="637"/>
      <c r="BP104" s="637"/>
      <c r="BQ104" s="637"/>
      <c r="BR104" s="637"/>
      <c r="BS104" s="637"/>
      <c r="BT104" s="637"/>
      <c r="BU104" s="637"/>
      <c r="BV104" s="637"/>
      <c r="BW104" s="637"/>
      <c r="BX104" s="637"/>
      <c r="BY104" s="637"/>
      <c r="BZ104" s="637"/>
      <c r="CA104" s="637"/>
      <c r="CB104" s="637"/>
      <c r="CC104" s="637"/>
      <c r="CD104" s="637"/>
      <c r="CE104" s="637"/>
      <c r="CF104" s="637"/>
      <c r="CG104" s="637"/>
    </row>
    <row r="105" spans="1:85" s="610" customFormat="1" ht="173.4" customHeight="1" thickTop="1" thickBot="1">
      <c r="A105" s="1024">
        <f t="shared" si="56"/>
        <v>91</v>
      </c>
      <c r="B105" s="267">
        <v>12</v>
      </c>
      <c r="C105" s="267">
        <v>0</v>
      </c>
      <c r="D105" s="267">
        <v>0</v>
      </c>
      <c r="E105" s="267" t="s">
        <v>249</v>
      </c>
      <c r="F105" s="663" t="s">
        <v>2411</v>
      </c>
      <c r="G105" s="766" t="s">
        <v>159</v>
      </c>
      <c r="H105" s="766" t="s">
        <v>207</v>
      </c>
      <c r="I105" s="552">
        <v>0</v>
      </c>
      <c r="J105" s="552">
        <v>0</v>
      </c>
      <c r="K105" s="630">
        <f t="shared" si="48"/>
        <v>0</v>
      </c>
      <c r="L105" s="552">
        <v>0</v>
      </c>
      <c r="M105" s="552">
        <v>1</v>
      </c>
      <c r="N105" s="1030">
        <f t="shared" si="54"/>
        <v>1</v>
      </c>
      <c r="O105" s="630">
        <f t="shared" si="55"/>
        <v>1</v>
      </c>
      <c r="P105" s="664"/>
      <c r="Q105" s="764" t="s">
        <v>2873</v>
      </c>
      <c r="R105" s="1046" t="s">
        <v>2935</v>
      </c>
      <c r="S105" s="553">
        <v>0</v>
      </c>
      <c r="T105" s="551" t="str">
        <f t="shared" si="66"/>
        <v>No hay Programación</v>
      </c>
      <c r="U105" s="764" t="str">
        <f t="shared" si="49"/>
        <v>De acuerdo con lo programado</v>
      </c>
      <c r="V105" s="1033"/>
      <c r="W105" s="553">
        <v>0</v>
      </c>
      <c r="X105" s="551" t="str">
        <f t="shared" si="57"/>
        <v>No hay Programación</v>
      </c>
      <c r="Y105" s="764" t="str">
        <f t="shared" si="50"/>
        <v>De acuerdo con lo programado</v>
      </c>
      <c r="Z105" s="764"/>
      <c r="AA105" s="872">
        <v>1</v>
      </c>
      <c r="AB105" s="551" t="str">
        <f t="shared" si="58"/>
        <v>No hay Programación</v>
      </c>
      <c r="AC105" s="764" t="str">
        <f t="shared" si="51"/>
        <v>De acuerdo con lo programado</v>
      </c>
      <c r="AD105" s="771" t="s">
        <v>1927</v>
      </c>
      <c r="AE105" s="1017">
        <v>3</v>
      </c>
      <c r="AF105" s="551">
        <f t="shared" si="59"/>
        <v>3</v>
      </c>
      <c r="AG105" s="764" t="str">
        <f t="shared" si="52"/>
        <v>De acuerdo con lo programado</v>
      </c>
      <c r="AH105" s="1142" t="s">
        <v>2880</v>
      </c>
      <c r="AI105" s="625">
        <f t="shared" si="67"/>
        <v>4</v>
      </c>
      <c r="AJ105" s="554">
        <f t="shared" si="68"/>
        <v>4</v>
      </c>
      <c r="AK105" s="764" t="str">
        <f t="shared" si="53"/>
        <v>De acuerdo con lo programado</v>
      </c>
      <c r="AL105" s="1142" t="s">
        <v>2878</v>
      </c>
      <c r="AM105" s="637"/>
      <c r="AN105" s="637"/>
      <c r="AO105" s="637"/>
      <c r="AP105" s="637"/>
      <c r="AQ105" s="637"/>
      <c r="AR105" s="637"/>
      <c r="AS105" s="637"/>
      <c r="AT105" s="637"/>
      <c r="AU105" s="637"/>
      <c r="AV105" s="637"/>
      <c r="AW105" s="637"/>
      <c r="AX105" s="637"/>
      <c r="AY105" s="637"/>
      <c r="AZ105" s="637"/>
      <c r="BA105" s="637"/>
      <c r="BB105" s="637"/>
      <c r="BC105" s="637"/>
      <c r="BD105" s="637"/>
      <c r="BE105" s="637"/>
      <c r="BF105" s="637"/>
      <c r="BG105" s="637"/>
      <c r="BH105" s="637"/>
      <c r="BI105" s="637"/>
      <c r="BJ105" s="637"/>
      <c r="BK105" s="637"/>
      <c r="BL105" s="637"/>
      <c r="BM105" s="637"/>
      <c r="BN105" s="637"/>
      <c r="BO105" s="637"/>
      <c r="BP105" s="637"/>
      <c r="BQ105" s="637"/>
      <c r="BR105" s="637"/>
      <c r="BS105" s="637"/>
      <c r="BT105" s="637"/>
      <c r="BU105" s="637"/>
      <c r="BV105" s="637"/>
      <c r="BW105" s="637"/>
      <c r="BX105" s="637"/>
      <c r="BY105" s="637"/>
      <c r="BZ105" s="637"/>
      <c r="CA105" s="637"/>
      <c r="CB105" s="637"/>
      <c r="CC105" s="637"/>
      <c r="CD105" s="637"/>
      <c r="CE105" s="637"/>
      <c r="CF105" s="637"/>
      <c r="CG105" s="637"/>
    </row>
    <row r="106" spans="1:85" s="610" customFormat="1" ht="173.4" customHeight="1" thickTop="1" thickBot="1">
      <c r="A106" s="1024">
        <f t="shared" si="56"/>
        <v>92</v>
      </c>
      <c r="B106" s="267">
        <v>12</v>
      </c>
      <c r="C106" s="267">
        <v>0</v>
      </c>
      <c r="D106" s="267">
        <v>0</v>
      </c>
      <c r="E106" s="267" t="s">
        <v>249</v>
      </c>
      <c r="F106" s="663" t="s">
        <v>2411</v>
      </c>
      <c r="G106" s="766" t="s">
        <v>153</v>
      </c>
      <c r="H106" s="766" t="s">
        <v>195</v>
      </c>
      <c r="I106" s="552">
        <v>0</v>
      </c>
      <c r="J106" s="552">
        <v>0</v>
      </c>
      <c r="K106" s="630">
        <f t="shared" si="48"/>
        <v>0</v>
      </c>
      <c r="L106" s="552">
        <v>17</v>
      </c>
      <c r="M106" s="552">
        <v>0</v>
      </c>
      <c r="N106" s="1030">
        <f t="shared" si="54"/>
        <v>17</v>
      </c>
      <c r="O106" s="630">
        <f t="shared" si="55"/>
        <v>17</v>
      </c>
      <c r="P106" s="664"/>
      <c r="Q106" s="764" t="s">
        <v>2873</v>
      </c>
      <c r="R106" s="1061" t="s">
        <v>2936</v>
      </c>
      <c r="S106" s="553">
        <v>0</v>
      </c>
      <c r="T106" s="551" t="str">
        <f t="shared" si="66"/>
        <v>No hay Programación</v>
      </c>
      <c r="U106" s="764" t="str">
        <f t="shared" si="49"/>
        <v>De acuerdo con lo programado</v>
      </c>
      <c r="V106" s="1033"/>
      <c r="W106" s="553">
        <v>0</v>
      </c>
      <c r="X106" s="551" t="str">
        <f t="shared" si="57"/>
        <v>No hay Programación</v>
      </c>
      <c r="Y106" s="764" t="str">
        <f t="shared" si="50"/>
        <v>De acuerdo con lo programado</v>
      </c>
      <c r="Z106" s="764"/>
      <c r="AA106" s="872">
        <v>0</v>
      </c>
      <c r="AB106" s="551">
        <f t="shared" si="58"/>
        <v>0</v>
      </c>
      <c r="AC106" s="764" t="str">
        <f t="shared" si="51"/>
        <v>En riesgo en cumplimiento</v>
      </c>
      <c r="AD106" s="771" t="s">
        <v>1927</v>
      </c>
      <c r="AE106" s="1017">
        <v>0</v>
      </c>
      <c r="AF106" s="551" t="str">
        <f t="shared" si="59"/>
        <v>No hay Programación</v>
      </c>
      <c r="AG106" s="764" t="str">
        <f t="shared" si="52"/>
        <v>De acuerdo con lo programado</v>
      </c>
      <c r="AH106" s="1139" t="s">
        <v>1927</v>
      </c>
      <c r="AI106" s="625">
        <f t="shared" si="67"/>
        <v>0</v>
      </c>
      <c r="AJ106" s="554">
        <f t="shared" si="68"/>
        <v>0</v>
      </c>
      <c r="AK106" s="764" t="str">
        <f t="shared" si="53"/>
        <v>En riesgo en cumplimiento</v>
      </c>
      <c r="AL106" s="1142" t="s">
        <v>2885</v>
      </c>
      <c r="AM106" s="637"/>
      <c r="AN106" s="637"/>
      <c r="AO106" s="637"/>
      <c r="AP106" s="637"/>
      <c r="AQ106" s="637"/>
      <c r="AR106" s="637"/>
      <c r="AS106" s="637"/>
      <c r="AT106" s="637"/>
      <c r="AU106" s="637"/>
      <c r="AV106" s="637"/>
      <c r="AW106" s="637"/>
      <c r="AX106" s="637"/>
      <c r="AY106" s="637"/>
      <c r="AZ106" s="637"/>
      <c r="BA106" s="637"/>
      <c r="BB106" s="637"/>
      <c r="BC106" s="637"/>
      <c r="BD106" s="637"/>
      <c r="BE106" s="637"/>
      <c r="BF106" s="637"/>
      <c r="BG106" s="637"/>
      <c r="BH106" s="637"/>
      <c r="BI106" s="637"/>
      <c r="BJ106" s="637"/>
      <c r="BK106" s="637"/>
      <c r="BL106" s="637"/>
      <c r="BM106" s="637"/>
      <c r="BN106" s="637"/>
      <c r="BO106" s="637"/>
      <c r="BP106" s="637"/>
      <c r="BQ106" s="637"/>
      <c r="BR106" s="637"/>
      <c r="BS106" s="637"/>
      <c r="BT106" s="637"/>
      <c r="BU106" s="637"/>
      <c r="BV106" s="637"/>
      <c r="BW106" s="637"/>
      <c r="BX106" s="637"/>
      <c r="BY106" s="637"/>
      <c r="BZ106" s="637"/>
      <c r="CA106" s="637"/>
      <c r="CB106" s="637"/>
      <c r="CC106" s="637"/>
      <c r="CD106" s="637"/>
      <c r="CE106" s="637"/>
      <c r="CF106" s="637"/>
      <c r="CG106" s="637"/>
    </row>
    <row r="107" spans="1:85" s="610" customFormat="1" ht="173.4" customHeight="1" thickTop="1" thickBot="1">
      <c r="A107" s="1024">
        <f t="shared" si="56"/>
        <v>93</v>
      </c>
      <c r="B107" s="267">
        <v>12</v>
      </c>
      <c r="C107" s="267">
        <v>0</v>
      </c>
      <c r="D107" s="267">
        <v>0</v>
      </c>
      <c r="E107" s="267" t="s">
        <v>249</v>
      </c>
      <c r="F107" s="663" t="s">
        <v>2411</v>
      </c>
      <c r="G107" s="766" t="s">
        <v>186</v>
      </c>
      <c r="H107" s="766" t="s">
        <v>207</v>
      </c>
      <c r="I107" s="552">
        <v>0</v>
      </c>
      <c r="J107" s="552">
        <v>1</v>
      </c>
      <c r="K107" s="630">
        <f t="shared" si="48"/>
        <v>1</v>
      </c>
      <c r="L107" s="552">
        <v>0</v>
      </c>
      <c r="M107" s="552">
        <v>0</v>
      </c>
      <c r="N107" s="1030">
        <f t="shared" si="54"/>
        <v>0</v>
      </c>
      <c r="O107" s="630">
        <f t="shared" si="55"/>
        <v>1</v>
      </c>
      <c r="P107" s="664"/>
      <c r="Q107" s="764" t="s">
        <v>2873</v>
      </c>
      <c r="R107" s="1051" t="s">
        <v>2876</v>
      </c>
      <c r="S107" s="636"/>
      <c r="T107" s="551" t="str">
        <f t="shared" si="66"/>
        <v>No hay ejecución</v>
      </c>
      <c r="U107" s="764" t="str">
        <f t="shared" si="49"/>
        <v>NA</v>
      </c>
      <c r="V107" s="1033"/>
      <c r="W107" s="553">
        <v>1</v>
      </c>
      <c r="X107" s="551">
        <f t="shared" si="57"/>
        <v>1</v>
      </c>
      <c r="Y107" s="764" t="str">
        <f t="shared" si="50"/>
        <v>De acuerdo con lo programado</v>
      </c>
      <c r="Z107" s="764"/>
      <c r="AA107" s="872">
        <v>2</v>
      </c>
      <c r="AB107" s="551" t="str">
        <f t="shared" si="58"/>
        <v>No hay Programación</v>
      </c>
      <c r="AC107" s="764" t="str">
        <f t="shared" si="51"/>
        <v>De acuerdo con lo programado</v>
      </c>
      <c r="AD107" s="771" t="s">
        <v>1927</v>
      </c>
      <c r="AE107" s="1017">
        <v>0</v>
      </c>
      <c r="AF107" s="551" t="str">
        <f t="shared" si="59"/>
        <v>No hay Programación</v>
      </c>
      <c r="AG107" s="764" t="str">
        <f t="shared" si="52"/>
        <v>De acuerdo con lo programado</v>
      </c>
      <c r="AH107" s="1139" t="s">
        <v>1927</v>
      </c>
      <c r="AI107" s="625">
        <f t="shared" si="67"/>
        <v>3</v>
      </c>
      <c r="AJ107" s="554">
        <f t="shared" si="68"/>
        <v>3</v>
      </c>
      <c r="AK107" s="764" t="str">
        <f t="shared" si="53"/>
        <v>De acuerdo con lo programado</v>
      </c>
      <c r="AL107" s="1142" t="s">
        <v>2878</v>
      </c>
      <c r="AM107" s="637"/>
      <c r="AN107" s="637"/>
      <c r="AO107" s="637"/>
      <c r="AP107" s="637"/>
      <c r="AQ107" s="637"/>
      <c r="AR107" s="637"/>
      <c r="AS107" s="637"/>
      <c r="AT107" s="637"/>
      <c r="AU107" s="637"/>
      <c r="AV107" s="637"/>
      <c r="AW107" s="637"/>
      <c r="AX107" s="637"/>
      <c r="AY107" s="637"/>
      <c r="AZ107" s="637"/>
      <c r="BA107" s="637"/>
      <c r="BB107" s="637"/>
      <c r="BC107" s="637"/>
      <c r="BD107" s="637"/>
      <c r="BE107" s="637"/>
      <c r="BF107" s="637"/>
      <c r="BG107" s="637"/>
      <c r="BH107" s="637"/>
      <c r="BI107" s="637"/>
      <c r="BJ107" s="637"/>
      <c r="BK107" s="637"/>
      <c r="BL107" s="637"/>
      <c r="BM107" s="637"/>
      <c r="BN107" s="637"/>
      <c r="BO107" s="637"/>
      <c r="BP107" s="637"/>
      <c r="BQ107" s="637"/>
      <c r="BR107" s="637"/>
      <c r="BS107" s="637"/>
      <c r="BT107" s="637"/>
      <c r="BU107" s="637"/>
      <c r="BV107" s="637"/>
      <c r="BW107" s="637"/>
      <c r="BX107" s="637"/>
      <c r="BY107" s="637"/>
      <c r="BZ107" s="637"/>
      <c r="CA107" s="637"/>
      <c r="CB107" s="637"/>
      <c r="CC107" s="637"/>
      <c r="CD107" s="637"/>
      <c r="CE107" s="637"/>
      <c r="CF107" s="637"/>
      <c r="CG107" s="637"/>
    </row>
    <row r="108" spans="1:85" s="610" customFormat="1" ht="173.4" customHeight="1" thickTop="1" thickBot="1">
      <c r="A108" s="1024">
        <f t="shared" si="56"/>
        <v>94</v>
      </c>
      <c r="B108" s="267">
        <v>12</v>
      </c>
      <c r="C108" s="267">
        <v>0</v>
      </c>
      <c r="D108" s="267">
        <v>0</v>
      </c>
      <c r="E108" s="267" t="s">
        <v>249</v>
      </c>
      <c r="F108" s="663" t="s">
        <v>2411</v>
      </c>
      <c r="G108" s="766" t="s">
        <v>187</v>
      </c>
      <c r="H108" s="766" t="s">
        <v>204</v>
      </c>
      <c r="I108" s="1034">
        <v>72</v>
      </c>
      <c r="J108" s="1034">
        <v>119</v>
      </c>
      <c r="K108" s="630">
        <f t="shared" si="48"/>
        <v>191</v>
      </c>
      <c r="L108" s="1034">
        <v>119</v>
      </c>
      <c r="M108" s="1034">
        <v>90</v>
      </c>
      <c r="N108" s="1030">
        <f t="shared" si="54"/>
        <v>209</v>
      </c>
      <c r="O108" s="630">
        <f t="shared" si="55"/>
        <v>400</v>
      </c>
      <c r="P108" s="664"/>
      <c r="Q108" s="764" t="s">
        <v>2873</v>
      </c>
      <c r="R108" s="1049" t="s">
        <v>2937</v>
      </c>
      <c r="S108" s="636">
        <v>87</v>
      </c>
      <c r="T108" s="551">
        <f t="shared" si="66"/>
        <v>1.2083333333333333</v>
      </c>
      <c r="U108" s="764" t="str">
        <f t="shared" si="49"/>
        <v>De acuerdo con lo programado</v>
      </c>
      <c r="V108" s="1033" t="s">
        <v>2887</v>
      </c>
      <c r="W108" s="553">
        <v>91</v>
      </c>
      <c r="X108" s="551">
        <f t="shared" si="57"/>
        <v>0.76470588235294112</v>
      </c>
      <c r="Y108" s="764" t="str">
        <f t="shared" si="50"/>
        <v>Atraso Leve</v>
      </c>
      <c r="Z108" s="764"/>
      <c r="AA108" s="872">
        <v>144</v>
      </c>
      <c r="AB108" s="551">
        <f t="shared" si="58"/>
        <v>1.2100840336134453</v>
      </c>
      <c r="AC108" s="764" t="str">
        <f t="shared" si="51"/>
        <v>De acuerdo con lo programado</v>
      </c>
      <c r="AD108" s="1041" t="s">
        <v>1927</v>
      </c>
      <c r="AE108" s="1017">
        <v>184</v>
      </c>
      <c r="AF108" s="551">
        <f t="shared" si="59"/>
        <v>2.0444444444444443</v>
      </c>
      <c r="AG108" s="764" t="str">
        <f t="shared" si="52"/>
        <v>De acuerdo con lo programado</v>
      </c>
      <c r="AH108" s="1142" t="s">
        <v>2880</v>
      </c>
      <c r="AI108" s="625">
        <f t="shared" si="67"/>
        <v>506</v>
      </c>
      <c r="AJ108" s="554">
        <f t="shared" si="68"/>
        <v>1.2649999999999999</v>
      </c>
      <c r="AK108" s="764" t="str">
        <f t="shared" si="53"/>
        <v>De acuerdo con lo programado</v>
      </c>
      <c r="AL108" s="1142" t="s">
        <v>2882</v>
      </c>
      <c r="AM108" s="637"/>
      <c r="AN108" s="637"/>
      <c r="AO108" s="637"/>
      <c r="AP108" s="637"/>
      <c r="AQ108" s="637"/>
      <c r="AR108" s="637"/>
      <c r="AS108" s="637"/>
      <c r="AT108" s="637"/>
      <c r="AU108" s="637"/>
      <c r="AV108" s="637"/>
      <c r="AW108" s="637"/>
      <c r="AX108" s="637"/>
      <c r="AY108" s="637"/>
      <c r="AZ108" s="637"/>
      <c r="BA108" s="637"/>
      <c r="BB108" s="637"/>
      <c r="BC108" s="637"/>
      <c r="BD108" s="637"/>
      <c r="BE108" s="637"/>
      <c r="BF108" s="637"/>
      <c r="BG108" s="637"/>
      <c r="BH108" s="637"/>
      <c r="BI108" s="637"/>
      <c r="BJ108" s="637"/>
      <c r="BK108" s="637"/>
      <c r="BL108" s="637"/>
      <c r="BM108" s="637"/>
      <c r="BN108" s="637"/>
      <c r="BO108" s="637"/>
      <c r="BP108" s="637"/>
      <c r="BQ108" s="637"/>
      <c r="BR108" s="637"/>
      <c r="BS108" s="637"/>
      <c r="BT108" s="637"/>
      <c r="BU108" s="637"/>
      <c r="BV108" s="637"/>
      <c r="BW108" s="637"/>
      <c r="BX108" s="637"/>
      <c r="BY108" s="637"/>
      <c r="BZ108" s="637"/>
      <c r="CA108" s="637"/>
      <c r="CB108" s="637"/>
      <c r="CC108" s="637"/>
      <c r="CD108" s="637"/>
      <c r="CE108" s="637"/>
      <c r="CF108" s="637"/>
      <c r="CG108" s="637"/>
    </row>
    <row r="109" spans="1:85" s="610" customFormat="1" ht="67.5" customHeight="1" thickTop="1" thickBot="1">
      <c r="A109" s="1024">
        <f t="shared" si="56"/>
        <v>95</v>
      </c>
      <c r="B109" s="267">
        <v>12</v>
      </c>
      <c r="C109" s="267">
        <v>0</v>
      </c>
      <c r="D109" s="267">
        <v>0</v>
      </c>
      <c r="E109" s="267" t="s">
        <v>249</v>
      </c>
      <c r="F109" s="663" t="s">
        <v>2411</v>
      </c>
      <c r="G109" s="766" t="s">
        <v>163</v>
      </c>
      <c r="H109" s="766" t="s">
        <v>207</v>
      </c>
      <c r="I109" s="552">
        <v>0</v>
      </c>
      <c r="J109" s="552">
        <v>2</v>
      </c>
      <c r="K109" s="630">
        <f t="shared" si="48"/>
        <v>2</v>
      </c>
      <c r="L109" s="552">
        <v>1</v>
      </c>
      <c r="M109" s="552">
        <v>0</v>
      </c>
      <c r="N109" s="1030">
        <f t="shared" si="54"/>
        <v>1</v>
      </c>
      <c r="O109" s="630">
        <f t="shared" si="55"/>
        <v>3</v>
      </c>
      <c r="P109" s="664"/>
      <c r="Q109" s="764" t="s">
        <v>2873</v>
      </c>
      <c r="R109" s="1051" t="s">
        <v>2876</v>
      </c>
      <c r="S109" s="636">
        <v>1</v>
      </c>
      <c r="T109" s="551" t="str">
        <f t="shared" si="66"/>
        <v>No hay Programación</v>
      </c>
      <c r="U109" s="764" t="str">
        <f t="shared" si="49"/>
        <v>De acuerdo con lo programado</v>
      </c>
      <c r="V109" s="1033"/>
      <c r="W109" s="553">
        <v>0</v>
      </c>
      <c r="X109" s="551">
        <f t="shared" si="57"/>
        <v>0</v>
      </c>
      <c r="Y109" s="764" t="str">
        <f t="shared" si="50"/>
        <v>En riesgo en cumplimiento</v>
      </c>
      <c r="Z109" s="764"/>
      <c r="AA109" s="872">
        <v>2</v>
      </c>
      <c r="AB109" s="551">
        <f t="shared" si="58"/>
        <v>2</v>
      </c>
      <c r="AC109" s="764" t="str">
        <f t="shared" si="51"/>
        <v>De acuerdo con lo programado</v>
      </c>
      <c r="AD109" s="771" t="s">
        <v>1927</v>
      </c>
      <c r="AE109" s="1017">
        <v>0</v>
      </c>
      <c r="AF109" s="551" t="str">
        <f t="shared" si="59"/>
        <v>No hay Programación</v>
      </c>
      <c r="AG109" s="764" t="str">
        <f t="shared" si="52"/>
        <v>De acuerdo con lo programado</v>
      </c>
      <c r="AH109" s="1139" t="s">
        <v>1927</v>
      </c>
      <c r="AI109" s="625">
        <f t="shared" si="67"/>
        <v>3</v>
      </c>
      <c r="AJ109" s="554">
        <f t="shared" si="68"/>
        <v>1</v>
      </c>
      <c r="AK109" s="764" t="str">
        <f t="shared" si="53"/>
        <v>De acuerdo con lo programado</v>
      </c>
      <c r="AL109" s="1139" t="s">
        <v>1927</v>
      </c>
      <c r="AM109" s="637"/>
      <c r="AN109" s="637"/>
      <c r="AO109" s="637"/>
      <c r="AP109" s="637"/>
      <c r="AQ109" s="637"/>
      <c r="AR109" s="637"/>
      <c r="AS109" s="637"/>
      <c r="AT109" s="637"/>
      <c r="AU109" s="637"/>
      <c r="AV109" s="637"/>
      <c r="AW109" s="637"/>
      <c r="AX109" s="637"/>
      <c r="AY109" s="637"/>
      <c r="AZ109" s="637"/>
      <c r="BA109" s="637"/>
      <c r="BB109" s="637"/>
      <c r="BC109" s="637"/>
      <c r="BD109" s="637"/>
      <c r="BE109" s="637"/>
      <c r="BF109" s="637"/>
      <c r="BG109" s="637"/>
      <c r="BH109" s="637"/>
      <c r="BI109" s="637"/>
      <c r="BJ109" s="637"/>
      <c r="BK109" s="637"/>
      <c r="BL109" s="637"/>
      <c r="BM109" s="637"/>
      <c r="BN109" s="637"/>
      <c r="BO109" s="637"/>
      <c r="BP109" s="637"/>
      <c r="BQ109" s="637"/>
      <c r="BR109" s="637"/>
      <c r="BS109" s="637"/>
      <c r="BT109" s="637"/>
      <c r="BU109" s="637"/>
      <c r="BV109" s="637"/>
      <c r="BW109" s="637"/>
      <c r="BX109" s="637"/>
      <c r="BY109" s="637"/>
      <c r="BZ109" s="637"/>
      <c r="CA109" s="637"/>
      <c r="CB109" s="637"/>
      <c r="CC109" s="637"/>
      <c r="CD109" s="637"/>
      <c r="CE109" s="637"/>
      <c r="CF109" s="637"/>
      <c r="CG109" s="637"/>
    </row>
    <row r="110" spans="1:85" s="634" customFormat="1" ht="67.5" customHeight="1" thickTop="1" thickBot="1">
      <c r="A110" s="1024">
        <f t="shared" si="56"/>
        <v>96</v>
      </c>
      <c r="B110" s="1024">
        <v>12</v>
      </c>
      <c r="C110" s="1024">
        <v>0</v>
      </c>
      <c r="D110" s="1024">
        <v>0</v>
      </c>
      <c r="E110" s="1024" t="s">
        <v>251</v>
      </c>
      <c r="F110" s="665" t="s">
        <v>252</v>
      </c>
      <c r="G110" s="767" t="s">
        <v>175</v>
      </c>
      <c r="H110" s="767" t="s">
        <v>200</v>
      </c>
      <c r="I110" s="629">
        <v>0</v>
      </c>
      <c r="J110" s="629">
        <v>0</v>
      </c>
      <c r="K110" s="630">
        <f t="shared" si="48"/>
        <v>0</v>
      </c>
      <c r="L110" s="629">
        <v>0</v>
      </c>
      <c r="M110" s="629">
        <v>32</v>
      </c>
      <c r="N110" s="1025">
        <f t="shared" si="54"/>
        <v>32</v>
      </c>
      <c r="O110" s="630">
        <f t="shared" si="55"/>
        <v>32</v>
      </c>
      <c r="P110" s="664"/>
      <c r="Q110" s="1027"/>
      <c r="R110" s="1057" t="s">
        <v>2938</v>
      </c>
      <c r="S110" s="645">
        <v>3</v>
      </c>
      <c r="T110" s="554" t="str">
        <f t="shared" ref="T110" si="72">IF(S110="","No hay ejecución",IF(AND(I110=0),"No hay Programación", S110/I110))</f>
        <v>No hay Programación</v>
      </c>
      <c r="U110" s="764" t="str">
        <f t="shared" si="49"/>
        <v>De acuerdo con lo programado</v>
      </c>
      <c r="V110" s="1028"/>
      <c r="W110" s="553">
        <v>0</v>
      </c>
      <c r="X110" s="554" t="str">
        <f t="shared" si="57"/>
        <v>No hay Programación</v>
      </c>
      <c r="Y110" s="764" t="str">
        <f t="shared" si="50"/>
        <v>De acuerdo con lo programado</v>
      </c>
      <c r="Z110" s="764"/>
      <c r="AA110" s="872">
        <v>3</v>
      </c>
      <c r="AB110" s="554" t="str">
        <f t="shared" si="58"/>
        <v>No hay Programación</v>
      </c>
      <c r="AC110" s="764" t="str">
        <f t="shared" si="51"/>
        <v>De acuerdo con lo programado</v>
      </c>
      <c r="AD110" s="771" t="s">
        <v>1927</v>
      </c>
      <c r="AE110" s="1017">
        <v>14</v>
      </c>
      <c r="AF110" s="554">
        <f t="shared" si="59"/>
        <v>0.4375</v>
      </c>
      <c r="AG110" s="764" t="str">
        <f t="shared" si="52"/>
        <v>En riesgo en cumplimiento</v>
      </c>
      <c r="AH110" s="1139" t="s">
        <v>1927</v>
      </c>
      <c r="AI110" s="632">
        <f t="shared" ref="AI110" si="73">AE110+AA110+W110+S110</f>
        <v>20</v>
      </c>
      <c r="AJ110" s="554">
        <f t="shared" ref="AJ110" si="74">IF(AI110="","No hay ejecución",IF(AND(O110=0),"No hay Programación", AI110/O110))</f>
        <v>0.625</v>
      </c>
      <c r="AK110" s="764" t="str">
        <f t="shared" si="53"/>
        <v>Atraso Leve</v>
      </c>
      <c r="AL110" s="1143" t="s">
        <v>1927</v>
      </c>
      <c r="AM110" s="633"/>
      <c r="AN110" s="633"/>
      <c r="AO110" s="633"/>
      <c r="AP110" s="633"/>
      <c r="AQ110" s="633"/>
      <c r="AR110" s="633"/>
      <c r="AS110" s="633"/>
      <c r="AT110" s="633"/>
      <c r="AU110" s="633"/>
      <c r="AV110" s="633"/>
      <c r="AW110" s="633"/>
      <c r="AX110" s="633"/>
      <c r="AY110" s="633"/>
      <c r="AZ110" s="633"/>
      <c r="BA110" s="633"/>
      <c r="BB110" s="633"/>
      <c r="BC110" s="633"/>
      <c r="BD110" s="633"/>
      <c r="BE110" s="633"/>
      <c r="BF110" s="633"/>
      <c r="BG110" s="633"/>
      <c r="BH110" s="633"/>
      <c r="BI110" s="633"/>
      <c r="BJ110" s="633"/>
      <c r="BK110" s="633"/>
      <c r="BL110" s="633"/>
      <c r="BM110" s="633"/>
      <c r="BN110" s="633"/>
      <c r="BO110" s="633"/>
      <c r="BP110" s="633"/>
      <c r="BQ110" s="633"/>
      <c r="BR110" s="633"/>
      <c r="BS110" s="633"/>
      <c r="BT110" s="633"/>
      <c r="BU110" s="633"/>
      <c r="BV110" s="633"/>
      <c r="BW110" s="633"/>
      <c r="BX110" s="633"/>
      <c r="BY110" s="633"/>
      <c r="BZ110" s="633"/>
      <c r="CA110" s="633"/>
      <c r="CB110" s="633"/>
      <c r="CC110" s="633"/>
      <c r="CD110" s="633"/>
      <c r="CE110" s="633"/>
      <c r="CF110" s="633"/>
      <c r="CG110" s="633"/>
    </row>
    <row r="111" spans="1:85" s="610" customFormat="1" ht="67.5" customHeight="1" thickTop="1" thickBot="1">
      <c r="A111" s="1024">
        <f t="shared" si="56"/>
        <v>97</v>
      </c>
      <c r="B111" s="267">
        <v>12</v>
      </c>
      <c r="C111" s="267">
        <v>0</v>
      </c>
      <c r="D111" s="267">
        <v>0</v>
      </c>
      <c r="E111" s="267" t="s">
        <v>251</v>
      </c>
      <c r="F111" s="663" t="s">
        <v>2376</v>
      </c>
      <c r="G111" s="766" t="s">
        <v>175</v>
      </c>
      <c r="H111" s="766" t="s">
        <v>200</v>
      </c>
      <c r="I111" s="552">
        <v>37</v>
      </c>
      <c r="J111" s="552">
        <v>0</v>
      </c>
      <c r="K111" s="630">
        <f t="shared" si="48"/>
        <v>37</v>
      </c>
      <c r="L111" s="552">
        <v>0</v>
      </c>
      <c r="M111" s="552">
        <v>0</v>
      </c>
      <c r="N111" s="1030">
        <f t="shared" si="54"/>
        <v>0</v>
      </c>
      <c r="O111" s="630">
        <f t="shared" si="55"/>
        <v>37</v>
      </c>
      <c r="P111" s="664"/>
      <c r="Q111" s="764" t="s">
        <v>2873</v>
      </c>
      <c r="R111" s="1051" t="s">
        <v>2939</v>
      </c>
      <c r="S111" s="636">
        <v>12</v>
      </c>
      <c r="T111" s="551">
        <f t="shared" si="66"/>
        <v>0.32432432432432434</v>
      </c>
      <c r="U111" s="764" t="str">
        <f t="shared" si="49"/>
        <v>En riesgo en cumplimiento</v>
      </c>
      <c r="V111" s="1033"/>
      <c r="W111" s="553">
        <v>4</v>
      </c>
      <c r="X111" s="551" t="str">
        <f t="shared" si="57"/>
        <v>No hay Programación</v>
      </c>
      <c r="Y111" s="764" t="str">
        <f t="shared" si="50"/>
        <v>De acuerdo con lo programado</v>
      </c>
      <c r="Z111" s="764"/>
      <c r="AA111" s="872">
        <v>21</v>
      </c>
      <c r="AB111" s="551" t="str">
        <f t="shared" si="58"/>
        <v>No hay Programación</v>
      </c>
      <c r="AC111" s="764" t="str">
        <f t="shared" si="51"/>
        <v>De acuerdo con lo programado</v>
      </c>
      <c r="AD111" s="771" t="s">
        <v>1927</v>
      </c>
      <c r="AE111" s="1017">
        <v>0</v>
      </c>
      <c r="AF111" s="551" t="str">
        <f t="shared" si="59"/>
        <v>No hay Programación</v>
      </c>
      <c r="AG111" s="764" t="str">
        <f t="shared" si="52"/>
        <v>De acuerdo con lo programado</v>
      </c>
      <c r="AH111" s="1139" t="s">
        <v>1927</v>
      </c>
      <c r="AI111" s="625">
        <f t="shared" si="67"/>
        <v>37</v>
      </c>
      <c r="AJ111" s="554">
        <f t="shared" si="68"/>
        <v>1</v>
      </c>
      <c r="AK111" s="764" t="str">
        <f t="shared" si="53"/>
        <v>De acuerdo con lo programado</v>
      </c>
      <c r="AL111" s="1139" t="s">
        <v>1927</v>
      </c>
      <c r="AM111" s="637"/>
      <c r="AN111" s="637"/>
      <c r="AO111" s="637"/>
      <c r="AP111" s="637"/>
      <c r="AQ111" s="637"/>
      <c r="AR111" s="637"/>
      <c r="AS111" s="637"/>
      <c r="AT111" s="637"/>
      <c r="AU111" s="637"/>
      <c r="AV111" s="637"/>
      <c r="AW111" s="637"/>
      <c r="AX111" s="637"/>
      <c r="AY111" s="637"/>
      <c r="AZ111" s="637"/>
      <c r="BA111" s="637"/>
      <c r="BB111" s="637"/>
      <c r="BC111" s="637"/>
      <c r="BD111" s="637"/>
      <c r="BE111" s="637"/>
      <c r="BF111" s="637"/>
      <c r="BG111" s="637"/>
      <c r="BH111" s="637"/>
      <c r="BI111" s="637"/>
      <c r="BJ111" s="637"/>
      <c r="BK111" s="637"/>
      <c r="BL111" s="637"/>
      <c r="BM111" s="637"/>
      <c r="BN111" s="637"/>
      <c r="BO111" s="637"/>
      <c r="BP111" s="637"/>
      <c r="BQ111" s="637"/>
      <c r="BR111" s="637"/>
      <c r="BS111" s="637"/>
      <c r="BT111" s="637"/>
      <c r="BU111" s="637"/>
      <c r="BV111" s="637"/>
      <c r="BW111" s="637"/>
      <c r="BX111" s="637"/>
      <c r="BY111" s="637"/>
      <c r="BZ111" s="637"/>
      <c r="CA111" s="637"/>
      <c r="CB111" s="637"/>
      <c r="CC111" s="637"/>
      <c r="CD111" s="637"/>
      <c r="CE111" s="637"/>
      <c r="CF111" s="637"/>
      <c r="CG111" s="637"/>
    </row>
    <row r="112" spans="1:85" s="610" customFormat="1" ht="67.5" customHeight="1" thickTop="1" thickBot="1">
      <c r="A112" s="1024">
        <f t="shared" si="56"/>
        <v>98</v>
      </c>
      <c r="B112" s="267">
        <v>12</v>
      </c>
      <c r="C112" s="267">
        <v>0</v>
      </c>
      <c r="D112" s="267">
        <v>0</v>
      </c>
      <c r="E112" s="267" t="s">
        <v>251</v>
      </c>
      <c r="F112" s="663" t="s">
        <v>2379</v>
      </c>
      <c r="G112" s="766" t="s">
        <v>164</v>
      </c>
      <c r="H112" s="766" t="s">
        <v>200</v>
      </c>
      <c r="I112" s="552">
        <v>24</v>
      </c>
      <c r="J112" s="552">
        <v>8</v>
      </c>
      <c r="K112" s="630">
        <f t="shared" si="48"/>
        <v>32</v>
      </c>
      <c r="L112" s="552">
        <v>0</v>
      </c>
      <c r="M112" s="552">
        <v>0</v>
      </c>
      <c r="N112" s="1030">
        <f t="shared" si="54"/>
        <v>0</v>
      </c>
      <c r="O112" s="630">
        <f t="shared" si="55"/>
        <v>32</v>
      </c>
      <c r="P112" s="664"/>
      <c r="Q112" s="764" t="s">
        <v>2873</v>
      </c>
      <c r="R112" s="1055" t="s">
        <v>2940</v>
      </c>
      <c r="S112" s="636">
        <v>7</v>
      </c>
      <c r="T112" s="551">
        <f t="shared" si="66"/>
        <v>0.29166666666666669</v>
      </c>
      <c r="U112" s="764" t="str">
        <f t="shared" si="49"/>
        <v>En riesgo en cumplimiento</v>
      </c>
      <c r="V112" s="1033"/>
      <c r="W112" s="553">
        <v>8</v>
      </c>
      <c r="X112" s="551">
        <f t="shared" si="57"/>
        <v>1</v>
      </c>
      <c r="Y112" s="764" t="str">
        <f t="shared" si="50"/>
        <v>De acuerdo con lo programado</v>
      </c>
      <c r="Z112" s="764"/>
      <c r="AA112" s="872">
        <v>13</v>
      </c>
      <c r="AB112" s="551" t="str">
        <f t="shared" si="58"/>
        <v>No hay Programación</v>
      </c>
      <c r="AC112" s="764" t="str">
        <f t="shared" si="51"/>
        <v>De acuerdo con lo programado</v>
      </c>
      <c r="AD112" s="771" t="s">
        <v>1927</v>
      </c>
      <c r="AE112" s="1017">
        <v>4</v>
      </c>
      <c r="AF112" s="551" t="str">
        <f t="shared" si="59"/>
        <v>No hay Programación</v>
      </c>
      <c r="AG112" s="764" t="str">
        <f t="shared" si="52"/>
        <v>De acuerdo con lo programado</v>
      </c>
      <c r="AH112" s="1139" t="s">
        <v>1927</v>
      </c>
      <c r="AI112" s="625">
        <f t="shared" si="67"/>
        <v>32</v>
      </c>
      <c r="AJ112" s="554">
        <f t="shared" si="68"/>
        <v>1</v>
      </c>
      <c r="AK112" s="764" t="str">
        <f t="shared" si="53"/>
        <v>De acuerdo con lo programado</v>
      </c>
      <c r="AL112" s="1139" t="s">
        <v>1927</v>
      </c>
      <c r="AM112" s="637"/>
      <c r="AN112" s="637"/>
      <c r="AO112" s="637"/>
      <c r="AP112" s="637"/>
      <c r="AQ112" s="637"/>
      <c r="AR112" s="637"/>
      <c r="AS112" s="637"/>
      <c r="AT112" s="637"/>
      <c r="AU112" s="637"/>
      <c r="AV112" s="637"/>
      <c r="AW112" s="637"/>
      <c r="AX112" s="637"/>
      <c r="AY112" s="637"/>
      <c r="AZ112" s="637"/>
      <c r="BA112" s="637"/>
      <c r="BB112" s="637"/>
      <c r="BC112" s="637"/>
      <c r="BD112" s="637"/>
      <c r="BE112" s="637"/>
      <c r="BF112" s="637"/>
      <c r="BG112" s="637"/>
      <c r="BH112" s="637"/>
      <c r="BI112" s="637"/>
      <c r="BJ112" s="637"/>
      <c r="BK112" s="637"/>
      <c r="BL112" s="637"/>
      <c r="BM112" s="637"/>
      <c r="BN112" s="637"/>
      <c r="BO112" s="637"/>
      <c r="BP112" s="637"/>
      <c r="BQ112" s="637"/>
      <c r="BR112" s="637"/>
      <c r="BS112" s="637"/>
      <c r="BT112" s="637"/>
      <c r="BU112" s="637"/>
      <c r="BV112" s="637"/>
      <c r="BW112" s="637"/>
      <c r="BX112" s="637"/>
      <c r="BY112" s="637"/>
      <c r="BZ112" s="637"/>
      <c r="CA112" s="637"/>
      <c r="CB112" s="637"/>
      <c r="CC112" s="637"/>
      <c r="CD112" s="637"/>
      <c r="CE112" s="637"/>
      <c r="CF112" s="637"/>
      <c r="CG112" s="637"/>
    </row>
    <row r="113" spans="1:85" s="610" customFormat="1" ht="67.5" customHeight="1" thickTop="1" thickBot="1">
      <c r="A113" s="1024">
        <f t="shared" si="56"/>
        <v>99</v>
      </c>
      <c r="B113" s="267">
        <v>12</v>
      </c>
      <c r="C113" s="267">
        <v>0</v>
      </c>
      <c r="D113" s="267">
        <v>0</v>
      </c>
      <c r="E113" s="267" t="s">
        <v>251</v>
      </c>
      <c r="F113" s="663" t="s">
        <v>2379</v>
      </c>
      <c r="G113" s="766" t="s">
        <v>144</v>
      </c>
      <c r="H113" s="766" t="s">
        <v>215</v>
      </c>
      <c r="I113" s="552">
        <v>24</v>
      </c>
      <c r="J113" s="552">
        <v>8</v>
      </c>
      <c r="K113" s="630">
        <f t="shared" si="48"/>
        <v>32</v>
      </c>
      <c r="L113" s="552">
        <v>0</v>
      </c>
      <c r="M113" s="552">
        <v>0</v>
      </c>
      <c r="N113" s="1030">
        <f t="shared" si="54"/>
        <v>0</v>
      </c>
      <c r="O113" s="630">
        <f t="shared" si="55"/>
        <v>32</v>
      </c>
      <c r="P113" s="664"/>
      <c r="Q113" s="764" t="s">
        <v>2873</v>
      </c>
      <c r="R113" s="1055"/>
      <c r="S113" s="636">
        <v>7</v>
      </c>
      <c r="T113" s="551">
        <f t="shared" si="66"/>
        <v>0.29166666666666669</v>
      </c>
      <c r="U113" s="764" t="str">
        <f t="shared" si="49"/>
        <v>En riesgo en cumplimiento</v>
      </c>
      <c r="V113" s="1033"/>
      <c r="W113" s="553">
        <v>8</v>
      </c>
      <c r="X113" s="551">
        <f t="shared" si="57"/>
        <v>1</v>
      </c>
      <c r="Y113" s="764" t="str">
        <f t="shared" si="50"/>
        <v>De acuerdo con lo programado</v>
      </c>
      <c r="Z113" s="764"/>
      <c r="AA113" s="872">
        <v>13</v>
      </c>
      <c r="AB113" s="551" t="str">
        <f t="shared" si="58"/>
        <v>No hay Programación</v>
      </c>
      <c r="AC113" s="764" t="str">
        <f t="shared" si="51"/>
        <v>De acuerdo con lo programado</v>
      </c>
      <c r="AD113" s="771" t="s">
        <v>1927</v>
      </c>
      <c r="AE113" s="1017">
        <v>4</v>
      </c>
      <c r="AF113" s="551" t="str">
        <f t="shared" si="59"/>
        <v>No hay Programación</v>
      </c>
      <c r="AG113" s="764" t="str">
        <f t="shared" si="52"/>
        <v>De acuerdo con lo programado</v>
      </c>
      <c r="AH113" s="1139" t="s">
        <v>1927</v>
      </c>
      <c r="AI113" s="625">
        <f t="shared" si="67"/>
        <v>32</v>
      </c>
      <c r="AJ113" s="554">
        <f t="shared" si="68"/>
        <v>1</v>
      </c>
      <c r="AK113" s="764" t="str">
        <f t="shared" si="53"/>
        <v>De acuerdo con lo programado</v>
      </c>
      <c r="AL113" s="1139" t="s">
        <v>1927</v>
      </c>
      <c r="AM113" s="637"/>
      <c r="AN113" s="637"/>
      <c r="AO113" s="637"/>
      <c r="AP113" s="637"/>
      <c r="AQ113" s="637"/>
      <c r="AR113" s="637"/>
      <c r="AS113" s="637"/>
      <c r="AT113" s="637"/>
      <c r="AU113" s="637"/>
      <c r="AV113" s="637"/>
      <c r="AW113" s="637"/>
      <c r="AX113" s="637"/>
      <c r="AY113" s="637"/>
      <c r="AZ113" s="637"/>
      <c r="BA113" s="637"/>
      <c r="BB113" s="637"/>
      <c r="BC113" s="637"/>
      <c r="BD113" s="637"/>
      <c r="BE113" s="637"/>
      <c r="BF113" s="637"/>
      <c r="BG113" s="637"/>
      <c r="BH113" s="637"/>
      <c r="BI113" s="637"/>
      <c r="BJ113" s="637"/>
      <c r="BK113" s="637"/>
      <c r="BL113" s="637"/>
      <c r="BM113" s="637"/>
      <c r="BN113" s="637"/>
      <c r="BO113" s="637"/>
      <c r="BP113" s="637"/>
      <c r="BQ113" s="637"/>
      <c r="BR113" s="637"/>
      <c r="BS113" s="637"/>
      <c r="BT113" s="637"/>
      <c r="BU113" s="637"/>
      <c r="BV113" s="637"/>
      <c r="BW113" s="637"/>
      <c r="BX113" s="637"/>
      <c r="BY113" s="637"/>
      <c r="BZ113" s="637"/>
      <c r="CA113" s="637"/>
      <c r="CB113" s="637"/>
      <c r="CC113" s="637"/>
      <c r="CD113" s="637"/>
      <c r="CE113" s="637"/>
      <c r="CF113" s="637"/>
      <c r="CG113" s="637"/>
    </row>
    <row r="114" spans="1:85" s="610" customFormat="1" ht="67.5" customHeight="1" thickTop="1" thickBot="1">
      <c r="A114" s="1024">
        <f t="shared" si="56"/>
        <v>100</v>
      </c>
      <c r="B114" s="267">
        <v>12</v>
      </c>
      <c r="C114" s="267">
        <v>0</v>
      </c>
      <c r="D114" s="267">
        <v>0</v>
      </c>
      <c r="E114" s="267" t="s">
        <v>251</v>
      </c>
      <c r="F114" s="663" t="s">
        <v>2214</v>
      </c>
      <c r="G114" s="766" t="s">
        <v>144</v>
      </c>
      <c r="H114" s="766" t="s">
        <v>215</v>
      </c>
      <c r="I114" s="552">
        <v>0</v>
      </c>
      <c r="J114" s="552">
        <v>0</v>
      </c>
      <c r="K114" s="630">
        <f t="shared" si="48"/>
        <v>0</v>
      </c>
      <c r="L114" s="552">
        <v>0</v>
      </c>
      <c r="M114" s="552">
        <v>32</v>
      </c>
      <c r="N114" s="1030">
        <f t="shared" si="54"/>
        <v>32</v>
      </c>
      <c r="O114" s="630">
        <f t="shared" si="55"/>
        <v>32</v>
      </c>
      <c r="P114" s="664"/>
      <c r="Q114" s="764" t="s">
        <v>2873</v>
      </c>
      <c r="R114" s="1049" t="s">
        <v>2941</v>
      </c>
      <c r="S114" s="636">
        <v>6</v>
      </c>
      <c r="T114" s="551" t="str">
        <f t="shared" si="66"/>
        <v>No hay Programación</v>
      </c>
      <c r="U114" s="764" t="str">
        <f t="shared" si="49"/>
        <v>De acuerdo con lo programado</v>
      </c>
      <c r="V114" s="1033"/>
      <c r="W114" s="553">
        <v>0</v>
      </c>
      <c r="X114" s="551" t="str">
        <f t="shared" si="57"/>
        <v>No hay Programación</v>
      </c>
      <c r="Y114" s="764" t="str">
        <f t="shared" si="50"/>
        <v>De acuerdo con lo programado</v>
      </c>
      <c r="Z114" s="764"/>
      <c r="AA114" s="872">
        <v>3</v>
      </c>
      <c r="AB114" s="551" t="str">
        <f t="shared" si="58"/>
        <v>No hay Programación</v>
      </c>
      <c r="AC114" s="764" t="str">
        <f t="shared" si="51"/>
        <v>De acuerdo con lo programado</v>
      </c>
      <c r="AD114" s="771" t="s">
        <v>1927</v>
      </c>
      <c r="AE114" s="1017">
        <v>11</v>
      </c>
      <c r="AF114" s="551">
        <f t="shared" si="59"/>
        <v>0.34375</v>
      </c>
      <c r="AG114" s="764" t="str">
        <f t="shared" si="52"/>
        <v>En riesgo en cumplimiento</v>
      </c>
      <c r="AH114" s="1139" t="s">
        <v>1927</v>
      </c>
      <c r="AI114" s="625">
        <f t="shared" si="67"/>
        <v>20</v>
      </c>
      <c r="AJ114" s="554">
        <f t="shared" si="68"/>
        <v>0.625</v>
      </c>
      <c r="AK114" s="764" t="str">
        <f t="shared" si="53"/>
        <v>Atraso Leve</v>
      </c>
      <c r="AL114" s="1139" t="s">
        <v>1927</v>
      </c>
      <c r="AM114" s="637"/>
      <c r="AN114" s="637"/>
      <c r="AO114" s="637"/>
      <c r="AP114" s="637"/>
      <c r="AQ114" s="637"/>
      <c r="AR114" s="637"/>
      <c r="AS114" s="637"/>
      <c r="AT114" s="637"/>
      <c r="AU114" s="637"/>
      <c r="AV114" s="637"/>
      <c r="AW114" s="637"/>
      <c r="AX114" s="637"/>
      <c r="AY114" s="637"/>
      <c r="AZ114" s="637"/>
      <c r="BA114" s="637"/>
      <c r="BB114" s="637"/>
      <c r="BC114" s="637"/>
      <c r="BD114" s="637"/>
      <c r="BE114" s="637"/>
      <c r="BF114" s="637"/>
      <c r="BG114" s="637"/>
      <c r="BH114" s="637"/>
      <c r="BI114" s="637"/>
      <c r="BJ114" s="637"/>
      <c r="BK114" s="637"/>
      <c r="BL114" s="637"/>
      <c r="BM114" s="637"/>
      <c r="BN114" s="637"/>
      <c r="BO114" s="637"/>
      <c r="BP114" s="637"/>
      <c r="BQ114" s="637"/>
      <c r="BR114" s="637"/>
      <c r="BS114" s="637"/>
      <c r="BT114" s="637"/>
      <c r="BU114" s="637"/>
      <c r="BV114" s="637"/>
      <c r="BW114" s="637"/>
      <c r="BX114" s="637"/>
      <c r="BY114" s="637"/>
      <c r="BZ114" s="637"/>
      <c r="CA114" s="637"/>
      <c r="CB114" s="637"/>
      <c r="CC114" s="637"/>
      <c r="CD114" s="637"/>
      <c r="CE114" s="637"/>
      <c r="CF114" s="637"/>
      <c r="CG114" s="637"/>
    </row>
    <row r="115" spans="1:85" s="610" customFormat="1" ht="67.5" customHeight="1" thickTop="1" thickBot="1">
      <c r="A115" s="1024">
        <f t="shared" si="56"/>
        <v>101</v>
      </c>
      <c r="B115" s="267">
        <v>12</v>
      </c>
      <c r="C115" s="267">
        <v>0</v>
      </c>
      <c r="D115" s="267">
        <v>0</v>
      </c>
      <c r="E115" s="267" t="s">
        <v>251</v>
      </c>
      <c r="F115" s="663" t="s">
        <v>2214</v>
      </c>
      <c r="G115" s="766" t="s">
        <v>144</v>
      </c>
      <c r="H115" s="766" t="s">
        <v>215</v>
      </c>
      <c r="I115" s="552">
        <v>0</v>
      </c>
      <c r="J115" s="552">
        <v>0</v>
      </c>
      <c r="K115" s="630">
        <f t="shared" si="48"/>
        <v>0</v>
      </c>
      <c r="L115" s="552">
        <v>0</v>
      </c>
      <c r="M115" s="552">
        <v>32</v>
      </c>
      <c r="N115" s="1030">
        <f t="shared" si="54"/>
        <v>32</v>
      </c>
      <c r="O115" s="630">
        <f t="shared" si="55"/>
        <v>32</v>
      </c>
      <c r="P115" s="664"/>
      <c r="Q115" s="764" t="s">
        <v>2873</v>
      </c>
      <c r="R115" s="1049" t="s">
        <v>2942</v>
      </c>
      <c r="S115" s="552">
        <v>0</v>
      </c>
      <c r="T115" s="551" t="str">
        <f>IF(S115="","No hay ejecución",IF(AND(I115=0),"No hay Programación", S115/I115))</f>
        <v>No hay Programación</v>
      </c>
      <c r="U115" s="764" t="str">
        <f t="shared" si="49"/>
        <v>De acuerdo con lo programado</v>
      </c>
      <c r="V115" s="1033"/>
      <c r="W115" s="553"/>
      <c r="X115" s="551" t="str">
        <f t="shared" si="57"/>
        <v>No hay ejecución</v>
      </c>
      <c r="Y115" s="764" t="str">
        <f t="shared" si="50"/>
        <v>NA</v>
      </c>
      <c r="Z115" s="764"/>
      <c r="AA115" s="872">
        <v>9</v>
      </c>
      <c r="AB115" s="551" t="str">
        <f t="shared" si="58"/>
        <v>No hay Programación</v>
      </c>
      <c r="AC115" s="764" t="str">
        <f t="shared" si="51"/>
        <v>De acuerdo con lo programado</v>
      </c>
      <c r="AD115" s="771" t="s">
        <v>1927</v>
      </c>
      <c r="AE115" s="1017">
        <v>11</v>
      </c>
      <c r="AF115" s="551">
        <f t="shared" si="59"/>
        <v>0.34375</v>
      </c>
      <c r="AG115" s="764" t="str">
        <f t="shared" si="52"/>
        <v>En riesgo en cumplimiento</v>
      </c>
      <c r="AH115" s="1139" t="s">
        <v>1927</v>
      </c>
      <c r="AI115" s="625"/>
      <c r="AJ115" s="554"/>
      <c r="AK115" s="764" t="str">
        <f t="shared" si="53"/>
        <v>En riesgo en cumplimiento</v>
      </c>
      <c r="AL115" s="1139" t="s">
        <v>1927</v>
      </c>
      <c r="AM115" s="637"/>
      <c r="AN115" s="637"/>
      <c r="AO115" s="637"/>
      <c r="AP115" s="637"/>
      <c r="AQ115" s="637"/>
      <c r="AR115" s="637"/>
      <c r="AS115" s="637"/>
      <c r="AT115" s="637"/>
      <c r="AU115" s="637"/>
      <c r="AV115" s="637"/>
      <c r="AW115" s="637"/>
      <c r="AX115" s="637"/>
      <c r="AY115" s="637"/>
      <c r="AZ115" s="637"/>
      <c r="BA115" s="637"/>
      <c r="BB115" s="637"/>
      <c r="BC115" s="637"/>
      <c r="BD115" s="637"/>
      <c r="BE115" s="637"/>
      <c r="BF115" s="637"/>
      <c r="BG115" s="637"/>
      <c r="BH115" s="637"/>
      <c r="BI115" s="637"/>
      <c r="BJ115" s="637"/>
      <c r="BK115" s="637"/>
      <c r="BL115" s="637"/>
      <c r="BM115" s="637"/>
      <c r="BN115" s="637"/>
      <c r="BO115" s="637"/>
      <c r="BP115" s="637"/>
      <c r="BQ115" s="637"/>
      <c r="BR115" s="637"/>
      <c r="BS115" s="637"/>
      <c r="BT115" s="637"/>
      <c r="BU115" s="637"/>
      <c r="BV115" s="637"/>
      <c r="BW115" s="637"/>
      <c r="BX115" s="637"/>
      <c r="BY115" s="637"/>
      <c r="BZ115" s="637"/>
      <c r="CA115" s="637"/>
      <c r="CB115" s="637"/>
      <c r="CC115" s="637"/>
      <c r="CD115" s="637"/>
      <c r="CE115" s="637"/>
      <c r="CF115" s="637"/>
      <c r="CG115" s="637"/>
    </row>
    <row r="116" spans="1:85" s="610" customFormat="1" ht="67.5" customHeight="1" thickTop="1" thickBot="1">
      <c r="A116" s="1024">
        <f t="shared" si="56"/>
        <v>102</v>
      </c>
      <c r="B116" s="267">
        <v>12</v>
      </c>
      <c r="C116" s="267">
        <v>0</v>
      </c>
      <c r="D116" s="267">
        <v>0</v>
      </c>
      <c r="E116" s="267" t="s">
        <v>251</v>
      </c>
      <c r="F116" s="663" t="s">
        <v>2411</v>
      </c>
      <c r="G116" s="766" t="s">
        <v>2686</v>
      </c>
      <c r="H116" s="766" t="s">
        <v>204</v>
      </c>
      <c r="I116" s="552">
        <v>3</v>
      </c>
      <c r="J116" s="552">
        <v>18</v>
      </c>
      <c r="K116" s="630">
        <f t="shared" si="48"/>
        <v>21</v>
      </c>
      <c r="L116" s="552">
        <v>34</v>
      </c>
      <c r="M116" s="552">
        <v>4</v>
      </c>
      <c r="N116" s="1030">
        <f t="shared" si="54"/>
        <v>38</v>
      </c>
      <c r="O116" s="630">
        <f t="shared" si="55"/>
        <v>59</v>
      </c>
      <c r="P116" s="664"/>
      <c r="Q116" s="764" t="s">
        <v>2873</v>
      </c>
      <c r="R116" s="1051" t="s">
        <v>2876</v>
      </c>
      <c r="S116" s="553">
        <v>3</v>
      </c>
      <c r="T116" s="551">
        <f t="shared" si="66"/>
        <v>1</v>
      </c>
      <c r="U116" s="764" t="str">
        <f t="shared" si="49"/>
        <v>De acuerdo con lo programado</v>
      </c>
      <c r="V116" s="1033"/>
      <c r="W116" s="553">
        <v>2</v>
      </c>
      <c r="X116" s="551">
        <f t="shared" si="57"/>
        <v>0.1111111111111111</v>
      </c>
      <c r="Y116" s="764" t="str">
        <f t="shared" si="50"/>
        <v>En riesgo en cumplimiento</v>
      </c>
      <c r="Z116" s="764"/>
      <c r="AA116" s="872">
        <v>48</v>
      </c>
      <c r="AB116" s="551">
        <f t="shared" si="58"/>
        <v>1.411764705882353</v>
      </c>
      <c r="AC116" s="764" t="str">
        <f t="shared" si="51"/>
        <v>De acuerdo con lo programado</v>
      </c>
      <c r="AD116" s="771" t="s">
        <v>1927</v>
      </c>
      <c r="AE116" s="1017">
        <v>18</v>
      </c>
      <c r="AF116" s="551">
        <f t="shared" si="59"/>
        <v>4.5</v>
      </c>
      <c r="AG116" s="764" t="str">
        <f t="shared" si="52"/>
        <v>De acuerdo con lo programado</v>
      </c>
      <c r="AH116" s="1142" t="s">
        <v>2880</v>
      </c>
      <c r="AI116" s="625">
        <f t="shared" si="67"/>
        <v>71</v>
      </c>
      <c r="AJ116" s="554">
        <f t="shared" si="68"/>
        <v>1.2033898305084745</v>
      </c>
      <c r="AK116" s="764" t="str">
        <f t="shared" si="53"/>
        <v>De acuerdo con lo programado</v>
      </c>
      <c r="AL116" s="1139" t="s">
        <v>1927</v>
      </c>
      <c r="AM116" s="637"/>
      <c r="AN116" s="637"/>
      <c r="AO116" s="637"/>
      <c r="AP116" s="637"/>
      <c r="AQ116" s="637"/>
      <c r="AR116" s="637"/>
      <c r="AS116" s="637"/>
      <c r="AT116" s="637"/>
      <c r="AU116" s="637"/>
      <c r="AV116" s="637"/>
      <c r="AW116" s="637"/>
      <c r="AX116" s="637"/>
      <c r="AY116" s="637"/>
      <c r="AZ116" s="637"/>
      <c r="BA116" s="637"/>
      <c r="BB116" s="637"/>
      <c r="BC116" s="637"/>
      <c r="BD116" s="637"/>
      <c r="BE116" s="637"/>
      <c r="BF116" s="637"/>
      <c r="BG116" s="637"/>
      <c r="BH116" s="637"/>
      <c r="BI116" s="637"/>
      <c r="BJ116" s="637"/>
      <c r="BK116" s="637"/>
      <c r="BL116" s="637"/>
      <c r="BM116" s="637"/>
      <c r="BN116" s="637"/>
      <c r="BO116" s="637"/>
      <c r="BP116" s="637"/>
      <c r="BQ116" s="637"/>
      <c r="BR116" s="637"/>
      <c r="BS116" s="637"/>
      <c r="BT116" s="637"/>
      <c r="BU116" s="637"/>
      <c r="BV116" s="637"/>
      <c r="BW116" s="637"/>
      <c r="BX116" s="637"/>
      <c r="BY116" s="637"/>
      <c r="BZ116" s="637"/>
      <c r="CA116" s="637"/>
      <c r="CB116" s="637"/>
      <c r="CC116" s="637"/>
      <c r="CD116" s="637"/>
      <c r="CE116" s="637"/>
      <c r="CF116" s="637"/>
      <c r="CG116" s="637"/>
    </row>
    <row r="117" spans="1:85" s="610" customFormat="1" ht="67.5" customHeight="1" thickTop="1" thickBot="1">
      <c r="A117" s="1024">
        <f t="shared" si="56"/>
        <v>103</v>
      </c>
      <c r="B117" s="267">
        <v>12</v>
      </c>
      <c r="C117" s="267">
        <v>0</v>
      </c>
      <c r="D117" s="267">
        <v>0</v>
      </c>
      <c r="E117" s="267" t="s">
        <v>251</v>
      </c>
      <c r="F117" s="663" t="s">
        <v>2411</v>
      </c>
      <c r="G117" s="766" t="s">
        <v>173</v>
      </c>
      <c r="H117" s="766" t="s">
        <v>204</v>
      </c>
      <c r="I117" s="552">
        <v>17</v>
      </c>
      <c r="J117" s="552">
        <v>0</v>
      </c>
      <c r="K117" s="630">
        <f t="shared" si="48"/>
        <v>17</v>
      </c>
      <c r="L117" s="552">
        <v>0</v>
      </c>
      <c r="M117" s="552">
        <v>0</v>
      </c>
      <c r="N117" s="1030">
        <f t="shared" ref="N117" si="75">SUM(L117:M117)</f>
        <v>0</v>
      </c>
      <c r="O117" s="630">
        <f t="shared" ref="O117" si="76">K117+N117</f>
        <v>17</v>
      </c>
      <c r="P117" s="664"/>
      <c r="Q117" s="764" t="s">
        <v>2873</v>
      </c>
      <c r="R117" s="1051" t="s">
        <v>2876</v>
      </c>
      <c r="S117" s="553">
        <v>4</v>
      </c>
      <c r="T117" s="551">
        <f t="shared" si="66"/>
        <v>0.23529411764705882</v>
      </c>
      <c r="U117" s="764" t="str">
        <f t="shared" si="49"/>
        <v>En riesgo en cumplimiento</v>
      </c>
      <c r="V117" s="1033"/>
      <c r="W117" s="553">
        <v>0</v>
      </c>
      <c r="X117" s="551" t="str">
        <f t="shared" si="57"/>
        <v>No hay Programación</v>
      </c>
      <c r="Y117" s="764" t="str">
        <f t="shared" si="50"/>
        <v>De acuerdo con lo programado</v>
      </c>
      <c r="Z117" s="764"/>
      <c r="AA117" s="872">
        <v>13</v>
      </c>
      <c r="AB117" s="551" t="str">
        <f t="shared" si="58"/>
        <v>No hay Programación</v>
      </c>
      <c r="AC117" s="764" t="str">
        <f t="shared" si="51"/>
        <v>De acuerdo con lo programado</v>
      </c>
      <c r="AD117" s="771" t="s">
        <v>1927</v>
      </c>
      <c r="AE117" s="1017">
        <v>0</v>
      </c>
      <c r="AF117" s="551" t="str">
        <f t="shared" si="59"/>
        <v>No hay Programación</v>
      </c>
      <c r="AG117" s="764" t="str">
        <f t="shared" si="52"/>
        <v>De acuerdo con lo programado</v>
      </c>
      <c r="AH117" s="1139" t="s">
        <v>1927</v>
      </c>
      <c r="AI117" s="625">
        <f t="shared" si="67"/>
        <v>17</v>
      </c>
      <c r="AJ117" s="554">
        <f t="shared" si="68"/>
        <v>1</v>
      </c>
      <c r="AK117" s="764" t="str">
        <f t="shared" si="53"/>
        <v>De acuerdo con lo programado</v>
      </c>
      <c r="AL117" s="1139" t="s">
        <v>1927</v>
      </c>
      <c r="AM117" s="637"/>
      <c r="AN117" s="637"/>
      <c r="AO117" s="637"/>
      <c r="AP117" s="637"/>
      <c r="AQ117" s="637"/>
      <c r="AR117" s="637"/>
      <c r="AS117" s="637"/>
      <c r="AT117" s="637"/>
      <c r="AU117" s="637"/>
      <c r="AV117" s="637"/>
      <c r="AW117" s="637"/>
      <c r="AX117" s="637"/>
      <c r="AY117" s="637"/>
      <c r="AZ117" s="637"/>
      <c r="BA117" s="637"/>
      <c r="BB117" s="637"/>
      <c r="BC117" s="637"/>
      <c r="BD117" s="637"/>
      <c r="BE117" s="637"/>
      <c r="BF117" s="637"/>
      <c r="BG117" s="637"/>
      <c r="BH117" s="637"/>
      <c r="BI117" s="637"/>
      <c r="BJ117" s="637"/>
      <c r="BK117" s="637"/>
      <c r="BL117" s="637"/>
      <c r="BM117" s="637"/>
      <c r="BN117" s="637"/>
      <c r="BO117" s="637"/>
      <c r="BP117" s="637"/>
      <c r="BQ117" s="637"/>
      <c r="BR117" s="637"/>
      <c r="BS117" s="637"/>
      <c r="BT117" s="637"/>
      <c r="BU117" s="637"/>
      <c r="BV117" s="637"/>
      <c r="BW117" s="637"/>
      <c r="BX117" s="637"/>
      <c r="BY117" s="637"/>
      <c r="BZ117" s="637"/>
      <c r="CA117" s="637"/>
      <c r="CB117" s="637"/>
      <c r="CC117" s="637"/>
      <c r="CD117" s="637"/>
      <c r="CE117" s="637"/>
      <c r="CF117" s="637"/>
      <c r="CG117" s="637"/>
    </row>
    <row r="118" spans="1:85" s="610" customFormat="1" ht="67.5" customHeight="1" thickTop="1" thickBot="1">
      <c r="A118" s="1024">
        <f t="shared" si="56"/>
        <v>104</v>
      </c>
      <c r="B118" s="267">
        <v>12</v>
      </c>
      <c r="C118" s="267">
        <v>0</v>
      </c>
      <c r="D118" s="267">
        <v>0</v>
      </c>
      <c r="E118" s="267" t="s">
        <v>251</v>
      </c>
      <c r="F118" s="663" t="s">
        <v>2411</v>
      </c>
      <c r="G118" s="766" t="s">
        <v>186</v>
      </c>
      <c r="H118" s="766" t="s">
        <v>207</v>
      </c>
      <c r="I118" s="552">
        <v>0</v>
      </c>
      <c r="J118" s="552">
        <v>1</v>
      </c>
      <c r="K118" s="630">
        <f t="shared" si="48"/>
        <v>1</v>
      </c>
      <c r="L118" s="552">
        <v>0</v>
      </c>
      <c r="M118" s="552">
        <v>0</v>
      </c>
      <c r="N118" s="1030">
        <f t="shared" si="54"/>
        <v>0</v>
      </c>
      <c r="O118" s="630">
        <f t="shared" si="55"/>
        <v>1</v>
      </c>
      <c r="P118" s="664"/>
      <c r="Q118" s="764" t="s">
        <v>2873</v>
      </c>
      <c r="R118" s="1051" t="s">
        <v>2876</v>
      </c>
      <c r="S118" s="553">
        <v>0</v>
      </c>
      <c r="T118" s="551" t="str">
        <f t="shared" si="66"/>
        <v>No hay Programación</v>
      </c>
      <c r="U118" s="764" t="str">
        <f t="shared" si="49"/>
        <v>De acuerdo con lo programado</v>
      </c>
      <c r="V118" s="1033"/>
      <c r="W118" s="553">
        <v>1</v>
      </c>
      <c r="X118" s="551">
        <f t="shared" si="57"/>
        <v>1</v>
      </c>
      <c r="Y118" s="764" t="str">
        <f t="shared" si="50"/>
        <v>De acuerdo con lo programado</v>
      </c>
      <c r="Z118" s="764"/>
      <c r="AA118" s="872">
        <v>0</v>
      </c>
      <c r="AB118" s="551" t="str">
        <f t="shared" si="58"/>
        <v>No hay Programación</v>
      </c>
      <c r="AC118" s="764" t="str">
        <f t="shared" si="51"/>
        <v>De acuerdo con lo programado</v>
      </c>
      <c r="AD118" s="771" t="s">
        <v>1927</v>
      </c>
      <c r="AE118" s="1017">
        <v>0</v>
      </c>
      <c r="AF118" s="551" t="str">
        <f t="shared" si="59"/>
        <v>No hay Programación</v>
      </c>
      <c r="AG118" s="764" t="str">
        <f t="shared" si="52"/>
        <v>De acuerdo con lo programado</v>
      </c>
      <c r="AH118" s="1139" t="s">
        <v>1927</v>
      </c>
      <c r="AI118" s="625">
        <f t="shared" si="67"/>
        <v>1</v>
      </c>
      <c r="AJ118" s="554">
        <f t="shared" si="68"/>
        <v>1</v>
      </c>
      <c r="AK118" s="764" t="str">
        <f t="shared" si="53"/>
        <v>De acuerdo con lo programado</v>
      </c>
      <c r="AL118" s="1139" t="s">
        <v>1927</v>
      </c>
      <c r="AM118" s="637"/>
      <c r="AN118" s="637"/>
      <c r="AO118" s="637"/>
      <c r="AP118" s="637"/>
      <c r="AQ118" s="637"/>
      <c r="AR118" s="637"/>
      <c r="AS118" s="637"/>
      <c r="AT118" s="637"/>
      <c r="AU118" s="637"/>
      <c r="AV118" s="637"/>
      <c r="AW118" s="637"/>
      <c r="AX118" s="637"/>
      <c r="AY118" s="637"/>
      <c r="AZ118" s="637"/>
      <c r="BA118" s="637"/>
      <c r="BB118" s="637"/>
      <c r="BC118" s="637"/>
      <c r="BD118" s="637"/>
      <c r="BE118" s="637"/>
      <c r="BF118" s="637"/>
      <c r="BG118" s="637"/>
      <c r="BH118" s="637"/>
      <c r="BI118" s="637"/>
      <c r="BJ118" s="637"/>
      <c r="BK118" s="637"/>
      <c r="BL118" s="637"/>
      <c r="BM118" s="637"/>
      <c r="BN118" s="637"/>
      <c r="BO118" s="637"/>
      <c r="BP118" s="637"/>
      <c r="BQ118" s="637"/>
      <c r="BR118" s="637"/>
      <c r="BS118" s="637"/>
      <c r="BT118" s="637"/>
      <c r="BU118" s="637"/>
      <c r="BV118" s="637"/>
      <c r="BW118" s="637"/>
      <c r="BX118" s="637"/>
      <c r="BY118" s="637"/>
      <c r="BZ118" s="637"/>
      <c r="CA118" s="637"/>
      <c r="CB118" s="637"/>
      <c r="CC118" s="637"/>
      <c r="CD118" s="637"/>
      <c r="CE118" s="637"/>
      <c r="CF118" s="637"/>
      <c r="CG118" s="637"/>
    </row>
    <row r="119" spans="1:85" s="634" customFormat="1" ht="67.5" customHeight="1" thickTop="1" thickBot="1">
      <c r="A119" s="1024">
        <f t="shared" si="56"/>
        <v>105</v>
      </c>
      <c r="B119" s="1024">
        <v>12</v>
      </c>
      <c r="C119" s="1024">
        <v>0</v>
      </c>
      <c r="D119" s="1024">
        <v>0</v>
      </c>
      <c r="E119" s="1024">
        <v>0</v>
      </c>
      <c r="F119" s="772" t="s">
        <v>2943</v>
      </c>
      <c r="G119" s="767" t="s">
        <v>175</v>
      </c>
      <c r="H119" s="767" t="s">
        <v>200</v>
      </c>
      <c r="I119" s="552">
        <v>0</v>
      </c>
      <c r="J119" s="552">
        <v>0</v>
      </c>
      <c r="K119" s="630">
        <f t="shared" si="48"/>
        <v>0</v>
      </c>
      <c r="L119" s="552">
        <v>0</v>
      </c>
      <c r="M119" s="629">
        <v>187</v>
      </c>
      <c r="N119" s="1025">
        <f t="shared" si="54"/>
        <v>187</v>
      </c>
      <c r="O119" s="630">
        <f t="shared" si="55"/>
        <v>187</v>
      </c>
      <c r="P119" s="664"/>
      <c r="Q119" s="1027"/>
      <c r="R119" s="1062" t="s">
        <v>2944</v>
      </c>
      <c r="S119" s="552">
        <v>0</v>
      </c>
      <c r="T119" s="554" t="str">
        <f>IF(S119="","No hay ejecución",IF(AND(I119=0),"No hay Programación", S119/I119))</f>
        <v>No hay Programación</v>
      </c>
      <c r="U119" s="764" t="str">
        <f t="shared" si="49"/>
        <v>De acuerdo con lo programado</v>
      </c>
      <c r="V119" s="1037"/>
      <c r="W119" s="638">
        <v>37</v>
      </c>
      <c r="X119" s="554" t="str">
        <f t="shared" si="57"/>
        <v>No hay Programación</v>
      </c>
      <c r="Y119" s="764" t="str">
        <f t="shared" si="50"/>
        <v>De acuerdo con lo programado</v>
      </c>
      <c r="Z119" s="764"/>
      <c r="AA119" s="872">
        <v>0</v>
      </c>
      <c r="AB119" s="554" t="str">
        <f t="shared" si="58"/>
        <v>No hay Programación</v>
      </c>
      <c r="AC119" s="764" t="str">
        <f t="shared" si="51"/>
        <v>De acuerdo con lo programado</v>
      </c>
      <c r="AD119" s="771" t="s">
        <v>1927</v>
      </c>
      <c r="AE119" s="1017">
        <v>0</v>
      </c>
      <c r="AF119" s="554">
        <f t="shared" si="59"/>
        <v>0</v>
      </c>
      <c r="AG119" s="764" t="str">
        <f t="shared" si="52"/>
        <v>En riesgo en cumplimiento</v>
      </c>
      <c r="AH119" s="1143" t="s">
        <v>1927</v>
      </c>
      <c r="AI119" s="640"/>
      <c r="AJ119" s="639"/>
      <c r="AK119" s="764" t="str">
        <f t="shared" si="53"/>
        <v>En riesgo en cumplimiento</v>
      </c>
      <c r="AL119" s="1143" t="s">
        <v>1927</v>
      </c>
      <c r="AM119" s="633"/>
      <c r="AN119" s="633"/>
      <c r="AO119" s="633"/>
      <c r="AP119" s="633"/>
      <c r="AQ119" s="633"/>
      <c r="AR119" s="633"/>
      <c r="AS119" s="633"/>
      <c r="AT119" s="633"/>
      <c r="AU119" s="633"/>
      <c r="AV119" s="633"/>
      <c r="AW119" s="633"/>
      <c r="AX119" s="633"/>
      <c r="AY119" s="633"/>
      <c r="AZ119" s="633"/>
      <c r="BA119" s="633"/>
      <c r="BB119" s="633"/>
      <c r="BC119" s="633"/>
      <c r="BD119" s="633"/>
      <c r="BE119" s="633"/>
      <c r="BF119" s="633"/>
      <c r="BG119" s="633"/>
      <c r="BH119" s="633"/>
      <c r="BI119" s="633"/>
      <c r="BJ119" s="633"/>
      <c r="BK119" s="633"/>
      <c r="BL119" s="633"/>
      <c r="BM119" s="633"/>
      <c r="BN119" s="633"/>
      <c r="BO119" s="633"/>
      <c r="BP119" s="633"/>
      <c r="BQ119" s="633"/>
      <c r="BR119" s="633"/>
      <c r="BS119" s="633"/>
      <c r="BT119" s="633"/>
      <c r="BU119" s="633"/>
      <c r="BV119" s="633"/>
      <c r="BW119" s="633"/>
      <c r="BX119" s="633"/>
      <c r="BY119" s="633"/>
      <c r="BZ119" s="633"/>
      <c r="CA119" s="633"/>
      <c r="CB119" s="633"/>
      <c r="CC119" s="633"/>
      <c r="CD119" s="633"/>
      <c r="CE119" s="633"/>
      <c r="CF119" s="633"/>
      <c r="CG119" s="633"/>
    </row>
    <row r="120" spans="1:85" s="610" customFormat="1" ht="67.5" customHeight="1" thickTop="1" thickBot="1">
      <c r="A120" s="1024">
        <f t="shared" si="56"/>
        <v>106</v>
      </c>
      <c r="B120" s="1053">
        <v>12</v>
      </c>
      <c r="C120" s="1053">
        <v>0</v>
      </c>
      <c r="D120" s="1053">
        <v>0</v>
      </c>
      <c r="E120" s="1053">
        <v>0</v>
      </c>
      <c r="F120" s="663" t="s">
        <v>2376</v>
      </c>
      <c r="G120" s="766" t="s">
        <v>175</v>
      </c>
      <c r="H120" s="766" t="s">
        <v>200</v>
      </c>
      <c r="I120" s="1034">
        <v>165</v>
      </c>
      <c r="J120" s="1034">
        <v>22</v>
      </c>
      <c r="K120" s="630">
        <f t="shared" si="48"/>
        <v>187</v>
      </c>
      <c r="L120" s="552">
        <v>0</v>
      </c>
      <c r="M120" s="552">
        <v>0</v>
      </c>
      <c r="N120" s="1030">
        <f t="shared" si="54"/>
        <v>0</v>
      </c>
      <c r="O120" s="630">
        <f t="shared" si="55"/>
        <v>187</v>
      </c>
      <c r="P120" s="664"/>
      <c r="Q120" s="764" t="s">
        <v>2873</v>
      </c>
      <c r="R120" s="1055" t="s">
        <v>2940</v>
      </c>
      <c r="S120" s="636">
        <v>111</v>
      </c>
      <c r="T120" s="551">
        <f t="shared" si="66"/>
        <v>0.67272727272727273</v>
      </c>
      <c r="U120" s="764" t="str">
        <f t="shared" si="49"/>
        <v>Atraso Leve</v>
      </c>
      <c r="V120" s="1033"/>
      <c r="W120" s="553">
        <v>0</v>
      </c>
      <c r="X120" s="551">
        <f t="shared" si="57"/>
        <v>0</v>
      </c>
      <c r="Y120" s="764" t="str">
        <f t="shared" si="50"/>
        <v>En riesgo en cumplimiento</v>
      </c>
      <c r="Z120" s="764"/>
      <c r="AA120" s="872">
        <v>10</v>
      </c>
      <c r="AB120" s="551" t="str">
        <f t="shared" si="58"/>
        <v>No hay Programación</v>
      </c>
      <c r="AC120" s="764" t="str">
        <f t="shared" si="51"/>
        <v>De acuerdo con lo programado</v>
      </c>
      <c r="AD120" s="771" t="s">
        <v>1927</v>
      </c>
      <c r="AE120" s="1017">
        <v>0</v>
      </c>
      <c r="AF120" s="551" t="str">
        <f t="shared" si="59"/>
        <v>No hay Programación</v>
      </c>
      <c r="AG120" s="764" t="str">
        <f t="shared" si="52"/>
        <v>De acuerdo con lo programado</v>
      </c>
      <c r="AH120" s="1139" t="s">
        <v>1927</v>
      </c>
      <c r="AI120" s="625">
        <f t="shared" si="67"/>
        <v>121</v>
      </c>
      <c r="AJ120" s="554">
        <f t="shared" si="68"/>
        <v>0.6470588235294118</v>
      </c>
      <c r="AK120" s="764" t="str">
        <f t="shared" si="53"/>
        <v>Atraso Leve</v>
      </c>
      <c r="AL120" s="1139" t="s">
        <v>1927</v>
      </c>
      <c r="AM120" s="637"/>
      <c r="AN120" s="637"/>
      <c r="AO120" s="637"/>
      <c r="AP120" s="637"/>
      <c r="AQ120" s="637"/>
      <c r="AR120" s="637"/>
      <c r="AS120" s="637"/>
      <c r="AT120" s="637"/>
      <c r="AU120" s="637"/>
      <c r="AV120" s="637"/>
      <c r="AW120" s="637"/>
      <c r="AX120" s="637"/>
      <c r="AY120" s="637"/>
      <c r="AZ120" s="637"/>
      <c r="BA120" s="637"/>
      <c r="BB120" s="637"/>
      <c r="BC120" s="637"/>
      <c r="BD120" s="637"/>
      <c r="BE120" s="637"/>
      <c r="BF120" s="637"/>
      <c r="BG120" s="637"/>
      <c r="BH120" s="637"/>
      <c r="BI120" s="637"/>
      <c r="BJ120" s="637"/>
      <c r="BK120" s="637"/>
      <c r="BL120" s="637"/>
      <c r="BM120" s="637"/>
      <c r="BN120" s="637"/>
      <c r="BO120" s="637"/>
      <c r="BP120" s="637"/>
      <c r="BQ120" s="637"/>
      <c r="BR120" s="637"/>
      <c r="BS120" s="637"/>
      <c r="BT120" s="637"/>
      <c r="BU120" s="637"/>
      <c r="BV120" s="637"/>
      <c r="BW120" s="637"/>
      <c r="BX120" s="637"/>
      <c r="BY120" s="637"/>
      <c r="BZ120" s="637"/>
      <c r="CA120" s="637"/>
      <c r="CB120" s="637"/>
      <c r="CC120" s="637"/>
      <c r="CD120" s="637"/>
      <c r="CE120" s="637"/>
      <c r="CF120" s="637"/>
      <c r="CG120" s="637"/>
    </row>
    <row r="121" spans="1:85" s="610" customFormat="1" ht="67.5" customHeight="1" thickTop="1" thickBot="1">
      <c r="A121" s="1024">
        <f t="shared" si="56"/>
        <v>107</v>
      </c>
      <c r="B121" s="1053">
        <v>12</v>
      </c>
      <c r="C121" s="1053">
        <v>0</v>
      </c>
      <c r="D121" s="1053">
        <v>0</v>
      </c>
      <c r="E121" s="1053">
        <v>0</v>
      </c>
      <c r="F121" s="663" t="s">
        <v>2379</v>
      </c>
      <c r="G121" s="766" t="s">
        <v>164</v>
      </c>
      <c r="H121" s="766" t="s">
        <v>200</v>
      </c>
      <c r="I121" s="1034">
        <v>145</v>
      </c>
      <c r="J121" s="1034">
        <v>25</v>
      </c>
      <c r="K121" s="630">
        <f t="shared" si="48"/>
        <v>170</v>
      </c>
      <c r="L121" s="552">
        <v>0</v>
      </c>
      <c r="M121" s="1034">
        <v>17</v>
      </c>
      <c r="N121" s="1030">
        <f t="shared" si="54"/>
        <v>17</v>
      </c>
      <c r="O121" s="630">
        <f t="shared" si="55"/>
        <v>187</v>
      </c>
      <c r="P121" s="664"/>
      <c r="Q121" s="764" t="s">
        <v>2873</v>
      </c>
      <c r="R121" s="1055"/>
      <c r="S121" s="636">
        <v>110</v>
      </c>
      <c r="T121" s="551">
        <f t="shared" si="66"/>
        <v>0.75862068965517238</v>
      </c>
      <c r="U121" s="764" t="str">
        <f t="shared" si="49"/>
        <v>Atraso Leve</v>
      </c>
      <c r="V121" s="1033"/>
      <c r="W121" s="553">
        <v>13</v>
      </c>
      <c r="X121" s="551">
        <f t="shared" si="57"/>
        <v>0.52</v>
      </c>
      <c r="Y121" s="764" t="str">
        <f t="shared" si="50"/>
        <v>Atraso Leve</v>
      </c>
      <c r="Z121" s="764"/>
      <c r="AA121" s="872">
        <v>76</v>
      </c>
      <c r="AB121" s="551" t="str">
        <f t="shared" si="58"/>
        <v>No hay Programación</v>
      </c>
      <c r="AC121" s="764" t="str">
        <f t="shared" si="51"/>
        <v>De acuerdo con lo programado</v>
      </c>
      <c r="AD121" s="771" t="s">
        <v>1927</v>
      </c>
      <c r="AE121" s="1017">
        <v>0</v>
      </c>
      <c r="AF121" s="551">
        <f t="shared" si="59"/>
        <v>0</v>
      </c>
      <c r="AG121" s="764" t="str">
        <f t="shared" si="52"/>
        <v>En riesgo en cumplimiento</v>
      </c>
      <c r="AH121" s="1139" t="s">
        <v>1927</v>
      </c>
      <c r="AI121" s="625">
        <f t="shared" si="67"/>
        <v>199</v>
      </c>
      <c r="AJ121" s="554">
        <f t="shared" si="68"/>
        <v>1.0641711229946524</v>
      </c>
      <c r="AK121" s="764" t="str">
        <f t="shared" si="53"/>
        <v>De acuerdo con lo programado</v>
      </c>
      <c r="AL121" s="1139" t="s">
        <v>1927</v>
      </c>
      <c r="AM121" s="637"/>
      <c r="AN121" s="637"/>
      <c r="AO121" s="637"/>
      <c r="AP121" s="637"/>
      <c r="AQ121" s="637"/>
      <c r="AR121" s="637"/>
      <c r="AS121" s="637"/>
      <c r="AT121" s="637"/>
      <c r="AU121" s="637"/>
      <c r="AV121" s="637"/>
      <c r="AW121" s="637"/>
      <c r="AX121" s="637"/>
      <c r="AY121" s="637"/>
      <c r="AZ121" s="637"/>
      <c r="BA121" s="637"/>
      <c r="BB121" s="637"/>
      <c r="BC121" s="637"/>
      <c r="BD121" s="637"/>
      <c r="BE121" s="637"/>
      <c r="BF121" s="637"/>
      <c r="BG121" s="637"/>
      <c r="BH121" s="637"/>
      <c r="BI121" s="637"/>
      <c r="BJ121" s="637"/>
      <c r="BK121" s="637"/>
      <c r="BL121" s="637"/>
      <c r="BM121" s="637"/>
      <c r="BN121" s="637"/>
      <c r="BO121" s="637"/>
      <c r="BP121" s="637"/>
      <c r="BQ121" s="637"/>
      <c r="BR121" s="637"/>
      <c r="BS121" s="637"/>
      <c r="BT121" s="637"/>
      <c r="BU121" s="637"/>
      <c r="BV121" s="637"/>
      <c r="BW121" s="637"/>
      <c r="BX121" s="637"/>
      <c r="BY121" s="637"/>
      <c r="BZ121" s="637"/>
      <c r="CA121" s="637"/>
      <c r="CB121" s="637"/>
      <c r="CC121" s="637"/>
      <c r="CD121" s="637"/>
      <c r="CE121" s="637"/>
      <c r="CF121" s="637"/>
      <c r="CG121" s="637"/>
    </row>
    <row r="122" spans="1:85" s="610" customFormat="1" ht="67.5" customHeight="1" thickTop="1" thickBot="1">
      <c r="A122" s="1024">
        <f t="shared" si="56"/>
        <v>108</v>
      </c>
      <c r="B122" s="1053">
        <v>12</v>
      </c>
      <c r="C122" s="1053">
        <v>0</v>
      </c>
      <c r="D122" s="1053">
        <v>0</v>
      </c>
      <c r="E122" s="1053">
        <v>0</v>
      </c>
      <c r="F122" s="663" t="s">
        <v>2379</v>
      </c>
      <c r="G122" s="766" t="s">
        <v>144</v>
      </c>
      <c r="H122" s="766" t="s">
        <v>215</v>
      </c>
      <c r="I122" s="1034">
        <v>145</v>
      </c>
      <c r="J122" s="1034">
        <v>25</v>
      </c>
      <c r="K122" s="630">
        <f t="shared" si="48"/>
        <v>170</v>
      </c>
      <c r="L122" s="552">
        <v>0</v>
      </c>
      <c r="M122" s="1034">
        <v>17</v>
      </c>
      <c r="N122" s="1030">
        <f t="shared" si="54"/>
        <v>17</v>
      </c>
      <c r="O122" s="630">
        <f t="shared" si="55"/>
        <v>187</v>
      </c>
      <c r="P122" s="664"/>
      <c r="Q122" s="764" t="s">
        <v>2873</v>
      </c>
      <c r="R122" s="1055"/>
      <c r="S122" s="636">
        <v>110</v>
      </c>
      <c r="T122" s="551">
        <f t="shared" si="66"/>
        <v>0.75862068965517238</v>
      </c>
      <c r="U122" s="764" t="str">
        <f t="shared" si="49"/>
        <v>Atraso Leve</v>
      </c>
      <c r="V122" s="1033"/>
      <c r="W122" s="553">
        <v>1</v>
      </c>
      <c r="X122" s="551">
        <f t="shared" si="57"/>
        <v>0.04</v>
      </c>
      <c r="Y122" s="764" t="str">
        <f t="shared" si="50"/>
        <v>En riesgo en cumplimiento</v>
      </c>
      <c r="Z122" s="764"/>
      <c r="AA122" s="872">
        <v>47</v>
      </c>
      <c r="AB122" s="551" t="str">
        <f t="shared" si="58"/>
        <v>No hay Programación</v>
      </c>
      <c r="AC122" s="764" t="str">
        <f t="shared" si="51"/>
        <v>De acuerdo con lo programado</v>
      </c>
      <c r="AD122" s="771" t="s">
        <v>1927</v>
      </c>
      <c r="AE122" s="1017">
        <v>0</v>
      </c>
      <c r="AF122" s="551">
        <f t="shared" si="59"/>
        <v>0</v>
      </c>
      <c r="AG122" s="764" t="str">
        <f t="shared" si="52"/>
        <v>En riesgo en cumplimiento</v>
      </c>
      <c r="AH122" s="1139" t="s">
        <v>1927</v>
      </c>
      <c r="AI122" s="625">
        <f t="shared" si="67"/>
        <v>158</v>
      </c>
      <c r="AJ122" s="554">
        <f t="shared" si="68"/>
        <v>0.84491978609625673</v>
      </c>
      <c r="AK122" s="764" t="str">
        <f t="shared" si="53"/>
        <v>Atraso Leve</v>
      </c>
      <c r="AL122" s="1139" t="s">
        <v>1927</v>
      </c>
      <c r="AM122" s="637"/>
      <c r="AN122" s="637"/>
      <c r="AO122" s="637"/>
      <c r="AP122" s="637"/>
      <c r="AQ122" s="637"/>
      <c r="AR122" s="637"/>
      <c r="AS122" s="637"/>
      <c r="AT122" s="637"/>
      <c r="AU122" s="637"/>
      <c r="AV122" s="637"/>
      <c r="AW122" s="637"/>
      <c r="AX122" s="637"/>
      <c r="AY122" s="637"/>
      <c r="AZ122" s="637"/>
      <c r="BA122" s="637"/>
      <c r="BB122" s="637"/>
      <c r="BC122" s="637"/>
      <c r="BD122" s="637"/>
      <c r="BE122" s="637"/>
      <c r="BF122" s="637"/>
      <c r="BG122" s="637"/>
      <c r="BH122" s="637"/>
      <c r="BI122" s="637"/>
      <c r="BJ122" s="637"/>
      <c r="BK122" s="637"/>
      <c r="BL122" s="637"/>
      <c r="BM122" s="637"/>
      <c r="BN122" s="637"/>
      <c r="BO122" s="637"/>
      <c r="BP122" s="637"/>
      <c r="BQ122" s="637"/>
      <c r="BR122" s="637"/>
      <c r="BS122" s="637"/>
      <c r="BT122" s="637"/>
      <c r="BU122" s="637"/>
      <c r="BV122" s="637"/>
      <c r="BW122" s="637"/>
      <c r="BX122" s="637"/>
      <c r="BY122" s="637"/>
      <c r="BZ122" s="637"/>
      <c r="CA122" s="637"/>
      <c r="CB122" s="637"/>
      <c r="CC122" s="637"/>
      <c r="CD122" s="637"/>
      <c r="CE122" s="637"/>
      <c r="CF122" s="637"/>
      <c r="CG122" s="637"/>
    </row>
    <row r="123" spans="1:85" s="610" customFormat="1" ht="67.5" customHeight="1" thickTop="1" thickBot="1">
      <c r="A123" s="1024">
        <f t="shared" si="56"/>
        <v>109</v>
      </c>
      <c r="B123" s="1053">
        <v>12</v>
      </c>
      <c r="C123" s="1053">
        <v>0</v>
      </c>
      <c r="D123" s="1053">
        <v>0</v>
      </c>
      <c r="E123" s="1053">
        <v>0</v>
      </c>
      <c r="F123" s="663" t="s">
        <v>2411</v>
      </c>
      <c r="G123" s="766" t="s">
        <v>159</v>
      </c>
      <c r="H123" s="766" t="s">
        <v>207</v>
      </c>
      <c r="I123" s="552">
        <v>0</v>
      </c>
      <c r="J123" s="1034">
        <v>4</v>
      </c>
      <c r="K123" s="630">
        <f t="shared" si="48"/>
        <v>4</v>
      </c>
      <c r="L123" s="1034">
        <v>4</v>
      </c>
      <c r="M123" s="1034">
        <v>8</v>
      </c>
      <c r="N123" s="1030">
        <f t="shared" si="54"/>
        <v>12</v>
      </c>
      <c r="O123" s="630">
        <f t="shared" si="55"/>
        <v>16</v>
      </c>
      <c r="P123" s="664"/>
      <c r="Q123" s="764" t="s">
        <v>2873</v>
      </c>
      <c r="R123" s="1051" t="s">
        <v>2945</v>
      </c>
      <c r="S123" s="636">
        <v>1</v>
      </c>
      <c r="T123" s="551" t="str">
        <f t="shared" si="66"/>
        <v>No hay Programación</v>
      </c>
      <c r="U123" s="764" t="str">
        <f t="shared" si="49"/>
        <v>De acuerdo con lo programado</v>
      </c>
      <c r="V123" s="1033"/>
      <c r="W123" s="553">
        <v>7</v>
      </c>
      <c r="X123" s="551">
        <f t="shared" si="57"/>
        <v>1.75</v>
      </c>
      <c r="Y123" s="764" t="str">
        <f t="shared" si="50"/>
        <v>De acuerdo con lo programado</v>
      </c>
      <c r="Z123" s="764"/>
      <c r="AA123" s="872">
        <v>9</v>
      </c>
      <c r="AB123" s="551">
        <f t="shared" si="58"/>
        <v>2.25</v>
      </c>
      <c r="AC123" s="764" t="str">
        <f t="shared" si="51"/>
        <v>De acuerdo con lo programado</v>
      </c>
      <c r="AD123" s="771" t="s">
        <v>1927</v>
      </c>
      <c r="AE123" s="1017">
        <v>0</v>
      </c>
      <c r="AF123" s="551">
        <f t="shared" si="59"/>
        <v>0</v>
      </c>
      <c r="AG123" s="764" t="str">
        <f t="shared" si="52"/>
        <v>En riesgo en cumplimiento</v>
      </c>
      <c r="AH123" s="1139" t="s">
        <v>1927</v>
      </c>
      <c r="AI123" s="625">
        <f t="shared" si="67"/>
        <v>17</v>
      </c>
      <c r="AJ123" s="554">
        <f t="shared" si="68"/>
        <v>1.0625</v>
      </c>
      <c r="AK123" s="764" t="str">
        <f t="shared" si="53"/>
        <v>De acuerdo con lo programado</v>
      </c>
      <c r="AL123" s="1139" t="s">
        <v>1927</v>
      </c>
      <c r="AM123" s="637"/>
      <c r="AN123" s="637"/>
      <c r="AO123" s="637"/>
      <c r="AP123" s="637"/>
      <c r="AQ123" s="637"/>
      <c r="AR123" s="637"/>
      <c r="AS123" s="637"/>
      <c r="AT123" s="637"/>
      <c r="AU123" s="637"/>
      <c r="AV123" s="637"/>
      <c r="AW123" s="637"/>
      <c r="AX123" s="637"/>
      <c r="AY123" s="637"/>
      <c r="AZ123" s="637"/>
      <c r="BA123" s="637"/>
      <c r="BB123" s="637"/>
      <c r="BC123" s="637"/>
      <c r="BD123" s="637"/>
      <c r="BE123" s="637"/>
      <c r="BF123" s="637"/>
      <c r="BG123" s="637"/>
      <c r="BH123" s="637"/>
      <c r="BI123" s="637"/>
      <c r="BJ123" s="637"/>
      <c r="BK123" s="637"/>
      <c r="BL123" s="637"/>
      <c r="BM123" s="637"/>
      <c r="BN123" s="637"/>
      <c r="BO123" s="637"/>
      <c r="BP123" s="637"/>
      <c r="BQ123" s="637"/>
      <c r="BR123" s="637"/>
      <c r="BS123" s="637"/>
      <c r="BT123" s="637"/>
      <c r="BU123" s="637"/>
      <c r="BV123" s="637"/>
      <c r="BW123" s="637"/>
      <c r="BX123" s="637"/>
      <c r="BY123" s="637"/>
      <c r="BZ123" s="637"/>
      <c r="CA123" s="637"/>
      <c r="CB123" s="637"/>
      <c r="CC123" s="637"/>
      <c r="CD123" s="637"/>
      <c r="CE123" s="637"/>
      <c r="CF123" s="637"/>
      <c r="CG123" s="637"/>
    </row>
    <row r="124" spans="1:85" s="610" customFormat="1" ht="173.4" customHeight="1" thickTop="1" thickBot="1">
      <c r="A124" s="1024">
        <f t="shared" si="56"/>
        <v>110</v>
      </c>
      <c r="B124" s="1053">
        <v>12</v>
      </c>
      <c r="C124" s="1053">
        <v>0</v>
      </c>
      <c r="D124" s="1053">
        <v>0</v>
      </c>
      <c r="E124" s="1053">
        <v>0</v>
      </c>
      <c r="F124" s="663" t="s">
        <v>2411</v>
      </c>
      <c r="G124" s="766" t="s">
        <v>187</v>
      </c>
      <c r="H124" s="766" t="s">
        <v>204</v>
      </c>
      <c r="I124" s="1034">
        <v>36</v>
      </c>
      <c r="J124" s="1034">
        <v>157</v>
      </c>
      <c r="K124" s="630">
        <f t="shared" si="48"/>
        <v>193</v>
      </c>
      <c r="L124" s="1034">
        <v>217</v>
      </c>
      <c r="M124" s="1034">
        <v>133</v>
      </c>
      <c r="N124" s="1030">
        <f t="shared" si="54"/>
        <v>350</v>
      </c>
      <c r="O124" s="630">
        <f t="shared" si="55"/>
        <v>543</v>
      </c>
      <c r="P124" s="664"/>
      <c r="Q124" s="764" t="s">
        <v>2873</v>
      </c>
      <c r="R124" s="1051"/>
      <c r="S124" s="636">
        <v>113</v>
      </c>
      <c r="T124" s="551">
        <f t="shared" si="66"/>
        <v>3.1388888888888888</v>
      </c>
      <c r="U124" s="764" t="str">
        <f t="shared" si="49"/>
        <v>De acuerdo con lo programado</v>
      </c>
      <c r="V124" s="1033" t="s">
        <v>2887</v>
      </c>
      <c r="W124" s="553">
        <v>86</v>
      </c>
      <c r="X124" s="551">
        <f t="shared" si="57"/>
        <v>0.54777070063694266</v>
      </c>
      <c r="Y124" s="764" t="str">
        <f t="shared" si="50"/>
        <v>Atraso Leve</v>
      </c>
      <c r="Z124" s="764"/>
      <c r="AA124" s="872">
        <v>0</v>
      </c>
      <c r="AB124" s="551">
        <f t="shared" si="58"/>
        <v>0</v>
      </c>
      <c r="AC124" s="764" t="str">
        <f t="shared" si="51"/>
        <v>En riesgo en cumplimiento</v>
      </c>
      <c r="AD124" s="1041" t="s">
        <v>1927</v>
      </c>
      <c r="AE124" s="1017">
        <v>0</v>
      </c>
      <c r="AF124" s="551">
        <f t="shared" si="59"/>
        <v>0</v>
      </c>
      <c r="AG124" s="764" t="str">
        <f t="shared" si="52"/>
        <v>En riesgo en cumplimiento</v>
      </c>
      <c r="AH124" s="1139" t="s">
        <v>1927</v>
      </c>
      <c r="AI124" s="625">
        <f t="shared" si="67"/>
        <v>199</v>
      </c>
      <c r="AJ124" s="554">
        <f t="shared" si="68"/>
        <v>0.36648250460405157</v>
      </c>
      <c r="AK124" s="764" t="str">
        <f t="shared" si="53"/>
        <v>En riesgo en cumplimiento</v>
      </c>
      <c r="AL124" s="1142" t="s">
        <v>2885</v>
      </c>
      <c r="AM124" s="637"/>
      <c r="AN124" s="637"/>
      <c r="AO124" s="637"/>
      <c r="AP124" s="637"/>
      <c r="AQ124" s="637"/>
      <c r="AR124" s="637"/>
      <c r="AS124" s="637"/>
      <c r="AT124" s="637"/>
      <c r="AU124" s="637"/>
      <c r="AV124" s="637"/>
      <c r="AW124" s="637"/>
      <c r="AX124" s="637"/>
      <c r="AY124" s="637"/>
      <c r="AZ124" s="637"/>
      <c r="BA124" s="637"/>
      <c r="BB124" s="637"/>
      <c r="BC124" s="637"/>
      <c r="BD124" s="637"/>
      <c r="BE124" s="637"/>
      <c r="BF124" s="637"/>
      <c r="BG124" s="637"/>
      <c r="BH124" s="637"/>
      <c r="BI124" s="637"/>
      <c r="BJ124" s="637"/>
      <c r="BK124" s="637"/>
      <c r="BL124" s="637"/>
      <c r="BM124" s="637"/>
      <c r="BN124" s="637"/>
      <c r="BO124" s="637"/>
      <c r="BP124" s="637"/>
      <c r="BQ124" s="637"/>
      <c r="BR124" s="637"/>
      <c r="BS124" s="637"/>
      <c r="BT124" s="637"/>
      <c r="BU124" s="637"/>
      <c r="BV124" s="637"/>
      <c r="BW124" s="637"/>
      <c r="BX124" s="637"/>
      <c r="BY124" s="637"/>
      <c r="BZ124" s="637"/>
      <c r="CA124" s="637"/>
      <c r="CB124" s="637"/>
      <c r="CC124" s="637"/>
      <c r="CD124" s="637"/>
      <c r="CE124" s="637"/>
      <c r="CF124" s="637"/>
      <c r="CG124" s="637"/>
    </row>
    <row r="125" spans="1:85" s="610" customFormat="1" ht="173.4" customHeight="1" thickTop="1" thickBot="1">
      <c r="A125" s="1024">
        <f t="shared" si="56"/>
        <v>111</v>
      </c>
      <c r="B125" s="1053">
        <v>12</v>
      </c>
      <c r="C125" s="1053">
        <v>0</v>
      </c>
      <c r="D125" s="1053">
        <v>0</v>
      </c>
      <c r="E125" s="1053">
        <v>0</v>
      </c>
      <c r="F125" s="663" t="s">
        <v>2411</v>
      </c>
      <c r="G125" s="766" t="s">
        <v>151</v>
      </c>
      <c r="H125" s="766" t="s">
        <v>207</v>
      </c>
      <c r="I125" s="552">
        <v>0</v>
      </c>
      <c r="J125" s="552">
        <v>1</v>
      </c>
      <c r="K125" s="630">
        <f t="shared" si="48"/>
        <v>1</v>
      </c>
      <c r="L125" s="552">
        <v>0</v>
      </c>
      <c r="M125" s="552">
        <v>0</v>
      </c>
      <c r="N125" s="1030">
        <f t="shared" si="54"/>
        <v>0</v>
      </c>
      <c r="O125" s="630">
        <f t="shared" si="55"/>
        <v>1</v>
      </c>
      <c r="P125" s="664"/>
      <c r="Q125" s="764" t="s">
        <v>2873</v>
      </c>
      <c r="R125" s="1051" t="s">
        <v>2946</v>
      </c>
      <c r="S125" s="553">
        <v>0</v>
      </c>
      <c r="T125" s="551" t="str">
        <f t="shared" si="66"/>
        <v>No hay Programación</v>
      </c>
      <c r="U125" s="764" t="str">
        <f t="shared" si="49"/>
        <v>De acuerdo con lo programado</v>
      </c>
      <c r="V125" s="771"/>
      <c r="W125" s="553">
        <v>0</v>
      </c>
      <c r="X125" s="551">
        <f t="shared" si="57"/>
        <v>0</v>
      </c>
      <c r="Y125" s="764" t="str">
        <f t="shared" si="50"/>
        <v>En riesgo en cumplimiento</v>
      </c>
      <c r="Z125" s="764"/>
      <c r="AA125" s="872">
        <v>0</v>
      </c>
      <c r="AB125" s="551" t="str">
        <f t="shared" si="58"/>
        <v>No hay Programación</v>
      </c>
      <c r="AC125" s="764" t="str">
        <f t="shared" si="51"/>
        <v>De acuerdo con lo programado</v>
      </c>
      <c r="AD125" s="771" t="s">
        <v>1927</v>
      </c>
      <c r="AE125" s="1017">
        <v>0</v>
      </c>
      <c r="AF125" s="551" t="str">
        <f t="shared" si="59"/>
        <v>No hay Programación</v>
      </c>
      <c r="AG125" s="764" t="str">
        <f t="shared" si="52"/>
        <v>De acuerdo con lo programado</v>
      </c>
      <c r="AH125" s="1139" t="s">
        <v>1927</v>
      </c>
      <c r="AI125" s="625">
        <f t="shared" si="67"/>
        <v>0</v>
      </c>
      <c r="AJ125" s="554">
        <f t="shared" si="68"/>
        <v>0</v>
      </c>
      <c r="AK125" s="764" t="str">
        <f t="shared" si="53"/>
        <v>En riesgo en cumplimiento</v>
      </c>
      <c r="AL125" s="1142" t="s">
        <v>2885</v>
      </c>
      <c r="AM125" s="637"/>
      <c r="AN125" s="637"/>
      <c r="AO125" s="637"/>
      <c r="AP125" s="637"/>
      <c r="AQ125" s="637"/>
      <c r="AR125" s="637"/>
      <c r="AS125" s="637"/>
      <c r="AT125" s="637"/>
      <c r="AU125" s="637"/>
      <c r="AV125" s="637"/>
      <c r="AW125" s="637"/>
      <c r="AX125" s="637"/>
      <c r="AY125" s="637"/>
      <c r="AZ125" s="637"/>
      <c r="BA125" s="637"/>
      <c r="BB125" s="637"/>
      <c r="BC125" s="637"/>
      <c r="BD125" s="637"/>
      <c r="BE125" s="637"/>
      <c r="BF125" s="637"/>
      <c r="BG125" s="637"/>
      <c r="BH125" s="637"/>
      <c r="BI125" s="637"/>
      <c r="BJ125" s="637"/>
      <c r="BK125" s="637"/>
      <c r="BL125" s="637"/>
      <c r="BM125" s="637"/>
      <c r="BN125" s="637"/>
      <c r="BO125" s="637"/>
      <c r="BP125" s="637"/>
      <c r="BQ125" s="637"/>
      <c r="BR125" s="637"/>
      <c r="BS125" s="637"/>
      <c r="BT125" s="637"/>
      <c r="BU125" s="637"/>
      <c r="BV125" s="637"/>
      <c r="BW125" s="637"/>
      <c r="BX125" s="637"/>
      <c r="BY125" s="637"/>
      <c r="BZ125" s="637"/>
      <c r="CA125" s="637"/>
      <c r="CB125" s="637"/>
      <c r="CC125" s="637"/>
      <c r="CD125" s="637"/>
      <c r="CE125" s="637"/>
      <c r="CF125" s="637"/>
      <c r="CG125" s="637"/>
    </row>
    <row r="126" spans="1:85" s="610" customFormat="1" ht="173.4" customHeight="1" thickTop="1" thickBot="1">
      <c r="A126" s="1024">
        <f t="shared" si="56"/>
        <v>112</v>
      </c>
      <c r="B126" s="1053">
        <v>12</v>
      </c>
      <c r="C126" s="1053">
        <v>0</v>
      </c>
      <c r="D126" s="1053">
        <v>0</v>
      </c>
      <c r="E126" s="1053">
        <v>0</v>
      </c>
      <c r="F126" s="663" t="s">
        <v>2411</v>
      </c>
      <c r="G126" s="766" t="s">
        <v>163</v>
      </c>
      <c r="H126" s="766" t="s">
        <v>207</v>
      </c>
      <c r="I126" s="552">
        <v>0</v>
      </c>
      <c r="J126" s="552">
        <v>1</v>
      </c>
      <c r="K126" s="630">
        <f t="shared" si="48"/>
        <v>1</v>
      </c>
      <c r="L126" s="552">
        <v>0</v>
      </c>
      <c r="M126" s="552">
        <v>0</v>
      </c>
      <c r="N126" s="1030">
        <f t="shared" si="54"/>
        <v>0</v>
      </c>
      <c r="O126" s="630">
        <f t="shared" si="55"/>
        <v>1</v>
      </c>
      <c r="P126" s="664"/>
      <c r="Q126" s="764" t="s">
        <v>2873</v>
      </c>
      <c r="R126" s="1051" t="s">
        <v>2876</v>
      </c>
      <c r="S126" s="553">
        <v>1</v>
      </c>
      <c r="T126" s="551" t="str">
        <f t="shared" si="66"/>
        <v>No hay Programación</v>
      </c>
      <c r="U126" s="764" t="str">
        <f t="shared" si="49"/>
        <v>De acuerdo con lo programado</v>
      </c>
      <c r="V126" s="771"/>
      <c r="W126" s="553">
        <v>0</v>
      </c>
      <c r="X126" s="551">
        <f t="shared" si="57"/>
        <v>0</v>
      </c>
      <c r="Y126" s="764" t="str">
        <f t="shared" si="50"/>
        <v>En riesgo en cumplimiento</v>
      </c>
      <c r="Z126" s="764"/>
      <c r="AA126" s="872">
        <v>1</v>
      </c>
      <c r="AB126" s="551" t="str">
        <f t="shared" si="58"/>
        <v>No hay Programación</v>
      </c>
      <c r="AC126" s="764" t="str">
        <f t="shared" si="51"/>
        <v>De acuerdo con lo programado</v>
      </c>
      <c r="AD126" s="771" t="s">
        <v>1927</v>
      </c>
      <c r="AE126" s="1017">
        <v>0</v>
      </c>
      <c r="AF126" s="551" t="str">
        <f t="shared" si="59"/>
        <v>No hay Programación</v>
      </c>
      <c r="AG126" s="764" t="str">
        <f t="shared" si="52"/>
        <v>De acuerdo con lo programado</v>
      </c>
      <c r="AH126" s="1139" t="s">
        <v>1927</v>
      </c>
      <c r="AI126" s="625">
        <f t="shared" si="67"/>
        <v>2</v>
      </c>
      <c r="AJ126" s="554">
        <f t="shared" si="68"/>
        <v>2</v>
      </c>
      <c r="AK126" s="764" t="str">
        <f t="shared" si="53"/>
        <v>De acuerdo con lo programado</v>
      </c>
      <c r="AL126" s="1142" t="s">
        <v>2878</v>
      </c>
      <c r="AM126" s="637"/>
      <c r="AN126" s="637"/>
      <c r="AO126" s="637"/>
      <c r="AP126" s="637"/>
      <c r="AQ126" s="637"/>
      <c r="AR126" s="637"/>
      <c r="AS126" s="637"/>
      <c r="AT126" s="637"/>
      <c r="AU126" s="637"/>
      <c r="AV126" s="637"/>
      <c r="AW126" s="637"/>
      <c r="AX126" s="637"/>
      <c r="AY126" s="637"/>
      <c r="AZ126" s="637"/>
      <c r="BA126" s="637"/>
      <c r="BB126" s="637"/>
      <c r="BC126" s="637"/>
      <c r="BD126" s="637"/>
      <c r="BE126" s="637"/>
      <c r="BF126" s="637"/>
      <c r="BG126" s="637"/>
      <c r="BH126" s="637"/>
      <c r="BI126" s="637"/>
      <c r="BJ126" s="637"/>
      <c r="BK126" s="637"/>
      <c r="BL126" s="637"/>
      <c r="BM126" s="637"/>
      <c r="BN126" s="637"/>
      <c r="BO126" s="637"/>
      <c r="BP126" s="637"/>
      <c r="BQ126" s="637"/>
      <c r="BR126" s="637"/>
      <c r="BS126" s="637"/>
      <c r="BT126" s="637"/>
      <c r="BU126" s="637"/>
      <c r="BV126" s="637"/>
      <c r="BW126" s="637"/>
      <c r="BX126" s="637"/>
      <c r="BY126" s="637"/>
      <c r="BZ126" s="637"/>
      <c r="CA126" s="637"/>
      <c r="CB126" s="637"/>
      <c r="CC126" s="637"/>
      <c r="CD126" s="637"/>
      <c r="CE126" s="637"/>
      <c r="CF126" s="637"/>
      <c r="CG126" s="637"/>
    </row>
    <row r="127" spans="1:85" s="634" customFormat="1" ht="67.5" customHeight="1" thickTop="1" thickBot="1">
      <c r="A127" s="1024">
        <f t="shared" si="56"/>
        <v>113</v>
      </c>
      <c r="B127" s="267">
        <v>12</v>
      </c>
      <c r="C127" s="267">
        <v>0</v>
      </c>
      <c r="D127" s="267">
        <v>0</v>
      </c>
      <c r="E127" s="267" t="s">
        <v>257</v>
      </c>
      <c r="F127" s="665" t="s">
        <v>258</v>
      </c>
      <c r="G127" s="1063" t="s">
        <v>2721</v>
      </c>
      <c r="H127" s="647" t="s">
        <v>210</v>
      </c>
      <c r="I127" s="629">
        <v>0</v>
      </c>
      <c r="J127" s="629">
        <v>0</v>
      </c>
      <c r="K127" s="630">
        <f t="shared" si="48"/>
        <v>0</v>
      </c>
      <c r="L127" s="629">
        <v>0</v>
      </c>
      <c r="M127" s="552">
        <v>95</v>
      </c>
      <c r="N127" s="1025">
        <f t="shared" si="54"/>
        <v>95</v>
      </c>
      <c r="O127" s="630">
        <f t="shared" si="55"/>
        <v>95</v>
      </c>
      <c r="P127" s="664"/>
      <c r="Q127" s="1027" t="s">
        <v>2947</v>
      </c>
      <c r="R127" s="1064" t="s">
        <v>2876</v>
      </c>
      <c r="S127" s="553">
        <v>16</v>
      </c>
      <c r="T127" s="554" t="str">
        <f t="shared" ref="T127:T163" si="77">IF(S127="","No hay ejecución",IF(AND(I127=0),"No hay Programación", S127/I127))</f>
        <v>No hay Programación</v>
      </c>
      <c r="U127" s="764" t="str">
        <f t="shared" si="49"/>
        <v>De acuerdo con lo programado</v>
      </c>
      <c r="V127" s="1028"/>
      <c r="W127" s="553">
        <v>19</v>
      </c>
      <c r="X127" s="554" t="str">
        <f t="shared" si="57"/>
        <v>No hay Programación</v>
      </c>
      <c r="Y127" s="764" t="str">
        <f t="shared" si="50"/>
        <v>De acuerdo con lo programado</v>
      </c>
      <c r="Z127" s="764"/>
      <c r="AA127" s="872">
        <v>36</v>
      </c>
      <c r="AB127" s="554" t="str">
        <f t="shared" si="58"/>
        <v>No hay Programación</v>
      </c>
      <c r="AC127" s="764" t="str">
        <f t="shared" si="51"/>
        <v>De acuerdo con lo programado</v>
      </c>
      <c r="AD127" s="771" t="s">
        <v>1927</v>
      </c>
      <c r="AE127" s="1017">
        <v>36</v>
      </c>
      <c r="AF127" s="554">
        <f t="shared" si="59"/>
        <v>0.37894736842105264</v>
      </c>
      <c r="AG127" s="764" t="str">
        <f t="shared" si="52"/>
        <v>En riesgo en cumplimiento</v>
      </c>
      <c r="AH127" s="1143" t="s">
        <v>1927</v>
      </c>
      <c r="AI127" s="648">
        <f t="shared" si="67"/>
        <v>107</v>
      </c>
      <c r="AJ127" s="554">
        <f t="shared" si="68"/>
        <v>1.1263157894736842</v>
      </c>
      <c r="AK127" s="764" t="str">
        <f t="shared" si="53"/>
        <v>De acuerdo con lo programado</v>
      </c>
      <c r="AL127" s="1143" t="s">
        <v>2948</v>
      </c>
      <c r="AM127" s="633"/>
      <c r="AN127" s="633"/>
      <c r="AO127" s="633"/>
      <c r="AP127" s="633"/>
      <c r="AQ127" s="633"/>
      <c r="AR127" s="633"/>
      <c r="AS127" s="633"/>
      <c r="AT127" s="633"/>
      <c r="AU127" s="633"/>
      <c r="AV127" s="633"/>
      <c r="AW127" s="633"/>
      <c r="AX127" s="633"/>
      <c r="AY127" s="633"/>
      <c r="AZ127" s="633"/>
      <c r="BA127" s="633"/>
      <c r="BB127" s="633"/>
      <c r="BC127" s="633"/>
      <c r="BD127" s="633"/>
      <c r="BE127" s="633"/>
      <c r="BF127" s="633"/>
      <c r="BG127" s="633"/>
      <c r="BH127" s="633"/>
      <c r="BI127" s="633"/>
      <c r="BJ127" s="633"/>
      <c r="BK127" s="633"/>
      <c r="BL127" s="633"/>
      <c r="BM127" s="633"/>
      <c r="BN127" s="633"/>
      <c r="BO127" s="633"/>
      <c r="BP127" s="633"/>
      <c r="BQ127" s="633"/>
      <c r="BR127" s="633"/>
      <c r="BS127" s="633"/>
      <c r="BT127" s="633"/>
      <c r="BU127" s="633"/>
      <c r="BV127" s="633"/>
      <c r="BW127" s="633"/>
      <c r="BX127" s="633"/>
      <c r="BY127" s="633"/>
      <c r="BZ127" s="633"/>
      <c r="CA127" s="633"/>
      <c r="CB127" s="633"/>
      <c r="CC127" s="633"/>
      <c r="CD127" s="633"/>
      <c r="CE127" s="633"/>
      <c r="CF127" s="633"/>
      <c r="CG127" s="633"/>
    </row>
    <row r="128" spans="1:85" s="634" customFormat="1" ht="67.5" customHeight="1" thickTop="1" thickBot="1">
      <c r="A128" s="1024">
        <f t="shared" si="56"/>
        <v>114</v>
      </c>
      <c r="B128" s="267">
        <v>12</v>
      </c>
      <c r="C128" s="267">
        <v>0</v>
      </c>
      <c r="D128" s="267">
        <v>0</v>
      </c>
      <c r="E128" s="267" t="s">
        <v>259</v>
      </c>
      <c r="F128" s="665" t="s">
        <v>260</v>
      </c>
      <c r="G128" s="767" t="s">
        <v>164</v>
      </c>
      <c r="H128" s="767" t="s">
        <v>195</v>
      </c>
      <c r="I128" s="629">
        <v>0</v>
      </c>
      <c r="J128" s="629">
        <v>0</v>
      </c>
      <c r="K128" s="630">
        <f t="shared" si="48"/>
        <v>0</v>
      </c>
      <c r="L128" s="629">
        <v>0</v>
      </c>
      <c r="M128" s="629">
        <v>200</v>
      </c>
      <c r="N128" s="1025">
        <f t="shared" si="54"/>
        <v>200</v>
      </c>
      <c r="O128" s="630">
        <f t="shared" si="55"/>
        <v>200</v>
      </c>
      <c r="P128" s="664"/>
      <c r="Q128" s="1027" t="s">
        <v>2947</v>
      </c>
      <c r="R128" s="1064" t="s">
        <v>2876</v>
      </c>
      <c r="S128" s="553">
        <v>34</v>
      </c>
      <c r="T128" s="554" t="str">
        <f t="shared" si="77"/>
        <v>No hay Programación</v>
      </c>
      <c r="U128" s="764" t="str">
        <f t="shared" si="49"/>
        <v>De acuerdo con lo programado</v>
      </c>
      <c r="V128" s="1028"/>
      <c r="W128" s="553">
        <v>20</v>
      </c>
      <c r="X128" s="554" t="str">
        <f t="shared" si="57"/>
        <v>No hay Programación</v>
      </c>
      <c r="Y128" s="764" t="str">
        <f t="shared" si="50"/>
        <v>De acuerdo con lo programado</v>
      </c>
      <c r="Z128" s="764"/>
      <c r="AA128" s="872">
        <v>59</v>
      </c>
      <c r="AB128" s="554" t="str">
        <f t="shared" si="58"/>
        <v>No hay Programación</v>
      </c>
      <c r="AC128" s="764" t="str">
        <f t="shared" si="51"/>
        <v>De acuerdo con lo programado</v>
      </c>
      <c r="AD128" s="771" t="s">
        <v>1927</v>
      </c>
      <c r="AE128" s="1017">
        <v>22</v>
      </c>
      <c r="AF128" s="554">
        <f t="shared" si="59"/>
        <v>0.11</v>
      </c>
      <c r="AG128" s="764" t="str">
        <f t="shared" si="52"/>
        <v>En riesgo en cumplimiento</v>
      </c>
      <c r="AH128" s="1143" t="s">
        <v>1927</v>
      </c>
      <c r="AI128" s="648">
        <f t="shared" si="67"/>
        <v>135</v>
      </c>
      <c r="AJ128" s="554">
        <f t="shared" si="68"/>
        <v>0.67500000000000004</v>
      </c>
      <c r="AK128" s="764" t="str">
        <f t="shared" si="53"/>
        <v>Atraso Leve</v>
      </c>
      <c r="AL128" s="1143" t="s">
        <v>1927</v>
      </c>
      <c r="AM128" s="633"/>
      <c r="AN128" s="633"/>
      <c r="AO128" s="633"/>
      <c r="AP128" s="633"/>
      <c r="AQ128" s="633"/>
      <c r="AR128" s="633"/>
      <c r="AS128" s="633"/>
      <c r="AT128" s="633"/>
      <c r="AU128" s="633"/>
      <c r="AV128" s="633"/>
      <c r="AW128" s="633"/>
      <c r="AX128" s="633"/>
      <c r="AY128" s="633"/>
      <c r="AZ128" s="633"/>
      <c r="BA128" s="633"/>
      <c r="BB128" s="633"/>
      <c r="BC128" s="633"/>
      <c r="BD128" s="633"/>
      <c r="BE128" s="633"/>
      <c r="BF128" s="633"/>
      <c r="BG128" s="633"/>
      <c r="BH128" s="633"/>
      <c r="BI128" s="633"/>
      <c r="BJ128" s="633"/>
      <c r="BK128" s="633"/>
      <c r="BL128" s="633"/>
      <c r="BM128" s="633"/>
      <c r="BN128" s="633"/>
      <c r="BO128" s="633"/>
      <c r="BP128" s="633"/>
      <c r="BQ128" s="633"/>
      <c r="BR128" s="633"/>
      <c r="BS128" s="633"/>
      <c r="BT128" s="633"/>
      <c r="BU128" s="633"/>
      <c r="BV128" s="633"/>
      <c r="BW128" s="633"/>
      <c r="BX128" s="633"/>
      <c r="BY128" s="633"/>
      <c r="BZ128" s="633"/>
      <c r="CA128" s="633"/>
      <c r="CB128" s="633"/>
      <c r="CC128" s="633"/>
      <c r="CD128" s="633"/>
      <c r="CE128" s="633"/>
      <c r="CF128" s="633"/>
      <c r="CG128" s="633"/>
    </row>
    <row r="129" spans="1:85" s="634" customFormat="1" ht="173.4" customHeight="1" thickTop="1" thickBot="1">
      <c r="A129" s="1024">
        <f t="shared" si="56"/>
        <v>115</v>
      </c>
      <c r="B129" s="267">
        <v>12</v>
      </c>
      <c r="C129" s="267">
        <v>0</v>
      </c>
      <c r="D129" s="267">
        <v>0</v>
      </c>
      <c r="E129" s="267" t="s">
        <v>261</v>
      </c>
      <c r="F129" s="767" t="s">
        <v>262</v>
      </c>
      <c r="G129" s="767" t="s">
        <v>164</v>
      </c>
      <c r="H129" s="767" t="s">
        <v>195</v>
      </c>
      <c r="I129" s="629">
        <v>0</v>
      </c>
      <c r="J129" s="629">
        <v>0</v>
      </c>
      <c r="K129" s="630">
        <f t="shared" ref="K129:K146" si="78">I129+J129</f>
        <v>0</v>
      </c>
      <c r="L129" s="629">
        <v>0</v>
      </c>
      <c r="M129" s="629">
        <v>80</v>
      </c>
      <c r="N129" s="1025">
        <f t="shared" ref="N129:N160" si="79">SUM(L129:M129)</f>
        <v>80</v>
      </c>
      <c r="O129" s="630">
        <f t="shared" ref="O129:O160" si="80">K129+N129</f>
        <v>80</v>
      </c>
      <c r="P129" s="664"/>
      <c r="Q129" s="1027" t="s">
        <v>2947</v>
      </c>
      <c r="R129" s="1064" t="s">
        <v>2876</v>
      </c>
      <c r="S129" s="553">
        <v>36</v>
      </c>
      <c r="T129" s="554" t="str">
        <f t="shared" si="77"/>
        <v>No hay Programación</v>
      </c>
      <c r="U129" s="764" t="str">
        <f t="shared" si="49"/>
        <v>De acuerdo con lo programado</v>
      </c>
      <c r="V129" s="1028"/>
      <c r="W129" s="553">
        <v>54</v>
      </c>
      <c r="X129" s="554" t="str">
        <f t="shared" si="57"/>
        <v>No hay Programación</v>
      </c>
      <c r="Y129" s="764" t="str">
        <f t="shared" si="50"/>
        <v>De acuerdo con lo programado</v>
      </c>
      <c r="Z129" s="764"/>
      <c r="AA129" s="872">
        <v>43</v>
      </c>
      <c r="AB129" s="554" t="str">
        <f t="shared" si="58"/>
        <v>No hay Programación</v>
      </c>
      <c r="AC129" s="764" t="str">
        <f t="shared" si="51"/>
        <v>De acuerdo con lo programado</v>
      </c>
      <c r="AD129" s="771" t="s">
        <v>1927</v>
      </c>
      <c r="AE129" s="1017">
        <v>8</v>
      </c>
      <c r="AF129" s="554">
        <f t="shared" si="59"/>
        <v>0.1</v>
      </c>
      <c r="AG129" s="764" t="str">
        <f t="shared" si="52"/>
        <v>En riesgo en cumplimiento</v>
      </c>
      <c r="AH129" s="1143" t="s">
        <v>1927</v>
      </c>
      <c r="AI129" s="648">
        <f t="shared" si="67"/>
        <v>141</v>
      </c>
      <c r="AJ129" s="554">
        <f t="shared" si="68"/>
        <v>1.7625</v>
      </c>
      <c r="AK129" s="764" t="str">
        <f t="shared" si="53"/>
        <v>De acuerdo con lo programado</v>
      </c>
      <c r="AL129" s="1145" t="s">
        <v>2948</v>
      </c>
      <c r="AM129" s="633"/>
      <c r="AN129" s="633"/>
      <c r="AO129" s="633"/>
      <c r="AP129" s="633"/>
      <c r="AQ129" s="633"/>
      <c r="AR129" s="633"/>
      <c r="AS129" s="633"/>
      <c r="AT129" s="633"/>
      <c r="AU129" s="633"/>
      <c r="AV129" s="633"/>
      <c r="AW129" s="633"/>
      <c r="AX129" s="633"/>
      <c r="AY129" s="633"/>
      <c r="AZ129" s="633"/>
      <c r="BA129" s="633"/>
      <c r="BB129" s="633"/>
      <c r="BC129" s="633"/>
      <c r="BD129" s="633"/>
      <c r="BE129" s="633"/>
      <c r="BF129" s="633"/>
      <c r="BG129" s="633"/>
      <c r="BH129" s="633"/>
      <c r="BI129" s="633"/>
      <c r="BJ129" s="633"/>
      <c r="BK129" s="633"/>
      <c r="BL129" s="633"/>
      <c r="BM129" s="633"/>
      <c r="BN129" s="633"/>
      <c r="BO129" s="633"/>
      <c r="BP129" s="633"/>
      <c r="BQ129" s="633"/>
      <c r="BR129" s="633"/>
      <c r="BS129" s="633"/>
      <c r="BT129" s="633"/>
      <c r="BU129" s="633"/>
      <c r="BV129" s="633"/>
      <c r="BW129" s="633"/>
      <c r="BX129" s="633"/>
      <c r="BY129" s="633"/>
      <c r="BZ129" s="633"/>
      <c r="CA129" s="633"/>
      <c r="CB129" s="633"/>
      <c r="CC129" s="633"/>
      <c r="CD129" s="633"/>
      <c r="CE129" s="633"/>
      <c r="CF129" s="633"/>
      <c r="CG129" s="633"/>
    </row>
    <row r="130" spans="1:85" s="634" customFormat="1" ht="67.5" customHeight="1" thickTop="1" thickBot="1">
      <c r="A130" s="1024">
        <f t="shared" si="56"/>
        <v>116</v>
      </c>
      <c r="B130" s="267">
        <v>12</v>
      </c>
      <c r="C130" s="267">
        <v>0</v>
      </c>
      <c r="D130" s="267">
        <v>0</v>
      </c>
      <c r="E130" s="267" t="s">
        <v>263</v>
      </c>
      <c r="F130" s="665" t="s">
        <v>2949</v>
      </c>
      <c r="G130" s="767" t="s">
        <v>164</v>
      </c>
      <c r="H130" s="767" t="s">
        <v>195</v>
      </c>
      <c r="I130" s="629">
        <v>0</v>
      </c>
      <c r="J130" s="629">
        <v>0</v>
      </c>
      <c r="K130" s="630">
        <f t="shared" si="78"/>
        <v>0</v>
      </c>
      <c r="L130" s="629">
        <v>0</v>
      </c>
      <c r="M130" s="629">
        <v>150</v>
      </c>
      <c r="N130" s="1025">
        <f t="shared" si="79"/>
        <v>150</v>
      </c>
      <c r="O130" s="630">
        <f t="shared" si="80"/>
        <v>150</v>
      </c>
      <c r="P130" s="664"/>
      <c r="Q130" s="1027" t="s">
        <v>2947</v>
      </c>
      <c r="R130" s="1064" t="s">
        <v>2876</v>
      </c>
      <c r="S130" s="553">
        <v>44</v>
      </c>
      <c r="T130" s="554" t="str">
        <f t="shared" si="77"/>
        <v>No hay Programación</v>
      </c>
      <c r="U130" s="764" t="str">
        <f t="shared" si="49"/>
        <v>De acuerdo con lo programado</v>
      </c>
      <c r="V130" s="1028"/>
      <c r="W130" s="553">
        <v>47</v>
      </c>
      <c r="X130" s="554" t="str">
        <f t="shared" si="57"/>
        <v>No hay Programación</v>
      </c>
      <c r="Y130" s="764" t="str">
        <f t="shared" si="50"/>
        <v>De acuerdo con lo programado</v>
      </c>
      <c r="Z130" s="764"/>
      <c r="AA130" s="872">
        <v>36</v>
      </c>
      <c r="AB130" s="554" t="str">
        <f t="shared" si="58"/>
        <v>No hay Programación</v>
      </c>
      <c r="AC130" s="764" t="str">
        <f t="shared" si="51"/>
        <v>De acuerdo con lo programado</v>
      </c>
      <c r="AD130" s="771" t="s">
        <v>1927</v>
      </c>
      <c r="AE130" s="1017">
        <v>53</v>
      </c>
      <c r="AF130" s="554">
        <f t="shared" si="59"/>
        <v>0.35333333333333333</v>
      </c>
      <c r="AG130" s="764" t="str">
        <f t="shared" si="52"/>
        <v>En riesgo en cumplimiento</v>
      </c>
      <c r="AH130" s="1143" t="s">
        <v>1927</v>
      </c>
      <c r="AI130" s="648">
        <f t="shared" si="67"/>
        <v>180</v>
      </c>
      <c r="AJ130" s="554">
        <f t="shared" si="68"/>
        <v>1.2</v>
      </c>
      <c r="AK130" s="764" t="str">
        <f t="shared" si="53"/>
        <v>De acuerdo con lo programado</v>
      </c>
      <c r="AL130" s="1143" t="s">
        <v>2948</v>
      </c>
      <c r="AM130" s="633"/>
      <c r="AN130" s="633"/>
      <c r="AO130" s="633"/>
      <c r="AP130" s="633"/>
      <c r="AQ130" s="633"/>
      <c r="AR130" s="633"/>
      <c r="AS130" s="633"/>
      <c r="AT130" s="633"/>
      <c r="AU130" s="633"/>
      <c r="AV130" s="633"/>
      <c r="AW130" s="633"/>
      <c r="AX130" s="633"/>
      <c r="AY130" s="633"/>
      <c r="AZ130" s="633"/>
      <c r="BA130" s="633"/>
      <c r="BB130" s="633"/>
      <c r="BC130" s="633"/>
      <c r="BD130" s="633"/>
      <c r="BE130" s="633"/>
      <c r="BF130" s="633"/>
      <c r="BG130" s="633"/>
      <c r="BH130" s="633"/>
      <c r="BI130" s="633"/>
      <c r="BJ130" s="633"/>
      <c r="BK130" s="633"/>
      <c r="BL130" s="633"/>
      <c r="BM130" s="633"/>
      <c r="BN130" s="633"/>
      <c r="BO130" s="633"/>
      <c r="BP130" s="633"/>
      <c r="BQ130" s="633"/>
      <c r="BR130" s="633"/>
      <c r="BS130" s="633"/>
      <c r="BT130" s="633"/>
      <c r="BU130" s="633"/>
      <c r="BV130" s="633"/>
      <c r="BW130" s="633"/>
      <c r="BX130" s="633"/>
      <c r="BY130" s="633"/>
      <c r="BZ130" s="633"/>
      <c r="CA130" s="633"/>
      <c r="CB130" s="633"/>
      <c r="CC130" s="633"/>
      <c r="CD130" s="633"/>
      <c r="CE130" s="633"/>
      <c r="CF130" s="633"/>
      <c r="CG130" s="633"/>
    </row>
    <row r="131" spans="1:85" s="610" customFormat="1" ht="67.5" customHeight="1" thickTop="1" thickBot="1">
      <c r="A131" s="1024">
        <f t="shared" si="56"/>
        <v>117</v>
      </c>
      <c r="B131" s="1053">
        <v>0</v>
      </c>
      <c r="C131" s="1053">
        <v>0</v>
      </c>
      <c r="D131" s="1053">
        <v>0</v>
      </c>
      <c r="E131" s="1053">
        <v>0</v>
      </c>
      <c r="F131" s="1050" t="s">
        <v>2950</v>
      </c>
      <c r="G131" s="1065" t="s">
        <v>186</v>
      </c>
      <c r="H131" s="1065" t="s">
        <v>207</v>
      </c>
      <c r="I131" s="552">
        <v>0</v>
      </c>
      <c r="J131" s="552">
        <v>0</v>
      </c>
      <c r="K131" s="630">
        <f t="shared" si="78"/>
        <v>0</v>
      </c>
      <c r="L131" s="1050">
        <v>1</v>
      </c>
      <c r="M131" s="552">
        <v>0</v>
      </c>
      <c r="N131" s="1030">
        <f t="shared" si="79"/>
        <v>1</v>
      </c>
      <c r="O131" s="630">
        <f t="shared" si="80"/>
        <v>1</v>
      </c>
      <c r="P131" s="664"/>
      <c r="Q131" s="1065" t="s">
        <v>2951</v>
      </c>
      <c r="R131" s="764" t="s">
        <v>2952</v>
      </c>
      <c r="S131" s="553">
        <v>0</v>
      </c>
      <c r="T131" s="551" t="str">
        <f t="shared" si="77"/>
        <v>No hay Programación</v>
      </c>
      <c r="U131" s="764" t="str">
        <f t="shared" si="49"/>
        <v>De acuerdo con lo programado</v>
      </c>
      <c r="V131" s="771"/>
      <c r="W131" s="553">
        <v>0</v>
      </c>
      <c r="X131" s="551" t="str">
        <f t="shared" si="57"/>
        <v>No hay Programación</v>
      </c>
      <c r="Y131" s="764" t="str">
        <f t="shared" si="50"/>
        <v>De acuerdo con lo programado</v>
      </c>
      <c r="Z131" s="764"/>
      <c r="AA131" s="872">
        <v>0</v>
      </c>
      <c r="AB131" s="551">
        <f t="shared" si="58"/>
        <v>0</v>
      </c>
      <c r="AC131" s="764" t="str">
        <f t="shared" si="51"/>
        <v>En riesgo en cumplimiento</v>
      </c>
      <c r="AD131" s="771" t="s">
        <v>1927</v>
      </c>
      <c r="AE131" s="1017">
        <v>1</v>
      </c>
      <c r="AF131" s="551" t="str">
        <f t="shared" si="59"/>
        <v>No hay Programación</v>
      </c>
      <c r="AG131" s="764" t="str">
        <f t="shared" si="52"/>
        <v>De acuerdo con lo programado</v>
      </c>
      <c r="AH131" s="1139" t="s">
        <v>1927</v>
      </c>
      <c r="AI131" s="625">
        <f t="shared" si="67"/>
        <v>1</v>
      </c>
      <c r="AJ131" s="554">
        <f t="shared" si="68"/>
        <v>1</v>
      </c>
      <c r="AK131" s="764" t="str">
        <f t="shared" si="53"/>
        <v>De acuerdo con lo programado</v>
      </c>
      <c r="AL131" s="1139" t="s">
        <v>1927</v>
      </c>
      <c r="AM131" s="637"/>
      <c r="AN131" s="637"/>
      <c r="AO131" s="637"/>
      <c r="AP131" s="637"/>
      <c r="AQ131" s="637"/>
      <c r="AR131" s="637"/>
      <c r="AS131" s="637"/>
      <c r="AT131" s="637"/>
      <c r="AU131" s="637"/>
      <c r="AV131" s="637"/>
      <c r="AW131" s="637"/>
      <c r="AX131" s="637"/>
      <c r="AY131" s="637"/>
      <c r="AZ131" s="637"/>
      <c r="BA131" s="637"/>
      <c r="BB131" s="637"/>
      <c r="BC131" s="637"/>
      <c r="BD131" s="637"/>
      <c r="BE131" s="637"/>
      <c r="BF131" s="637"/>
      <c r="BG131" s="637"/>
      <c r="BH131" s="637"/>
      <c r="BI131" s="637"/>
      <c r="BJ131" s="637"/>
      <c r="BK131" s="637"/>
      <c r="BL131" s="637"/>
      <c r="BM131" s="637"/>
      <c r="BN131" s="637"/>
      <c r="BO131" s="637"/>
      <c r="BP131" s="637"/>
      <c r="BQ131" s="637"/>
      <c r="BR131" s="637"/>
      <c r="BS131" s="637"/>
      <c r="BT131" s="637"/>
      <c r="BU131" s="637"/>
      <c r="BV131" s="637"/>
      <c r="BW131" s="637"/>
      <c r="BX131" s="637"/>
      <c r="BY131" s="637"/>
      <c r="BZ131" s="637"/>
      <c r="CA131" s="637"/>
      <c r="CB131" s="637"/>
      <c r="CC131" s="637"/>
      <c r="CD131" s="637"/>
      <c r="CE131" s="637"/>
      <c r="CF131" s="637"/>
      <c r="CG131" s="637"/>
    </row>
    <row r="132" spans="1:85" s="610" customFormat="1" ht="67.5" customHeight="1" thickTop="1" thickBot="1">
      <c r="A132" s="1024">
        <f t="shared" si="56"/>
        <v>118</v>
      </c>
      <c r="B132" s="1053">
        <v>0</v>
      </c>
      <c r="C132" s="1053">
        <v>0</v>
      </c>
      <c r="D132" s="1053">
        <v>0</v>
      </c>
      <c r="E132" s="1053">
        <v>0</v>
      </c>
      <c r="F132" s="1050" t="s">
        <v>2953</v>
      </c>
      <c r="G132" s="1065" t="s">
        <v>187</v>
      </c>
      <c r="H132" s="1065" t="s">
        <v>204</v>
      </c>
      <c r="I132" s="1050">
        <v>15</v>
      </c>
      <c r="J132" s="1050">
        <v>15</v>
      </c>
      <c r="K132" s="630">
        <f t="shared" si="78"/>
        <v>30</v>
      </c>
      <c r="L132" s="1050">
        <v>15</v>
      </c>
      <c r="M132" s="1050">
        <v>15</v>
      </c>
      <c r="N132" s="1030">
        <f t="shared" si="79"/>
        <v>30</v>
      </c>
      <c r="O132" s="630">
        <f t="shared" si="80"/>
        <v>60</v>
      </c>
      <c r="P132" s="664"/>
      <c r="Q132" s="1065" t="s">
        <v>2951</v>
      </c>
      <c r="R132" s="764" t="s">
        <v>2952</v>
      </c>
      <c r="S132" s="553">
        <v>15</v>
      </c>
      <c r="T132" s="551">
        <f t="shared" si="77"/>
        <v>1</v>
      </c>
      <c r="U132" s="764" t="str">
        <f t="shared" si="49"/>
        <v>De acuerdo con lo programado</v>
      </c>
      <c r="V132" s="771"/>
      <c r="W132" s="553">
        <v>15</v>
      </c>
      <c r="X132" s="551">
        <f t="shared" si="57"/>
        <v>1</v>
      </c>
      <c r="Y132" s="764" t="str">
        <f t="shared" si="50"/>
        <v>De acuerdo con lo programado</v>
      </c>
      <c r="Z132" s="764"/>
      <c r="AA132" s="872">
        <v>0</v>
      </c>
      <c r="AB132" s="551">
        <f t="shared" si="58"/>
        <v>0</v>
      </c>
      <c r="AC132" s="764" t="str">
        <f t="shared" si="51"/>
        <v>En riesgo en cumplimiento</v>
      </c>
      <c r="AD132" s="771" t="s">
        <v>1927</v>
      </c>
      <c r="AE132" s="1017">
        <v>42</v>
      </c>
      <c r="AF132" s="551">
        <f t="shared" si="59"/>
        <v>2.8</v>
      </c>
      <c r="AG132" s="764" t="str">
        <f t="shared" si="52"/>
        <v>De acuerdo con lo programado</v>
      </c>
      <c r="AH132" s="1142" t="s">
        <v>2880</v>
      </c>
      <c r="AI132" s="625">
        <f t="shared" si="67"/>
        <v>72</v>
      </c>
      <c r="AJ132" s="554">
        <f t="shared" si="68"/>
        <v>1.2</v>
      </c>
      <c r="AK132" s="764" t="str">
        <f t="shared" si="53"/>
        <v>De acuerdo con lo programado</v>
      </c>
      <c r="AL132" s="1139" t="s">
        <v>2954</v>
      </c>
      <c r="AM132" s="637"/>
      <c r="AN132" s="637"/>
      <c r="AO132" s="637"/>
      <c r="AP132" s="637"/>
      <c r="AQ132" s="637"/>
      <c r="AR132" s="637"/>
      <c r="AS132" s="637"/>
      <c r="AT132" s="637"/>
      <c r="AU132" s="637"/>
      <c r="AV132" s="637"/>
      <c r="AW132" s="637"/>
      <c r="AX132" s="637"/>
      <c r="AY132" s="637"/>
      <c r="AZ132" s="637"/>
      <c r="BA132" s="637"/>
      <c r="BB132" s="637"/>
      <c r="BC132" s="637"/>
      <c r="BD132" s="637"/>
      <c r="BE132" s="637"/>
      <c r="BF132" s="637"/>
      <c r="BG132" s="637"/>
      <c r="BH132" s="637"/>
      <c r="BI132" s="637"/>
      <c r="BJ132" s="637"/>
      <c r="BK132" s="637"/>
      <c r="BL132" s="637"/>
      <c r="BM132" s="637"/>
      <c r="BN132" s="637"/>
      <c r="BO132" s="637"/>
      <c r="BP132" s="637"/>
      <c r="BQ132" s="637"/>
      <c r="BR132" s="637"/>
      <c r="BS132" s="637"/>
      <c r="BT132" s="637"/>
      <c r="BU132" s="637"/>
      <c r="BV132" s="637"/>
      <c r="BW132" s="637"/>
      <c r="BX132" s="637"/>
      <c r="BY132" s="637"/>
      <c r="BZ132" s="637"/>
      <c r="CA132" s="637"/>
      <c r="CB132" s="637"/>
      <c r="CC132" s="637"/>
      <c r="CD132" s="637"/>
      <c r="CE132" s="637"/>
      <c r="CF132" s="637"/>
      <c r="CG132" s="637"/>
    </row>
    <row r="133" spans="1:85" s="610" customFormat="1" ht="67.5" customHeight="1" thickTop="1" thickBot="1">
      <c r="A133" s="1024">
        <f t="shared" si="56"/>
        <v>119</v>
      </c>
      <c r="B133" s="1053">
        <v>0</v>
      </c>
      <c r="C133" s="1053">
        <v>0</v>
      </c>
      <c r="D133" s="1053">
        <v>0</v>
      </c>
      <c r="E133" s="1053">
        <v>0</v>
      </c>
      <c r="F133" s="1050" t="s">
        <v>2953</v>
      </c>
      <c r="G133" s="1065" t="s">
        <v>164</v>
      </c>
      <c r="H133" s="1065" t="s">
        <v>203</v>
      </c>
      <c r="I133" s="1050">
        <v>15</v>
      </c>
      <c r="J133" s="1050">
        <v>15</v>
      </c>
      <c r="K133" s="630">
        <f t="shared" si="78"/>
        <v>30</v>
      </c>
      <c r="L133" s="1050">
        <v>15</v>
      </c>
      <c r="M133" s="1050">
        <v>15</v>
      </c>
      <c r="N133" s="1030">
        <f t="shared" si="79"/>
        <v>30</v>
      </c>
      <c r="O133" s="630">
        <f t="shared" si="80"/>
        <v>60</v>
      </c>
      <c r="P133" s="664"/>
      <c r="Q133" s="1065" t="s">
        <v>2951</v>
      </c>
      <c r="R133" s="764" t="s">
        <v>2952</v>
      </c>
      <c r="S133" s="553">
        <v>15</v>
      </c>
      <c r="T133" s="551">
        <f t="shared" si="77"/>
        <v>1</v>
      </c>
      <c r="U133" s="764" t="str">
        <f t="shared" si="49"/>
        <v>De acuerdo con lo programado</v>
      </c>
      <c r="V133" s="771"/>
      <c r="W133" s="553">
        <v>11</v>
      </c>
      <c r="X133" s="551">
        <f t="shared" si="57"/>
        <v>0.73333333333333328</v>
      </c>
      <c r="Y133" s="764" t="str">
        <f t="shared" si="50"/>
        <v>Atraso Leve</v>
      </c>
      <c r="Z133" s="764" t="s">
        <v>2955</v>
      </c>
      <c r="AA133" s="872">
        <v>0</v>
      </c>
      <c r="AB133" s="551">
        <f t="shared" si="58"/>
        <v>0</v>
      </c>
      <c r="AC133" s="764" t="str">
        <f t="shared" si="51"/>
        <v>En riesgo en cumplimiento</v>
      </c>
      <c r="AD133" s="771" t="s">
        <v>1927</v>
      </c>
      <c r="AE133" s="1017">
        <v>30</v>
      </c>
      <c r="AF133" s="551">
        <f t="shared" si="59"/>
        <v>2</v>
      </c>
      <c r="AG133" s="764" t="str">
        <f t="shared" si="52"/>
        <v>De acuerdo con lo programado</v>
      </c>
      <c r="AH133" s="1142" t="s">
        <v>2880</v>
      </c>
      <c r="AI133" s="625">
        <f t="shared" si="67"/>
        <v>56</v>
      </c>
      <c r="AJ133" s="554">
        <f t="shared" si="68"/>
        <v>0.93333333333333335</v>
      </c>
      <c r="AK133" s="764" t="str">
        <f t="shared" si="53"/>
        <v>De acuerdo con lo programado</v>
      </c>
      <c r="AL133" s="1139" t="s">
        <v>2956</v>
      </c>
      <c r="AM133" s="637"/>
      <c r="AN133" s="637"/>
      <c r="AO133" s="637"/>
      <c r="AP133" s="637"/>
      <c r="AQ133" s="637"/>
      <c r="AR133" s="637"/>
      <c r="AS133" s="637"/>
      <c r="AT133" s="637"/>
      <c r="AU133" s="637"/>
      <c r="AV133" s="637"/>
      <c r="AW133" s="637"/>
      <c r="AX133" s="637"/>
      <c r="AY133" s="637"/>
      <c r="AZ133" s="637"/>
      <c r="BA133" s="637"/>
      <c r="BB133" s="637"/>
      <c r="BC133" s="637"/>
      <c r="BD133" s="637"/>
      <c r="BE133" s="637"/>
      <c r="BF133" s="637"/>
      <c r="BG133" s="637"/>
      <c r="BH133" s="637"/>
      <c r="BI133" s="637"/>
      <c r="BJ133" s="637"/>
      <c r="BK133" s="637"/>
      <c r="BL133" s="637"/>
      <c r="BM133" s="637"/>
      <c r="BN133" s="637"/>
      <c r="BO133" s="637"/>
      <c r="BP133" s="637"/>
      <c r="BQ133" s="637"/>
      <c r="BR133" s="637"/>
      <c r="BS133" s="637"/>
      <c r="BT133" s="637"/>
      <c r="BU133" s="637"/>
      <c r="BV133" s="637"/>
      <c r="BW133" s="637"/>
      <c r="BX133" s="637"/>
      <c r="BY133" s="637"/>
      <c r="BZ133" s="637"/>
      <c r="CA133" s="637"/>
      <c r="CB133" s="637"/>
      <c r="CC133" s="637"/>
      <c r="CD133" s="637"/>
      <c r="CE133" s="637"/>
      <c r="CF133" s="637"/>
      <c r="CG133" s="637"/>
    </row>
    <row r="134" spans="1:85" s="610" customFormat="1" ht="67.5" customHeight="1" thickTop="1" thickBot="1">
      <c r="A134" s="1024">
        <f t="shared" si="56"/>
        <v>120</v>
      </c>
      <c r="B134" s="1053">
        <v>0</v>
      </c>
      <c r="C134" s="1053">
        <v>0</v>
      </c>
      <c r="D134" s="1053">
        <v>0</v>
      </c>
      <c r="E134" s="1053">
        <v>0</v>
      </c>
      <c r="F134" s="1050" t="s">
        <v>2957</v>
      </c>
      <c r="G134" s="1065" t="s">
        <v>186</v>
      </c>
      <c r="H134" s="1065" t="s">
        <v>207</v>
      </c>
      <c r="I134" s="552">
        <v>0</v>
      </c>
      <c r="J134" s="1050">
        <v>4</v>
      </c>
      <c r="K134" s="630">
        <f t="shared" si="78"/>
        <v>4</v>
      </c>
      <c r="L134" s="1050">
        <v>4</v>
      </c>
      <c r="M134" s="552">
        <v>0</v>
      </c>
      <c r="N134" s="1030">
        <f t="shared" si="79"/>
        <v>4</v>
      </c>
      <c r="O134" s="630">
        <f t="shared" si="80"/>
        <v>8</v>
      </c>
      <c r="P134" s="664"/>
      <c r="Q134" s="1065" t="s">
        <v>2951</v>
      </c>
      <c r="R134" s="764" t="s">
        <v>2952</v>
      </c>
      <c r="S134" s="553">
        <v>0</v>
      </c>
      <c r="T134" s="551" t="str">
        <f t="shared" si="77"/>
        <v>No hay Programación</v>
      </c>
      <c r="U134" s="764" t="str">
        <f t="shared" si="49"/>
        <v>De acuerdo con lo programado</v>
      </c>
      <c r="V134" s="771"/>
      <c r="W134" s="553">
        <v>0</v>
      </c>
      <c r="X134" s="551">
        <f t="shared" si="57"/>
        <v>0</v>
      </c>
      <c r="Y134" s="764" t="str">
        <f t="shared" si="50"/>
        <v>En riesgo en cumplimiento</v>
      </c>
      <c r="Z134" s="764" t="s">
        <v>2958</v>
      </c>
      <c r="AA134" s="872">
        <v>0</v>
      </c>
      <c r="AB134" s="551">
        <f t="shared" si="58"/>
        <v>0</v>
      </c>
      <c r="AC134" s="764" t="str">
        <f t="shared" si="51"/>
        <v>En riesgo en cumplimiento</v>
      </c>
      <c r="AD134" s="771" t="s">
        <v>1927</v>
      </c>
      <c r="AE134" s="1017">
        <v>6</v>
      </c>
      <c r="AF134" s="551" t="str">
        <f t="shared" si="59"/>
        <v>No hay Programación</v>
      </c>
      <c r="AG134" s="764" t="str">
        <f t="shared" si="52"/>
        <v>De acuerdo con lo programado</v>
      </c>
      <c r="AH134" s="1139" t="s">
        <v>1927</v>
      </c>
      <c r="AI134" s="625">
        <f t="shared" si="67"/>
        <v>6</v>
      </c>
      <c r="AJ134" s="554">
        <f t="shared" si="68"/>
        <v>0.75</v>
      </c>
      <c r="AK134" s="764" t="str">
        <f t="shared" si="53"/>
        <v>Atraso Leve</v>
      </c>
      <c r="AL134" s="1139" t="s">
        <v>2956</v>
      </c>
      <c r="AM134" s="637"/>
      <c r="AN134" s="637"/>
      <c r="AO134" s="637"/>
      <c r="AP134" s="637"/>
      <c r="AQ134" s="637"/>
      <c r="AR134" s="637"/>
      <c r="AS134" s="637"/>
      <c r="AT134" s="637"/>
      <c r="AU134" s="637"/>
      <c r="AV134" s="637"/>
      <c r="AW134" s="637"/>
      <c r="AX134" s="637"/>
      <c r="AY134" s="637"/>
      <c r="AZ134" s="637"/>
      <c r="BA134" s="637"/>
      <c r="BB134" s="637"/>
      <c r="BC134" s="637"/>
      <c r="BD134" s="637"/>
      <c r="BE134" s="637"/>
      <c r="BF134" s="637"/>
      <c r="BG134" s="637"/>
      <c r="BH134" s="637"/>
      <c r="BI134" s="637"/>
      <c r="BJ134" s="637"/>
      <c r="BK134" s="637"/>
      <c r="BL134" s="637"/>
      <c r="BM134" s="637"/>
      <c r="BN134" s="637"/>
      <c r="BO134" s="637"/>
      <c r="BP134" s="637"/>
      <c r="BQ134" s="637"/>
      <c r="BR134" s="637"/>
      <c r="BS134" s="637"/>
      <c r="BT134" s="637"/>
      <c r="BU134" s="637"/>
      <c r="BV134" s="637"/>
      <c r="BW134" s="637"/>
      <c r="BX134" s="637"/>
      <c r="BY134" s="637"/>
      <c r="BZ134" s="637"/>
      <c r="CA134" s="637"/>
      <c r="CB134" s="637"/>
      <c r="CC134" s="637"/>
      <c r="CD134" s="637"/>
      <c r="CE134" s="637"/>
      <c r="CF134" s="637"/>
      <c r="CG134" s="637"/>
    </row>
    <row r="135" spans="1:85" s="610" customFormat="1" ht="67.5" customHeight="1" thickTop="1" thickBot="1">
      <c r="A135" s="1024">
        <f t="shared" si="56"/>
        <v>121</v>
      </c>
      <c r="B135" s="1053">
        <v>0</v>
      </c>
      <c r="C135" s="1053">
        <v>0</v>
      </c>
      <c r="D135" s="1053">
        <v>0</v>
      </c>
      <c r="E135" s="1053">
        <v>0</v>
      </c>
      <c r="F135" s="1050" t="s">
        <v>2957</v>
      </c>
      <c r="G135" s="1065" t="s">
        <v>182</v>
      </c>
      <c r="H135" s="1065" t="s">
        <v>207</v>
      </c>
      <c r="I135" s="552">
        <v>0</v>
      </c>
      <c r="J135" s="552">
        <v>0</v>
      </c>
      <c r="K135" s="630">
        <f t="shared" si="78"/>
        <v>0</v>
      </c>
      <c r="L135" s="1050">
        <v>10</v>
      </c>
      <c r="M135" s="1050">
        <v>10</v>
      </c>
      <c r="N135" s="1030">
        <f t="shared" si="79"/>
        <v>20</v>
      </c>
      <c r="O135" s="630">
        <f t="shared" si="80"/>
        <v>20</v>
      </c>
      <c r="P135" s="664"/>
      <c r="Q135" s="1065" t="s">
        <v>2951</v>
      </c>
      <c r="R135" s="764" t="s">
        <v>2952</v>
      </c>
      <c r="S135" s="553">
        <v>0</v>
      </c>
      <c r="T135" s="551" t="str">
        <f t="shared" si="77"/>
        <v>No hay Programación</v>
      </c>
      <c r="U135" s="764" t="str">
        <f t="shared" si="49"/>
        <v>De acuerdo con lo programado</v>
      </c>
      <c r="V135" s="771"/>
      <c r="W135" s="553">
        <v>0</v>
      </c>
      <c r="X135" s="551" t="str">
        <f t="shared" si="57"/>
        <v>No hay Programación</v>
      </c>
      <c r="Y135" s="764" t="str">
        <f t="shared" si="50"/>
        <v>De acuerdo con lo programado</v>
      </c>
      <c r="Z135" s="764"/>
      <c r="AA135" s="872">
        <v>0</v>
      </c>
      <c r="AB135" s="551">
        <f t="shared" si="58"/>
        <v>0</v>
      </c>
      <c r="AC135" s="764" t="str">
        <f t="shared" si="51"/>
        <v>En riesgo en cumplimiento</v>
      </c>
      <c r="AD135" s="771" t="s">
        <v>1927</v>
      </c>
      <c r="AE135" s="1017">
        <v>20</v>
      </c>
      <c r="AF135" s="551">
        <f t="shared" si="59"/>
        <v>2</v>
      </c>
      <c r="AG135" s="764" t="str">
        <f t="shared" si="52"/>
        <v>De acuerdo con lo programado</v>
      </c>
      <c r="AH135" s="1142" t="s">
        <v>2880</v>
      </c>
      <c r="AI135" s="625">
        <f t="shared" si="67"/>
        <v>20</v>
      </c>
      <c r="AJ135" s="554">
        <f t="shared" si="68"/>
        <v>1</v>
      </c>
      <c r="AK135" s="764" t="str">
        <f t="shared" si="53"/>
        <v>De acuerdo con lo programado</v>
      </c>
      <c r="AL135" s="1139" t="s">
        <v>2956</v>
      </c>
      <c r="AM135" s="637"/>
      <c r="AN135" s="637"/>
      <c r="AO135" s="637"/>
      <c r="AP135" s="637"/>
      <c r="AQ135" s="637"/>
      <c r="AR135" s="637"/>
      <c r="AS135" s="637"/>
      <c r="AT135" s="637"/>
      <c r="AU135" s="637"/>
      <c r="AV135" s="637"/>
      <c r="AW135" s="637"/>
      <c r="AX135" s="637"/>
      <c r="AY135" s="637"/>
      <c r="AZ135" s="637"/>
      <c r="BA135" s="637"/>
      <c r="BB135" s="637"/>
      <c r="BC135" s="637"/>
      <c r="BD135" s="637"/>
      <c r="BE135" s="637"/>
      <c r="BF135" s="637"/>
      <c r="BG135" s="637"/>
      <c r="BH135" s="637"/>
      <c r="BI135" s="637"/>
      <c r="BJ135" s="637"/>
      <c r="BK135" s="637"/>
      <c r="BL135" s="637"/>
      <c r="BM135" s="637"/>
      <c r="BN135" s="637"/>
      <c r="BO135" s="637"/>
      <c r="BP135" s="637"/>
      <c r="BQ135" s="637"/>
      <c r="BR135" s="637"/>
      <c r="BS135" s="637"/>
      <c r="BT135" s="637"/>
      <c r="BU135" s="637"/>
      <c r="BV135" s="637"/>
      <c r="BW135" s="637"/>
      <c r="BX135" s="637"/>
      <c r="BY135" s="637"/>
      <c r="BZ135" s="637"/>
      <c r="CA135" s="637"/>
      <c r="CB135" s="637"/>
      <c r="CC135" s="637"/>
      <c r="CD135" s="637"/>
      <c r="CE135" s="637"/>
      <c r="CF135" s="637"/>
      <c r="CG135" s="637"/>
    </row>
    <row r="136" spans="1:85" s="610" customFormat="1" ht="67.5" customHeight="1" thickTop="1" thickBot="1">
      <c r="A136" s="1024">
        <f t="shared" si="56"/>
        <v>122</v>
      </c>
      <c r="B136" s="1053">
        <v>0</v>
      </c>
      <c r="C136" s="1053">
        <v>0</v>
      </c>
      <c r="D136" s="1053">
        <v>0</v>
      </c>
      <c r="E136" s="1053">
        <v>0</v>
      </c>
      <c r="F136" s="1050" t="s">
        <v>2959</v>
      </c>
      <c r="G136" s="1050" t="s">
        <v>182</v>
      </c>
      <c r="H136" s="1050" t="s">
        <v>209</v>
      </c>
      <c r="I136" s="552">
        <v>0</v>
      </c>
      <c r="J136" s="552">
        <v>0</v>
      </c>
      <c r="K136" s="630">
        <f t="shared" si="78"/>
        <v>0</v>
      </c>
      <c r="L136" s="552">
        <v>0</v>
      </c>
      <c r="M136" s="552">
        <v>0</v>
      </c>
      <c r="N136" s="1030">
        <f t="shared" si="79"/>
        <v>0</v>
      </c>
      <c r="O136" s="630">
        <f t="shared" si="80"/>
        <v>0</v>
      </c>
      <c r="P136" s="664"/>
      <c r="Q136" s="1034" t="s">
        <v>2960</v>
      </c>
      <c r="R136" s="764" t="s">
        <v>2952</v>
      </c>
      <c r="S136" s="553">
        <v>2</v>
      </c>
      <c r="T136" s="551" t="str">
        <f t="shared" si="77"/>
        <v>No hay Programación</v>
      </c>
      <c r="U136" s="764" t="str">
        <f t="shared" si="49"/>
        <v>De acuerdo con lo programado</v>
      </c>
      <c r="V136" s="771"/>
      <c r="W136" s="553">
        <v>4</v>
      </c>
      <c r="X136" s="551" t="str">
        <f t="shared" si="57"/>
        <v>No hay Programación</v>
      </c>
      <c r="Y136" s="764" t="str">
        <f t="shared" si="50"/>
        <v>De acuerdo con lo programado</v>
      </c>
      <c r="Z136" s="764"/>
      <c r="AA136" s="872">
        <v>0</v>
      </c>
      <c r="AB136" s="551" t="str">
        <f t="shared" si="58"/>
        <v>No hay Programación</v>
      </c>
      <c r="AC136" s="764" t="str">
        <f t="shared" si="51"/>
        <v>De acuerdo con lo programado</v>
      </c>
      <c r="AD136" s="771" t="s">
        <v>1927</v>
      </c>
      <c r="AE136" s="1017">
        <v>0</v>
      </c>
      <c r="AF136" s="551" t="str">
        <f t="shared" si="59"/>
        <v>No hay Programación</v>
      </c>
      <c r="AG136" s="764" t="str">
        <f t="shared" si="52"/>
        <v>De acuerdo con lo programado</v>
      </c>
      <c r="AH136" s="1139" t="s">
        <v>1927</v>
      </c>
      <c r="AI136" s="625">
        <f t="shared" si="67"/>
        <v>6</v>
      </c>
      <c r="AJ136" s="554" t="str">
        <f t="shared" si="68"/>
        <v>No hay Programación</v>
      </c>
      <c r="AK136" s="764" t="str">
        <f t="shared" si="53"/>
        <v>De acuerdo con lo programado</v>
      </c>
      <c r="AL136" s="1139" t="s">
        <v>1927</v>
      </c>
      <c r="AM136" s="637"/>
      <c r="AN136" s="637"/>
      <c r="AO136" s="637"/>
      <c r="AP136" s="637"/>
      <c r="AQ136" s="637"/>
      <c r="AR136" s="637"/>
      <c r="AS136" s="637"/>
      <c r="AT136" s="637"/>
      <c r="AU136" s="637"/>
      <c r="AV136" s="637"/>
      <c r="AW136" s="637"/>
      <c r="AX136" s="637"/>
      <c r="AY136" s="637"/>
      <c r="AZ136" s="637"/>
      <c r="BA136" s="637"/>
      <c r="BB136" s="637"/>
      <c r="BC136" s="637"/>
      <c r="BD136" s="637"/>
      <c r="BE136" s="637"/>
      <c r="BF136" s="637"/>
      <c r="BG136" s="637"/>
      <c r="BH136" s="637"/>
      <c r="BI136" s="637"/>
      <c r="BJ136" s="637"/>
      <c r="BK136" s="637"/>
      <c r="BL136" s="637"/>
      <c r="BM136" s="637"/>
      <c r="BN136" s="637"/>
      <c r="BO136" s="637"/>
      <c r="BP136" s="637"/>
      <c r="BQ136" s="637"/>
      <c r="BR136" s="637"/>
      <c r="BS136" s="637"/>
      <c r="BT136" s="637"/>
      <c r="BU136" s="637"/>
      <c r="BV136" s="637"/>
      <c r="BW136" s="637"/>
      <c r="BX136" s="637"/>
      <c r="BY136" s="637"/>
      <c r="BZ136" s="637"/>
      <c r="CA136" s="637"/>
      <c r="CB136" s="637"/>
      <c r="CC136" s="637"/>
      <c r="CD136" s="637"/>
      <c r="CE136" s="637"/>
      <c r="CF136" s="637"/>
      <c r="CG136" s="637"/>
    </row>
    <row r="137" spans="1:85" s="610" customFormat="1" ht="67.5" customHeight="1" thickTop="1" thickBot="1">
      <c r="A137" s="1024">
        <f t="shared" si="56"/>
        <v>123</v>
      </c>
      <c r="B137" s="1053">
        <v>0</v>
      </c>
      <c r="C137" s="1053">
        <v>0</v>
      </c>
      <c r="D137" s="1053">
        <v>0</v>
      </c>
      <c r="E137" s="1053">
        <v>0</v>
      </c>
      <c r="F137" s="1050" t="s">
        <v>2961</v>
      </c>
      <c r="G137" s="1050" t="s">
        <v>182</v>
      </c>
      <c r="H137" s="1050" t="s">
        <v>209</v>
      </c>
      <c r="I137" s="552">
        <v>0</v>
      </c>
      <c r="J137" s="552">
        <v>0</v>
      </c>
      <c r="K137" s="630">
        <f t="shared" si="78"/>
        <v>0</v>
      </c>
      <c r="L137" s="552">
        <v>0</v>
      </c>
      <c r="M137" s="552">
        <v>0</v>
      </c>
      <c r="N137" s="1030">
        <f t="shared" si="79"/>
        <v>0</v>
      </c>
      <c r="O137" s="630">
        <f t="shared" si="80"/>
        <v>0</v>
      </c>
      <c r="P137" s="664"/>
      <c r="Q137" s="1034" t="s">
        <v>2960</v>
      </c>
      <c r="R137" s="764" t="s">
        <v>2952</v>
      </c>
      <c r="S137" s="553">
        <v>2</v>
      </c>
      <c r="T137" s="551" t="str">
        <f t="shared" si="77"/>
        <v>No hay Programación</v>
      </c>
      <c r="U137" s="764" t="str">
        <f t="shared" si="49"/>
        <v>De acuerdo con lo programado</v>
      </c>
      <c r="V137" s="771"/>
      <c r="W137" s="553">
        <v>6</v>
      </c>
      <c r="X137" s="551" t="str">
        <f t="shared" si="57"/>
        <v>No hay Programación</v>
      </c>
      <c r="Y137" s="764" t="str">
        <f t="shared" si="50"/>
        <v>De acuerdo con lo programado</v>
      </c>
      <c r="Z137" s="764"/>
      <c r="AA137" s="872">
        <v>0</v>
      </c>
      <c r="AB137" s="551" t="str">
        <f t="shared" si="58"/>
        <v>No hay Programación</v>
      </c>
      <c r="AC137" s="764" t="str">
        <f t="shared" si="51"/>
        <v>De acuerdo con lo programado</v>
      </c>
      <c r="AD137" s="771" t="s">
        <v>1927</v>
      </c>
      <c r="AE137" s="1017">
        <v>0</v>
      </c>
      <c r="AF137" s="551" t="str">
        <f t="shared" si="59"/>
        <v>No hay Programación</v>
      </c>
      <c r="AG137" s="764" t="str">
        <f t="shared" si="52"/>
        <v>De acuerdo con lo programado</v>
      </c>
      <c r="AH137" s="1139" t="s">
        <v>1927</v>
      </c>
      <c r="AI137" s="625">
        <f t="shared" si="67"/>
        <v>8</v>
      </c>
      <c r="AJ137" s="554" t="str">
        <f t="shared" si="68"/>
        <v>No hay Programación</v>
      </c>
      <c r="AK137" s="764" t="str">
        <f t="shared" si="53"/>
        <v>De acuerdo con lo programado</v>
      </c>
      <c r="AL137" s="1139" t="s">
        <v>1927</v>
      </c>
      <c r="AM137" s="637"/>
      <c r="AN137" s="637"/>
      <c r="AO137" s="637"/>
      <c r="AP137" s="637"/>
      <c r="AQ137" s="637"/>
      <c r="AR137" s="637"/>
      <c r="AS137" s="637"/>
      <c r="AT137" s="637"/>
      <c r="AU137" s="637"/>
      <c r="AV137" s="637"/>
      <c r="AW137" s="637"/>
      <c r="AX137" s="637"/>
      <c r="AY137" s="637"/>
      <c r="AZ137" s="637"/>
      <c r="BA137" s="637"/>
      <c r="BB137" s="637"/>
      <c r="BC137" s="637"/>
      <c r="BD137" s="637"/>
      <c r="BE137" s="637"/>
      <c r="BF137" s="637"/>
      <c r="BG137" s="637"/>
      <c r="BH137" s="637"/>
      <c r="BI137" s="637"/>
      <c r="BJ137" s="637"/>
      <c r="BK137" s="637"/>
      <c r="BL137" s="637"/>
      <c r="BM137" s="637"/>
      <c r="BN137" s="637"/>
      <c r="BO137" s="637"/>
      <c r="BP137" s="637"/>
      <c r="BQ137" s="637"/>
      <c r="BR137" s="637"/>
      <c r="BS137" s="637"/>
      <c r="BT137" s="637"/>
      <c r="BU137" s="637"/>
      <c r="BV137" s="637"/>
      <c r="BW137" s="637"/>
      <c r="BX137" s="637"/>
      <c r="BY137" s="637"/>
      <c r="BZ137" s="637"/>
      <c r="CA137" s="637"/>
      <c r="CB137" s="637"/>
      <c r="CC137" s="637"/>
      <c r="CD137" s="637"/>
      <c r="CE137" s="637"/>
      <c r="CF137" s="637"/>
      <c r="CG137" s="637"/>
    </row>
    <row r="138" spans="1:85" s="610" customFormat="1" ht="67.5" customHeight="1" thickTop="1" thickBot="1">
      <c r="A138" s="1024">
        <f t="shared" si="56"/>
        <v>124</v>
      </c>
      <c r="B138" s="1053">
        <v>0</v>
      </c>
      <c r="C138" s="1053">
        <v>0</v>
      </c>
      <c r="D138" s="1053">
        <v>0</v>
      </c>
      <c r="E138" s="1053">
        <v>0</v>
      </c>
      <c r="F138" s="1050" t="s">
        <v>2962</v>
      </c>
      <c r="G138" s="1034" t="s">
        <v>170</v>
      </c>
      <c r="H138" s="1050" t="s">
        <v>215</v>
      </c>
      <c r="I138" s="552">
        <v>0</v>
      </c>
      <c r="J138" s="552">
        <v>0</v>
      </c>
      <c r="K138" s="630">
        <f t="shared" si="78"/>
        <v>0</v>
      </c>
      <c r="L138" s="552">
        <v>0</v>
      </c>
      <c r="M138" s="552">
        <v>0</v>
      </c>
      <c r="N138" s="1030">
        <f t="shared" si="79"/>
        <v>0</v>
      </c>
      <c r="O138" s="630">
        <f t="shared" si="80"/>
        <v>0</v>
      </c>
      <c r="P138" s="664"/>
      <c r="Q138" s="1034" t="s">
        <v>2960</v>
      </c>
      <c r="R138" s="764" t="s">
        <v>2952</v>
      </c>
      <c r="S138" s="553">
        <v>10</v>
      </c>
      <c r="T138" s="551" t="str">
        <f t="shared" si="77"/>
        <v>No hay Programación</v>
      </c>
      <c r="U138" s="764" t="str">
        <f t="shared" si="49"/>
        <v>De acuerdo con lo programado</v>
      </c>
      <c r="V138" s="771"/>
      <c r="W138" s="553">
        <v>12</v>
      </c>
      <c r="X138" s="551" t="str">
        <f t="shared" si="57"/>
        <v>No hay Programación</v>
      </c>
      <c r="Y138" s="764" t="str">
        <f t="shared" si="50"/>
        <v>De acuerdo con lo programado</v>
      </c>
      <c r="Z138" s="764"/>
      <c r="AA138" s="872">
        <v>0</v>
      </c>
      <c r="AB138" s="551" t="str">
        <f t="shared" si="58"/>
        <v>No hay Programación</v>
      </c>
      <c r="AC138" s="764" t="str">
        <f t="shared" si="51"/>
        <v>De acuerdo con lo programado</v>
      </c>
      <c r="AD138" s="771" t="s">
        <v>1927</v>
      </c>
      <c r="AE138" s="1017">
        <v>0</v>
      </c>
      <c r="AF138" s="551" t="str">
        <f t="shared" si="59"/>
        <v>No hay Programación</v>
      </c>
      <c r="AG138" s="764" t="str">
        <f t="shared" si="52"/>
        <v>De acuerdo con lo programado</v>
      </c>
      <c r="AH138" s="1139" t="s">
        <v>1927</v>
      </c>
      <c r="AI138" s="625">
        <f t="shared" si="67"/>
        <v>22</v>
      </c>
      <c r="AJ138" s="554" t="str">
        <f t="shared" si="68"/>
        <v>No hay Programación</v>
      </c>
      <c r="AK138" s="764" t="str">
        <f t="shared" si="53"/>
        <v>De acuerdo con lo programado</v>
      </c>
      <c r="AL138" s="1139" t="s">
        <v>1927</v>
      </c>
      <c r="AM138" s="637"/>
      <c r="AN138" s="637"/>
      <c r="AO138" s="637"/>
      <c r="AP138" s="637"/>
      <c r="AQ138" s="637"/>
      <c r="AR138" s="637"/>
      <c r="AS138" s="637"/>
      <c r="AT138" s="637"/>
      <c r="AU138" s="637"/>
      <c r="AV138" s="637"/>
      <c r="AW138" s="637"/>
      <c r="AX138" s="637"/>
      <c r="AY138" s="637"/>
      <c r="AZ138" s="637"/>
      <c r="BA138" s="637"/>
      <c r="BB138" s="637"/>
      <c r="BC138" s="637"/>
      <c r="BD138" s="637"/>
      <c r="BE138" s="637"/>
      <c r="BF138" s="637"/>
      <c r="BG138" s="637"/>
      <c r="BH138" s="637"/>
      <c r="BI138" s="637"/>
      <c r="BJ138" s="637"/>
      <c r="BK138" s="637"/>
      <c r="BL138" s="637"/>
      <c r="BM138" s="637"/>
      <c r="BN138" s="637"/>
      <c r="BO138" s="637"/>
      <c r="BP138" s="637"/>
      <c r="BQ138" s="637"/>
      <c r="BR138" s="637"/>
      <c r="BS138" s="637"/>
      <c r="BT138" s="637"/>
      <c r="BU138" s="637"/>
      <c r="BV138" s="637"/>
      <c r="BW138" s="637"/>
      <c r="BX138" s="637"/>
      <c r="BY138" s="637"/>
      <c r="BZ138" s="637"/>
      <c r="CA138" s="637"/>
      <c r="CB138" s="637"/>
      <c r="CC138" s="637"/>
      <c r="CD138" s="637"/>
      <c r="CE138" s="637"/>
      <c r="CF138" s="637"/>
      <c r="CG138" s="637"/>
    </row>
    <row r="139" spans="1:85" s="610" customFormat="1" ht="67.5" customHeight="1" thickTop="1" thickBot="1">
      <c r="A139" s="1024">
        <f t="shared" si="56"/>
        <v>125</v>
      </c>
      <c r="B139" s="1053">
        <v>0</v>
      </c>
      <c r="C139" s="1053">
        <v>0</v>
      </c>
      <c r="D139" s="1053">
        <v>0</v>
      </c>
      <c r="E139" s="1053">
        <v>0</v>
      </c>
      <c r="F139" s="1050" t="s">
        <v>2963</v>
      </c>
      <c r="G139" s="1050" t="s">
        <v>164</v>
      </c>
      <c r="H139" s="1050" t="s">
        <v>215</v>
      </c>
      <c r="I139" s="1050">
        <v>3</v>
      </c>
      <c r="J139" s="1050">
        <v>3</v>
      </c>
      <c r="K139" s="630">
        <f t="shared" si="78"/>
        <v>6</v>
      </c>
      <c r="L139" s="1034">
        <v>3</v>
      </c>
      <c r="M139" s="1034">
        <v>3</v>
      </c>
      <c r="N139" s="1030">
        <f t="shared" si="79"/>
        <v>6</v>
      </c>
      <c r="O139" s="630">
        <f t="shared" si="80"/>
        <v>12</v>
      </c>
      <c r="P139" s="664"/>
      <c r="Q139" s="1034" t="s">
        <v>2960</v>
      </c>
      <c r="R139" s="764" t="s">
        <v>2952</v>
      </c>
      <c r="S139" s="553">
        <v>3</v>
      </c>
      <c r="T139" s="551">
        <f t="shared" si="77"/>
        <v>1</v>
      </c>
      <c r="U139" s="764" t="str">
        <f t="shared" si="49"/>
        <v>De acuerdo con lo programado</v>
      </c>
      <c r="V139" s="771"/>
      <c r="W139" s="553">
        <v>3</v>
      </c>
      <c r="X139" s="551">
        <f t="shared" si="57"/>
        <v>1</v>
      </c>
      <c r="Y139" s="764" t="str">
        <f t="shared" si="50"/>
        <v>De acuerdo con lo programado</v>
      </c>
      <c r="Z139" s="764"/>
      <c r="AA139" s="872">
        <v>0</v>
      </c>
      <c r="AB139" s="551">
        <f t="shared" si="58"/>
        <v>0</v>
      </c>
      <c r="AC139" s="764" t="str">
        <f t="shared" si="51"/>
        <v>En riesgo en cumplimiento</v>
      </c>
      <c r="AD139" s="771" t="s">
        <v>1927</v>
      </c>
      <c r="AE139" s="1017">
        <v>6</v>
      </c>
      <c r="AF139" s="551">
        <f t="shared" si="59"/>
        <v>2</v>
      </c>
      <c r="AG139" s="764" t="str">
        <f t="shared" si="52"/>
        <v>De acuerdo con lo programado</v>
      </c>
      <c r="AH139" s="1142" t="s">
        <v>2880</v>
      </c>
      <c r="AI139" s="625">
        <f t="shared" si="67"/>
        <v>12</v>
      </c>
      <c r="AJ139" s="554">
        <f t="shared" si="68"/>
        <v>1</v>
      </c>
      <c r="AK139" s="764" t="str">
        <f t="shared" si="53"/>
        <v>De acuerdo con lo programado</v>
      </c>
      <c r="AL139" s="1139" t="s">
        <v>1927</v>
      </c>
      <c r="AM139" s="637"/>
      <c r="AN139" s="637"/>
      <c r="AO139" s="637"/>
      <c r="AP139" s="637"/>
      <c r="AQ139" s="637"/>
      <c r="AR139" s="637"/>
      <c r="AS139" s="637"/>
      <c r="AT139" s="637"/>
      <c r="AU139" s="637"/>
      <c r="AV139" s="637"/>
      <c r="AW139" s="637"/>
      <c r="AX139" s="637"/>
      <c r="AY139" s="637"/>
      <c r="AZ139" s="637"/>
      <c r="BA139" s="637"/>
      <c r="BB139" s="637"/>
      <c r="BC139" s="637"/>
      <c r="BD139" s="637"/>
      <c r="BE139" s="637"/>
      <c r="BF139" s="637"/>
      <c r="BG139" s="637"/>
      <c r="BH139" s="637"/>
      <c r="BI139" s="637"/>
      <c r="BJ139" s="637"/>
      <c r="BK139" s="637"/>
      <c r="BL139" s="637"/>
      <c r="BM139" s="637"/>
      <c r="BN139" s="637"/>
      <c r="BO139" s="637"/>
      <c r="BP139" s="637"/>
      <c r="BQ139" s="637"/>
      <c r="BR139" s="637"/>
      <c r="BS139" s="637"/>
      <c r="BT139" s="637"/>
      <c r="BU139" s="637"/>
      <c r="BV139" s="637"/>
      <c r="BW139" s="637"/>
      <c r="BX139" s="637"/>
      <c r="BY139" s="637"/>
      <c r="BZ139" s="637"/>
      <c r="CA139" s="637"/>
      <c r="CB139" s="637"/>
      <c r="CC139" s="637"/>
      <c r="CD139" s="637"/>
      <c r="CE139" s="637"/>
      <c r="CF139" s="637"/>
      <c r="CG139" s="637"/>
    </row>
    <row r="140" spans="1:85" s="610" customFormat="1" ht="67.5" customHeight="1" thickTop="1" thickBot="1">
      <c r="A140" s="1024">
        <f t="shared" si="56"/>
        <v>126</v>
      </c>
      <c r="B140" s="1053">
        <v>0</v>
      </c>
      <c r="C140" s="1053">
        <v>0</v>
      </c>
      <c r="D140" s="1053">
        <v>0</v>
      </c>
      <c r="E140" s="1053">
        <v>0</v>
      </c>
      <c r="F140" s="1050" t="s">
        <v>2964</v>
      </c>
      <c r="G140" s="1050" t="s">
        <v>170</v>
      </c>
      <c r="H140" s="1050" t="s">
        <v>204</v>
      </c>
      <c r="I140" s="1050">
        <v>1</v>
      </c>
      <c r="J140" s="1050">
        <v>1</v>
      </c>
      <c r="K140" s="630">
        <f t="shared" si="78"/>
        <v>2</v>
      </c>
      <c r="L140" s="552">
        <v>0</v>
      </c>
      <c r="M140" s="1034">
        <v>1</v>
      </c>
      <c r="N140" s="1030">
        <f t="shared" si="79"/>
        <v>1</v>
      </c>
      <c r="O140" s="630">
        <f t="shared" si="80"/>
        <v>3</v>
      </c>
      <c r="P140" s="664"/>
      <c r="Q140" s="1034" t="s">
        <v>2960</v>
      </c>
      <c r="R140" s="764" t="s">
        <v>2952</v>
      </c>
      <c r="S140" s="553">
        <v>1</v>
      </c>
      <c r="T140" s="551">
        <f t="shared" si="77"/>
        <v>1</v>
      </c>
      <c r="U140" s="764" t="str">
        <f t="shared" si="49"/>
        <v>De acuerdo con lo programado</v>
      </c>
      <c r="V140" s="771"/>
      <c r="W140" s="553">
        <v>1</v>
      </c>
      <c r="X140" s="551">
        <f t="shared" si="57"/>
        <v>1</v>
      </c>
      <c r="Y140" s="764" t="str">
        <f t="shared" si="50"/>
        <v>De acuerdo con lo programado</v>
      </c>
      <c r="Z140" s="764"/>
      <c r="AA140" s="872">
        <v>0</v>
      </c>
      <c r="AB140" s="551" t="str">
        <f t="shared" si="58"/>
        <v>No hay Programación</v>
      </c>
      <c r="AC140" s="764" t="str">
        <f t="shared" si="51"/>
        <v>De acuerdo con lo programado</v>
      </c>
      <c r="AD140" s="771" t="s">
        <v>1927</v>
      </c>
      <c r="AE140" s="1017">
        <v>0</v>
      </c>
      <c r="AF140" s="551">
        <f t="shared" si="59"/>
        <v>0</v>
      </c>
      <c r="AG140" s="764" t="str">
        <f t="shared" si="52"/>
        <v>En riesgo en cumplimiento</v>
      </c>
      <c r="AH140" s="1139" t="s">
        <v>1927</v>
      </c>
      <c r="AI140" s="625">
        <f t="shared" si="67"/>
        <v>2</v>
      </c>
      <c r="AJ140" s="554">
        <f t="shared" si="68"/>
        <v>0.66666666666666663</v>
      </c>
      <c r="AK140" s="764" t="str">
        <f t="shared" si="53"/>
        <v>Atraso Leve</v>
      </c>
      <c r="AL140" s="1139" t="s">
        <v>1927</v>
      </c>
      <c r="AM140" s="637"/>
      <c r="AN140" s="637"/>
      <c r="AO140" s="637"/>
      <c r="AP140" s="637"/>
      <c r="AQ140" s="637"/>
      <c r="AR140" s="637"/>
      <c r="AS140" s="637"/>
      <c r="AT140" s="637"/>
      <c r="AU140" s="637"/>
      <c r="AV140" s="637"/>
      <c r="AW140" s="637"/>
      <c r="AX140" s="637"/>
      <c r="AY140" s="637"/>
      <c r="AZ140" s="637"/>
      <c r="BA140" s="637"/>
      <c r="BB140" s="637"/>
      <c r="BC140" s="637"/>
      <c r="BD140" s="637"/>
      <c r="BE140" s="637"/>
      <c r="BF140" s="637"/>
      <c r="BG140" s="637"/>
      <c r="BH140" s="637"/>
      <c r="BI140" s="637"/>
      <c r="BJ140" s="637"/>
      <c r="BK140" s="637"/>
      <c r="BL140" s="637"/>
      <c r="BM140" s="637"/>
      <c r="BN140" s="637"/>
      <c r="BO140" s="637"/>
      <c r="BP140" s="637"/>
      <c r="BQ140" s="637"/>
      <c r="BR140" s="637"/>
      <c r="BS140" s="637"/>
      <c r="BT140" s="637"/>
      <c r="BU140" s="637"/>
      <c r="BV140" s="637"/>
      <c r="BW140" s="637"/>
      <c r="BX140" s="637"/>
      <c r="BY140" s="637"/>
      <c r="BZ140" s="637"/>
      <c r="CA140" s="637"/>
      <c r="CB140" s="637"/>
      <c r="CC140" s="637"/>
      <c r="CD140" s="637"/>
      <c r="CE140" s="637"/>
      <c r="CF140" s="637"/>
      <c r="CG140" s="637"/>
    </row>
    <row r="141" spans="1:85" s="610" customFormat="1" ht="67.5" customHeight="1" thickTop="1" thickBot="1">
      <c r="A141" s="1024">
        <f t="shared" si="56"/>
        <v>127</v>
      </c>
      <c r="B141" s="1053">
        <v>0</v>
      </c>
      <c r="C141" s="1053">
        <v>0</v>
      </c>
      <c r="D141" s="1053">
        <v>0</v>
      </c>
      <c r="E141" s="1053">
        <v>0</v>
      </c>
      <c r="F141" s="1050" t="s">
        <v>2965</v>
      </c>
      <c r="G141" s="1050" t="s">
        <v>170</v>
      </c>
      <c r="H141" s="1050" t="s">
        <v>205</v>
      </c>
      <c r="I141" s="1050">
        <v>1</v>
      </c>
      <c r="J141" s="1050">
        <v>2</v>
      </c>
      <c r="K141" s="630">
        <f t="shared" si="78"/>
        <v>3</v>
      </c>
      <c r="L141" s="1034">
        <v>1</v>
      </c>
      <c r="M141" s="1034">
        <v>2</v>
      </c>
      <c r="N141" s="1030">
        <f t="shared" si="79"/>
        <v>3</v>
      </c>
      <c r="O141" s="630">
        <f t="shared" si="80"/>
        <v>6</v>
      </c>
      <c r="P141" s="664"/>
      <c r="Q141" s="1034" t="s">
        <v>2960</v>
      </c>
      <c r="R141" s="764" t="s">
        <v>2952</v>
      </c>
      <c r="S141" s="553">
        <v>1</v>
      </c>
      <c r="T141" s="551">
        <f t="shared" si="77"/>
        <v>1</v>
      </c>
      <c r="U141" s="764" t="str">
        <f t="shared" si="49"/>
        <v>De acuerdo con lo programado</v>
      </c>
      <c r="V141" s="771"/>
      <c r="W141" s="553">
        <v>5</v>
      </c>
      <c r="X141" s="551">
        <f t="shared" ref="X141:X208" si="81">IF(W141="","No hay ejecución",IF(AND(J141=0),"No hay Programación", W141/J141))</f>
        <v>2.5</v>
      </c>
      <c r="Y141" s="764" t="str">
        <f t="shared" si="50"/>
        <v>De acuerdo con lo programado</v>
      </c>
      <c r="Z141" s="764"/>
      <c r="AA141" s="872">
        <v>0</v>
      </c>
      <c r="AB141" s="551">
        <f t="shared" ref="AB141:AB208" si="82">IF(AA141="","No hay ejecución",IF(AND(L141=0),"No hay Programación", AA141/L141))</f>
        <v>0</v>
      </c>
      <c r="AC141" s="764" t="str">
        <f t="shared" si="51"/>
        <v>En riesgo en cumplimiento</v>
      </c>
      <c r="AD141" s="771" t="s">
        <v>1927</v>
      </c>
      <c r="AE141" s="1017">
        <v>0</v>
      </c>
      <c r="AF141" s="551">
        <f t="shared" ref="AF141:AF208" si="83">IF(AE141="","No hay ejecución",IF(AND(M141=0),"No hay Programación", AE141/M141))</f>
        <v>0</v>
      </c>
      <c r="AG141" s="764" t="str">
        <f t="shared" si="52"/>
        <v>En riesgo en cumplimiento</v>
      </c>
      <c r="AH141" s="1139" t="s">
        <v>1927</v>
      </c>
      <c r="AI141" s="625">
        <f t="shared" si="67"/>
        <v>6</v>
      </c>
      <c r="AJ141" s="554">
        <f t="shared" si="68"/>
        <v>1</v>
      </c>
      <c r="AK141" s="764" t="str">
        <f t="shared" si="53"/>
        <v>De acuerdo con lo programado</v>
      </c>
      <c r="AL141" s="1139" t="s">
        <v>1927</v>
      </c>
      <c r="AM141" s="637"/>
      <c r="AN141" s="637"/>
      <c r="AO141" s="637"/>
      <c r="AP141" s="637"/>
      <c r="AQ141" s="637"/>
      <c r="AR141" s="637"/>
      <c r="AS141" s="637"/>
      <c r="AT141" s="637"/>
      <c r="AU141" s="637"/>
      <c r="AV141" s="637"/>
      <c r="AW141" s="637"/>
      <c r="AX141" s="637"/>
      <c r="AY141" s="637"/>
      <c r="AZ141" s="637"/>
      <c r="BA141" s="637"/>
      <c r="BB141" s="637"/>
      <c r="BC141" s="637"/>
      <c r="BD141" s="637"/>
      <c r="BE141" s="637"/>
      <c r="BF141" s="637"/>
      <c r="BG141" s="637"/>
      <c r="BH141" s="637"/>
      <c r="BI141" s="637"/>
      <c r="BJ141" s="637"/>
      <c r="BK141" s="637"/>
      <c r="BL141" s="637"/>
      <c r="BM141" s="637"/>
      <c r="BN141" s="637"/>
      <c r="BO141" s="637"/>
      <c r="BP141" s="637"/>
      <c r="BQ141" s="637"/>
      <c r="BR141" s="637"/>
      <c r="BS141" s="637"/>
      <c r="BT141" s="637"/>
      <c r="BU141" s="637"/>
      <c r="BV141" s="637"/>
      <c r="BW141" s="637"/>
      <c r="BX141" s="637"/>
      <c r="BY141" s="637"/>
      <c r="BZ141" s="637"/>
      <c r="CA141" s="637"/>
      <c r="CB141" s="637"/>
      <c r="CC141" s="637"/>
      <c r="CD141" s="637"/>
      <c r="CE141" s="637"/>
      <c r="CF141" s="637"/>
      <c r="CG141" s="637"/>
    </row>
    <row r="142" spans="1:85" s="610" customFormat="1" ht="67.5" customHeight="1" thickTop="1" thickBot="1">
      <c r="A142" s="1024">
        <f t="shared" si="56"/>
        <v>128</v>
      </c>
      <c r="B142" s="1053">
        <v>0</v>
      </c>
      <c r="C142" s="1053">
        <v>0</v>
      </c>
      <c r="D142" s="1053">
        <v>0</v>
      </c>
      <c r="E142" s="1053">
        <v>0</v>
      </c>
      <c r="F142" s="1050" t="s">
        <v>2966</v>
      </c>
      <c r="G142" s="1050" t="s">
        <v>182</v>
      </c>
      <c r="H142" s="1050" t="s">
        <v>213</v>
      </c>
      <c r="I142" s="1050">
        <v>1</v>
      </c>
      <c r="J142" s="1050">
        <v>1</v>
      </c>
      <c r="K142" s="630">
        <f t="shared" si="78"/>
        <v>2</v>
      </c>
      <c r="L142" s="1034">
        <v>1</v>
      </c>
      <c r="M142" s="1034">
        <v>1</v>
      </c>
      <c r="N142" s="1030">
        <f t="shared" si="79"/>
        <v>2</v>
      </c>
      <c r="O142" s="630">
        <f t="shared" si="80"/>
        <v>4</v>
      </c>
      <c r="P142" s="664"/>
      <c r="Q142" s="1034" t="s">
        <v>2960</v>
      </c>
      <c r="R142" s="764" t="s">
        <v>2952</v>
      </c>
      <c r="S142" s="553">
        <v>1</v>
      </c>
      <c r="T142" s="551">
        <f t="shared" si="77"/>
        <v>1</v>
      </c>
      <c r="U142" s="764" t="str">
        <f t="shared" si="49"/>
        <v>De acuerdo con lo programado</v>
      </c>
      <c r="V142" s="771"/>
      <c r="W142" s="553">
        <v>1</v>
      </c>
      <c r="X142" s="551">
        <f t="shared" si="81"/>
        <v>1</v>
      </c>
      <c r="Y142" s="764" t="str">
        <f t="shared" si="50"/>
        <v>De acuerdo con lo programado</v>
      </c>
      <c r="Z142" s="764"/>
      <c r="AA142" s="872">
        <v>0</v>
      </c>
      <c r="AB142" s="551">
        <f t="shared" si="82"/>
        <v>0</v>
      </c>
      <c r="AC142" s="764" t="str">
        <f t="shared" si="51"/>
        <v>En riesgo en cumplimiento</v>
      </c>
      <c r="AD142" s="771" t="s">
        <v>1927</v>
      </c>
      <c r="AE142" s="1017">
        <v>2</v>
      </c>
      <c r="AF142" s="551">
        <f t="shared" si="83"/>
        <v>2</v>
      </c>
      <c r="AG142" s="764" t="str">
        <f t="shared" si="52"/>
        <v>De acuerdo con lo programado</v>
      </c>
      <c r="AH142" s="1142" t="s">
        <v>2880</v>
      </c>
      <c r="AI142" s="625">
        <f t="shared" si="67"/>
        <v>4</v>
      </c>
      <c r="AJ142" s="554">
        <f t="shared" si="68"/>
        <v>1</v>
      </c>
      <c r="AK142" s="764" t="str">
        <f t="shared" si="53"/>
        <v>De acuerdo con lo programado</v>
      </c>
      <c r="AL142" s="1139" t="s">
        <v>1927</v>
      </c>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7"/>
      <c r="BN142" s="637"/>
      <c r="BO142" s="637"/>
      <c r="BP142" s="637"/>
      <c r="BQ142" s="637"/>
      <c r="BR142" s="637"/>
      <c r="BS142" s="637"/>
      <c r="BT142" s="637"/>
      <c r="BU142" s="637"/>
      <c r="BV142" s="637"/>
      <c r="BW142" s="637"/>
      <c r="BX142" s="637"/>
      <c r="BY142" s="637"/>
      <c r="BZ142" s="637"/>
      <c r="CA142" s="637"/>
      <c r="CB142" s="637"/>
      <c r="CC142" s="637"/>
      <c r="CD142" s="637"/>
      <c r="CE142" s="637"/>
      <c r="CF142" s="637"/>
      <c r="CG142" s="637"/>
    </row>
    <row r="143" spans="1:85" s="610" customFormat="1" ht="67.5" customHeight="1" thickTop="1" thickBot="1">
      <c r="A143" s="1024">
        <f t="shared" si="56"/>
        <v>129</v>
      </c>
      <c r="B143" s="1053">
        <v>0</v>
      </c>
      <c r="C143" s="1053">
        <v>0</v>
      </c>
      <c r="D143" s="1053">
        <v>0</v>
      </c>
      <c r="E143" s="1053">
        <v>0</v>
      </c>
      <c r="F143" s="1050" t="s">
        <v>2967</v>
      </c>
      <c r="G143" s="1034" t="s">
        <v>182</v>
      </c>
      <c r="H143" s="1050" t="s">
        <v>209</v>
      </c>
      <c r="I143" s="1050">
        <v>1</v>
      </c>
      <c r="J143" s="1050">
        <v>1</v>
      </c>
      <c r="K143" s="630">
        <f t="shared" si="78"/>
        <v>2</v>
      </c>
      <c r="L143" s="1034">
        <v>1</v>
      </c>
      <c r="M143" s="1034">
        <v>1</v>
      </c>
      <c r="N143" s="1030">
        <f t="shared" si="79"/>
        <v>2</v>
      </c>
      <c r="O143" s="630">
        <f t="shared" si="80"/>
        <v>4</v>
      </c>
      <c r="P143" s="664"/>
      <c r="Q143" s="1034" t="s">
        <v>2960</v>
      </c>
      <c r="R143" s="764" t="s">
        <v>2952</v>
      </c>
      <c r="S143" s="553">
        <v>1</v>
      </c>
      <c r="T143" s="551">
        <f t="shared" si="77"/>
        <v>1</v>
      </c>
      <c r="U143" s="764" t="str">
        <f t="shared" ref="U143:U208" si="84">IF(T143="No hay ejecución","NA",IF(T143&gt;=90%,"De acuerdo con lo programado",IF(T143&gt;=50%,"Atraso Leve",IF(T143&lt;=49.99%,"En riesgo en cumplimiento"))))</f>
        <v>De acuerdo con lo programado</v>
      </c>
      <c r="V143" s="771"/>
      <c r="W143" s="553">
        <v>1</v>
      </c>
      <c r="X143" s="551">
        <f t="shared" si="81"/>
        <v>1</v>
      </c>
      <c r="Y143" s="764" t="str">
        <f t="shared" ref="Y143:Y208" si="85">IF(X143="No hay ejecución","NA",IF(X143&gt;=90%,"De acuerdo con lo programado",IF(X143&gt;=50%,"Atraso Leve",IF(X143&lt;=49.99%,"En riesgo en cumplimiento"))))</f>
        <v>De acuerdo con lo programado</v>
      </c>
      <c r="Z143" s="764"/>
      <c r="AA143" s="872">
        <v>0</v>
      </c>
      <c r="AB143" s="551">
        <f t="shared" si="82"/>
        <v>0</v>
      </c>
      <c r="AC143" s="764" t="str">
        <f t="shared" ref="AC143:AC208" si="86">IF(AB143="No hay ejecución","NA",IF(AB143&gt;=90%,"De acuerdo con lo programado",IF(AB143&gt;=50%,"Atraso Leve",IF(AB143&lt;=49.99%,"En riesgo en cumplimiento"))))</f>
        <v>En riesgo en cumplimiento</v>
      </c>
      <c r="AD143" s="771" t="s">
        <v>1927</v>
      </c>
      <c r="AE143" s="1017">
        <v>2</v>
      </c>
      <c r="AF143" s="551">
        <f t="shared" si="83"/>
        <v>2</v>
      </c>
      <c r="AG143" s="764" t="str">
        <f t="shared" ref="AG143:AG208" si="87">IF(AF143="No hay ejecución","NA",IF(AF143&gt;=90%,"De acuerdo con lo programado",IF(AF143&gt;=50%,"Atraso Leve",IF(AF143&lt;=49.99%,"En riesgo en cumplimiento"))))</f>
        <v>De acuerdo con lo programado</v>
      </c>
      <c r="AH143" s="1142" t="s">
        <v>2880</v>
      </c>
      <c r="AI143" s="625">
        <f t="shared" si="67"/>
        <v>4</v>
      </c>
      <c r="AJ143" s="554">
        <f t="shared" si="68"/>
        <v>1</v>
      </c>
      <c r="AK143" s="764" t="str">
        <f t="shared" ref="AK143:AK208" si="88">IF(AJ143="No hay ejecución","NA",IF(AJ143&gt;=90%,"De acuerdo con lo programado",IF(AJ143&gt;=50%,"Atraso Leve",IF(AJ143&lt;=49.99%,"En riesgo en cumplimiento"))))</f>
        <v>De acuerdo con lo programado</v>
      </c>
      <c r="AL143" s="1139" t="s">
        <v>1927</v>
      </c>
      <c r="AM143" s="637"/>
      <c r="AN143" s="637"/>
      <c r="AO143" s="637"/>
      <c r="AP143" s="637"/>
      <c r="AQ143" s="637"/>
      <c r="AR143" s="637"/>
      <c r="AS143" s="637"/>
      <c r="AT143" s="637"/>
      <c r="AU143" s="637"/>
      <c r="AV143" s="637"/>
      <c r="AW143" s="637"/>
      <c r="AX143" s="637"/>
      <c r="AY143" s="637"/>
      <c r="AZ143" s="637"/>
      <c r="BA143" s="637"/>
      <c r="BB143" s="637"/>
      <c r="BC143" s="637"/>
      <c r="BD143" s="637"/>
      <c r="BE143" s="637"/>
      <c r="BF143" s="637"/>
      <c r="BG143" s="637"/>
      <c r="BH143" s="637"/>
      <c r="BI143" s="637"/>
      <c r="BJ143" s="637"/>
      <c r="BK143" s="637"/>
      <c r="BL143" s="637"/>
      <c r="BM143" s="637"/>
      <c r="BN143" s="637"/>
      <c r="BO143" s="637"/>
      <c r="BP143" s="637"/>
      <c r="BQ143" s="637"/>
      <c r="BR143" s="637"/>
      <c r="BS143" s="637"/>
      <c r="BT143" s="637"/>
      <c r="BU143" s="637"/>
      <c r="BV143" s="637"/>
      <c r="BW143" s="637"/>
      <c r="BX143" s="637"/>
      <c r="BY143" s="637"/>
      <c r="BZ143" s="637"/>
      <c r="CA143" s="637"/>
      <c r="CB143" s="637"/>
      <c r="CC143" s="637"/>
      <c r="CD143" s="637"/>
      <c r="CE143" s="637"/>
      <c r="CF143" s="637"/>
      <c r="CG143" s="637"/>
    </row>
    <row r="144" spans="1:85" s="610" customFormat="1" ht="67.5" customHeight="1" thickTop="1" thickBot="1">
      <c r="A144" s="1024">
        <f t="shared" si="56"/>
        <v>130</v>
      </c>
      <c r="B144" s="1053">
        <v>0</v>
      </c>
      <c r="C144" s="1053">
        <v>0</v>
      </c>
      <c r="D144" s="1053">
        <v>0</v>
      </c>
      <c r="E144" s="1053">
        <v>0</v>
      </c>
      <c r="F144" s="1050" t="s">
        <v>2968</v>
      </c>
      <c r="G144" s="1034" t="s">
        <v>182</v>
      </c>
      <c r="H144" s="1050" t="s">
        <v>209</v>
      </c>
      <c r="I144" s="1050">
        <v>1</v>
      </c>
      <c r="J144" s="1050">
        <v>1</v>
      </c>
      <c r="K144" s="630">
        <f t="shared" si="78"/>
        <v>2</v>
      </c>
      <c r="L144" s="1034">
        <v>1</v>
      </c>
      <c r="M144" s="1034">
        <v>1</v>
      </c>
      <c r="N144" s="1030">
        <f t="shared" si="79"/>
        <v>2</v>
      </c>
      <c r="O144" s="630">
        <f t="shared" si="80"/>
        <v>4</v>
      </c>
      <c r="P144" s="664"/>
      <c r="Q144" s="1034" t="s">
        <v>2960</v>
      </c>
      <c r="R144" s="764" t="s">
        <v>2952</v>
      </c>
      <c r="S144" s="553">
        <v>1</v>
      </c>
      <c r="T144" s="551">
        <f t="shared" si="77"/>
        <v>1</v>
      </c>
      <c r="U144" s="764" t="str">
        <f t="shared" si="84"/>
        <v>De acuerdo con lo programado</v>
      </c>
      <c r="V144" s="771"/>
      <c r="W144" s="553">
        <v>1</v>
      </c>
      <c r="X144" s="551">
        <f t="shared" si="81"/>
        <v>1</v>
      </c>
      <c r="Y144" s="764" t="str">
        <f t="shared" si="85"/>
        <v>De acuerdo con lo programado</v>
      </c>
      <c r="Z144" s="764"/>
      <c r="AA144" s="872">
        <v>0</v>
      </c>
      <c r="AB144" s="551">
        <f t="shared" si="82"/>
        <v>0</v>
      </c>
      <c r="AC144" s="764" t="str">
        <f t="shared" si="86"/>
        <v>En riesgo en cumplimiento</v>
      </c>
      <c r="AD144" s="771" t="s">
        <v>1927</v>
      </c>
      <c r="AE144" s="1017">
        <v>2</v>
      </c>
      <c r="AF144" s="551">
        <f t="shared" si="83"/>
        <v>2</v>
      </c>
      <c r="AG144" s="764" t="str">
        <f t="shared" si="87"/>
        <v>De acuerdo con lo programado</v>
      </c>
      <c r="AH144" s="1142" t="s">
        <v>2880</v>
      </c>
      <c r="AI144" s="625">
        <f t="shared" si="67"/>
        <v>4</v>
      </c>
      <c r="AJ144" s="554">
        <f t="shared" si="68"/>
        <v>1</v>
      </c>
      <c r="AK144" s="764" t="str">
        <f t="shared" si="88"/>
        <v>De acuerdo con lo programado</v>
      </c>
      <c r="AL144" s="1139" t="s">
        <v>1927</v>
      </c>
      <c r="AM144" s="637"/>
      <c r="AN144" s="637"/>
      <c r="AO144" s="637"/>
      <c r="AP144" s="637"/>
      <c r="AQ144" s="637"/>
      <c r="AR144" s="637"/>
      <c r="AS144" s="637"/>
      <c r="AT144" s="637"/>
      <c r="AU144" s="637"/>
      <c r="AV144" s="637"/>
      <c r="AW144" s="637"/>
      <c r="AX144" s="637"/>
      <c r="AY144" s="637"/>
      <c r="AZ144" s="637"/>
      <c r="BA144" s="637"/>
      <c r="BB144" s="637"/>
      <c r="BC144" s="637"/>
      <c r="BD144" s="637"/>
      <c r="BE144" s="637"/>
      <c r="BF144" s="637"/>
      <c r="BG144" s="637"/>
      <c r="BH144" s="637"/>
      <c r="BI144" s="637"/>
      <c r="BJ144" s="637"/>
      <c r="BK144" s="637"/>
      <c r="BL144" s="637"/>
      <c r="BM144" s="637"/>
      <c r="BN144" s="637"/>
      <c r="BO144" s="637"/>
      <c r="BP144" s="637"/>
      <c r="BQ144" s="637"/>
      <c r="BR144" s="637"/>
      <c r="BS144" s="637"/>
      <c r="BT144" s="637"/>
      <c r="BU144" s="637"/>
      <c r="BV144" s="637"/>
      <c r="BW144" s="637"/>
      <c r="BX144" s="637"/>
      <c r="BY144" s="637"/>
      <c r="BZ144" s="637"/>
      <c r="CA144" s="637"/>
      <c r="CB144" s="637"/>
      <c r="CC144" s="637"/>
      <c r="CD144" s="637"/>
      <c r="CE144" s="637"/>
      <c r="CF144" s="637"/>
      <c r="CG144" s="637"/>
    </row>
    <row r="145" spans="1:85" s="610" customFormat="1" ht="67.5" customHeight="1" thickTop="1" thickBot="1">
      <c r="A145" s="1024">
        <f t="shared" ref="A145:A208" si="89">A144+1</f>
        <v>131</v>
      </c>
      <c r="B145" s="1053">
        <v>0</v>
      </c>
      <c r="C145" s="1053">
        <v>0</v>
      </c>
      <c r="D145" s="1053">
        <v>0</v>
      </c>
      <c r="E145" s="1053">
        <v>0</v>
      </c>
      <c r="F145" s="1050" t="s">
        <v>2969</v>
      </c>
      <c r="G145" s="1034" t="s">
        <v>154</v>
      </c>
      <c r="H145" s="1050" t="s">
        <v>215</v>
      </c>
      <c r="I145" s="1050">
        <v>1</v>
      </c>
      <c r="J145" s="1050">
        <v>1</v>
      </c>
      <c r="K145" s="630">
        <f t="shared" si="78"/>
        <v>2</v>
      </c>
      <c r="L145" s="1034">
        <v>1</v>
      </c>
      <c r="M145" s="1034">
        <v>1</v>
      </c>
      <c r="N145" s="1030">
        <f t="shared" si="79"/>
        <v>2</v>
      </c>
      <c r="O145" s="630">
        <f t="shared" si="80"/>
        <v>4</v>
      </c>
      <c r="P145" s="664"/>
      <c r="Q145" s="1034" t="s">
        <v>2960</v>
      </c>
      <c r="R145" s="764" t="s">
        <v>2952</v>
      </c>
      <c r="S145" s="553">
        <v>1</v>
      </c>
      <c r="T145" s="551">
        <f t="shared" si="77"/>
        <v>1</v>
      </c>
      <c r="U145" s="764" t="str">
        <f t="shared" si="84"/>
        <v>De acuerdo con lo programado</v>
      </c>
      <c r="V145" s="771"/>
      <c r="W145" s="553">
        <v>1</v>
      </c>
      <c r="X145" s="551">
        <f t="shared" si="81"/>
        <v>1</v>
      </c>
      <c r="Y145" s="764" t="str">
        <f t="shared" si="85"/>
        <v>De acuerdo con lo programado</v>
      </c>
      <c r="Z145" s="764"/>
      <c r="AA145" s="872">
        <v>0</v>
      </c>
      <c r="AB145" s="551">
        <f t="shared" si="82"/>
        <v>0</v>
      </c>
      <c r="AC145" s="764" t="str">
        <f t="shared" si="86"/>
        <v>En riesgo en cumplimiento</v>
      </c>
      <c r="AD145" s="771" t="s">
        <v>1927</v>
      </c>
      <c r="AE145" s="1017">
        <v>2</v>
      </c>
      <c r="AF145" s="551">
        <f t="shared" si="83"/>
        <v>2</v>
      </c>
      <c r="AG145" s="764" t="str">
        <f t="shared" si="87"/>
        <v>De acuerdo con lo programado</v>
      </c>
      <c r="AH145" s="1142" t="s">
        <v>2880</v>
      </c>
      <c r="AI145" s="625">
        <f t="shared" si="67"/>
        <v>4</v>
      </c>
      <c r="AJ145" s="554">
        <f t="shared" si="68"/>
        <v>1</v>
      </c>
      <c r="AK145" s="764" t="str">
        <f t="shared" si="88"/>
        <v>De acuerdo con lo programado</v>
      </c>
      <c r="AL145" s="1139" t="s">
        <v>1927</v>
      </c>
      <c r="AM145" s="637"/>
      <c r="AN145" s="637"/>
      <c r="AO145" s="637"/>
      <c r="AP145" s="637"/>
      <c r="AQ145" s="637"/>
      <c r="AR145" s="637"/>
      <c r="AS145" s="637"/>
      <c r="AT145" s="637"/>
      <c r="AU145" s="637"/>
      <c r="AV145" s="637"/>
      <c r="AW145" s="637"/>
      <c r="AX145" s="637"/>
      <c r="AY145" s="637"/>
      <c r="AZ145" s="637"/>
      <c r="BA145" s="637"/>
      <c r="BB145" s="637"/>
      <c r="BC145" s="637"/>
      <c r="BD145" s="637"/>
      <c r="BE145" s="637"/>
      <c r="BF145" s="637"/>
      <c r="BG145" s="637"/>
      <c r="BH145" s="637"/>
      <c r="BI145" s="637"/>
      <c r="BJ145" s="637"/>
      <c r="BK145" s="637"/>
      <c r="BL145" s="637"/>
      <c r="BM145" s="637"/>
      <c r="BN145" s="637"/>
      <c r="BO145" s="637"/>
      <c r="BP145" s="637"/>
      <c r="BQ145" s="637"/>
      <c r="BR145" s="637"/>
      <c r="BS145" s="637"/>
      <c r="BT145" s="637"/>
      <c r="BU145" s="637"/>
      <c r="BV145" s="637"/>
      <c r="BW145" s="637"/>
      <c r="BX145" s="637"/>
      <c r="BY145" s="637"/>
      <c r="BZ145" s="637"/>
      <c r="CA145" s="637"/>
      <c r="CB145" s="637"/>
      <c r="CC145" s="637"/>
      <c r="CD145" s="637"/>
      <c r="CE145" s="637"/>
      <c r="CF145" s="637"/>
      <c r="CG145" s="637"/>
    </row>
    <row r="146" spans="1:85" s="610" customFormat="1" ht="67.5" customHeight="1" thickTop="1" thickBot="1">
      <c r="A146" s="1024">
        <f t="shared" si="89"/>
        <v>132</v>
      </c>
      <c r="B146" s="1053">
        <v>0</v>
      </c>
      <c r="C146" s="1053">
        <v>0</v>
      </c>
      <c r="D146" s="1053">
        <v>0</v>
      </c>
      <c r="E146" s="1053">
        <v>0</v>
      </c>
      <c r="F146" s="1050" t="s">
        <v>2970</v>
      </c>
      <c r="G146" s="1034" t="s">
        <v>182</v>
      </c>
      <c r="H146" s="1050" t="s">
        <v>209</v>
      </c>
      <c r="I146" s="1050">
        <v>1</v>
      </c>
      <c r="J146" s="1050">
        <v>1</v>
      </c>
      <c r="K146" s="630">
        <f t="shared" si="78"/>
        <v>2</v>
      </c>
      <c r="L146" s="1034">
        <v>1</v>
      </c>
      <c r="M146" s="1034">
        <v>1</v>
      </c>
      <c r="N146" s="1030">
        <f t="shared" si="79"/>
        <v>2</v>
      </c>
      <c r="O146" s="630">
        <f t="shared" si="80"/>
        <v>4</v>
      </c>
      <c r="P146" s="664"/>
      <c r="Q146" s="1034" t="s">
        <v>2960</v>
      </c>
      <c r="R146" s="764" t="s">
        <v>2952</v>
      </c>
      <c r="S146" s="553">
        <v>1</v>
      </c>
      <c r="T146" s="551">
        <f t="shared" si="77"/>
        <v>1</v>
      </c>
      <c r="U146" s="764" t="str">
        <f t="shared" si="84"/>
        <v>De acuerdo con lo programado</v>
      </c>
      <c r="V146" s="771"/>
      <c r="W146" s="553">
        <v>1</v>
      </c>
      <c r="X146" s="551">
        <f t="shared" si="81"/>
        <v>1</v>
      </c>
      <c r="Y146" s="764" t="str">
        <f t="shared" si="85"/>
        <v>De acuerdo con lo programado</v>
      </c>
      <c r="Z146" s="764"/>
      <c r="AA146" s="872">
        <v>0</v>
      </c>
      <c r="AB146" s="551">
        <f t="shared" si="82"/>
        <v>0</v>
      </c>
      <c r="AC146" s="764" t="str">
        <f t="shared" si="86"/>
        <v>En riesgo en cumplimiento</v>
      </c>
      <c r="AD146" s="771" t="s">
        <v>1927</v>
      </c>
      <c r="AE146" s="1017">
        <v>2</v>
      </c>
      <c r="AF146" s="551">
        <f t="shared" si="83"/>
        <v>2</v>
      </c>
      <c r="AG146" s="764" t="str">
        <f t="shared" si="87"/>
        <v>De acuerdo con lo programado</v>
      </c>
      <c r="AH146" s="1142" t="s">
        <v>2880</v>
      </c>
      <c r="AI146" s="625">
        <f t="shared" si="67"/>
        <v>4</v>
      </c>
      <c r="AJ146" s="554">
        <f t="shared" si="68"/>
        <v>1</v>
      </c>
      <c r="AK146" s="764" t="str">
        <f t="shared" si="88"/>
        <v>De acuerdo con lo programado</v>
      </c>
      <c r="AL146" s="1139" t="s">
        <v>1927</v>
      </c>
      <c r="AM146" s="637"/>
      <c r="AN146" s="637"/>
      <c r="AO146" s="637"/>
      <c r="AP146" s="637"/>
      <c r="AQ146" s="637"/>
      <c r="AR146" s="637"/>
      <c r="AS146" s="637"/>
      <c r="AT146" s="637"/>
      <c r="AU146" s="637"/>
      <c r="AV146" s="637"/>
      <c r="AW146" s="637"/>
      <c r="AX146" s="637"/>
      <c r="AY146" s="637"/>
      <c r="AZ146" s="637"/>
      <c r="BA146" s="637"/>
      <c r="BB146" s="637"/>
      <c r="BC146" s="637"/>
      <c r="BD146" s="637"/>
      <c r="BE146" s="637"/>
      <c r="BF146" s="637"/>
      <c r="BG146" s="637"/>
      <c r="BH146" s="637"/>
      <c r="BI146" s="637"/>
      <c r="BJ146" s="637"/>
      <c r="BK146" s="637"/>
      <c r="BL146" s="637"/>
      <c r="BM146" s="637"/>
      <c r="BN146" s="637"/>
      <c r="BO146" s="637"/>
      <c r="BP146" s="637"/>
      <c r="BQ146" s="637"/>
      <c r="BR146" s="637"/>
      <c r="BS146" s="637"/>
      <c r="BT146" s="637"/>
      <c r="BU146" s="637"/>
      <c r="BV146" s="637"/>
      <c r="BW146" s="637"/>
      <c r="BX146" s="637"/>
      <c r="BY146" s="637"/>
      <c r="BZ146" s="637"/>
      <c r="CA146" s="637"/>
      <c r="CB146" s="637"/>
      <c r="CC146" s="637"/>
      <c r="CD146" s="637"/>
      <c r="CE146" s="637"/>
      <c r="CF146" s="637"/>
      <c r="CG146" s="637"/>
    </row>
    <row r="147" spans="1:85" s="610" customFormat="1" ht="67.5" customHeight="1" thickTop="1" thickBot="1">
      <c r="A147" s="1024">
        <f t="shared" si="89"/>
        <v>133</v>
      </c>
      <c r="B147" s="1053">
        <v>0</v>
      </c>
      <c r="C147" s="1053">
        <v>0</v>
      </c>
      <c r="D147" s="1053">
        <v>0</v>
      </c>
      <c r="E147" s="1053">
        <v>0</v>
      </c>
      <c r="F147" s="1050" t="s">
        <v>2971</v>
      </c>
      <c r="G147" s="1065" t="s">
        <v>182</v>
      </c>
      <c r="H147" s="1066" t="s">
        <v>209</v>
      </c>
      <c r="I147" s="1067">
        <v>4</v>
      </c>
      <c r="J147" s="1067">
        <v>4</v>
      </c>
      <c r="K147" s="1068">
        <v>8</v>
      </c>
      <c r="L147" s="629">
        <v>0</v>
      </c>
      <c r="M147" s="1069">
        <v>10</v>
      </c>
      <c r="N147" s="1030">
        <f t="shared" si="79"/>
        <v>10</v>
      </c>
      <c r="O147" s="630">
        <f t="shared" si="80"/>
        <v>18</v>
      </c>
      <c r="P147" s="664"/>
      <c r="Q147" s="1034" t="s">
        <v>2960</v>
      </c>
      <c r="R147" s="764" t="s">
        <v>2952</v>
      </c>
      <c r="S147" s="553">
        <v>4</v>
      </c>
      <c r="T147" s="551">
        <f t="shared" si="77"/>
        <v>1</v>
      </c>
      <c r="U147" s="764" t="str">
        <f t="shared" si="84"/>
        <v>De acuerdo con lo programado</v>
      </c>
      <c r="V147" s="771"/>
      <c r="W147" s="553">
        <v>4</v>
      </c>
      <c r="X147" s="551">
        <f t="shared" si="81"/>
        <v>1</v>
      </c>
      <c r="Y147" s="764" t="str">
        <f t="shared" si="85"/>
        <v>De acuerdo con lo programado</v>
      </c>
      <c r="Z147" s="764"/>
      <c r="AA147" s="872">
        <v>0</v>
      </c>
      <c r="AB147" s="551" t="str">
        <f t="shared" si="82"/>
        <v>No hay Programación</v>
      </c>
      <c r="AC147" s="764" t="str">
        <f t="shared" si="86"/>
        <v>De acuerdo con lo programado</v>
      </c>
      <c r="AD147" s="771" t="s">
        <v>1927</v>
      </c>
      <c r="AE147" s="1017">
        <v>10</v>
      </c>
      <c r="AF147" s="551">
        <f t="shared" si="83"/>
        <v>1</v>
      </c>
      <c r="AG147" s="764" t="str">
        <f t="shared" si="87"/>
        <v>De acuerdo con lo programado</v>
      </c>
      <c r="AH147" s="1139" t="s">
        <v>1927</v>
      </c>
      <c r="AI147" s="625">
        <f t="shared" si="67"/>
        <v>18</v>
      </c>
      <c r="AJ147" s="554">
        <f t="shared" si="68"/>
        <v>1</v>
      </c>
      <c r="AK147" s="764" t="str">
        <f t="shared" si="88"/>
        <v>De acuerdo con lo programado</v>
      </c>
      <c r="AL147" s="1139" t="s">
        <v>1927</v>
      </c>
      <c r="AM147" s="637"/>
      <c r="AN147" s="637"/>
      <c r="AO147" s="637"/>
      <c r="AP147" s="637"/>
      <c r="AQ147" s="637"/>
      <c r="AR147" s="637"/>
      <c r="AS147" s="637"/>
      <c r="AT147" s="637"/>
      <c r="AU147" s="637"/>
      <c r="AV147" s="637"/>
      <c r="AW147" s="637"/>
      <c r="AX147" s="637"/>
      <c r="AY147" s="637"/>
      <c r="AZ147" s="637"/>
      <c r="BA147" s="637"/>
      <c r="BB147" s="637"/>
      <c r="BC147" s="637"/>
      <c r="BD147" s="637"/>
      <c r="BE147" s="637"/>
      <c r="BF147" s="637"/>
      <c r="BG147" s="637"/>
      <c r="BH147" s="637"/>
      <c r="BI147" s="637"/>
      <c r="BJ147" s="637"/>
      <c r="BK147" s="637"/>
      <c r="BL147" s="637"/>
      <c r="BM147" s="637"/>
      <c r="BN147" s="637"/>
      <c r="BO147" s="637"/>
      <c r="BP147" s="637"/>
      <c r="BQ147" s="637"/>
      <c r="BR147" s="637"/>
      <c r="BS147" s="637"/>
      <c r="BT147" s="637"/>
      <c r="BU147" s="637"/>
      <c r="BV147" s="637"/>
      <c r="BW147" s="637"/>
      <c r="BX147" s="637"/>
      <c r="BY147" s="637"/>
      <c r="BZ147" s="637"/>
      <c r="CA147" s="637"/>
      <c r="CB147" s="637"/>
      <c r="CC147" s="637"/>
      <c r="CD147" s="637"/>
      <c r="CE147" s="637"/>
      <c r="CF147" s="637"/>
      <c r="CG147" s="637"/>
    </row>
    <row r="148" spans="1:85" s="610" customFormat="1" ht="173.4" customHeight="1" thickTop="1" thickBot="1">
      <c r="A148" s="1024">
        <f t="shared" si="89"/>
        <v>134</v>
      </c>
      <c r="B148" s="1053">
        <v>0</v>
      </c>
      <c r="C148" s="1053">
        <v>0</v>
      </c>
      <c r="D148" s="1053">
        <v>0</v>
      </c>
      <c r="E148" s="1053">
        <v>0</v>
      </c>
      <c r="F148" s="1050" t="s">
        <v>2972</v>
      </c>
      <c r="G148" s="1065" t="s">
        <v>182</v>
      </c>
      <c r="H148" s="1066" t="s">
        <v>2973</v>
      </c>
      <c r="I148" s="1067">
        <v>2</v>
      </c>
      <c r="J148" s="1067">
        <v>2</v>
      </c>
      <c r="K148" s="1070">
        <v>4</v>
      </c>
      <c r="L148" s="629">
        <v>0</v>
      </c>
      <c r="M148" s="1069">
        <v>10</v>
      </c>
      <c r="N148" s="1030">
        <f t="shared" si="79"/>
        <v>10</v>
      </c>
      <c r="O148" s="630">
        <f t="shared" si="80"/>
        <v>14</v>
      </c>
      <c r="P148" s="664"/>
      <c r="Q148" s="1034" t="s">
        <v>2974</v>
      </c>
      <c r="R148" s="764" t="s">
        <v>2952</v>
      </c>
      <c r="S148" s="553">
        <v>2</v>
      </c>
      <c r="T148" s="551">
        <f t="shared" si="77"/>
        <v>1</v>
      </c>
      <c r="U148" s="764" t="str">
        <f t="shared" si="84"/>
        <v>De acuerdo con lo programado</v>
      </c>
      <c r="V148" s="771"/>
      <c r="W148" s="553">
        <v>2</v>
      </c>
      <c r="X148" s="551">
        <f t="shared" si="81"/>
        <v>1</v>
      </c>
      <c r="Y148" s="764" t="str">
        <f t="shared" si="85"/>
        <v>De acuerdo con lo programado</v>
      </c>
      <c r="Z148" s="764"/>
      <c r="AA148" s="872">
        <v>0</v>
      </c>
      <c r="AB148" s="551" t="str">
        <f t="shared" si="82"/>
        <v>No hay Programación</v>
      </c>
      <c r="AC148" s="764" t="str">
        <f t="shared" si="86"/>
        <v>De acuerdo con lo programado</v>
      </c>
      <c r="AD148" s="771" t="s">
        <v>1927</v>
      </c>
      <c r="AE148" s="1017">
        <v>0</v>
      </c>
      <c r="AF148" s="551">
        <f t="shared" si="83"/>
        <v>0</v>
      </c>
      <c r="AG148" s="764" t="str">
        <f t="shared" si="87"/>
        <v>En riesgo en cumplimiento</v>
      </c>
      <c r="AH148" s="1139" t="s">
        <v>1927</v>
      </c>
      <c r="AI148" s="625">
        <f t="shared" si="67"/>
        <v>4</v>
      </c>
      <c r="AJ148" s="554">
        <f t="shared" si="68"/>
        <v>0.2857142857142857</v>
      </c>
      <c r="AK148" s="764" t="str">
        <f t="shared" si="88"/>
        <v>En riesgo en cumplimiento</v>
      </c>
      <c r="AL148" s="1142" t="s">
        <v>2885</v>
      </c>
      <c r="AM148" s="637"/>
      <c r="AN148" s="637"/>
      <c r="AO148" s="637"/>
      <c r="AP148" s="637"/>
      <c r="AQ148" s="637"/>
      <c r="AR148" s="637"/>
      <c r="AS148" s="637"/>
      <c r="AT148" s="637"/>
      <c r="AU148" s="637"/>
      <c r="AV148" s="637"/>
      <c r="AW148" s="637"/>
      <c r="AX148" s="637"/>
      <c r="AY148" s="637"/>
      <c r="AZ148" s="637"/>
      <c r="BA148" s="637"/>
      <c r="BB148" s="637"/>
      <c r="BC148" s="637"/>
      <c r="BD148" s="637"/>
      <c r="BE148" s="637"/>
      <c r="BF148" s="637"/>
      <c r="BG148" s="637"/>
      <c r="BH148" s="637"/>
      <c r="BI148" s="637"/>
      <c r="BJ148" s="637"/>
      <c r="BK148" s="637"/>
      <c r="BL148" s="637"/>
      <c r="BM148" s="637"/>
      <c r="BN148" s="637"/>
      <c r="BO148" s="637"/>
      <c r="BP148" s="637"/>
      <c r="BQ148" s="637"/>
      <c r="BR148" s="637"/>
      <c r="BS148" s="637"/>
      <c r="BT148" s="637"/>
      <c r="BU148" s="637"/>
      <c r="BV148" s="637"/>
      <c r="BW148" s="637"/>
      <c r="BX148" s="637"/>
      <c r="BY148" s="637"/>
      <c r="BZ148" s="637"/>
      <c r="CA148" s="637"/>
      <c r="CB148" s="637"/>
      <c r="CC148" s="637"/>
      <c r="CD148" s="637"/>
      <c r="CE148" s="637"/>
      <c r="CF148" s="637"/>
      <c r="CG148" s="637"/>
    </row>
    <row r="149" spans="1:85" s="610" customFormat="1" ht="173.4" customHeight="1" thickTop="1" thickBot="1">
      <c r="A149" s="1024">
        <f t="shared" si="89"/>
        <v>135</v>
      </c>
      <c r="B149" s="1053">
        <v>0</v>
      </c>
      <c r="C149" s="1053">
        <v>0</v>
      </c>
      <c r="D149" s="1053">
        <v>0</v>
      </c>
      <c r="E149" s="1053">
        <v>0</v>
      </c>
      <c r="F149" s="1050" t="s">
        <v>2560</v>
      </c>
      <c r="G149" s="1065" t="s">
        <v>182</v>
      </c>
      <c r="H149" s="1066" t="s">
        <v>2973</v>
      </c>
      <c r="I149" s="1067">
        <v>2</v>
      </c>
      <c r="J149" s="1067">
        <v>1</v>
      </c>
      <c r="K149" s="1070">
        <v>3</v>
      </c>
      <c r="L149" s="629">
        <v>0</v>
      </c>
      <c r="M149" s="1069">
        <v>5</v>
      </c>
      <c r="N149" s="1030">
        <f t="shared" si="79"/>
        <v>5</v>
      </c>
      <c r="O149" s="630">
        <f t="shared" si="80"/>
        <v>8</v>
      </c>
      <c r="P149" s="664"/>
      <c r="Q149" s="1034" t="s">
        <v>2974</v>
      </c>
      <c r="R149" s="764" t="s">
        <v>2952</v>
      </c>
      <c r="S149" s="553">
        <v>2</v>
      </c>
      <c r="T149" s="551">
        <f t="shared" si="77"/>
        <v>1</v>
      </c>
      <c r="U149" s="764" t="str">
        <f t="shared" si="84"/>
        <v>De acuerdo con lo programado</v>
      </c>
      <c r="V149" s="771"/>
      <c r="W149" s="553">
        <v>1</v>
      </c>
      <c r="X149" s="551">
        <f t="shared" si="81"/>
        <v>1</v>
      </c>
      <c r="Y149" s="764" t="str">
        <f t="shared" si="85"/>
        <v>De acuerdo con lo programado</v>
      </c>
      <c r="Z149" s="764"/>
      <c r="AA149" s="872">
        <v>0</v>
      </c>
      <c r="AB149" s="551" t="str">
        <f t="shared" si="82"/>
        <v>No hay Programación</v>
      </c>
      <c r="AC149" s="764" t="str">
        <f t="shared" si="86"/>
        <v>De acuerdo con lo programado</v>
      </c>
      <c r="AD149" s="771" t="s">
        <v>1927</v>
      </c>
      <c r="AE149" s="1017">
        <v>0</v>
      </c>
      <c r="AF149" s="551">
        <f t="shared" si="83"/>
        <v>0</v>
      </c>
      <c r="AG149" s="764" t="str">
        <f t="shared" si="87"/>
        <v>En riesgo en cumplimiento</v>
      </c>
      <c r="AH149" s="1139" t="s">
        <v>1927</v>
      </c>
      <c r="AI149" s="625">
        <f t="shared" si="67"/>
        <v>3</v>
      </c>
      <c r="AJ149" s="554">
        <f t="shared" si="68"/>
        <v>0.375</v>
      </c>
      <c r="AK149" s="764" t="str">
        <f t="shared" si="88"/>
        <v>En riesgo en cumplimiento</v>
      </c>
      <c r="AL149" s="1142" t="s">
        <v>2885</v>
      </c>
      <c r="AM149" s="637"/>
      <c r="AN149" s="637"/>
      <c r="AO149" s="637"/>
      <c r="AP149" s="637"/>
      <c r="AQ149" s="637"/>
      <c r="AR149" s="637"/>
      <c r="AS149" s="637"/>
      <c r="AT149" s="637"/>
      <c r="AU149" s="637"/>
      <c r="AV149" s="637"/>
      <c r="AW149" s="637"/>
      <c r="AX149" s="637"/>
      <c r="AY149" s="637"/>
      <c r="AZ149" s="637"/>
      <c r="BA149" s="637"/>
      <c r="BB149" s="637"/>
      <c r="BC149" s="637"/>
      <c r="BD149" s="637"/>
      <c r="BE149" s="637"/>
      <c r="BF149" s="637"/>
      <c r="BG149" s="637"/>
      <c r="BH149" s="637"/>
      <c r="BI149" s="637"/>
      <c r="BJ149" s="637"/>
      <c r="BK149" s="637"/>
      <c r="BL149" s="637"/>
      <c r="BM149" s="637"/>
      <c r="BN149" s="637"/>
      <c r="BO149" s="637"/>
      <c r="BP149" s="637"/>
      <c r="BQ149" s="637"/>
      <c r="BR149" s="637"/>
      <c r="BS149" s="637"/>
      <c r="BT149" s="637"/>
      <c r="BU149" s="637"/>
      <c r="BV149" s="637"/>
      <c r="BW149" s="637"/>
      <c r="BX149" s="637"/>
      <c r="BY149" s="637"/>
      <c r="BZ149" s="637"/>
      <c r="CA149" s="637"/>
      <c r="CB149" s="637"/>
      <c r="CC149" s="637"/>
      <c r="CD149" s="637"/>
      <c r="CE149" s="637"/>
      <c r="CF149" s="637"/>
      <c r="CG149" s="637"/>
    </row>
    <row r="150" spans="1:85" s="610" customFormat="1" ht="173.4" customHeight="1" thickTop="1" thickBot="1">
      <c r="A150" s="1024">
        <f t="shared" si="89"/>
        <v>136</v>
      </c>
      <c r="B150" s="1053">
        <v>0</v>
      </c>
      <c r="C150" s="1053">
        <v>0</v>
      </c>
      <c r="D150" s="1053">
        <v>0</v>
      </c>
      <c r="E150" s="1053">
        <v>0</v>
      </c>
      <c r="F150" s="1050" t="s">
        <v>2562</v>
      </c>
      <c r="G150" s="1065" t="s">
        <v>182</v>
      </c>
      <c r="H150" s="1066" t="s">
        <v>2973</v>
      </c>
      <c r="I150" s="1067">
        <v>7</v>
      </c>
      <c r="J150" s="1067">
        <v>10</v>
      </c>
      <c r="K150" s="1070">
        <v>17</v>
      </c>
      <c r="L150" s="629">
        <v>0</v>
      </c>
      <c r="M150" s="1069">
        <v>40</v>
      </c>
      <c r="N150" s="1030">
        <f t="shared" si="79"/>
        <v>40</v>
      </c>
      <c r="O150" s="630">
        <f t="shared" si="80"/>
        <v>57</v>
      </c>
      <c r="P150" s="664"/>
      <c r="Q150" s="1034" t="s">
        <v>2974</v>
      </c>
      <c r="R150" s="764" t="s">
        <v>2952</v>
      </c>
      <c r="S150" s="553">
        <v>7</v>
      </c>
      <c r="T150" s="551">
        <f t="shared" si="77"/>
        <v>1</v>
      </c>
      <c r="U150" s="764" t="str">
        <f t="shared" si="84"/>
        <v>De acuerdo con lo programado</v>
      </c>
      <c r="V150" s="771"/>
      <c r="W150" s="553">
        <v>10</v>
      </c>
      <c r="X150" s="551">
        <f t="shared" si="81"/>
        <v>1</v>
      </c>
      <c r="Y150" s="764" t="str">
        <f t="shared" si="85"/>
        <v>De acuerdo con lo programado</v>
      </c>
      <c r="Z150" s="553"/>
      <c r="AA150" s="872">
        <v>0</v>
      </c>
      <c r="AB150" s="551" t="str">
        <f t="shared" si="82"/>
        <v>No hay Programación</v>
      </c>
      <c r="AC150" s="764" t="str">
        <f t="shared" si="86"/>
        <v>De acuerdo con lo programado</v>
      </c>
      <c r="AD150" s="771" t="s">
        <v>1927</v>
      </c>
      <c r="AE150" s="1017">
        <v>0</v>
      </c>
      <c r="AF150" s="551">
        <f t="shared" si="83"/>
        <v>0</v>
      </c>
      <c r="AG150" s="764" t="str">
        <f t="shared" si="87"/>
        <v>En riesgo en cumplimiento</v>
      </c>
      <c r="AH150" s="1139" t="s">
        <v>1927</v>
      </c>
      <c r="AI150" s="625">
        <f t="shared" si="67"/>
        <v>17</v>
      </c>
      <c r="AJ150" s="554">
        <f t="shared" si="68"/>
        <v>0.2982456140350877</v>
      </c>
      <c r="AK150" s="764" t="str">
        <f t="shared" si="88"/>
        <v>En riesgo en cumplimiento</v>
      </c>
      <c r="AL150" s="1142" t="s">
        <v>2885</v>
      </c>
      <c r="AM150" s="637"/>
      <c r="AN150" s="637"/>
      <c r="AO150" s="637"/>
      <c r="AP150" s="637"/>
      <c r="AQ150" s="637"/>
      <c r="AR150" s="637"/>
      <c r="AS150" s="637"/>
      <c r="AT150" s="637"/>
      <c r="AU150" s="637"/>
      <c r="AV150" s="637"/>
      <c r="AW150" s="637"/>
      <c r="AX150" s="637"/>
      <c r="AY150" s="637"/>
      <c r="AZ150" s="637"/>
      <c r="BA150" s="637"/>
      <c r="BB150" s="637"/>
      <c r="BC150" s="637"/>
      <c r="BD150" s="637"/>
      <c r="BE150" s="637"/>
      <c r="BF150" s="637"/>
      <c r="BG150" s="637"/>
      <c r="BH150" s="637"/>
      <c r="BI150" s="637"/>
      <c r="BJ150" s="637"/>
      <c r="BK150" s="637"/>
      <c r="BL150" s="637"/>
      <c r="BM150" s="637"/>
      <c r="BN150" s="637"/>
      <c r="BO150" s="637"/>
      <c r="BP150" s="637"/>
      <c r="BQ150" s="637"/>
      <c r="BR150" s="637"/>
      <c r="BS150" s="637"/>
      <c r="BT150" s="637"/>
      <c r="BU150" s="637"/>
      <c r="BV150" s="637"/>
      <c r="BW150" s="637"/>
      <c r="BX150" s="637"/>
      <c r="BY150" s="637"/>
      <c r="BZ150" s="637"/>
      <c r="CA150" s="637"/>
      <c r="CB150" s="637"/>
      <c r="CC150" s="637"/>
      <c r="CD150" s="637"/>
      <c r="CE150" s="637"/>
      <c r="CF150" s="637"/>
      <c r="CG150" s="637"/>
    </row>
    <row r="151" spans="1:85" s="610" customFormat="1" ht="67.5" customHeight="1" thickTop="1" thickBot="1">
      <c r="A151" s="1024">
        <f t="shared" si="89"/>
        <v>137</v>
      </c>
      <c r="B151" s="1053">
        <v>0</v>
      </c>
      <c r="C151" s="1053">
        <v>0</v>
      </c>
      <c r="D151" s="1053">
        <v>0</v>
      </c>
      <c r="E151" s="1053">
        <v>0</v>
      </c>
      <c r="F151" s="1050" t="s">
        <v>2975</v>
      </c>
      <c r="G151" s="1065" t="s">
        <v>182</v>
      </c>
      <c r="H151" s="1066" t="s">
        <v>2973</v>
      </c>
      <c r="I151" s="1067">
        <v>4</v>
      </c>
      <c r="J151" s="1067">
        <v>9</v>
      </c>
      <c r="K151" s="1070">
        <v>13</v>
      </c>
      <c r="L151" s="629">
        <v>0</v>
      </c>
      <c r="M151" s="1069">
        <v>20</v>
      </c>
      <c r="N151" s="1030">
        <f t="shared" si="79"/>
        <v>20</v>
      </c>
      <c r="O151" s="630">
        <f t="shared" si="80"/>
        <v>33</v>
      </c>
      <c r="P151" s="664"/>
      <c r="Q151" s="1034" t="s">
        <v>2974</v>
      </c>
      <c r="R151" s="764" t="s">
        <v>2952</v>
      </c>
      <c r="S151" s="553">
        <v>4</v>
      </c>
      <c r="T151" s="551">
        <f t="shared" si="77"/>
        <v>1</v>
      </c>
      <c r="U151" s="764" t="str">
        <f t="shared" si="84"/>
        <v>De acuerdo con lo programado</v>
      </c>
      <c r="V151" s="771"/>
      <c r="W151" s="553">
        <v>17</v>
      </c>
      <c r="X151" s="551">
        <f t="shared" si="81"/>
        <v>1.8888888888888888</v>
      </c>
      <c r="Y151" s="764" t="str">
        <f t="shared" si="85"/>
        <v>De acuerdo con lo programado</v>
      </c>
      <c r="Z151" s="553" t="s">
        <v>2976</v>
      </c>
      <c r="AA151" s="872">
        <v>0</v>
      </c>
      <c r="AB151" s="551" t="str">
        <f t="shared" si="82"/>
        <v>No hay Programación</v>
      </c>
      <c r="AC151" s="764" t="str">
        <f t="shared" si="86"/>
        <v>De acuerdo con lo programado</v>
      </c>
      <c r="AD151" s="771" t="s">
        <v>1927</v>
      </c>
      <c r="AE151" s="1017">
        <v>0</v>
      </c>
      <c r="AF151" s="551">
        <f t="shared" si="83"/>
        <v>0</v>
      </c>
      <c r="AG151" s="764" t="str">
        <f t="shared" si="87"/>
        <v>En riesgo en cumplimiento</v>
      </c>
      <c r="AH151" s="1139" t="s">
        <v>1927</v>
      </c>
      <c r="AI151" s="625">
        <f t="shared" si="67"/>
        <v>21</v>
      </c>
      <c r="AJ151" s="554">
        <f t="shared" si="68"/>
        <v>0.63636363636363635</v>
      </c>
      <c r="AK151" s="764" t="str">
        <f t="shared" si="88"/>
        <v>Atraso Leve</v>
      </c>
      <c r="AL151" s="1139" t="s">
        <v>1927</v>
      </c>
      <c r="AM151" s="637"/>
      <c r="AN151" s="637"/>
      <c r="AO151" s="637"/>
      <c r="AP151" s="637"/>
      <c r="AQ151" s="637"/>
      <c r="AR151" s="637"/>
      <c r="AS151" s="637"/>
      <c r="AT151" s="637"/>
      <c r="AU151" s="637"/>
      <c r="AV151" s="637"/>
      <c r="AW151" s="637"/>
      <c r="AX151" s="637"/>
      <c r="AY151" s="637"/>
      <c r="AZ151" s="637"/>
      <c r="BA151" s="637"/>
      <c r="BB151" s="637"/>
      <c r="BC151" s="637"/>
      <c r="BD151" s="637"/>
      <c r="BE151" s="637"/>
      <c r="BF151" s="637"/>
      <c r="BG151" s="637"/>
      <c r="BH151" s="637"/>
      <c r="BI151" s="637"/>
      <c r="BJ151" s="637"/>
      <c r="BK151" s="637"/>
      <c r="BL151" s="637"/>
      <c r="BM151" s="637"/>
      <c r="BN151" s="637"/>
      <c r="BO151" s="637"/>
      <c r="BP151" s="637"/>
      <c r="BQ151" s="637"/>
      <c r="BR151" s="637"/>
      <c r="BS151" s="637"/>
      <c r="BT151" s="637"/>
      <c r="BU151" s="637"/>
      <c r="BV151" s="637"/>
      <c r="BW151" s="637"/>
      <c r="BX151" s="637"/>
      <c r="BY151" s="637"/>
      <c r="BZ151" s="637"/>
      <c r="CA151" s="637"/>
      <c r="CB151" s="637"/>
      <c r="CC151" s="637"/>
      <c r="CD151" s="637"/>
      <c r="CE151" s="637"/>
      <c r="CF151" s="637"/>
      <c r="CG151" s="637"/>
    </row>
    <row r="152" spans="1:85" s="610" customFormat="1" ht="173.4" customHeight="1" thickTop="1" thickBot="1">
      <c r="A152" s="1024">
        <f t="shared" si="89"/>
        <v>138</v>
      </c>
      <c r="B152" s="1053">
        <v>0</v>
      </c>
      <c r="C152" s="1053">
        <v>0</v>
      </c>
      <c r="D152" s="1053">
        <v>0</v>
      </c>
      <c r="E152" s="1053">
        <v>0</v>
      </c>
      <c r="F152" s="1050" t="s">
        <v>2563</v>
      </c>
      <c r="G152" s="1065" t="s">
        <v>182</v>
      </c>
      <c r="H152" s="1066" t="s">
        <v>2973</v>
      </c>
      <c r="I152" s="629">
        <v>0</v>
      </c>
      <c r="J152" s="1067">
        <v>8</v>
      </c>
      <c r="K152" s="1070">
        <v>8</v>
      </c>
      <c r="L152" s="629">
        <v>0</v>
      </c>
      <c r="M152" s="1069">
        <v>10</v>
      </c>
      <c r="N152" s="1030">
        <f t="shared" si="79"/>
        <v>10</v>
      </c>
      <c r="O152" s="630">
        <f t="shared" si="80"/>
        <v>18</v>
      </c>
      <c r="P152" s="664"/>
      <c r="Q152" s="1034" t="s">
        <v>2974</v>
      </c>
      <c r="R152" s="764" t="s">
        <v>2952</v>
      </c>
      <c r="S152" s="553">
        <v>0</v>
      </c>
      <c r="T152" s="551" t="str">
        <f t="shared" si="77"/>
        <v>No hay Programación</v>
      </c>
      <c r="U152" s="764" t="str">
        <f t="shared" si="84"/>
        <v>De acuerdo con lo programado</v>
      </c>
      <c r="V152" s="771"/>
      <c r="W152" s="553">
        <v>8</v>
      </c>
      <c r="X152" s="551">
        <f t="shared" si="81"/>
        <v>1</v>
      </c>
      <c r="Y152" s="764" t="str">
        <f t="shared" si="85"/>
        <v>De acuerdo con lo programado</v>
      </c>
      <c r="Z152" s="553" t="s">
        <v>2977</v>
      </c>
      <c r="AA152" s="872">
        <v>0</v>
      </c>
      <c r="AB152" s="551" t="str">
        <f t="shared" si="82"/>
        <v>No hay Programación</v>
      </c>
      <c r="AC152" s="764" t="str">
        <f t="shared" si="86"/>
        <v>De acuerdo con lo programado</v>
      </c>
      <c r="AD152" s="771" t="s">
        <v>1927</v>
      </c>
      <c r="AE152" s="1017">
        <v>0</v>
      </c>
      <c r="AF152" s="551">
        <f t="shared" si="83"/>
        <v>0</v>
      </c>
      <c r="AG152" s="764" t="str">
        <f t="shared" si="87"/>
        <v>En riesgo en cumplimiento</v>
      </c>
      <c r="AH152" s="1139" t="s">
        <v>1927</v>
      </c>
      <c r="AI152" s="625">
        <f t="shared" si="67"/>
        <v>8</v>
      </c>
      <c r="AJ152" s="554">
        <f t="shared" si="68"/>
        <v>0.44444444444444442</v>
      </c>
      <c r="AK152" s="764" t="str">
        <f t="shared" si="88"/>
        <v>En riesgo en cumplimiento</v>
      </c>
      <c r="AL152" s="1142" t="s">
        <v>2885</v>
      </c>
      <c r="AM152" s="637"/>
      <c r="AN152" s="637"/>
      <c r="AO152" s="637"/>
      <c r="AP152" s="637"/>
      <c r="AQ152" s="637"/>
      <c r="AR152" s="637"/>
      <c r="AS152" s="637"/>
      <c r="AT152" s="637"/>
      <c r="AU152" s="637"/>
      <c r="AV152" s="637"/>
      <c r="AW152" s="637"/>
      <c r="AX152" s="637"/>
      <c r="AY152" s="637"/>
      <c r="AZ152" s="637"/>
      <c r="BA152" s="637"/>
      <c r="BB152" s="637"/>
      <c r="BC152" s="637"/>
      <c r="BD152" s="637"/>
      <c r="BE152" s="637"/>
      <c r="BF152" s="637"/>
      <c r="BG152" s="637"/>
      <c r="BH152" s="637"/>
      <c r="BI152" s="637"/>
      <c r="BJ152" s="637"/>
      <c r="BK152" s="637"/>
      <c r="BL152" s="637"/>
      <c r="BM152" s="637"/>
      <c r="BN152" s="637"/>
      <c r="BO152" s="637"/>
      <c r="BP152" s="637"/>
      <c r="BQ152" s="637"/>
      <c r="BR152" s="637"/>
      <c r="BS152" s="637"/>
      <c r="BT152" s="637"/>
      <c r="BU152" s="637"/>
      <c r="BV152" s="637"/>
      <c r="BW152" s="637"/>
      <c r="BX152" s="637"/>
      <c r="BY152" s="637"/>
      <c r="BZ152" s="637"/>
      <c r="CA152" s="637"/>
      <c r="CB152" s="637"/>
      <c r="CC152" s="637"/>
      <c r="CD152" s="637"/>
      <c r="CE152" s="637"/>
      <c r="CF152" s="637"/>
      <c r="CG152" s="637"/>
    </row>
    <row r="153" spans="1:85" s="610" customFormat="1" ht="67.5" customHeight="1" thickTop="1" thickBot="1">
      <c r="A153" s="1024">
        <f t="shared" si="89"/>
        <v>139</v>
      </c>
      <c r="B153" s="1053">
        <v>0</v>
      </c>
      <c r="C153" s="1053">
        <v>0</v>
      </c>
      <c r="D153" s="1053">
        <v>0</v>
      </c>
      <c r="E153" s="1053">
        <v>0</v>
      </c>
      <c r="F153" s="1050" t="s">
        <v>2565</v>
      </c>
      <c r="G153" s="1065" t="s">
        <v>182</v>
      </c>
      <c r="H153" s="1066" t="s">
        <v>2973</v>
      </c>
      <c r="I153" s="629">
        <v>0</v>
      </c>
      <c r="J153" s="1067">
        <v>4</v>
      </c>
      <c r="K153" s="1070">
        <v>4</v>
      </c>
      <c r="L153" s="629">
        <v>0</v>
      </c>
      <c r="M153" s="1069">
        <v>10</v>
      </c>
      <c r="N153" s="1030">
        <f t="shared" si="79"/>
        <v>10</v>
      </c>
      <c r="O153" s="630">
        <f t="shared" si="80"/>
        <v>14</v>
      </c>
      <c r="P153" s="664"/>
      <c r="Q153" s="1034" t="s">
        <v>2974</v>
      </c>
      <c r="R153" s="764" t="s">
        <v>2952</v>
      </c>
      <c r="S153" s="553">
        <v>0</v>
      </c>
      <c r="T153" s="551" t="str">
        <f t="shared" si="77"/>
        <v>No hay Programación</v>
      </c>
      <c r="U153" s="764" t="str">
        <f t="shared" si="84"/>
        <v>De acuerdo con lo programado</v>
      </c>
      <c r="V153" s="771"/>
      <c r="W153" s="553">
        <v>4</v>
      </c>
      <c r="X153" s="551">
        <f t="shared" si="81"/>
        <v>1</v>
      </c>
      <c r="Y153" s="764" t="str">
        <f t="shared" si="85"/>
        <v>De acuerdo con lo programado</v>
      </c>
      <c r="Z153" s="764"/>
      <c r="AA153" s="872">
        <v>0</v>
      </c>
      <c r="AB153" s="551" t="str">
        <f t="shared" si="82"/>
        <v>No hay Programación</v>
      </c>
      <c r="AC153" s="764" t="str">
        <f t="shared" si="86"/>
        <v>De acuerdo con lo programado</v>
      </c>
      <c r="AD153" s="771" t="s">
        <v>1927</v>
      </c>
      <c r="AE153" s="1017">
        <v>10</v>
      </c>
      <c r="AF153" s="551">
        <f t="shared" si="83"/>
        <v>1</v>
      </c>
      <c r="AG153" s="764" t="str">
        <f t="shared" si="87"/>
        <v>De acuerdo con lo programado</v>
      </c>
      <c r="AH153" s="1139" t="s">
        <v>1927</v>
      </c>
      <c r="AI153" s="625">
        <f t="shared" si="67"/>
        <v>14</v>
      </c>
      <c r="AJ153" s="554">
        <f t="shared" si="68"/>
        <v>1</v>
      </c>
      <c r="AK153" s="764" t="str">
        <f t="shared" si="88"/>
        <v>De acuerdo con lo programado</v>
      </c>
      <c r="AL153" s="1139" t="s">
        <v>1927</v>
      </c>
      <c r="AM153" s="637"/>
      <c r="AN153" s="637"/>
      <c r="AO153" s="637"/>
      <c r="AP153" s="637"/>
      <c r="AQ153" s="637"/>
      <c r="AR153" s="637"/>
      <c r="AS153" s="637"/>
      <c r="AT153" s="637"/>
      <c r="AU153" s="637"/>
      <c r="AV153" s="637"/>
      <c r="AW153" s="637"/>
      <c r="AX153" s="637"/>
      <c r="AY153" s="637"/>
      <c r="AZ153" s="637"/>
      <c r="BA153" s="637"/>
      <c r="BB153" s="637"/>
      <c r="BC153" s="637"/>
      <c r="BD153" s="637"/>
      <c r="BE153" s="637"/>
      <c r="BF153" s="637"/>
      <c r="BG153" s="637"/>
      <c r="BH153" s="637"/>
      <c r="BI153" s="637"/>
      <c r="BJ153" s="637"/>
      <c r="BK153" s="637"/>
      <c r="BL153" s="637"/>
      <c r="BM153" s="637"/>
      <c r="BN153" s="637"/>
      <c r="BO153" s="637"/>
      <c r="BP153" s="637"/>
      <c r="BQ153" s="637"/>
      <c r="BR153" s="637"/>
      <c r="BS153" s="637"/>
      <c r="BT153" s="637"/>
      <c r="BU153" s="637"/>
      <c r="BV153" s="637"/>
      <c r="BW153" s="637"/>
      <c r="BX153" s="637"/>
      <c r="BY153" s="637"/>
      <c r="BZ153" s="637"/>
      <c r="CA153" s="637"/>
      <c r="CB153" s="637"/>
      <c r="CC153" s="637"/>
      <c r="CD153" s="637"/>
      <c r="CE153" s="637"/>
      <c r="CF153" s="637"/>
      <c r="CG153" s="637"/>
    </row>
    <row r="154" spans="1:85" s="610" customFormat="1" ht="67.5" customHeight="1" thickTop="1" thickBot="1">
      <c r="A154" s="1024">
        <f t="shared" si="89"/>
        <v>140</v>
      </c>
      <c r="B154" s="1053">
        <v>0</v>
      </c>
      <c r="C154" s="1053">
        <v>0</v>
      </c>
      <c r="D154" s="1053">
        <v>0</v>
      </c>
      <c r="E154" s="1053">
        <v>0</v>
      </c>
      <c r="F154" s="1050" t="s">
        <v>2978</v>
      </c>
      <c r="G154" s="1065" t="s">
        <v>182</v>
      </c>
      <c r="H154" s="1066" t="s">
        <v>2973</v>
      </c>
      <c r="I154" s="1067">
        <v>1</v>
      </c>
      <c r="J154" s="1067">
        <v>4</v>
      </c>
      <c r="K154" s="1070">
        <v>5</v>
      </c>
      <c r="L154" s="629">
        <v>0</v>
      </c>
      <c r="M154" s="1069">
        <v>10</v>
      </c>
      <c r="N154" s="1030">
        <f t="shared" si="79"/>
        <v>10</v>
      </c>
      <c r="O154" s="630">
        <f t="shared" si="80"/>
        <v>15</v>
      </c>
      <c r="P154" s="664"/>
      <c r="Q154" s="1034" t="s">
        <v>2974</v>
      </c>
      <c r="R154" s="764" t="s">
        <v>2952</v>
      </c>
      <c r="S154" s="553">
        <v>1</v>
      </c>
      <c r="T154" s="551">
        <f t="shared" si="77"/>
        <v>1</v>
      </c>
      <c r="U154" s="764" t="str">
        <f t="shared" si="84"/>
        <v>De acuerdo con lo programado</v>
      </c>
      <c r="V154" s="771"/>
      <c r="W154" s="553">
        <v>4</v>
      </c>
      <c r="X154" s="551">
        <f t="shared" si="81"/>
        <v>1</v>
      </c>
      <c r="Y154" s="764" t="str">
        <f t="shared" si="85"/>
        <v>De acuerdo con lo programado</v>
      </c>
      <c r="Z154" s="764"/>
      <c r="AA154" s="872">
        <v>0</v>
      </c>
      <c r="AB154" s="551" t="str">
        <f t="shared" si="82"/>
        <v>No hay Programación</v>
      </c>
      <c r="AC154" s="764" t="str">
        <f t="shared" si="86"/>
        <v>De acuerdo con lo programado</v>
      </c>
      <c r="AD154" s="771" t="s">
        <v>1927</v>
      </c>
      <c r="AE154" s="1017">
        <v>10</v>
      </c>
      <c r="AF154" s="551">
        <f t="shared" si="83"/>
        <v>1</v>
      </c>
      <c r="AG154" s="764" t="str">
        <f t="shared" si="87"/>
        <v>De acuerdo con lo programado</v>
      </c>
      <c r="AH154" s="1139" t="s">
        <v>1927</v>
      </c>
      <c r="AI154" s="625">
        <f t="shared" ref="AI154:AI201" si="90">AE154+AA154+W154+S154</f>
        <v>15</v>
      </c>
      <c r="AJ154" s="554">
        <f t="shared" ref="AJ154:AJ201" si="91">IF(AI154="","No hay ejecución",IF(AND(O154=0),"No hay Programación", AI154/O154))</f>
        <v>1</v>
      </c>
      <c r="AK154" s="764" t="str">
        <f t="shared" si="88"/>
        <v>De acuerdo con lo programado</v>
      </c>
      <c r="AL154" s="1139" t="s">
        <v>1927</v>
      </c>
      <c r="AM154" s="637"/>
      <c r="AN154" s="637"/>
      <c r="AO154" s="637"/>
      <c r="AP154" s="637"/>
      <c r="AQ154" s="637"/>
      <c r="AR154" s="637"/>
      <c r="AS154" s="637"/>
      <c r="AT154" s="637"/>
      <c r="AU154" s="637"/>
      <c r="AV154" s="637"/>
      <c r="AW154" s="637"/>
      <c r="AX154" s="637"/>
      <c r="AY154" s="637"/>
      <c r="AZ154" s="637"/>
      <c r="BA154" s="637"/>
      <c r="BB154" s="637"/>
      <c r="BC154" s="637"/>
      <c r="BD154" s="637"/>
      <c r="BE154" s="637"/>
      <c r="BF154" s="637"/>
      <c r="BG154" s="637"/>
      <c r="BH154" s="637"/>
      <c r="BI154" s="637"/>
      <c r="BJ154" s="637"/>
      <c r="BK154" s="637"/>
      <c r="BL154" s="637"/>
      <c r="BM154" s="637"/>
      <c r="BN154" s="637"/>
      <c r="BO154" s="637"/>
      <c r="BP154" s="637"/>
      <c r="BQ154" s="637"/>
      <c r="BR154" s="637"/>
      <c r="BS154" s="637"/>
      <c r="BT154" s="637"/>
      <c r="BU154" s="637"/>
      <c r="BV154" s="637"/>
      <c r="BW154" s="637"/>
      <c r="BX154" s="637"/>
      <c r="BY154" s="637"/>
      <c r="BZ154" s="637"/>
      <c r="CA154" s="637"/>
      <c r="CB154" s="637"/>
      <c r="CC154" s="637"/>
      <c r="CD154" s="637"/>
      <c r="CE154" s="637"/>
      <c r="CF154" s="637"/>
      <c r="CG154" s="637"/>
    </row>
    <row r="155" spans="1:85" s="610" customFormat="1" ht="67.5" customHeight="1" thickTop="1" thickBot="1">
      <c r="A155" s="1024">
        <f t="shared" si="89"/>
        <v>141</v>
      </c>
      <c r="B155" s="1053">
        <v>0</v>
      </c>
      <c r="C155" s="1053">
        <v>0</v>
      </c>
      <c r="D155" s="1053">
        <v>0</v>
      </c>
      <c r="E155" s="1053">
        <v>0</v>
      </c>
      <c r="F155" s="1050" t="s">
        <v>2569</v>
      </c>
      <c r="G155" s="1065" t="s">
        <v>182</v>
      </c>
      <c r="H155" s="1066" t="s">
        <v>2973</v>
      </c>
      <c r="I155" s="1067">
        <v>2</v>
      </c>
      <c r="J155" s="1067">
        <v>3</v>
      </c>
      <c r="K155" s="1070">
        <v>5</v>
      </c>
      <c r="L155" s="629">
        <v>0</v>
      </c>
      <c r="M155" s="1069">
        <v>10</v>
      </c>
      <c r="N155" s="1030">
        <f t="shared" si="79"/>
        <v>10</v>
      </c>
      <c r="O155" s="630">
        <f t="shared" si="80"/>
        <v>15</v>
      </c>
      <c r="P155" s="664"/>
      <c r="Q155" s="1034" t="s">
        <v>2974</v>
      </c>
      <c r="R155" s="764" t="s">
        <v>2952</v>
      </c>
      <c r="S155" s="553">
        <v>2</v>
      </c>
      <c r="T155" s="551">
        <f t="shared" si="77"/>
        <v>1</v>
      </c>
      <c r="U155" s="764" t="str">
        <f t="shared" si="84"/>
        <v>De acuerdo con lo programado</v>
      </c>
      <c r="V155" s="771"/>
      <c r="W155" s="553">
        <v>3</v>
      </c>
      <c r="X155" s="551">
        <f t="shared" si="81"/>
        <v>1</v>
      </c>
      <c r="Y155" s="764" t="str">
        <f t="shared" si="85"/>
        <v>De acuerdo con lo programado</v>
      </c>
      <c r="Z155" s="553" t="s">
        <v>2979</v>
      </c>
      <c r="AA155" s="872">
        <v>0</v>
      </c>
      <c r="AB155" s="551" t="str">
        <f t="shared" si="82"/>
        <v>No hay Programación</v>
      </c>
      <c r="AC155" s="764" t="str">
        <f t="shared" si="86"/>
        <v>De acuerdo con lo programado</v>
      </c>
      <c r="AD155" s="771" t="s">
        <v>1927</v>
      </c>
      <c r="AE155" s="1017">
        <v>10</v>
      </c>
      <c r="AF155" s="551">
        <f t="shared" si="83"/>
        <v>1</v>
      </c>
      <c r="AG155" s="764" t="str">
        <f t="shared" si="87"/>
        <v>De acuerdo con lo programado</v>
      </c>
      <c r="AH155" s="1139" t="s">
        <v>1927</v>
      </c>
      <c r="AI155" s="625">
        <f t="shared" si="90"/>
        <v>15</v>
      </c>
      <c r="AJ155" s="554">
        <f t="shared" si="91"/>
        <v>1</v>
      </c>
      <c r="AK155" s="764" t="str">
        <f t="shared" si="88"/>
        <v>De acuerdo con lo programado</v>
      </c>
      <c r="AL155" s="1139" t="s">
        <v>1927</v>
      </c>
      <c r="AM155" s="637"/>
      <c r="AN155" s="637"/>
      <c r="AO155" s="637"/>
      <c r="AP155" s="637"/>
      <c r="AQ155" s="637"/>
      <c r="AR155" s="637"/>
      <c r="AS155" s="637"/>
      <c r="AT155" s="637"/>
      <c r="AU155" s="637"/>
      <c r="AV155" s="637"/>
      <c r="AW155" s="637"/>
      <c r="AX155" s="637"/>
      <c r="AY155" s="637"/>
      <c r="AZ155" s="637"/>
      <c r="BA155" s="637"/>
      <c r="BB155" s="637"/>
      <c r="BC155" s="637"/>
      <c r="BD155" s="637"/>
      <c r="BE155" s="637"/>
      <c r="BF155" s="637"/>
      <c r="BG155" s="637"/>
      <c r="BH155" s="637"/>
      <c r="BI155" s="637"/>
      <c r="BJ155" s="637"/>
      <c r="BK155" s="637"/>
      <c r="BL155" s="637"/>
      <c r="BM155" s="637"/>
      <c r="BN155" s="637"/>
      <c r="BO155" s="637"/>
      <c r="BP155" s="637"/>
      <c r="BQ155" s="637"/>
      <c r="BR155" s="637"/>
      <c r="BS155" s="637"/>
      <c r="BT155" s="637"/>
      <c r="BU155" s="637"/>
      <c r="BV155" s="637"/>
      <c r="BW155" s="637"/>
      <c r="BX155" s="637"/>
      <c r="BY155" s="637"/>
      <c r="BZ155" s="637"/>
      <c r="CA155" s="637"/>
      <c r="CB155" s="637"/>
      <c r="CC155" s="637"/>
      <c r="CD155" s="637"/>
      <c r="CE155" s="637"/>
      <c r="CF155" s="637"/>
      <c r="CG155" s="637"/>
    </row>
    <row r="156" spans="1:85" s="610" customFormat="1" ht="67.5" customHeight="1" thickTop="1" thickBot="1">
      <c r="A156" s="1024">
        <f t="shared" si="89"/>
        <v>142</v>
      </c>
      <c r="B156" s="1053">
        <v>0</v>
      </c>
      <c r="C156" s="1053">
        <v>0</v>
      </c>
      <c r="D156" s="1053">
        <v>0</v>
      </c>
      <c r="E156" s="1053">
        <v>0</v>
      </c>
      <c r="F156" s="1050" t="s">
        <v>2570</v>
      </c>
      <c r="G156" s="1065" t="s">
        <v>182</v>
      </c>
      <c r="H156" s="1066" t="s">
        <v>2973</v>
      </c>
      <c r="I156" s="629">
        <v>0</v>
      </c>
      <c r="J156" s="629">
        <v>0</v>
      </c>
      <c r="K156" s="1070"/>
      <c r="L156" s="629">
        <v>0</v>
      </c>
      <c r="M156" s="629">
        <v>0</v>
      </c>
      <c r="N156" s="1030">
        <f t="shared" si="79"/>
        <v>0</v>
      </c>
      <c r="O156" s="630">
        <f t="shared" si="80"/>
        <v>0</v>
      </c>
      <c r="P156" s="664"/>
      <c r="Q156" s="1034" t="s">
        <v>2974</v>
      </c>
      <c r="R156" s="764" t="s">
        <v>2952</v>
      </c>
      <c r="S156" s="553">
        <v>0</v>
      </c>
      <c r="T156" s="551" t="str">
        <f t="shared" si="77"/>
        <v>No hay Programación</v>
      </c>
      <c r="U156" s="764" t="str">
        <f t="shared" si="84"/>
        <v>De acuerdo con lo programado</v>
      </c>
      <c r="V156" s="771"/>
      <c r="W156" s="553">
        <v>0</v>
      </c>
      <c r="X156" s="551" t="str">
        <f t="shared" si="81"/>
        <v>No hay Programación</v>
      </c>
      <c r="Y156" s="764" t="str">
        <f t="shared" si="85"/>
        <v>De acuerdo con lo programado</v>
      </c>
      <c r="Z156" s="764"/>
      <c r="AA156" s="872">
        <v>0</v>
      </c>
      <c r="AB156" s="551" t="str">
        <f t="shared" si="82"/>
        <v>No hay Programación</v>
      </c>
      <c r="AC156" s="764" t="str">
        <f t="shared" si="86"/>
        <v>De acuerdo con lo programado</v>
      </c>
      <c r="AD156" s="771" t="s">
        <v>1927</v>
      </c>
      <c r="AE156" s="1017">
        <v>0</v>
      </c>
      <c r="AF156" s="551" t="str">
        <f t="shared" si="83"/>
        <v>No hay Programación</v>
      </c>
      <c r="AG156" s="764" t="str">
        <f t="shared" si="87"/>
        <v>De acuerdo con lo programado</v>
      </c>
      <c r="AH156" s="1139" t="s">
        <v>1927</v>
      </c>
      <c r="AI156" s="625">
        <f t="shared" si="90"/>
        <v>0</v>
      </c>
      <c r="AJ156" s="554" t="str">
        <f t="shared" si="91"/>
        <v>No hay Programación</v>
      </c>
      <c r="AK156" s="764" t="str">
        <f t="shared" si="88"/>
        <v>De acuerdo con lo programado</v>
      </c>
      <c r="AL156" s="1139" t="s">
        <v>1927</v>
      </c>
      <c r="AM156" s="637"/>
      <c r="AN156" s="637"/>
      <c r="AO156" s="637"/>
      <c r="AP156" s="637"/>
      <c r="AQ156" s="637"/>
      <c r="AR156" s="637"/>
      <c r="AS156" s="637"/>
      <c r="AT156" s="637"/>
      <c r="AU156" s="637"/>
      <c r="AV156" s="637"/>
      <c r="AW156" s="637"/>
      <c r="AX156" s="637"/>
      <c r="AY156" s="637"/>
      <c r="AZ156" s="637"/>
      <c r="BA156" s="637"/>
      <c r="BB156" s="637"/>
      <c r="BC156" s="637"/>
      <c r="BD156" s="637"/>
      <c r="BE156" s="637"/>
      <c r="BF156" s="637"/>
      <c r="BG156" s="637"/>
      <c r="BH156" s="637"/>
      <c r="BI156" s="637"/>
      <c r="BJ156" s="637"/>
      <c r="BK156" s="637"/>
      <c r="BL156" s="637"/>
      <c r="BM156" s="637"/>
      <c r="BN156" s="637"/>
      <c r="BO156" s="637"/>
      <c r="BP156" s="637"/>
      <c r="BQ156" s="637"/>
      <c r="BR156" s="637"/>
      <c r="BS156" s="637"/>
      <c r="BT156" s="637"/>
      <c r="BU156" s="637"/>
      <c r="BV156" s="637"/>
      <c r="BW156" s="637"/>
      <c r="BX156" s="637"/>
      <c r="BY156" s="637"/>
      <c r="BZ156" s="637"/>
      <c r="CA156" s="637"/>
      <c r="CB156" s="637"/>
      <c r="CC156" s="637"/>
      <c r="CD156" s="637"/>
      <c r="CE156" s="637"/>
      <c r="CF156" s="637"/>
      <c r="CG156" s="637"/>
    </row>
    <row r="157" spans="1:85" s="610" customFormat="1" ht="173.4" customHeight="1" thickTop="1" thickBot="1">
      <c r="A157" s="1024">
        <f t="shared" si="89"/>
        <v>143</v>
      </c>
      <c r="B157" s="1053">
        <v>0</v>
      </c>
      <c r="C157" s="1053">
        <v>0</v>
      </c>
      <c r="D157" s="1053">
        <v>0</v>
      </c>
      <c r="E157" s="1053">
        <v>0</v>
      </c>
      <c r="F157" s="1050" t="s">
        <v>2980</v>
      </c>
      <c r="G157" s="1065" t="s">
        <v>182</v>
      </c>
      <c r="H157" s="1066" t="s">
        <v>2973</v>
      </c>
      <c r="I157" s="1067">
        <v>1</v>
      </c>
      <c r="J157" s="629">
        <v>0</v>
      </c>
      <c r="K157" s="1070">
        <v>1</v>
      </c>
      <c r="L157" s="629">
        <v>0</v>
      </c>
      <c r="M157" s="1069">
        <v>2</v>
      </c>
      <c r="N157" s="1030">
        <f t="shared" si="79"/>
        <v>2</v>
      </c>
      <c r="O157" s="630">
        <f t="shared" si="80"/>
        <v>3</v>
      </c>
      <c r="P157" s="664"/>
      <c r="Q157" s="1034" t="s">
        <v>2974</v>
      </c>
      <c r="R157" s="764" t="s">
        <v>2952</v>
      </c>
      <c r="S157" s="553">
        <v>1</v>
      </c>
      <c r="T157" s="551">
        <f t="shared" si="77"/>
        <v>1</v>
      </c>
      <c r="U157" s="764" t="str">
        <f t="shared" si="84"/>
        <v>De acuerdo con lo programado</v>
      </c>
      <c r="V157" s="771"/>
      <c r="W157" s="553">
        <v>3</v>
      </c>
      <c r="X157" s="551" t="str">
        <f t="shared" si="81"/>
        <v>No hay Programación</v>
      </c>
      <c r="Y157" s="764" t="str">
        <f t="shared" si="85"/>
        <v>De acuerdo con lo programado</v>
      </c>
      <c r="Z157" s="553" t="s">
        <v>2981</v>
      </c>
      <c r="AA157" s="872">
        <v>0</v>
      </c>
      <c r="AB157" s="551" t="str">
        <f t="shared" si="82"/>
        <v>No hay Programación</v>
      </c>
      <c r="AC157" s="764" t="str">
        <f t="shared" si="86"/>
        <v>De acuerdo con lo programado</v>
      </c>
      <c r="AD157" s="771" t="s">
        <v>1927</v>
      </c>
      <c r="AE157" s="1017">
        <v>0</v>
      </c>
      <c r="AF157" s="551">
        <f t="shared" si="83"/>
        <v>0</v>
      </c>
      <c r="AG157" s="764" t="str">
        <f t="shared" si="87"/>
        <v>En riesgo en cumplimiento</v>
      </c>
      <c r="AH157" s="1139" t="s">
        <v>1927</v>
      </c>
      <c r="AI157" s="625">
        <f t="shared" si="90"/>
        <v>4</v>
      </c>
      <c r="AJ157" s="554">
        <f t="shared" si="91"/>
        <v>1.3333333333333333</v>
      </c>
      <c r="AK157" s="764" t="str">
        <f t="shared" si="88"/>
        <v>De acuerdo con lo programado</v>
      </c>
      <c r="AL157" s="1142" t="s">
        <v>2880</v>
      </c>
      <c r="AM157" s="637"/>
      <c r="AN157" s="637"/>
      <c r="AO157" s="637"/>
      <c r="AP157" s="637"/>
      <c r="AQ157" s="637"/>
      <c r="AR157" s="637"/>
      <c r="AS157" s="637"/>
      <c r="AT157" s="637"/>
      <c r="AU157" s="637"/>
      <c r="AV157" s="637"/>
      <c r="AW157" s="637"/>
      <c r="AX157" s="637"/>
      <c r="AY157" s="637"/>
      <c r="AZ157" s="637"/>
      <c r="BA157" s="637"/>
      <c r="BB157" s="637"/>
      <c r="BC157" s="637"/>
      <c r="BD157" s="637"/>
      <c r="BE157" s="637"/>
      <c r="BF157" s="637"/>
      <c r="BG157" s="637"/>
      <c r="BH157" s="637"/>
      <c r="BI157" s="637"/>
      <c r="BJ157" s="637"/>
      <c r="BK157" s="637"/>
      <c r="BL157" s="637"/>
      <c r="BM157" s="637"/>
      <c r="BN157" s="637"/>
      <c r="BO157" s="637"/>
      <c r="BP157" s="637"/>
      <c r="BQ157" s="637"/>
      <c r="BR157" s="637"/>
      <c r="BS157" s="637"/>
      <c r="BT157" s="637"/>
      <c r="BU157" s="637"/>
      <c r="BV157" s="637"/>
      <c r="BW157" s="637"/>
      <c r="BX157" s="637"/>
      <c r="BY157" s="637"/>
      <c r="BZ157" s="637"/>
      <c r="CA157" s="637"/>
      <c r="CB157" s="637"/>
      <c r="CC157" s="637"/>
      <c r="CD157" s="637"/>
      <c r="CE157" s="637"/>
      <c r="CF157" s="637"/>
      <c r="CG157" s="637"/>
    </row>
    <row r="158" spans="1:85" s="610" customFormat="1" ht="173.4" customHeight="1" thickTop="1" thickBot="1">
      <c r="A158" s="1024">
        <f t="shared" si="89"/>
        <v>144</v>
      </c>
      <c r="B158" s="1053">
        <v>0</v>
      </c>
      <c r="C158" s="1053">
        <v>0</v>
      </c>
      <c r="D158" s="1053">
        <v>0</v>
      </c>
      <c r="E158" s="1053">
        <v>0</v>
      </c>
      <c r="F158" s="1050" t="s">
        <v>2573</v>
      </c>
      <c r="G158" s="1065" t="s">
        <v>182</v>
      </c>
      <c r="H158" s="1066" t="s">
        <v>2973</v>
      </c>
      <c r="I158" s="1067">
        <v>40</v>
      </c>
      <c r="J158" s="1067">
        <v>70</v>
      </c>
      <c r="K158" s="1070">
        <v>110</v>
      </c>
      <c r="L158" s="629">
        <v>0</v>
      </c>
      <c r="M158" s="1069">
        <v>200</v>
      </c>
      <c r="N158" s="1030">
        <f t="shared" si="79"/>
        <v>200</v>
      </c>
      <c r="O158" s="630">
        <f t="shared" si="80"/>
        <v>310</v>
      </c>
      <c r="P158" s="664"/>
      <c r="Q158" s="1034" t="s">
        <v>2974</v>
      </c>
      <c r="R158" s="764" t="s">
        <v>2952</v>
      </c>
      <c r="S158" s="553">
        <v>40</v>
      </c>
      <c r="T158" s="551">
        <f t="shared" si="77"/>
        <v>1</v>
      </c>
      <c r="U158" s="764" t="str">
        <f t="shared" si="84"/>
        <v>De acuerdo con lo programado</v>
      </c>
      <c r="V158" s="666" t="s">
        <v>2982</v>
      </c>
      <c r="W158" s="553">
        <v>70</v>
      </c>
      <c r="X158" s="551">
        <f t="shared" si="81"/>
        <v>1</v>
      </c>
      <c r="Y158" s="764" t="str">
        <f t="shared" si="85"/>
        <v>De acuerdo con lo programado</v>
      </c>
      <c r="Z158" s="764"/>
      <c r="AA158" s="872">
        <v>0</v>
      </c>
      <c r="AB158" s="551" t="str">
        <f t="shared" si="82"/>
        <v>No hay Programación</v>
      </c>
      <c r="AC158" s="764" t="str">
        <f t="shared" si="86"/>
        <v>De acuerdo con lo programado</v>
      </c>
      <c r="AD158" s="771" t="s">
        <v>1927</v>
      </c>
      <c r="AE158" s="1017">
        <v>0</v>
      </c>
      <c r="AF158" s="551">
        <f t="shared" si="83"/>
        <v>0</v>
      </c>
      <c r="AG158" s="764" t="str">
        <f t="shared" si="87"/>
        <v>En riesgo en cumplimiento</v>
      </c>
      <c r="AH158" s="1139" t="s">
        <v>1927</v>
      </c>
      <c r="AI158" s="625">
        <f t="shared" si="90"/>
        <v>110</v>
      </c>
      <c r="AJ158" s="554">
        <f t="shared" si="91"/>
        <v>0.35483870967741937</v>
      </c>
      <c r="AK158" s="764" t="str">
        <f t="shared" si="88"/>
        <v>En riesgo en cumplimiento</v>
      </c>
      <c r="AL158" s="1142" t="s">
        <v>2983</v>
      </c>
      <c r="AM158" s="637"/>
      <c r="AN158" s="637"/>
      <c r="AO158" s="637"/>
      <c r="AP158" s="637"/>
      <c r="AQ158" s="637"/>
      <c r="AR158" s="637"/>
      <c r="AS158" s="637"/>
      <c r="AT158" s="637"/>
      <c r="AU158" s="637"/>
      <c r="AV158" s="637"/>
      <c r="AW158" s="637"/>
      <c r="AX158" s="637"/>
      <c r="AY158" s="637"/>
      <c r="AZ158" s="637"/>
      <c r="BA158" s="637"/>
      <c r="BB158" s="637"/>
      <c r="BC158" s="637"/>
      <c r="BD158" s="637"/>
      <c r="BE158" s="637"/>
      <c r="BF158" s="637"/>
      <c r="BG158" s="637"/>
      <c r="BH158" s="637"/>
      <c r="BI158" s="637"/>
      <c r="BJ158" s="637"/>
      <c r="BK158" s="637"/>
      <c r="BL158" s="637"/>
      <c r="BM158" s="637"/>
      <c r="BN158" s="637"/>
      <c r="BO158" s="637"/>
      <c r="BP158" s="637"/>
      <c r="BQ158" s="637"/>
      <c r="BR158" s="637"/>
      <c r="BS158" s="637"/>
      <c r="BT158" s="637"/>
      <c r="BU158" s="637"/>
      <c r="BV158" s="637"/>
      <c r="BW158" s="637"/>
      <c r="BX158" s="637"/>
      <c r="BY158" s="637"/>
      <c r="BZ158" s="637"/>
      <c r="CA158" s="637"/>
      <c r="CB158" s="637"/>
      <c r="CC158" s="637"/>
      <c r="CD158" s="637"/>
      <c r="CE158" s="637"/>
      <c r="CF158" s="637"/>
      <c r="CG158" s="637"/>
    </row>
    <row r="159" spans="1:85" s="610" customFormat="1" ht="67.5" customHeight="1" thickTop="1" thickBot="1">
      <c r="A159" s="1024">
        <f t="shared" si="89"/>
        <v>145</v>
      </c>
      <c r="B159" s="1053">
        <v>0</v>
      </c>
      <c r="C159" s="1053">
        <v>0</v>
      </c>
      <c r="D159" s="1053">
        <v>0</v>
      </c>
      <c r="E159" s="1053">
        <v>0</v>
      </c>
      <c r="F159" s="1050" t="s">
        <v>2574</v>
      </c>
      <c r="G159" s="1065" t="s">
        <v>182</v>
      </c>
      <c r="H159" s="1066" t="s">
        <v>2973</v>
      </c>
      <c r="I159" s="1067">
        <v>20</v>
      </c>
      <c r="J159" s="1067">
        <v>20</v>
      </c>
      <c r="K159" s="1070">
        <v>40</v>
      </c>
      <c r="L159" s="629">
        <v>0</v>
      </c>
      <c r="M159" s="1069">
        <v>20</v>
      </c>
      <c r="N159" s="1030">
        <f t="shared" si="79"/>
        <v>20</v>
      </c>
      <c r="O159" s="630">
        <f t="shared" si="80"/>
        <v>60</v>
      </c>
      <c r="P159" s="664"/>
      <c r="Q159" s="1034" t="s">
        <v>2974</v>
      </c>
      <c r="R159" s="764" t="s">
        <v>2952</v>
      </c>
      <c r="S159" s="553">
        <v>20</v>
      </c>
      <c r="T159" s="551">
        <f t="shared" si="77"/>
        <v>1</v>
      </c>
      <c r="U159" s="764" t="str">
        <f t="shared" si="84"/>
        <v>De acuerdo con lo programado</v>
      </c>
      <c r="V159" s="666" t="s">
        <v>2984</v>
      </c>
      <c r="W159" s="553">
        <v>20</v>
      </c>
      <c r="X159" s="551">
        <f t="shared" si="81"/>
        <v>1</v>
      </c>
      <c r="Y159" s="764" t="str">
        <f t="shared" si="85"/>
        <v>De acuerdo con lo programado</v>
      </c>
      <c r="Z159" s="553" t="s">
        <v>2984</v>
      </c>
      <c r="AA159" s="872">
        <v>0</v>
      </c>
      <c r="AB159" s="551" t="str">
        <f t="shared" si="82"/>
        <v>No hay Programación</v>
      </c>
      <c r="AC159" s="764" t="str">
        <f t="shared" si="86"/>
        <v>De acuerdo con lo programado</v>
      </c>
      <c r="AD159" s="771" t="s">
        <v>1927</v>
      </c>
      <c r="AE159" s="1017">
        <v>0</v>
      </c>
      <c r="AF159" s="551">
        <f t="shared" si="83"/>
        <v>0</v>
      </c>
      <c r="AG159" s="764" t="str">
        <f t="shared" si="87"/>
        <v>En riesgo en cumplimiento</v>
      </c>
      <c r="AH159" s="1139" t="s">
        <v>1927</v>
      </c>
      <c r="AI159" s="625">
        <f t="shared" si="90"/>
        <v>40</v>
      </c>
      <c r="AJ159" s="554">
        <f t="shared" si="91"/>
        <v>0.66666666666666663</v>
      </c>
      <c r="AK159" s="764" t="str">
        <f t="shared" si="88"/>
        <v>Atraso Leve</v>
      </c>
      <c r="AL159" s="1139" t="s">
        <v>1927</v>
      </c>
      <c r="AM159" s="637"/>
      <c r="AN159" s="637"/>
      <c r="AO159" s="637"/>
      <c r="AP159" s="637"/>
      <c r="AQ159" s="637"/>
      <c r="AR159" s="637"/>
      <c r="AS159" s="637"/>
      <c r="AT159" s="637"/>
      <c r="AU159" s="637"/>
      <c r="AV159" s="637"/>
      <c r="AW159" s="637"/>
      <c r="AX159" s="637"/>
      <c r="AY159" s="637"/>
      <c r="AZ159" s="637"/>
      <c r="BA159" s="637"/>
      <c r="BB159" s="637"/>
      <c r="BC159" s="637"/>
      <c r="BD159" s="637"/>
      <c r="BE159" s="637"/>
      <c r="BF159" s="637"/>
      <c r="BG159" s="637"/>
      <c r="BH159" s="637"/>
      <c r="BI159" s="637"/>
      <c r="BJ159" s="637"/>
      <c r="BK159" s="637"/>
      <c r="BL159" s="637"/>
      <c r="BM159" s="637"/>
      <c r="BN159" s="637"/>
      <c r="BO159" s="637"/>
      <c r="BP159" s="637"/>
      <c r="BQ159" s="637"/>
      <c r="BR159" s="637"/>
      <c r="BS159" s="637"/>
      <c r="BT159" s="637"/>
      <c r="BU159" s="637"/>
      <c r="BV159" s="637"/>
      <c r="BW159" s="637"/>
      <c r="BX159" s="637"/>
      <c r="BY159" s="637"/>
      <c r="BZ159" s="637"/>
      <c r="CA159" s="637"/>
      <c r="CB159" s="637"/>
      <c r="CC159" s="637"/>
      <c r="CD159" s="637"/>
      <c r="CE159" s="637"/>
      <c r="CF159" s="637"/>
      <c r="CG159" s="637"/>
    </row>
    <row r="160" spans="1:85" s="610" customFormat="1" ht="173.4" customHeight="1" thickTop="1" thickBot="1">
      <c r="A160" s="1024">
        <f t="shared" si="89"/>
        <v>146</v>
      </c>
      <c r="B160" s="1053">
        <v>0</v>
      </c>
      <c r="C160" s="1053">
        <v>0</v>
      </c>
      <c r="D160" s="1053">
        <v>0</v>
      </c>
      <c r="E160" s="1053">
        <v>0</v>
      </c>
      <c r="F160" s="1050" t="s">
        <v>2575</v>
      </c>
      <c r="G160" s="1065" t="s">
        <v>182</v>
      </c>
      <c r="H160" s="1066" t="s">
        <v>2973</v>
      </c>
      <c r="I160" s="1067">
        <v>2</v>
      </c>
      <c r="J160" s="1067">
        <v>4</v>
      </c>
      <c r="K160" s="1070">
        <v>6</v>
      </c>
      <c r="L160" s="629">
        <v>0</v>
      </c>
      <c r="M160" s="1069">
        <v>10</v>
      </c>
      <c r="N160" s="1030">
        <f t="shared" si="79"/>
        <v>10</v>
      </c>
      <c r="O160" s="630">
        <f t="shared" si="80"/>
        <v>16</v>
      </c>
      <c r="P160" s="664"/>
      <c r="Q160" s="1034" t="s">
        <v>2974</v>
      </c>
      <c r="R160" s="764" t="s">
        <v>2952</v>
      </c>
      <c r="S160" s="553">
        <v>2</v>
      </c>
      <c r="T160" s="551">
        <f t="shared" si="77"/>
        <v>1</v>
      </c>
      <c r="U160" s="764" t="str">
        <f t="shared" si="84"/>
        <v>De acuerdo con lo programado</v>
      </c>
      <c r="V160" s="771"/>
      <c r="W160" s="553">
        <v>4</v>
      </c>
      <c r="X160" s="551">
        <f t="shared" si="81"/>
        <v>1</v>
      </c>
      <c r="Y160" s="764" t="str">
        <f t="shared" si="85"/>
        <v>De acuerdo con lo programado</v>
      </c>
      <c r="Z160" s="1034" t="s">
        <v>2985</v>
      </c>
      <c r="AA160" s="872">
        <v>0</v>
      </c>
      <c r="AB160" s="551" t="str">
        <f t="shared" si="82"/>
        <v>No hay Programación</v>
      </c>
      <c r="AC160" s="764" t="str">
        <f t="shared" si="86"/>
        <v>De acuerdo con lo programado</v>
      </c>
      <c r="AD160" s="771" t="s">
        <v>1927</v>
      </c>
      <c r="AE160" s="1017">
        <v>0</v>
      </c>
      <c r="AF160" s="551">
        <f t="shared" si="83"/>
        <v>0</v>
      </c>
      <c r="AG160" s="764" t="str">
        <f t="shared" si="87"/>
        <v>En riesgo en cumplimiento</v>
      </c>
      <c r="AH160" s="1139" t="s">
        <v>1927</v>
      </c>
      <c r="AI160" s="625">
        <f t="shared" si="90"/>
        <v>6</v>
      </c>
      <c r="AJ160" s="554">
        <f t="shared" si="91"/>
        <v>0.375</v>
      </c>
      <c r="AK160" s="764" t="str">
        <f t="shared" si="88"/>
        <v>En riesgo en cumplimiento</v>
      </c>
      <c r="AL160" s="1142" t="s">
        <v>2885</v>
      </c>
      <c r="AM160" s="637"/>
      <c r="AN160" s="637"/>
      <c r="AO160" s="637"/>
      <c r="AP160" s="637"/>
      <c r="AQ160" s="637"/>
      <c r="AR160" s="637"/>
      <c r="AS160" s="637"/>
      <c r="AT160" s="637"/>
      <c r="AU160" s="637"/>
      <c r="AV160" s="637"/>
      <c r="AW160" s="637"/>
      <c r="AX160" s="637"/>
      <c r="AY160" s="637"/>
      <c r="AZ160" s="637"/>
      <c r="BA160" s="637"/>
      <c r="BB160" s="637"/>
      <c r="BC160" s="637"/>
      <c r="BD160" s="637"/>
      <c r="BE160" s="637"/>
      <c r="BF160" s="637"/>
      <c r="BG160" s="637"/>
      <c r="BH160" s="637"/>
      <c r="BI160" s="637"/>
      <c r="BJ160" s="637"/>
      <c r="BK160" s="637"/>
      <c r="BL160" s="637"/>
      <c r="BM160" s="637"/>
      <c r="BN160" s="637"/>
      <c r="BO160" s="637"/>
      <c r="BP160" s="637"/>
      <c r="BQ160" s="637"/>
      <c r="BR160" s="637"/>
      <c r="BS160" s="637"/>
      <c r="BT160" s="637"/>
      <c r="BU160" s="637"/>
      <c r="BV160" s="637"/>
      <c r="BW160" s="637"/>
      <c r="BX160" s="637"/>
      <c r="BY160" s="637"/>
      <c r="BZ160" s="637"/>
      <c r="CA160" s="637"/>
      <c r="CB160" s="637"/>
      <c r="CC160" s="637"/>
      <c r="CD160" s="637"/>
      <c r="CE160" s="637"/>
      <c r="CF160" s="637"/>
      <c r="CG160" s="637"/>
    </row>
    <row r="161" spans="1:85" s="610" customFormat="1" ht="173.4" customHeight="1" thickTop="1" thickBot="1">
      <c r="A161" s="1024">
        <f t="shared" si="89"/>
        <v>147</v>
      </c>
      <c r="B161" s="1053">
        <v>0</v>
      </c>
      <c r="C161" s="1053">
        <v>0</v>
      </c>
      <c r="D161" s="1053">
        <v>0</v>
      </c>
      <c r="E161" s="1053">
        <v>0</v>
      </c>
      <c r="F161" s="1050" t="s">
        <v>2576</v>
      </c>
      <c r="G161" s="1065" t="s">
        <v>182</v>
      </c>
      <c r="H161" s="1066" t="s">
        <v>2973</v>
      </c>
      <c r="I161" s="1067">
        <v>10</v>
      </c>
      <c r="J161" s="1067">
        <v>15</v>
      </c>
      <c r="K161" s="1070">
        <v>25</v>
      </c>
      <c r="L161" s="629">
        <v>0</v>
      </c>
      <c r="M161" s="1069">
        <v>40</v>
      </c>
      <c r="N161" s="1030">
        <f t="shared" ref="N161:N208" si="92">SUM(L161:M161)</f>
        <v>40</v>
      </c>
      <c r="O161" s="630">
        <f t="shared" ref="O161:O208" si="93">K161+N161</f>
        <v>65</v>
      </c>
      <c r="P161" s="664"/>
      <c r="Q161" s="1034" t="s">
        <v>2974</v>
      </c>
      <c r="R161" s="764" t="s">
        <v>2952</v>
      </c>
      <c r="S161" s="553">
        <v>10</v>
      </c>
      <c r="T161" s="551">
        <f t="shared" si="77"/>
        <v>1</v>
      </c>
      <c r="U161" s="764" t="str">
        <f t="shared" si="84"/>
        <v>De acuerdo con lo programado</v>
      </c>
      <c r="V161" s="771"/>
      <c r="W161" s="553">
        <v>15</v>
      </c>
      <c r="X161" s="551">
        <f t="shared" si="81"/>
        <v>1</v>
      </c>
      <c r="Y161" s="764" t="str">
        <f t="shared" si="85"/>
        <v>De acuerdo con lo programado</v>
      </c>
      <c r="Z161" s="1034" t="s">
        <v>2986</v>
      </c>
      <c r="AA161" s="872">
        <v>0</v>
      </c>
      <c r="AB161" s="551" t="str">
        <f t="shared" si="82"/>
        <v>No hay Programación</v>
      </c>
      <c r="AC161" s="764" t="str">
        <f t="shared" si="86"/>
        <v>De acuerdo con lo programado</v>
      </c>
      <c r="AD161" s="771" t="s">
        <v>1927</v>
      </c>
      <c r="AE161" s="1017">
        <v>0</v>
      </c>
      <c r="AF161" s="551">
        <f t="shared" si="83"/>
        <v>0</v>
      </c>
      <c r="AG161" s="764" t="str">
        <f t="shared" si="87"/>
        <v>En riesgo en cumplimiento</v>
      </c>
      <c r="AH161" s="1139" t="s">
        <v>1927</v>
      </c>
      <c r="AI161" s="625">
        <f t="shared" si="90"/>
        <v>25</v>
      </c>
      <c r="AJ161" s="554">
        <f t="shared" si="91"/>
        <v>0.38461538461538464</v>
      </c>
      <c r="AK161" s="764" t="str">
        <f t="shared" si="88"/>
        <v>En riesgo en cumplimiento</v>
      </c>
      <c r="AL161" s="1142" t="s">
        <v>2885</v>
      </c>
      <c r="AM161" s="637"/>
      <c r="AN161" s="637"/>
      <c r="AO161" s="637"/>
      <c r="AP161" s="637"/>
      <c r="AQ161" s="637"/>
      <c r="AR161" s="637"/>
      <c r="AS161" s="637"/>
      <c r="AT161" s="637"/>
      <c r="AU161" s="637"/>
      <c r="AV161" s="637"/>
      <c r="AW161" s="637"/>
      <c r="AX161" s="637"/>
      <c r="AY161" s="637"/>
      <c r="AZ161" s="637"/>
      <c r="BA161" s="637"/>
      <c r="BB161" s="637"/>
      <c r="BC161" s="637"/>
      <c r="BD161" s="637"/>
      <c r="BE161" s="637"/>
      <c r="BF161" s="637"/>
      <c r="BG161" s="637"/>
      <c r="BH161" s="637"/>
      <c r="BI161" s="637"/>
      <c r="BJ161" s="637"/>
      <c r="BK161" s="637"/>
      <c r="BL161" s="637"/>
      <c r="BM161" s="637"/>
      <c r="BN161" s="637"/>
      <c r="BO161" s="637"/>
      <c r="BP161" s="637"/>
      <c r="BQ161" s="637"/>
      <c r="BR161" s="637"/>
      <c r="BS161" s="637"/>
      <c r="BT161" s="637"/>
      <c r="BU161" s="637"/>
      <c r="BV161" s="637"/>
      <c r="BW161" s="637"/>
      <c r="BX161" s="637"/>
      <c r="BY161" s="637"/>
      <c r="BZ161" s="637"/>
      <c r="CA161" s="637"/>
      <c r="CB161" s="637"/>
      <c r="CC161" s="637"/>
      <c r="CD161" s="637"/>
      <c r="CE161" s="637"/>
      <c r="CF161" s="637"/>
      <c r="CG161" s="637"/>
    </row>
    <row r="162" spans="1:85" s="610" customFormat="1" ht="67.5" customHeight="1" thickTop="1" thickBot="1">
      <c r="A162" s="1024">
        <f t="shared" si="89"/>
        <v>148</v>
      </c>
      <c r="B162" s="1053">
        <v>0</v>
      </c>
      <c r="C162" s="1053">
        <v>0</v>
      </c>
      <c r="D162" s="1053">
        <v>0</v>
      </c>
      <c r="E162" s="1053">
        <v>0</v>
      </c>
      <c r="F162" s="1050" t="s">
        <v>2577</v>
      </c>
      <c r="G162" s="1065" t="s">
        <v>182</v>
      </c>
      <c r="H162" s="1066" t="s">
        <v>2973</v>
      </c>
      <c r="I162" s="1067">
        <v>1</v>
      </c>
      <c r="J162" s="629">
        <v>0</v>
      </c>
      <c r="K162" s="1070">
        <v>1</v>
      </c>
      <c r="L162" s="629">
        <v>0</v>
      </c>
      <c r="M162" s="1067">
        <v>2</v>
      </c>
      <c r="N162" s="1030">
        <f t="shared" si="92"/>
        <v>2</v>
      </c>
      <c r="O162" s="630">
        <f t="shared" si="93"/>
        <v>3</v>
      </c>
      <c r="P162" s="664"/>
      <c r="Q162" s="1034" t="s">
        <v>2974</v>
      </c>
      <c r="R162" s="764" t="s">
        <v>2952</v>
      </c>
      <c r="S162" s="553">
        <v>1</v>
      </c>
      <c r="T162" s="551">
        <f t="shared" si="77"/>
        <v>1</v>
      </c>
      <c r="U162" s="764" t="str">
        <f t="shared" si="84"/>
        <v>De acuerdo con lo programado</v>
      </c>
      <c r="V162" s="666" t="s">
        <v>2987</v>
      </c>
      <c r="W162" s="553">
        <v>1</v>
      </c>
      <c r="X162" s="551" t="str">
        <f t="shared" si="81"/>
        <v>No hay Programación</v>
      </c>
      <c r="Y162" s="764" t="str">
        <f t="shared" si="85"/>
        <v>De acuerdo con lo programado</v>
      </c>
      <c r="Z162" s="553" t="s">
        <v>2987</v>
      </c>
      <c r="AA162" s="872">
        <v>0</v>
      </c>
      <c r="AB162" s="551" t="str">
        <f t="shared" si="82"/>
        <v>No hay Programación</v>
      </c>
      <c r="AC162" s="764" t="str">
        <f t="shared" si="86"/>
        <v>De acuerdo con lo programado</v>
      </c>
      <c r="AD162" s="771" t="s">
        <v>1927</v>
      </c>
      <c r="AE162" s="1017">
        <v>0</v>
      </c>
      <c r="AF162" s="551">
        <f t="shared" si="83"/>
        <v>0</v>
      </c>
      <c r="AG162" s="764" t="str">
        <f t="shared" si="87"/>
        <v>En riesgo en cumplimiento</v>
      </c>
      <c r="AH162" s="1139" t="s">
        <v>1927</v>
      </c>
      <c r="AI162" s="625">
        <f t="shared" si="90"/>
        <v>2</v>
      </c>
      <c r="AJ162" s="554">
        <f t="shared" si="91"/>
        <v>0.66666666666666663</v>
      </c>
      <c r="AK162" s="764" t="str">
        <f t="shared" si="88"/>
        <v>Atraso Leve</v>
      </c>
      <c r="AL162" s="1139" t="s">
        <v>1927</v>
      </c>
      <c r="AM162" s="637"/>
      <c r="AN162" s="637"/>
      <c r="AO162" s="637"/>
      <c r="AP162" s="637"/>
      <c r="AQ162" s="637"/>
      <c r="AR162" s="637"/>
      <c r="AS162" s="637"/>
      <c r="AT162" s="637"/>
      <c r="AU162" s="637"/>
      <c r="AV162" s="637"/>
      <c r="AW162" s="637"/>
      <c r="AX162" s="637"/>
      <c r="AY162" s="637"/>
      <c r="AZ162" s="637"/>
      <c r="BA162" s="637"/>
      <c r="BB162" s="637"/>
      <c r="BC162" s="637"/>
      <c r="BD162" s="637"/>
      <c r="BE162" s="637"/>
      <c r="BF162" s="637"/>
      <c r="BG162" s="637"/>
      <c r="BH162" s="637"/>
      <c r="BI162" s="637"/>
      <c r="BJ162" s="637"/>
      <c r="BK162" s="637"/>
      <c r="BL162" s="637"/>
      <c r="BM162" s="637"/>
      <c r="BN162" s="637"/>
      <c r="BO162" s="637"/>
      <c r="BP162" s="637"/>
      <c r="BQ162" s="637"/>
      <c r="BR162" s="637"/>
      <c r="BS162" s="637"/>
      <c r="BT162" s="637"/>
      <c r="BU162" s="637"/>
      <c r="BV162" s="637"/>
      <c r="BW162" s="637"/>
      <c r="BX162" s="637"/>
      <c r="BY162" s="637"/>
      <c r="BZ162" s="637"/>
      <c r="CA162" s="637"/>
      <c r="CB162" s="637"/>
      <c r="CC162" s="637"/>
      <c r="CD162" s="637"/>
      <c r="CE162" s="637"/>
      <c r="CF162" s="637"/>
      <c r="CG162" s="637"/>
    </row>
    <row r="163" spans="1:85" s="610" customFormat="1" ht="67.5" customHeight="1" thickTop="1" thickBot="1">
      <c r="A163" s="1024">
        <f t="shared" si="89"/>
        <v>149</v>
      </c>
      <c r="B163" s="1053">
        <v>0</v>
      </c>
      <c r="C163" s="1053">
        <v>0</v>
      </c>
      <c r="D163" s="1053">
        <v>0</v>
      </c>
      <c r="E163" s="1053">
        <v>0</v>
      </c>
      <c r="F163" s="1050" t="s">
        <v>2578</v>
      </c>
      <c r="G163" s="1065" t="s">
        <v>182</v>
      </c>
      <c r="H163" s="1066" t="s">
        <v>2973</v>
      </c>
      <c r="I163" s="552">
        <v>1</v>
      </c>
      <c r="J163" s="552">
        <v>1</v>
      </c>
      <c r="K163" s="630">
        <f>I163+J163</f>
        <v>2</v>
      </c>
      <c r="L163" s="552">
        <v>0</v>
      </c>
      <c r="M163" s="1050">
        <v>2</v>
      </c>
      <c r="N163" s="1030">
        <f>SUM(L163:M163)</f>
        <v>2</v>
      </c>
      <c r="O163" s="630">
        <f>K163+N163</f>
        <v>4</v>
      </c>
      <c r="P163" s="664"/>
      <c r="Q163" s="1034" t="s">
        <v>2974</v>
      </c>
      <c r="R163" s="764" t="s">
        <v>2952</v>
      </c>
      <c r="S163" s="553">
        <v>1</v>
      </c>
      <c r="T163" s="551">
        <f t="shared" si="77"/>
        <v>1</v>
      </c>
      <c r="U163" s="764" t="str">
        <f t="shared" si="84"/>
        <v>De acuerdo con lo programado</v>
      </c>
      <c r="V163" s="666" t="s">
        <v>2988</v>
      </c>
      <c r="W163" s="553">
        <v>1</v>
      </c>
      <c r="X163" s="551">
        <f t="shared" si="81"/>
        <v>1</v>
      </c>
      <c r="Y163" s="764" t="str">
        <f t="shared" si="85"/>
        <v>De acuerdo con lo programado</v>
      </c>
      <c r="Z163" s="553" t="s">
        <v>2989</v>
      </c>
      <c r="AA163" s="872">
        <v>0</v>
      </c>
      <c r="AB163" s="551" t="str">
        <f t="shared" si="82"/>
        <v>No hay Programación</v>
      </c>
      <c r="AC163" s="764" t="str">
        <f t="shared" si="86"/>
        <v>De acuerdo con lo programado</v>
      </c>
      <c r="AD163" s="771" t="s">
        <v>1927</v>
      </c>
      <c r="AE163" s="1017">
        <v>0</v>
      </c>
      <c r="AF163" s="551">
        <f t="shared" si="83"/>
        <v>0</v>
      </c>
      <c r="AG163" s="764" t="str">
        <f t="shared" si="87"/>
        <v>En riesgo en cumplimiento</v>
      </c>
      <c r="AH163" s="1139" t="s">
        <v>1927</v>
      </c>
      <c r="AI163" s="625">
        <f t="shared" si="90"/>
        <v>2</v>
      </c>
      <c r="AJ163" s="554">
        <f t="shared" si="91"/>
        <v>0.5</v>
      </c>
      <c r="AK163" s="764" t="str">
        <f t="shared" si="88"/>
        <v>Atraso Leve</v>
      </c>
      <c r="AL163" s="1139" t="s">
        <v>1927</v>
      </c>
      <c r="AM163" s="637"/>
      <c r="AN163" s="637"/>
      <c r="AO163" s="637"/>
      <c r="AP163" s="637"/>
      <c r="AQ163" s="637"/>
      <c r="AR163" s="637"/>
      <c r="AS163" s="637"/>
      <c r="AT163" s="637"/>
      <c r="AU163" s="637"/>
      <c r="AV163" s="637"/>
      <c r="AW163" s="637"/>
      <c r="AX163" s="637"/>
      <c r="AY163" s="637"/>
      <c r="AZ163" s="637"/>
      <c r="BA163" s="637"/>
      <c r="BB163" s="637"/>
      <c r="BC163" s="637"/>
      <c r="BD163" s="637"/>
      <c r="BE163" s="637"/>
      <c r="BF163" s="637"/>
      <c r="BG163" s="637"/>
      <c r="BH163" s="637"/>
      <c r="BI163" s="637"/>
      <c r="BJ163" s="637"/>
      <c r="BK163" s="637"/>
      <c r="BL163" s="637"/>
      <c r="BM163" s="637"/>
      <c r="BN163" s="637"/>
      <c r="BO163" s="637"/>
      <c r="BP163" s="637"/>
      <c r="BQ163" s="637"/>
      <c r="BR163" s="637"/>
      <c r="BS163" s="637"/>
      <c r="BT163" s="637"/>
      <c r="BU163" s="637"/>
      <c r="BV163" s="637"/>
      <c r="BW163" s="637"/>
      <c r="BX163" s="637"/>
      <c r="BY163" s="637"/>
      <c r="BZ163" s="637"/>
      <c r="CA163" s="637"/>
      <c r="CB163" s="637"/>
      <c r="CC163" s="637"/>
      <c r="CD163" s="637"/>
      <c r="CE163" s="637"/>
      <c r="CF163" s="637"/>
      <c r="CG163" s="637"/>
    </row>
    <row r="164" spans="1:85" s="610" customFormat="1" ht="67.5" customHeight="1" thickTop="1" thickBot="1">
      <c r="A164" s="1024">
        <f t="shared" si="89"/>
        <v>150</v>
      </c>
      <c r="B164" s="1053">
        <v>0</v>
      </c>
      <c r="C164" s="1053">
        <v>0</v>
      </c>
      <c r="D164" s="1053">
        <v>0</v>
      </c>
      <c r="E164" s="1053">
        <v>0</v>
      </c>
      <c r="F164" s="1050" t="s">
        <v>2990</v>
      </c>
      <c r="G164" s="1065" t="s">
        <v>182</v>
      </c>
      <c r="H164" s="1066" t="s">
        <v>2973</v>
      </c>
      <c r="I164" s="552">
        <v>1</v>
      </c>
      <c r="J164" s="552">
        <v>1</v>
      </c>
      <c r="K164" s="630">
        <f>I164+J164</f>
        <v>2</v>
      </c>
      <c r="L164" s="552">
        <v>1</v>
      </c>
      <c r="M164" s="1034">
        <v>1</v>
      </c>
      <c r="N164" s="1030">
        <f>SUM(L164:M164)</f>
        <v>2</v>
      </c>
      <c r="O164" s="630">
        <f>K164+N164</f>
        <v>4</v>
      </c>
      <c r="P164" s="664"/>
      <c r="Q164" s="1034" t="s">
        <v>2580</v>
      </c>
      <c r="R164" s="1051" t="s">
        <v>2876</v>
      </c>
      <c r="S164" s="553">
        <v>1</v>
      </c>
      <c r="T164" s="551">
        <f t="shared" ref="T164:T199" si="94">IF(S164="","No hay ejecución",IF(AND(I164=0),"No hay Programación", S164/I164))</f>
        <v>1</v>
      </c>
      <c r="U164" s="764" t="str">
        <f t="shared" si="84"/>
        <v>De acuerdo con lo programado</v>
      </c>
      <c r="V164" s="771"/>
      <c r="W164" s="553">
        <v>1</v>
      </c>
      <c r="X164" s="551">
        <f t="shared" si="81"/>
        <v>1</v>
      </c>
      <c r="Y164" s="764" t="str">
        <f t="shared" si="85"/>
        <v>De acuerdo con lo programado</v>
      </c>
      <c r="Z164" s="764"/>
      <c r="AA164" s="872">
        <v>0</v>
      </c>
      <c r="AB164" s="551">
        <f t="shared" si="82"/>
        <v>0</v>
      </c>
      <c r="AC164" s="764" t="str">
        <f t="shared" si="86"/>
        <v>En riesgo en cumplimiento</v>
      </c>
      <c r="AD164" s="771" t="s">
        <v>1927</v>
      </c>
      <c r="AE164" s="1017">
        <v>2</v>
      </c>
      <c r="AF164" s="551">
        <f t="shared" si="83"/>
        <v>2</v>
      </c>
      <c r="AG164" s="764" t="str">
        <f t="shared" si="87"/>
        <v>De acuerdo con lo programado</v>
      </c>
      <c r="AH164" s="1142" t="s">
        <v>2880</v>
      </c>
      <c r="AI164" s="625">
        <f t="shared" si="90"/>
        <v>4</v>
      </c>
      <c r="AJ164" s="554">
        <f t="shared" si="91"/>
        <v>1</v>
      </c>
      <c r="AK164" s="764" t="str">
        <f t="shared" si="88"/>
        <v>De acuerdo con lo programado</v>
      </c>
      <c r="AL164" s="1139" t="s">
        <v>1927</v>
      </c>
      <c r="AM164" s="637"/>
      <c r="AN164" s="637"/>
      <c r="AO164" s="637"/>
      <c r="AP164" s="637"/>
      <c r="AQ164" s="637"/>
      <c r="AR164" s="637"/>
      <c r="AS164" s="637"/>
      <c r="AT164" s="637"/>
      <c r="AU164" s="637"/>
      <c r="AV164" s="637"/>
      <c r="AW164" s="637"/>
      <c r="AX164" s="637"/>
      <c r="AY164" s="637"/>
      <c r="AZ164" s="637"/>
      <c r="BA164" s="637"/>
      <c r="BB164" s="637"/>
      <c r="BC164" s="637"/>
      <c r="BD164" s="637"/>
      <c r="BE164" s="637"/>
      <c r="BF164" s="637"/>
      <c r="BG164" s="637"/>
      <c r="BH164" s="637"/>
      <c r="BI164" s="637"/>
      <c r="BJ164" s="637"/>
      <c r="BK164" s="637"/>
      <c r="BL164" s="637"/>
      <c r="BM164" s="637"/>
      <c r="BN164" s="637"/>
      <c r="BO164" s="637"/>
      <c r="BP164" s="637"/>
      <c r="BQ164" s="637"/>
      <c r="BR164" s="637"/>
      <c r="BS164" s="637"/>
      <c r="BT164" s="637"/>
      <c r="BU164" s="637"/>
      <c r="BV164" s="637"/>
      <c r="BW164" s="637"/>
      <c r="BX164" s="637"/>
      <c r="BY164" s="637"/>
      <c r="BZ164" s="637"/>
      <c r="CA164" s="637"/>
      <c r="CB164" s="637"/>
      <c r="CC164" s="637"/>
      <c r="CD164" s="637"/>
      <c r="CE164" s="637"/>
      <c r="CF164" s="637"/>
      <c r="CG164" s="637"/>
    </row>
    <row r="165" spans="1:85" s="610" customFormat="1" ht="67.5" customHeight="1" thickTop="1" thickBot="1">
      <c r="A165" s="1024">
        <f t="shared" si="89"/>
        <v>151</v>
      </c>
      <c r="B165" s="1053">
        <v>0</v>
      </c>
      <c r="C165" s="1053">
        <v>0</v>
      </c>
      <c r="D165" s="1053">
        <v>0</v>
      </c>
      <c r="E165" s="1053">
        <v>0</v>
      </c>
      <c r="F165" s="1050" t="s">
        <v>2581</v>
      </c>
      <c r="G165" s="1065" t="s">
        <v>182</v>
      </c>
      <c r="H165" s="1066" t="s">
        <v>2973</v>
      </c>
      <c r="I165" s="552">
        <v>10</v>
      </c>
      <c r="J165" s="629">
        <v>0</v>
      </c>
      <c r="K165" s="1071" t="s">
        <v>2991</v>
      </c>
      <c r="L165" s="552">
        <v>0</v>
      </c>
      <c r="M165" s="629">
        <v>0</v>
      </c>
      <c r="N165" s="1071">
        <v>10</v>
      </c>
      <c r="O165" s="1072">
        <v>10</v>
      </c>
      <c r="P165" s="664"/>
      <c r="Q165" s="1034" t="s">
        <v>2580</v>
      </c>
      <c r="R165" s="1051" t="s">
        <v>2876</v>
      </c>
      <c r="S165" s="553">
        <v>10</v>
      </c>
      <c r="T165" s="551">
        <f t="shared" si="94"/>
        <v>1</v>
      </c>
      <c r="U165" s="764" t="str">
        <f t="shared" si="84"/>
        <v>De acuerdo con lo programado</v>
      </c>
      <c r="V165" s="771"/>
      <c r="W165" s="553">
        <v>0</v>
      </c>
      <c r="X165" s="551" t="str">
        <f t="shared" si="81"/>
        <v>No hay Programación</v>
      </c>
      <c r="Y165" s="764" t="str">
        <f t="shared" si="85"/>
        <v>De acuerdo con lo programado</v>
      </c>
      <c r="Z165" s="764"/>
      <c r="AA165" s="872">
        <v>0</v>
      </c>
      <c r="AB165" s="551" t="str">
        <f t="shared" si="82"/>
        <v>No hay Programación</v>
      </c>
      <c r="AC165" s="764" t="str">
        <f t="shared" si="86"/>
        <v>De acuerdo con lo programado</v>
      </c>
      <c r="AD165" s="771" t="s">
        <v>1927</v>
      </c>
      <c r="AE165" s="1017">
        <v>0</v>
      </c>
      <c r="AF165" s="551" t="str">
        <f t="shared" si="83"/>
        <v>No hay Programación</v>
      </c>
      <c r="AG165" s="764" t="str">
        <f t="shared" si="87"/>
        <v>De acuerdo con lo programado</v>
      </c>
      <c r="AH165" s="1139" t="s">
        <v>1927</v>
      </c>
      <c r="AI165" s="625">
        <f t="shared" si="90"/>
        <v>10</v>
      </c>
      <c r="AJ165" s="554">
        <f t="shared" si="91"/>
        <v>1</v>
      </c>
      <c r="AK165" s="764" t="str">
        <f t="shared" si="88"/>
        <v>De acuerdo con lo programado</v>
      </c>
      <c r="AL165" s="1139" t="s">
        <v>1927</v>
      </c>
      <c r="AM165" s="637"/>
      <c r="AN165" s="637"/>
      <c r="AO165" s="637"/>
      <c r="AP165" s="637"/>
      <c r="AQ165" s="637"/>
      <c r="AR165" s="637"/>
      <c r="AS165" s="637"/>
      <c r="AT165" s="637"/>
      <c r="AU165" s="637"/>
      <c r="AV165" s="637"/>
      <c r="AW165" s="637"/>
      <c r="AX165" s="637"/>
      <c r="AY165" s="637"/>
      <c r="AZ165" s="637"/>
      <c r="BA165" s="637"/>
      <c r="BB165" s="637"/>
      <c r="BC165" s="637"/>
      <c r="BD165" s="637"/>
      <c r="BE165" s="637"/>
      <c r="BF165" s="637"/>
      <c r="BG165" s="637"/>
      <c r="BH165" s="637"/>
      <c r="BI165" s="637"/>
      <c r="BJ165" s="637"/>
      <c r="BK165" s="637"/>
      <c r="BL165" s="637"/>
      <c r="BM165" s="637"/>
      <c r="BN165" s="637"/>
      <c r="BO165" s="637"/>
      <c r="BP165" s="637"/>
      <c r="BQ165" s="637"/>
      <c r="BR165" s="637"/>
      <c r="BS165" s="637"/>
      <c r="BT165" s="637"/>
      <c r="BU165" s="637"/>
      <c r="BV165" s="637"/>
      <c r="BW165" s="637"/>
      <c r="BX165" s="637"/>
      <c r="BY165" s="637"/>
      <c r="BZ165" s="637"/>
      <c r="CA165" s="637"/>
      <c r="CB165" s="637"/>
      <c r="CC165" s="637"/>
      <c r="CD165" s="637"/>
      <c r="CE165" s="637"/>
      <c r="CF165" s="637"/>
      <c r="CG165" s="637"/>
    </row>
    <row r="166" spans="1:85" s="610" customFormat="1" ht="173.4" customHeight="1" thickTop="1" thickBot="1">
      <c r="A166" s="1024">
        <f t="shared" si="89"/>
        <v>152</v>
      </c>
      <c r="B166" s="1053">
        <v>0</v>
      </c>
      <c r="C166" s="1053">
        <v>0</v>
      </c>
      <c r="D166" s="1053">
        <v>0</v>
      </c>
      <c r="E166" s="1053">
        <v>0</v>
      </c>
      <c r="F166" s="1050" t="s">
        <v>2992</v>
      </c>
      <c r="G166" s="1065" t="s">
        <v>182</v>
      </c>
      <c r="H166" s="1066" t="s">
        <v>2973</v>
      </c>
      <c r="I166" s="552">
        <v>10</v>
      </c>
      <c r="J166" s="552">
        <v>10</v>
      </c>
      <c r="K166" s="1071" t="s">
        <v>2991</v>
      </c>
      <c r="L166" s="552">
        <v>10</v>
      </c>
      <c r="M166" s="1034">
        <v>10</v>
      </c>
      <c r="N166" s="1071">
        <v>8</v>
      </c>
      <c r="O166" s="1072">
        <v>8</v>
      </c>
      <c r="P166" s="664"/>
      <c r="Q166" s="1034" t="s">
        <v>2580</v>
      </c>
      <c r="R166" s="1051" t="s">
        <v>2876</v>
      </c>
      <c r="S166" s="553">
        <v>10</v>
      </c>
      <c r="T166" s="551">
        <f t="shared" si="94"/>
        <v>1</v>
      </c>
      <c r="U166" s="764" t="str">
        <f t="shared" si="84"/>
        <v>De acuerdo con lo programado</v>
      </c>
      <c r="V166" s="771"/>
      <c r="W166" s="553">
        <v>10</v>
      </c>
      <c r="X166" s="551">
        <f t="shared" si="81"/>
        <v>1</v>
      </c>
      <c r="Y166" s="764" t="str">
        <f t="shared" si="85"/>
        <v>De acuerdo con lo programado</v>
      </c>
      <c r="Z166" s="764"/>
      <c r="AA166" s="872">
        <v>0</v>
      </c>
      <c r="AB166" s="551">
        <f t="shared" si="82"/>
        <v>0</v>
      </c>
      <c r="AC166" s="764" t="str">
        <f t="shared" si="86"/>
        <v>En riesgo en cumplimiento</v>
      </c>
      <c r="AD166" s="771" t="s">
        <v>1927</v>
      </c>
      <c r="AE166" s="1017">
        <v>10</v>
      </c>
      <c r="AF166" s="551">
        <f t="shared" si="83"/>
        <v>1</v>
      </c>
      <c r="AG166" s="764" t="str">
        <f t="shared" si="87"/>
        <v>De acuerdo con lo programado</v>
      </c>
      <c r="AH166" s="1139" t="s">
        <v>1927</v>
      </c>
      <c r="AI166" s="625">
        <f t="shared" si="90"/>
        <v>30</v>
      </c>
      <c r="AJ166" s="554">
        <f t="shared" si="91"/>
        <v>3.75</v>
      </c>
      <c r="AK166" s="764" t="str">
        <f t="shared" si="88"/>
        <v>De acuerdo con lo programado</v>
      </c>
      <c r="AL166" s="1142" t="s">
        <v>2880</v>
      </c>
      <c r="AM166" s="637"/>
      <c r="AN166" s="637"/>
      <c r="AO166" s="637"/>
      <c r="AP166" s="637"/>
      <c r="AQ166" s="637"/>
      <c r="AR166" s="637"/>
      <c r="AS166" s="637"/>
      <c r="AT166" s="637"/>
      <c r="AU166" s="637"/>
      <c r="AV166" s="637"/>
      <c r="AW166" s="637"/>
      <c r="AX166" s="637"/>
      <c r="AY166" s="637"/>
      <c r="AZ166" s="637"/>
      <c r="BA166" s="637"/>
      <c r="BB166" s="637"/>
      <c r="BC166" s="637"/>
      <c r="BD166" s="637"/>
      <c r="BE166" s="637"/>
      <c r="BF166" s="637"/>
      <c r="BG166" s="637"/>
      <c r="BH166" s="637"/>
      <c r="BI166" s="637"/>
      <c r="BJ166" s="637"/>
      <c r="BK166" s="637"/>
      <c r="BL166" s="637"/>
      <c r="BM166" s="637"/>
      <c r="BN166" s="637"/>
      <c r="BO166" s="637"/>
      <c r="BP166" s="637"/>
      <c r="BQ166" s="637"/>
      <c r="BR166" s="637"/>
      <c r="BS166" s="637"/>
      <c r="BT166" s="637"/>
      <c r="BU166" s="637"/>
      <c r="BV166" s="637"/>
      <c r="BW166" s="637"/>
      <c r="BX166" s="637"/>
      <c r="BY166" s="637"/>
      <c r="BZ166" s="637"/>
      <c r="CA166" s="637"/>
      <c r="CB166" s="637"/>
      <c r="CC166" s="637"/>
      <c r="CD166" s="637"/>
      <c r="CE166" s="637"/>
      <c r="CF166" s="637"/>
      <c r="CG166" s="637"/>
    </row>
    <row r="167" spans="1:85" s="610" customFormat="1" ht="173.4" customHeight="1" thickTop="1" thickBot="1">
      <c r="A167" s="1024">
        <f t="shared" si="89"/>
        <v>153</v>
      </c>
      <c r="B167" s="1053">
        <v>0</v>
      </c>
      <c r="C167" s="1053">
        <v>0</v>
      </c>
      <c r="D167" s="1053">
        <v>0</v>
      </c>
      <c r="E167" s="1053">
        <v>0</v>
      </c>
      <c r="F167" s="1050" t="s">
        <v>2993</v>
      </c>
      <c r="G167" s="1065" t="s">
        <v>182</v>
      </c>
      <c r="H167" s="1066" t="s">
        <v>2973</v>
      </c>
      <c r="I167" s="552">
        <v>2</v>
      </c>
      <c r="J167" s="552">
        <v>0</v>
      </c>
      <c r="K167" s="1071" t="s">
        <v>2991</v>
      </c>
      <c r="L167" s="552">
        <v>0</v>
      </c>
      <c r="M167" s="1034">
        <v>6</v>
      </c>
      <c r="N167" s="1071">
        <v>6</v>
      </c>
      <c r="O167" s="1072">
        <v>6</v>
      </c>
      <c r="P167" s="664"/>
      <c r="Q167" s="1034" t="s">
        <v>2580</v>
      </c>
      <c r="R167" s="1051" t="s">
        <v>2876</v>
      </c>
      <c r="S167" s="553">
        <v>2</v>
      </c>
      <c r="T167" s="551">
        <f t="shared" si="94"/>
        <v>1</v>
      </c>
      <c r="U167" s="764" t="str">
        <f t="shared" si="84"/>
        <v>De acuerdo con lo programado</v>
      </c>
      <c r="V167" s="771"/>
      <c r="W167" s="553">
        <v>0</v>
      </c>
      <c r="X167" s="551" t="str">
        <f t="shared" si="81"/>
        <v>No hay Programación</v>
      </c>
      <c r="Y167" s="764" t="str">
        <f t="shared" si="85"/>
        <v>De acuerdo con lo programado</v>
      </c>
      <c r="Z167" s="764"/>
      <c r="AA167" s="872">
        <v>0</v>
      </c>
      <c r="AB167" s="551" t="str">
        <f t="shared" si="82"/>
        <v>No hay Programación</v>
      </c>
      <c r="AC167" s="764" t="str">
        <f t="shared" si="86"/>
        <v>De acuerdo con lo programado</v>
      </c>
      <c r="AD167" s="771" t="s">
        <v>1927</v>
      </c>
      <c r="AE167" s="1017">
        <v>0</v>
      </c>
      <c r="AF167" s="551">
        <f t="shared" si="83"/>
        <v>0</v>
      </c>
      <c r="AG167" s="764" t="str">
        <f t="shared" si="87"/>
        <v>En riesgo en cumplimiento</v>
      </c>
      <c r="AH167" s="1139" t="s">
        <v>1927</v>
      </c>
      <c r="AI167" s="625">
        <f t="shared" si="90"/>
        <v>2</v>
      </c>
      <c r="AJ167" s="554">
        <f t="shared" si="91"/>
        <v>0.33333333333333331</v>
      </c>
      <c r="AK167" s="764" t="str">
        <f t="shared" si="88"/>
        <v>En riesgo en cumplimiento</v>
      </c>
      <c r="AL167" s="1142" t="s">
        <v>2994</v>
      </c>
      <c r="AM167" s="637"/>
      <c r="AN167" s="637"/>
      <c r="AO167" s="637"/>
      <c r="AP167" s="637"/>
      <c r="AQ167" s="637"/>
      <c r="AR167" s="637"/>
      <c r="AS167" s="637"/>
      <c r="AT167" s="637"/>
      <c r="AU167" s="637"/>
      <c r="AV167" s="637"/>
      <c r="AW167" s="637"/>
      <c r="AX167" s="637"/>
      <c r="AY167" s="637"/>
      <c r="AZ167" s="637"/>
      <c r="BA167" s="637"/>
      <c r="BB167" s="637"/>
      <c r="BC167" s="637"/>
      <c r="BD167" s="637"/>
      <c r="BE167" s="637"/>
      <c r="BF167" s="637"/>
      <c r="BG167" s="637"/>
      <c r="BH167" s="637"/>
      <c r="BI167" s="637"/>
      <c r="BJ167" s="637"/>
      <c r="BK167" s="637"/>
      <c r="BL167" s="637"/>
      <c r="BM167" s="637"/>
      <c r="BN167" s="637"/>
      <c r="BO167" s="637"/>
      <c r="BP167" s="637"/>
      <c r="BQ167" s="637"/>
      <c r="BR167" s="637"/>
      <c r="BS167" s="637"/>
      <c r="BT167" s="637"/>
      <c r="BU167" s="637"/>
      <c r="BV167" s="637"/>
      <c r="BW167" s="637"/>
      <c r="BX167" s="637"/>
      <c r="BY167" s="637"/>
      <c r="BZ167" s="637"/>
      <c r="CA167" s="637"/>
      <c r="CB167" s="637"/>
      <c r="CC167" s="637"/>
      <c r="CD167" s="637"/>
      <c r="CE167" s="637"/>
      <c r="CF167" s="637"/>
      <c r="CG167" s="637"/>
    </row>
    <row r="168" spans="1:85" s="610" customFormat="1" ht="173.4" customHeight="1" thickTop="1" thickBot="1">
      <c r="A168" s="1024">
        <f t="shared" si="89"/>
        <v>154</v>
      </c>
      <c r="B168" s="1053">
        <v>0</v>
      </c>
      <c r="C168" s="1053">
        <v>0</v>
      </c>
      <c r="D168" s="1053">
        <v>0</v>
      </c>
      <c r="E168" s="1053">
        <v>0</v>
      </c>
      <c r="F168" s="1050" t="s">
        <v>2587</v>
      </c>
      <c r="G168" s="1065" t="s">
        <v>182</v>
      </c>
      <c r="H168" s="1066" t="s">
        <v>2973</v>
      </c>
      <c r="I168" s="552">
        <v>10</v>
      </c>
      <c r="J168" s="552">
        <v>10</v>
      </c>
      <c r="K168" s="1071" t="s">
        <v>2991</v>
      </c>
      <c r="L168" s="552">
        <v>0</v>
      </c>
      <c r="M168" s="1034">
        <v>2</v>
      </c>
      <c r="N168" s="1071">
        <v>2</v>
      </c>
      <c r="O168" s="1072">
        <v>2</v>
      </c>
      <c r="P168" s="664"/>
      <c r="Q168" s="1034" t="s">
        <v>2580</v>
      </c>
      <c r="R168" s="1051" t="s">
        <v>2876</v>
      </c>
      <c r="S168" s="553">
        <v>10</v>
      </c>
      <c r="T168" s="551">
        <f t="shared" si="94"/>
        <v>1</v>
      </c>
      <c r="U168" s="764" t="str">
        <f t="shared" si="84"/>
        <v>De acuerdo con lo programado</v>
      </c>
      <c r="V168" s="771" t="s">
        <v>2995</v>
      </c>
      <c r="W168" s="553">
        <v>10</v>
      </c>
      <c r="X168" s="551">
        <f t="shared" si="81"/>
        <v>1</v>
      </c>
      <c r="Y168" s="764" t="str">
        <f t="shared" si="85"/>
        <v>De acuerdo con lo programado</v>
      </c>
      <c r="Z168" s="1034" t="s">
        <v>2995</v>
      </c>
      <c r="AA168" s="872">
        <v>0</v>
      </c>
      <c r="AB168" s="551" t="str">
        <f t="shared" si="82"/>
        <v>No hay Programación</v>
      </c>
      <c r="AC168" s="764" t="str">
        <f t="shared" si="86"/>
        <v>De acuerdo con lo programado</v>
      </c>
      <c r="AD168" s="771" t="s">
        <v>1927</v>
      </c>
      <c r="AE168" s="1017">
        <v>0</v>
      </c>
      <c r="AF168" s="551">
        <f t="shared" si="83"/>
        <v>0</v>
      </c>
      <c r="AG168" s="764" t="str">
        <f t="shared" si="87"/>
        <v>En riesgo en cumplimiento</v>
      </c>
      <c r="AH168" s="1139" t="s">
        <v>1927</v>
      </c>
      <c r="AI168" s="625">
        <f t="shared" si="90"/>
        <v>20</v>
      </c>
      <c r="AJ168" s="554">
        <f t="shared" si="91"/>
        <v>10</v>
      </c>
      <c r="AK168" s="764" t="str">
        <f t="shared" si="88"/>
        <v>De acuerdo con lo programado</v>
      </c>
      <c r="AL168" s="1142" t="s">
        <v>2880</v>
      </c>
      <c r="AM168" s="637"/>
      <c r="AN168" s="637"/>
      <c r="AO168" s="637"/>
      <c r="AP168" s="637"/>
      <c r="AQ168" s="637"/>
      <c r="AR168" s="637"/>
      <c r="AS168" s="637"/>
      <c r="AT168" s="637"/>
      <c r="AU168" s="637"/>
      <c r="AV168" s="637"/>
      <c r="AW168" s="637"/>
      <c r="AX168" s="637"/>
      <c r="AY168" s="637"/>
      <c r="AZ168" s="637"/>
      <c r="BA168" s="637"/>
      <c r="BB168" s="637"/>
      <c r="BC168" s="637"/>
      <c r="BD168" s="637"/>
      <c r="BE168" s="637"/>
      <c r="BF168" s="637"/>
      <c r="BG168" s="637"/>
      <c r="BH168" s="637"/>
      <c r="BI168" s="637"/>
      <c r="BJ168" s="637"/>
      <c r="BK168" s="637"/>
      <c r="BL168" s="637"/>
      <c r="BM168" s="637"/>
      <c r="BN168" s="637"/>
      <c r="BO168" s="637"/>
      <c r="BP168" s="637"/>
      <c r="BQ168" s="637"/>
      <c r="BR168" s="637"/>
      <c r="BS168" s="637"/>
      <c r="BT168" s="637"/>
      <c r="BU168" s="637"/>
      <c r="BV168" s="637"/>
      <c r="BW168" s="637"/>
      <c r="BX168" s="637"/>
      <c r="BY168" s="637"/>
      <c r="BZ168" s="637"/>
      <c r="CA168" s="637"/>
      <c r="CB168" s="637"/>
      <c r="CC168" s="637"/>
      <c r="CD168" s="637"/>
      <c r="CE168" s="637"/>
      <c r="CF168" s="637"/>
      <c r="CG168" s="637"/>
    </row>
    <row r="169" spans="1:85" s="610" customFormat="1" ht="173.4" customHeight="1" thickTop="1" thickBot="1">
      <c r="A169" s="1024">
        <f t="shared" si="89"/>
        <v>155</v>
      </c>
      <c r="B169" s="1053">
        <v>0</v>
      </c>
      <c r="C169" s="1053">
        <v>0</v>
      </c>
      <c r="D169" s="1053">
        <v>0</v>
      </c>
      <c r="E169" s="1053">
        <v>0</v>
      </c>
      <c r="F169" s="1050" t="s">
        <v>2588</v>
      </c>
      <c r="G169" s="1065" t="s">
        <v>182</v>
      </c>
      <c r="H169" s="1066" t="s">
        <v>2973</v>
      </c>
      <c r="I169" s="552">
        <v>10</v>
      </c>
      <c r="J169" s="552">
        <v>10</v>
      </c>
      <c r="K169" s="1071" t="s">
        <v>2991</v>
      </c>
      <c r="L169" s="552">
        <v>0</v>
      </c>
      <c r="M169" s="1034">
        <v>12</v>
      </c>
      <c r="N169" s="1071">
        <v>12</v>
      </c>
      <c r="O169" s="1072">
        <v>12</v>
      </c>
      <c r="P169" s="664"/>
      <c r="Q169" s="1034" t="s">
        <v>2580</v>
      </c>
      <c r="R169" s="1051" t="s">
        <v>2876</v>
      </c>
      <c r="S169" s="553">
        <v>10</v>
      </c>
      <c r="T169" s="551">
        <f t="shared" si="94"/>
        <v>1</v>
      </c>
      <c r="U169" s="764" t="str">
        <f t="shared" si="84"/>
        <v>De acuerdo con lo programado</v>
      </c>
      <c r="V169" s="771" t="s">
        <v>2996</v>
      </c>
      <c r="W169" s="553">
        <v>10</v>
      </c>
      <c r="X169" s="551">
        <f t="shared" si="81"/>
        <v>1</v>
      </c>
      <c r="Y169" s="764" t="str">
        <f t="shared" si="85"/>
        <v>De acuerdo con lo programado</v>
      </c>
      <c r="Z169" s="1034" t="s">
        <v>2996</v>
      </c>
      <c r="AA169" s="872">
        <v>0</v>
      </c>
      <c r="AB169" s="551" t="str">
        <f t="shared" si="82"/>
        <v>No hay Programación</v>
      </c>
      <c r="AC169" s="764" t="str">
        <f t="shared" si="86"/>
        <v>De acuerdo con lo programado</v>
      </c>
      <c r="AD169" s="771" t="s">
        <v>1927</v>
      </c>
      <c r="AE169" s="1017">
        <v>0</v>
      </c>
      <c r="AF169" s="551">
        <f t="shared" si="83"/>
        <v>0</v>
      </c>
      <c r="AG169" s="764" t="str">
        <f t="shared" si="87"/>
        <v>En riesgo en cumplimiento</v>
      </c>
      <c r="AH169" s="1139" t="s">
        <v>1927</v>
      </c>
      <c r="AI169" s="625">
        <f t="shared" si="90"/>
        <v>20</v>
      </c>
      <c r="AJ169" s="554">
        <f t="shared" si="91"/>
        <v>1.6666666666666667</v>
      </c>
      <c r="AK169" s="764" t="str">
        <f t="shared" si="88"/>
        <v>De acuerdo con lo programado</v>
      </c>
      <c r="AL169" s="1142" t="s">
        <v>2880</v>
      </c>
      <c r="AM169" s="637"/>
      <c r="AN169" s="637"/>
      <c r="AO169" s="637"/>
      <c r="AP169" s="637"/>
      <c r="AQ169" s="637"/>
      <c r="AR169" s="637"/>
      <c r="AS169" s="637"/>
      <c r="AT169" s="637"/>
      <c r="AU169" s="637"/>
      <c r="AV169" s="637"/>
      <c r="AW169" s="637"/>
      <c r="AX169" s="637"/>
      <c r="AY169" s="637"/>
      <c r="AZ169" s="637"/>
      <c r="BA169" s="637"/>
      <c r="BB169" s="637"/>
      <c r="BC169" s="637"/>
      <c r="BD169" s="637"/>
      <c r="BE169" s="637"/>
      <c r="BF169" s="637"/>
      <c r="BG169" s="637"/>
      <c r="BH169" s="637"/>
      <c r="BI169" s="637"/>
      <c r="BJ169" s="637"/>
      <c r="BK169" s="637"/>
      <c r="BL169" s="637"/>
      <c r="BM169" s="637"/>
      <c r="BN169" s="637"/>
      <c r="BO169" s="637"/>
      <c r="BP169" s="637"/>
      <c r="BQ169" s="637"/>
      <c r="BR169" s="637"/>
      <c r="BS169" s="637"/>
      <c r="BT169" s="637"/>
      <c r="BU169" s="637"/>
      <c r="BV169" s="637"/>
      <c r="BW169" s="637"/>
      <c r="BX169" s="637"/>
      <c r="BY169" s="637"/>
      <c r="BZ169" s="637"/>
      <c r="CA169" s="637"/>
      <c r="CB169" s="637"/>
      <c r="CC169" s="637"/>
      <c r="CD169" s="637"/>
      <c r="CE169" s="637"/>
      <c r="CF169" s="637"/>
      <c r="CG169" s="637"/>
    </row>
    <row r="170" spans="1:85" s="610" customFormat="1" ht="67.5" customHeight="1" thickTop="1" thickBot="1">
      <c r="A170" s="1024">
        <f t="shared" si="89"/>
        <v>156</v>
      </c>
      <c r="B170" s="1053">
        <v>0</v>
      </c>
      <c r="C170" s="1053">
        <v>0</v>
      </c>
      <c r="D170" s="1053">
        <v>0</v>
      </c>
      <c r="E170" s="1053">
        <v>0</v>
      </c>
      <c r="F170" s="1050" t="s">
        <v>2590</v>
      </c>
      <c r="G170" s="1065" t="s">
        <v>182</v>
      </c>
      <c r="H170" s="1066" t="s">
        <v>2973</v>
      </c>
      <c r="I170" s="552">
        <v>4</v>
      </c>
      <c r="J170" s="552">
        <v>0</v>
      </c>
      <c r="K170" s="1071">
        <v>4</v>
      </c>
      <c r="L170" s="552">
        <v>0</v>
      </c>
      <c r="M170" s="629">
        <v>0</v>
      </c>
      <c r="N170" s="1071"/>
      <c r="O170" s="1072">
        <v>4</v>
      </c>
      <c r="P170" s="664"/>
      <c r="Q170" s="1034" t="s">
        <v>2580</v>
      </c>
      <c r="R170" s="1051" t="s">
        <v>2876</v>
      </c>
      <c r="S170" s="553">
        <v>2</v>
      </c>
      <c r="T170" s="551">
        <f t="shared" si="94"/>
        <v>0.5</v>
      </c>
      <c r="U170" s="764" t="str">
        <f t="shared" si="84"/>
        <v>Atraso Leve</v>
      </c>
      <c r="V170" s="771" t="s">
        <v>2997</v>
      </c>
      <c r="W170" s="553">
        <v>0</v>
      </c>
      <c r="X170" s="551" t="str">
        <f t="shared" si="81"/>
        <v>No hay Programación</v>
      </c>
      <c r="Y170" s="764" t="str">
        <f t="shared" si="85"/>
        <v>De acuerdo con lo programado</v>
      </c>
      <c r="Z170" s="764"/>
      <c r="AA170" s="872">
        <v>0</v>
      </c>
      <c r="AB170" s="551" t="str">
        <f t="shared" si="82"/>
        <v>No hay Programación</v>
      </c>
      <c r="AC170" s="764" t="str">
        <f t="shared" si="86"/>
        <v>De acuerdo con lo programado</v>
      </c>
      <c r="AD170" s="771" t="s">
        <v>1927</v>
      </c>
      <c r="AE170" s="1017">
        <v>2</v>
      </c>
      <c r="AF170" s="551" t="str">
        <f t="shared" si="83"/>
        <v>No hay Programación</v>
      </c>
      <c r="AG170" s="764" t="str">
        <f t="shared" si="87"/>
        <v>De acuerdo con lo programado</v>
      </c>
      <c r="AH170" s="1139" t="s">
        <v>1927</v>
      </c>
      <c r="AI170" s="625">
        <f t="shared" si="90"/>
        <v>4</v>
      </c>
      <c r="AJ170" s="554">
        <f t="shared" si="91"/>
        <v>1</v>
      </c>
      <c r="AK170" s="764" t="str">
        <f t="shared" si="88"/>
        <v>De acuerdo con lo programado</v>
      </c>
      <c r="AL170" s="1139" t="s">
        <v>1927</v>
      </c>
      <c r="AM170" s="637"/>
      <c r="AN170" s="637"/>
      <c r="AO170" s="637"/>
      <c r="AP170" s="637"/>
      <c r="AQ170" s="637"/>
      <c r="AR170" s="637"/>
      <c r="AS170" s="637"/>
      <c r="AT170" s="637"/>
      <c r="AU170" s="637"/>
      <c r="AV170" s="637"/>
      <c r="AW170" s="637"/>
      <c r="AX170" s="637"/>
      <c r="AY170" s="637"/>
      <c r="AZ170" s="637"/>
      <c r="BA170" s="637"/>
      <c r="BB170" s="637"/>
      <c r="BC170" s="637"/>
      <c r="BD170" s="637"/>
      <c r="BE170" s="637"/>
      <c r="BF170" s="637"/>
      <c r="BG170" s="637"/>
      <c r="BH170" s="637"/>
      <c r="BI170" s="637"/>
      <c r="BJ170" s="637"/>
      <c r="BK170" s="637"/>
      <c r="BL170" s="637"/>
      <c r="BM170" s="637"/>
      <c r="BN170" s="637"/>
      <c r="BO170" s="637"/>
      <c r="BP170" s="637"/>
      <c r="BQ170" s="637"/>
      <c r="BR170" s="637"/>
      <c r="BS170" s="637"/>
      <c r="BT170" s="637"/>
      <c r="BU170" s="637"/>
      <c r="BV170" s="637"/>
      <c r="BW170" s="637"/>
      <c r="BX170" s="637"/>
      <c r="BY170" s="637"/>
      <c r="BZ170" s="637"/>
      <c r="CA170" s="637"/>
      <c r="CB170" s="637"/>
      <c r="CC170" s="637"/>
      <c r="CD170" s="637"/>
      <c r="CE170" s="637"/>
      <c r="CF170" s="637"/>
      <c r="CG170" s="637"/>
    </row>
    <row r="171" spans="1:85" s="610" customFormat="1" ht="173.4" customHeight="1" thickTop="1" thickBot="1">
      <c r="A171" s="1024">
        <f t="shared" si="89"/>
        <v>157</v>
      </c>
      <c r="B171" s="1053">
        <v>0</v>
      </c>
      <c r="C171" s="1053">
        <v>0</v>
      </c>
      <c r="D171" s="1053">
        <v>0</v>
      </c>
      <c r="E171" s="1053">
        <v>0</v>
      </c>
      <c r="F171" s="1050" t="s">
        <v>2591</v>
      </c>
      <c r="G171" s="1065" t="s">
        <v>182</v>
      </c>
      <c r="H171" s="1066" t="s">
        <v>2973</v>
      </c>
      <c r="I171" s="552">
        <v>0</v>
      </c>
      <c r="J171" s="552">
        <v>0</v>
      </c>
      <c r="K171" s="1071" t="s">
        <v>2991</v>
      </c>
      <c r="L171" s="552">
        <v>0</v>
      </c>
      <c r="M171" s="1034">
        <v>10</v>
      </c>
      <c r="N171" s="1071">
        <v>10</v>
      </c>
      <c r="O171" s="1072">
        <v>10</v>
      </c>
      <c r="P171" s="664"/>
      <c r="Q171" s="1034" t="s">
        <v>2580</v>
      </c>
      <c r="R171" s="1051" t="s">
        <v>2876</v>
      </c>
      <c r="S171" s="553">
        <v>0</v>
      </c>
      <c r="T171" s="551" t="str">
        <f t="shared" si="94"/>
        <v>No hay Programación</v>
      </c>
      <c r="U171" s="764" t="str">
        <f t="shared" si="84"/>
        <v>De acuerdo con lo programado</v>
      </c>
      <c r="V171" s="771"/>
      <c r="W171" s="553">
        <v>0</v>
      </c>
      <c r="X171" s="551" t="str">
        <f t="shared" si="81"/>
        <v>No hay Programación</v>
      </c>
      <c r="Y171" s="764" t="str">
        <f t="shared" si="85"/>
        <v>De acuerdo con lo programado</v>
      </c>
      <c r="Z171" s="764"/>
      <c r="AA171" s="872">
        <v>0</v>
      </c>
      <c r="AB171" s="551" t="str">
        <f t="shared" si="82"/>
        <v>No hay Programación</v>
      </c>
      <c r="AC171" s="764" t="str">
        <f t="shared" si="86"/>
        <v>De acuerdo con lo programado</v>
      </c>
      <c r="AD171" s="771" t="s">
        <v>1927</v>
      </c>
      <c r="AE171" s="1017">
        <v>0</v>
      </c>
      <c r="AF171" s="551">
        <f t="shared" si="83"/>
        <v>0</v>
      </c>
      <c r="AG171" s="764" t="str">
        <f t="shared" si="87"/>
        <v>En riesgo en cumplimiento</v>
      </c>
      <c r="AH171" s="1139" t="s">
        <v>1927</v>
      </c>
      <c r="AI171" s="625">
        <f t="shared" si="90"/>
        <v>0</v>
      </c>
      <c r="AJ171" s="554">
        <f t="shared" si="91"/>
        <v>0</v>
      </c>
      <c r="AK171" s="764" t="str">
        <f t="shared" si="88"/>
        <v>En riesgo en cumplimiento</v>
      </c>
      <c r="AL171" s="1142" t="s">
        <v>2998</v>
      </c>
      <c r="AM171" s="637"/>
      <c r="AN171" s="637"/>
      <c r="AO171" s="637"/>
      <c r="AP171" s="637"/>
      <c r="AQ171" s="637"/>
      <c r="AR171" s="637"/>
      <c r="AS171" s="637"/>
      <c r="AT171" s="637"/>
      <c r="AU171" s="637"/>
      <c r="AV171" s="637"/>
      <c r="AW171" s="637"/>
      <c r="AX171" s="637"/>
      <c r="AY171" s="637"/>
      <c r="AZ171" s="637"/>
      <c r="BA171" s="637"/>
      <c r="BB171" s="637"/>
      <c r="BC171" s="637"/>
      <c r="BD171" s="637"/>
      <c r="BE171" s="637"/>
      <c r="BF171" s="637"/>
      <c r="BG171" s="637"/>
      <c r="BH171" s="637"/>
      <c r="BI171" s="637"/>
      <c r="BJ171" s="637"/>
      <c r="BK171" s="637"/>
      <c r="BL171" s="637"/>
      <c r="BM171" s="637"/>
      <c r="BN171" s="637"/>
      <c r="BO171" s="637"/>
      <c r="BP171" s="637"/>
      <c r="BQ171" s="637"/>
      <c r="BR171" s="637"/>
      <c r="BS171" s="637"/>
      <c r="BT171" s="637"/>
      <c r="BU171" s="637"/>
      <c r="BV171" s="637"/>
      <c r="BW171" s="637"/>
      <c r="BX171" s="637"/>
      <c r="BY171" s="637"/>
      <c r="BZ171" s="637"/>
      <c r="CA171" s="637"/>
      <c r="CB171" s="637"/>
      <c r="CC171" s="637"/>
      <c r="CD171" s="637"/>
      <c r="CE171" s="637"/>
      <c r="CF171" s="637"/>
      <c r="CG171" s="637"/>
    </row>
    <row r="172" spans="1:85" s="610" customFormat="1" ht="67.5" customHeight="1" thickTop="1" thickBot="1">
      <c r="A172" s="1024">
        <f t="shared" si="89"/>
        <v>158</v>
      </c>
      <c r="B172" s="1053">
        <v>0</v>
      </c>
      <c r="C172" s="1053">
        <v>0</v>
      </c>
      <c r="D172" s="1053">
        <v>0</v>
      </c>
      <c r="E172" s="1053">
        <v>0</v>
      </c>
      <c r="F172" s="1050" t="s">
        <v>2593</v>
      </c>
      <c r="G172" s="1065" t="s">
        <v>182</v>
      </c>
      <c r="H172" s="1066" t="s">
        <v>2973</v>
      </c>
      <c r="I172" s="552">
        <v>1</v>
      </c>
      <c r="J172" s="552">
        <v>1</v>
      </c>
      <c r="K172" s="1071" t="s">
        <v>2991</v>
      </c>
      <c r="L172" s="552">
        <v>0</v>
      </c>
      <c r="M172" s="1034">
        <v>4</v>
      </c>
      <c r="N172" s="1071">
        <v>4</v>
      </c>
      <c r="O172" s="1072">
        <v>4</v>
      </c>
      <c r="P172" s="664"/>
      <c r="Q172" s="1034" t="s">
        <v>2580</v>
      </c>
      <c r="R172" s="1051" t="s">
        <v>2876</v>
      </c>
      <c r="S172" s="553">
        <v>1</v>
      </c>
      <c r="T172" s="551">
        <f t="shared" si="94"/>
        <v>1</v>
      </c>
      <c r="U172" s="764" t="str">
        <f t="shared" si="84"/>
        <v>De acuerdo con lo programado</v>
      </c>
      <c r="V172" s="771"/>
      <c r="W172" s="553">
        <v>1</v>
      </c>
      <c r="X172" s="551">
        <f t="shared" si="81"/>
        <v>1</v>
      </c>
      <c r="Y172" s="764" t="str">
        <f t="shared" si="85"/>
        <v>De acuerdo con lo programado</v>
      </c>
      <c r="Z172" s="764"/>
      <c r="AA172" s="872">
        <v>0</v>
      </c>
      <c r="AB172" s="551" t="str">
        <f t="shared" si="82"/>
        <v>No hay Programación</v>
      </c>
      <c r="AC172" s="764" t="str">
        <f t="shared" si="86"/>
        <v>De acuerdo con lo programado</v>
      </c>
      <c r="AD172" s="771" t="s">
        <v>1927</v>
      </c>
      <c r="AE172" s="1017">
        <v>2</v>
      </c>
      <c r="AF172" s="551">
        <f t="shared" si="83"/>
        <v>0.5</v>
      </c>
      <c r="AG172" s="764" t="str">
        <f t="shared" si="87"/>
        <v>Atraso Leve</v>
      </c>
      <c r="AH172" s="1139" t="s">
        <v>1927</v>
      </c>
      <c r="AI172" s="625">
        <f t="shared" si="90"/>
        <v>4</v>
      </c>
      <c r="AJ172" s="554">
        <f t="shared" si="91"/>
        <v>1</v>
      </c>
      <c r="AK172" s="764" t="str">
        <f t="shared" si="88"/>
        <v>De acuerdo con lo programado</v>
      </c>
      <c r="AL172" s="1139" t="s">
        <v>1927</v>
      </c>
      <c r="AM172" s="637"/>
      <c r="AN172" s="637"/>
      <c r="AO172" s="637"/>
      <c r="AP172" s="637"/>
      <c r="AQ172" s="637"/>
      <c r="AR172" s="637"/>
      <c r="AS172" s="637"/>
      <c r="AT172" s="637"/>
      <c r="AU172" s="637"/>
      <c r="AV172" s="637"/>
      <c r="AW172" s="637"/>
      <c r="AX172" s="637"/>
      <c r="AY172" s="637"/>
      <c r="AZ172" s="637"/>
      <c r="BA172" s="637"/>
      <c r="BB172" s="637"/>
      <c r="BC172" s="637"/>
      <c r="BD172" s="637"/>
      <c r="BE172" s="637"/>
      <c r="BF172" s="637"/>
      <c r="BG172" s="637"/>
      <c r="BH172" s="637"/>
      <c r="BI172" s="637"/>
      <c r="BJ172" s="637"/>
      <c r="BK172" s="637"/>
      <c r="BL172" s="637"/>
      <c r="BM172" s="637"/>
      <c r="BN172" s="637"/>
      <c r="BO172" s="637"/>
      <c r="BP172" s="637"/>
      <c r="BQ172" s="637"/>
      <c r="BR172" s="637"/>
      <c r="BS172" s="637"/>
      <c r="BT172" s="637"/>
      <c r="BU172" s="637"/>
      <c r="BV172" s="637"/>
      <c r="BW172" s="637"/>
      <c r="BX172" s="637"/>
      <c r="BY172" s="637"/>
      <c r="BZ172" s="637"/>
      <c r="CA172" s="637"/>
      <c r="CB172" s="637"/>
      <c r="CC172" s="637"/>
      <c r="CD172" s="637"/>
      <c r="CE172" s="637"/>
      <c r="CF172" s="637"/>
      <c r="CG172" s="637"/>
    </row>
    <row r="173" spans="1:85" s="610" customFormat="1" ht="173.4" customHeight="1" thickTop="1" thickBot="1">
      <c r="A173" s="1024">
        <f t="shared" si="89"/>
        <v>159</v>
      </c>
      <c r="B173" s="1053">
        <v>0</v>
      </c>
      <c r="C173" s="1053">
        <v>0</v>
      </c>
      <c r="D173" s="1053">
        <v>0</v>
      </c>
      <c r="E173" s="1053">
        <v>0</v>
      </c>
      <c r="F173" s="1050" t="s">
        <v>2999</v>
      </c>
      <c r="G173" s="1065" t="s">
        <v>182</v>
      </c>
      <c r="H173" s="1066" t="s">
        <v>2973</v>
      </c>
      <c r="I173" s="552">
        <v>0</v>
      </c>
      <c r="J173" s="552">
        <v>0</v>
      </c>
      <c r="K173" s="1071" t="s">
        <v>2991</v>
      </c>
      <c r="L173" s="552">
        <v>0</v>
      </c>
      <c r="M173" s="1034">
        <v>12</v>
      </c>
      <c r="N173" s="1071">
        <v>12</v>
      </c>
      <c r="O173" s="1072">
        <v>12</v>
      </c>
      <c r="P173" s="664"/>
      <c r="Q173" s="1034" t="s">
        <v>2580</v>
      </c>
      <c r="R173" s="1051" t="s">
        <v>2876</v>
      </c>
      <c r="S173" s="553">
        <v>0</v>
      </c>
      <c r="T173" s="551" t="str">
        <f t="shared" si="94"/>
        <v>No hay Programación</v>
      </c>
      <c r="U173" s="764" t="str">
        <f t="shared" si="84"/>
        <v>De acuerdo con lo programado</v>
      </c>
      <c r="V173" s="771" t="s">
        <v>3000</v>
      </c>
      <c r="W173" s="553">
        <v>0</v>
      </c>
      <c r="X173" s="551" t="str">
        <f t="shared" si="81"/>
        <v>No hay Programación</v>
      </c>
      <c r="Y173" s="764" t="str">
        <f t="shared" si="85"/>
        <v>De acuerdo con lo programado</v>
      </c>
      <c r="Z173" s="764"/>
      <c r="AA173" s="872">
        <v>0</v>
      </c>
      <c r="AB173" s="551" t="str">
        <f t="shared" si="82"/>
        <v>No hay Programación</v>
      </c>
      <c r="AC173" s="764" t="str">
        <f t="shared" si="86"/>
        <v>De acuerdo con lo programado</v>
      </c>
      <c r="AD173" s="771" t="s">
        <v>1927</v>
      </c>
      <c r="AE173" s="1017">
        <v>0</v>
      </c>
      <c r="AF173" s="551">
        <f t="shared" si="83"/>
        <v>0</v>
      </c>
      <c r="AG173" s="764" t="str">
        <f t="shared" si="87"/>
        <v>En riesgo en cumplimiento</v>
      </c>
      <c r="AH173" s="1139" t="s">
        <v>1927</v>
      </c>
      <c r="AI173" s="625">
        <f t="shared" si="90"/>
        <v>0</v>
      </c>
      <c r="AJ173" s="554">
        <f t="shared" si="91"/>
        <v>0</v>
      </c>
      <c r="AK173" s="764" t="str">
        <f t="shared" si="88"/>
        <v>En riesgo en cumplimiento</v>
      </c>
      <c r="AL173" s="1142" t="s">
        <v>2998</v>
      </c>
      <c r="AM173" s="637"/>
      <c r="AN173" s="637"/>
      <c r="AO173" s="637"/>
      <c r="AP173" s="637"/>
      <c r="AQ173" s="637"/>
      <c r="AR173" s="637"/>
      <c r="AS173" s="637"/>
      <c r="AT173" s="637"/>
      <c r="AU173" s="637"/>
      <c r="AV173" s="637"/>
      <c r="AW173" s="637"/>
      <c r="AX173" s="637"/>
      <c r="AY173" s="637"/>
      <c r="AZ173" s="637"/>
      <c r="BA173" s="637"/>
      <c r="BB173" s="637"/>
      <c r="BC173" s="637"/>
      <c r="BD173" s="637"/>
      <c r="BE173" s="637"/>
      <c r="BF173" s="637"/>
      <c r="BG173" s="637"/>
      <c r="BH173" s="637"/>
      <c r="BI173" s="637"/>
      <c r="BJ173" s="637"/>
      <c r="BK173" s="637"/>
      <c r="BL173" s="637"/>
      <c r="BM173" s="637"/>
      <c r="BN173" s="637"/>
      <c r="BO173" s="637"/>
      <c r="BP173" s="637"/>
      <c r="BQ173" s="637"/>
      <c r="BR173" s="637"/>
      <c r="BS173" s="637"/>
      <c r="BT173" s="637"/>
      <c r="BU173" s="637"/>
      <c r="BV173" s="637"/>
      <c r="BW173" s="637"/>
      <c r="BX173" s="637"/>
      <c r="BY173" s="637"/>
      <c r="BZ173" s="637"/>
      <c r="CA173" s="637"/>
      <c r="CB173" s="637"/>
      <c r="CC173" s="637"/>
      <c r="CD173" s="637"/>
      <c r="CE173" s="637"/>
      <c r="CF173" s="637"/>
      <c r="CG173" s="637"/>
    </row>
    <row r="174" spans="1:85" s="610" customFormat="1" ht="173.4" customHeight="1" thickTop="1" thickBot="1">
      <c r="A174" s="1024">
        <f t="shared" si="89"/>
        <v>160</v>
      </c>
      <c r="B174" s="1053">
        <v>0</v>
      </c>
      <c r="C174" s="1053">
        <v>0</v>
      </c>
      <c r="D174" s="1053">
        <v>0</v>
      </c>
      <c r="E174" s="1053">
        <v>0</v>
      </c>
      <c r="F174" s="1050" t="s">
        <v>3001</v>
      </c>
      <c r="G174" s="1065" t="s">
        <v>182</v>
      </c>
      <c r="H174" s="1066" t="s">
        <v>2973</v>
      </c>
      <c r="I174" s="552">
        <v>2</v>
      </c>
      <c r="J174" s="552">
        <v>3</v>
      </c>
      <c r="K174" s="1071">
        <v>5</v>
      </c>
      <c r="L174" s="552">
        <v>3</v>
      </c>
      <c r="M174" s="1034">
        <v>2</v>
      </c>
      <c r="N174" s="1071">
        <v>5</v>
      </c>
      <c r="O174" s="1072">
        <v>10</v>
      </c>
      <c r="P174" s="664"/>
      <c r="Q174" s="1034" t="s">
        <v>2580</v>
      </c>
      <c r="R174" s="1051" t="s">
        <v>2876</v>
      </c>
      <c r="S174" s="553">
        <v>2</v>
      </c>
      <c r="T174" s="551">
        <f t="shared" si="94"/>
        <v>1</v>
      </c>
      <c r="U174" s="764" t="str">
        <f t="shared" si="84"/>
        <v>De acuerdo con lo programado</v>
      </c>
      <c r="V174" s="771"/>
      <c r="W174" s="553">
        <v>2</v>
      </c>
      <c r="X174" s="551">
        <f t="shared" si="81"/>
        <v>0.66666666666666663</v>
      </c>
      <c r="Y174" s="764" t="str">
        <f t="shared" si="85"/>
        <v>Atraso Leve</v>
      </c>
      <c r="Z174" s="764"/>
      <c r="AA174" s="872">
        <v>0</v>
      </c>
      <c r="AB174" s="551">
        <f t="shared" si="82"/>
        <v>0</v>
      </c>
      <c r="AC174" s="764" t="str">
        <f t="shared" si="86"/>
        <v>En riesgo en cumplimiento</v>
      </c>
      <c r="AD174" s="771" t="s">
        <v>1927</v>
      </c>
      <c r="AE174" s="1017">
        <v>0</v>
      </c>
      <c r="AF174" s="551">
        <f t="shared" si="83"/>
        <v>0</v>
      </c>
      <c r="AG174" s="764" t="str">
        <f t="shared" si="87"/>
        <v>En riesgo en cumplimiento</v>
      </c>
      <c r="AH174" s="1139" t="s">
        <v>1927</v>
      </c>
      <c r="AI174" s="625">
        <f t="shared" si="90"/>
        <v>4</v>
      </c>
      <c r="AJ174" s="554">
        <f t="shared" si="91"/>
        <v>0.4</v>
      </c>
      <c r="AK174" s="764" t="str">
        <f t="shared" si="88"/>
        <v>En riesgo en cumplimiento</v>
      </c>
      <c r="AL174" s="1142" t="s">
        <v>2998</v>
      </c>
      <c r="AM174" s="637"/>
      <c r="AN174" s="637"/>
      <c r="AO174" s="637"/>
      <c r="AP174" s="637"/>
      <c r="AQ174" s="637"/>
      <c r="AR174" s="637"/>
      <c r="AS174" s="637"/>
      <c r="AT174" s="637"/>
      <c r="AU174" s="637"/>
      <c r="AV174" s="637"/>
      <c r="AW174" s="637"/>
      <c r="AX174" s="637"/>
      <c r="AY174" s="637"/>
      <c r="AZ174" s="637"/>
      <c r="BA174" s="637"/>
      <c r="BB174" s="637"/>
      <c r="BC174" s="637"/>
      <c r="BD174" s="637"/>
      <c r="BE174" s="637"/>
      <c r="BF174" s="637"/>
      <c r="BG174" s="637"/>
      <c r="BH174" s="637"/>
      <c r="BI174" s="637"/>
      <c r="BJ174" s="637"/>
      <c r="BK174" s="637"/>
      <c r="BL174" s="637"/>
      <c r="BM174" s="637"/>
      <c r="BN174" s="637"/>
      <c r="BO174" s="637"/>
      <c r="BP174" s="637"/>
      <c r="BQ174" s="637"/>
      <c r="BR174" s="637"/>
      <c r="BS174" s="637"/>
      <c r="BT174" s="637"/>
      <c r="BU174" s="637"/>
      <c r="BV174" s="637"/>
      <c r="BW174" s="637"/>
      <c r="BX174" s="637"/>
      <c r="BY174" s="637"/>
      <c r="BZ174" s="637"/>
      <c r="CA174" s="637"/>
      <c r="CB174" s="637"/>
      <c r="CC174" s="637"/>
      <c r="CD174" s="637"/>
      <c r="CE174" s="637"/>
      <c r="CF174" s="637"/>
      <c r="CG174" s="637"/>
    </row>
    <row r="175" spans="1:85" s="610" customFormat="1" ht="173.4" customHeight="1" thickTop="1" thickBot="1">
      <c r="A175" s="1024">
        <f t="shared" si="89"/>
        <v>161</v>
      </c>
      <c r="B175" s="1053">
        <v>0</v>
      </c>
      <c r="C175" s="1053">
        <v>0</v>
      </c>
      <c r="D175" s="1053">
        <v>0</v>
      </c>
      <c r="E175" s="1053">
        <v>0</v>
      </c>
      <c r="F175" s="1050" t="s">
        <v>2603</v>
      </c>
      <c r="G175" s="1065" t="s">
        <v>182</v>
      </c>
      <c r="H175" s="1066" t="s">
        <v>2973</v>
      </c>
      <c r="I175" s="552">
        <v>2</v>
      </c>
      <c r="J175" s="552">
        <v>3</v>
      </c>
      <c r="K175" s="1071" t="s">
        <v>2991</v>
      </c>
      <c r="L175" s="552">
        <v>3</v>
      </c>
      <c r="M175" s="1034">
        <v>2</v>
      </c>
      <c r="N175" s="1071">
        <v>12</v>
      </c>
      <c r="O175" s="1072">
        <v>12</v>
      </c>
      <c r="P175" s="664"/>
      <c r="Q175" s="1034" t="s">
        <v>2580</v>
      </c>
      <c r="R175" s="1051" t="s">
        <v>2876</v>
      </c>
      <c r="S175" s="553">
        <v>2</v>
      </c>
      <c r="T175" s="551">
        <f t="shared" si="94"/>
        <v>1</v>
      </c>
      <c r="U175" s="764" t="str">
        <f t="shared" si="84"/>
        <v>De acuerdo con lo programado</v>
      </c>
      <c r="V175" s="771" t="s">
        <v>3002</v>
      </c>
      <c r="W175" s="553">
        <v>2</v>
      </c>
      <c r="X175" s="551">
        <f t="shared" si="81"/>
        <v>0.66666666666666663</v>
      </c>
      <c r="Y175" s="764" t="str">
        <f t="shared" si="85"/>
        <v>Atraso Leve</v>
      </c>
      <c r="Z175" s="1034" t="s">
        <v>3002</v>
      </c>
      <c r="AA175" s="872">
        <v>0</v>
      </c>
      <c r="AB175" s="551">
        <f t="shared" si="82"/>
        <v>0</v>
      </c>
      <c r="AC175" s="764" t="str">
        <f t="shared" si="86"/>
        <v>En riesgo en cumplimiento</v>
      </c>
      <c r="AD175" s="771" t="s">
        <v>1927</v>
      </c>
      <c r="AE175" s="1017">
        <v>0</v>
      </c>
      <c r="AF175" s="551">
        <f t="shared" si="83"/>
        <v>0</v>
      </c>
      <c r="AG175" s="764" t="str">
        <f t="shared" si="87"/>
        <v>En riesgo en cumplimiento</v>
      </c>
      <c r="AH175" s="1139" t="s">
        <v>1927</v>
      </c>
      <c r="AI175" s="625">
        <f t="shared" si="90"/>
        <v>4</v>
      </c>
      <c r="AJ175" s="554">
        <f t="shared" si="91"/>
        <v>0.33333333333333331</v>
      </c>
      <c r="AK175" s="764" t="str">
        <f t="shared" si="88"/>
        <v>En riesgo en cumplimiento</v>
      </c>
      <c r="AL175" s="1142" t="s">
        <v>2998</v>
      </c>
      <c r="AM175" s="637"/>
      <c r="AN175" s="637"/>
      <c r="AO175" s="637"/>
      <c r="AP175" s="637"/>
      <c r="AQ175" s="637"/>
      <c r="AR175" s="637"/>
      <c r="AS175" s="637"/>
      <c r="AT175" s="637"/>
      <c r="AU175" s="637"/>
      <c r="AV175" s="637"/>
      <c r="AW175" s="637"/>
      <c r="AX175" s="637"/>
      <c r="AY175" s="637"/>
      <c r="AZ175" s="637"/>
      <c r="BA175" s="637"/>
      <c r="BB175" s="637"/>
      <c r="BC175" s="637"/>
      <c r="BD175" s="637"/>
      <c r="BE175" s="637"/>
      <c r="BF175" s="637"/>
      <c r="BG175" s="637"/>
      <c r="BH175" s="637"/>
      <c r="BI175" s="637"/>
      <c r="BJ175" s="637"/>
      <c r="BK175" s="637"/>
      <c r="BL175" s="637"/>
      <c r="BM175" s="637"/>
      <c r="BN175" s="637"/>
      <c r="BO175" s="637"/>
      <c r="BP175" s="637"/>
      <c r="BQ175" s="637"/>
      <c r="BR175" s="637"/>
      <c r="BS175" s="637"/>
      <c r="BT175" s="637"/>
      <c r="BU175" s="637"/>
      <c r="BV175" s="637"/>
      <c r="BW175" s="637"/>
      <c r="BX175" s="637"/>
      <c r="BY175" s="637"/>
      <c r="BZ175" s="637"/>
      <c r="CA175" s="637"/>
      <c r="CB175" s="637"/>
      <c r="CC175" s="637"/>
      <c r="CD175" s="637"/>
      <c r="CE175" s="637"/>
      <c r="CF175" s="637"/>
      <c r="CG175" s="637"/>
    </row>
    <row r="176" spans="1:85" s="610" customFormat="1" ht="173.4" customHeight="1" thickTop="1" thickBot="1">
      <c r="A176" s="1024">
        <f t="shared" si="89"/>
        <v>162</v>
      </c>
      <c r="B176" s="1053">
        <v>0</v>
      </c>
      <c r="C176" s="1053">
        <v>0</v>
      </c>
      <c r="D176" s="1053">
        <v>0</v>
      </c>
      <c r="E176" s="1053">
        <v>0</v>
      </c>
      <c r="F176" s="1050" t="s">
        <v>3003</v>
      </c>
      <c r="G176" s="1065" t="s">
        <v>182</v>
      </c>
      <c r="H176" s="1066" t="s">
        <v>2973</v>
      </c>
      <c r="I176" s="552">
        <v>0</v>
      </c>
      <c r="J176" s="552">
        <v>0</v>
      </c>
      <c r="K176" s="1071" t="s">
        <v>2991</v>
      </c>
      <c r="L176" s="552">
        <v>0</v>
      </c>
      <c r="M176" s="1034">
        <v>50</v>
      </c>
      <c r="N176" s="1071">
        <v>50</v>
      </c>
      <c r="O176" s="1072">
        <v>50</v>
      </c>
      <c r="P176" s="664"/>
      <c r="Q176" s="1034" t="s">
        <v>2580</v>
      </c>
      <c r="R176" s="1051" t="s">
        <v>2876</v>
      </c>
      <c r="S176" s="553">
        <v>0</v>
      </c>
      <c r="T176" s="551" t="str">
        <f t="shared" si="94"/>
        <v>No hay Programación</v>
      </c>
      <c r="U176" s="764" t="str">
        <f t="shared" si="84"/>
        <v>De acuerdo con lo programado</v>
      </c>
      <c r="V176" s="771"/>
      <c r="W176" s="553">
        <v>0</v>
      </c>
      <c r="X176" s="551" t="str">
        <f t="shared" si="81"/>
        <v>No hay Programación</v>
      </c>
      <c r="Y176" s="764" t="str">
        <f t="shared" si="85"/>
        <v>De acuerdo con lo programado</v>
      </c>
      <c r="Z176" s="764"/>
      <c r="AA176" s="872">
        <v>0</v>
      </c>
      <c r="AB176" s="551" t="str">
        <f t="shared" si="82"/>
        <v>No hay Programación</v>
      </c>
      <c r="AC176" s="764" t="str">
        <f t="shared" si="86"/>
        <v>De acuerdo con lo programado</v>
      </c>
      <c r="AD176" s="771" t="s">
        <v>1927</v>
      </c>
      <c r="AE176" s="1017">
        <v>0</v>
      </c>
      <c r="AF176" s="551">
        <f t="shared" si="83"/>
        <v>0</v>
      </c>
      <c r="AG176" s="764" t="str">
        <f t="shared" si="87"/>
        <v>En riesgo en cumplimiento</v>
      </c>
      <c r="AH176" s="1139" t="s">
        <v>1927</v>
      </c>
      <c r="AI176" s="625">
        <f t="shared" si="90"/>
        <v>0</v>
      </c>
      <c r="AJ176" s="554">
        <f t="shared" si="91"/>
        <v>0</v>
      </c>
      <c r="AK176" s="764" t="str">
        <f t="shared" si="88"/>
        <v>En riesgo en cumplimiento</v>
      </c>
      <c r="AL176" s="1142" t="s">
        <v>2998</v>
      </c>
      <c r="AM176" s="637"/>
      <c r="AN176" s="637"/>
      <c r="AO176" s="637"/>
      <c r="AP176" s="637"/>
      <c r="AQ176" s="637"/>
      <c r="AR176" s="637"/>
      <c r="AS176" s="637"/>
      <c r="AT176" s="637"/>
      <c r="AU176" s="637"/>
      <c r="AV176" s="637"/>
      <c r="AW176" s="637"/>
      <c r="AX176" s="637"/>
      <c r="AY176" s="637"/>
      <c r="AZ176" s="637"/>
      <c r="BA176" s="637"/>
      <c r="BB176" s="637"/>
      <c r="BC176" s="637"/>
      <c r="BD176" s="637"/>
      <c r="BE176" s="637"/>
      <c r="BF176" s="637"/>
      <c r="BG176" s="637"/>
      <c r="BH176" s="637"/>
      <c r="BI176" s="637"/>
      <c r="BJ176" s="637"/>
      <c r="BK176" s="637"/>
      <c r="BL176" s="637"/>
      <c r="BM176" s="637"/>
      <c r="BN176" s="637"/>
      <c r="BO176" s="637"/>
      <c r="BP176" s="637"/>
      <c r="BQ176" s="637"/>
      <c r="BR176" s="637"/>
      <c r="BS176" s="637"/>
      <c r="BT176" s="637"/>
      <c r="BU176" s="637"/>
      <c r="BV176" s="637"/>
      <c r="BW176" s="637"/>
      <c r="BX176" s="637"/>
      <c r="BY176" s="637"/>
      <c r="BZ176" s="637"/>
      <c r="CA176" s="637"/>
      <c r="CB176" s="637"/>
      <c r="CC176" s="637"/>
      <c r="CD176" s="637"/>
      <c r="CE176" s="637"/>
      <c r="CF176" s="637"/>
      <c r="CG176" s="637"/>
    </row>
    <row r="177" spans="1:85" s="610" customFormat="1" ht="173.4" customHeight="1" thickTop="1" thickBot="1">
      <c r="A177" s="1024">
        <f t="shared" si="89"/>
        <v>163</v>
      </c>
      <c r="B177" s="1053">
        <v>0</v>
      </c>
      <c r="C177" s="1053">
        <v>0</v>
      </c>
      <c r="D177" s="1053">
        <v>0</v>
      </c>
      <c r="E177" s="1053">
        <v>0</v>
      </c>
      <c r="F177" s="1050" t="s">
        <v>2606</v>
      </c>
      <c r="G177" s="1065" t="s">
        <v>182</v>
      </c>
      <c r="H177" s="1066" t="s">
        <v>2973</v>
      </c>
      <c r="I177" s="552">
        <v>1</v>
      </c>
      <c r="J177" s="552">
        <v>1</v>
      </c>
      <c r="K177" s="1071" t="s">
        <v>2991</v>
      </c>
      <c r="L177" s="552">
        <v>0</v>
      </c>
      <c r="M177" s="629">
        <v>0</v>
      </c>
      <c r="N177" s="1071">
        <v>10</v>
      </c>
      <c r="O177" s="1072">
        <v>10</v>
      </c>
      <c r="P177" s="664"/>
      <c r="Q177" s="1034" t="s">
        <v>2580</v>
      </c>
      <c r="R177" s="1051" t="s">
        <v>2876</v>
      </c>
      <c r="S177" s="553">
        <v>1</v>
      </c>
      <c r="T177" s="551">
        <f t="shared" si="94"/>
        <v>1</v>
      </c>
      <c r="U177" s="764" t="str">
        <f t="shared" si="84"/>
        <v>De acuerdo con lo programado</v>
      </c>
      <c r="V177" s="771"/>
      <c r="W177" s="553">
        <v>1</v>
      </c>
      <c r="X177" s="551">
        <f t="shared" si="81"/>
        <v>1</v>
      </c>
      <c r="Y177" s="764" t="str">
        <f t="shared" si="85"/>
        <v>De acuerdo con lo programado</v>
      </c>
      <c r="Z177" s="764"/>
      <c r="AA177" s="872">
        <v>0</v>
      </c>
      <c r="AB177" s="551" t="str">
        <f t="shared" si="82"/>
        <v>No hay Programación</v>
      </c>
      <c r="AC177" s="764" t="str">
        <f t="shared" si="86"/>
        <v>De acuerdo con lo programado</v>
      </c>
      <c r="AD177" s="771" t="s">
        <v>1927</v>
      </c>
      <c r="AE177" s="1017">
        <v>0</v>
      </c>
      <c r="AF177" s="551" t="str">
        <f t="shared" si="83"/>
        <v>No hay Programación</v>
      </c>
      <c r="AG177" s="764" t="str">
        <f t="shared" si="87"/>
        <v>De acuerdo con lo programado</v>
      </c>
      <c r="AH177" s="1139" t="s">
        <v>1927</v>
      </c>
      <c r="AI177" s="625">
        <f t="shared" si="90"/>
        <v>2</v>
      </c>
      <c r="AJ177" s="554">
        <f t="shared" si="91"/>
        <v>0.2</v>
      </c>
      <c r="AK177" s="764" t="str">
        <f t="shared" si="88"/>
        <v>En riesgo en cumplimiento</v>
      </c>
      <c r="AL177" s="1142" t="s">
        <v>2998</v>
      </c>
      <c r="AM177" s="637"/>
      <c r="AN177" s="637"/>
      <c r="AO177" s="637"/>
      <c r="AP177" s="637"/>
      <c r="AQ177" s="637"/>
      <c r="AR177" s="637"/>
      <c r="AS177" s="637"/>
      <c r="AT177" s="637"/>
      <c r="AU177" s="637"/>
      <c r="AV177" s="637"/>
      <c r="AW177" s="637"/>
      <c r="AX177" s="637"/>
      <c r="AY177" s="637"/>
      <c r="AZ177" s="637"/>
      <c r="BA177" s="637"/>
      <c r="BB177" s="637"/>
      <c r="BC177" s="637"/>
      <c r="BD177" s="637"/>
      <c r="BE177" s="637"/>
      <c r="BF177" s="637"/>
      <c r="BG177" s="637"/>
      <c r="BH177" s="637"/>
      <c r="BI177" s="637"/>
      <c r="BJ177" s="637"/>
      <c r="BK177" s="637"/>
      <c r="BL177" s="637"/>
      <c r="BM177" s="637"/>
      <c r="BN177" s="637"/>
      <c r="BO177" s="637"/>
      <c r="BP177" s="637"/>
      <c r="BQ177" s="637"/>
      <c r="BR177" s="637"/>
      <c r="BS177" s="637"/>
      <c r="BT177" s="637"/>
      <c r="BU177" s="637"/>
      <c r="BV177" s="637"/>
      <c r="BW177" s="637"/>
      <c r="BX177" s="637"/>
      <c r="BY177" s="637"/>
      <c r="BZ177" s="637"/>
      <c r="CA177" s="637"/>
      <c r="CB177" s="637"/>
      <c r="CC177" s="637"/>
      <c r="CD177" s="637"/>
      <c r="CE177" s="637"/>
      <c r="CF177" s="637"/>
      <c r="CG177" s="637"/>
    </row>
    <row r="178" spans="1:85" s="610" customFormat="1" ht="173.4" customHeight="1" thickTop="1" thickBot="1">
      <c r="A178" s="1024">
        <f t="shared" si="89"/>
        <v>164</v>
      </c>
      <c r="B178" s="1053">
        <v>0</v>
      </c>
      <c r="C178" s="1053">
        <v>0</v>
      </c>
      <c r="D178" s="1053">
        <v>0</v>
      </c>
      <c r="E178" s="1053">
        <v>0</v>
      </c>
      <c r="F178" s="1050" t="s">
        <v>3004</v>
      </c>
      <c r="G178" s="1065" t="s">
        <v>182</v>
      </c>
      <c r="H178" s="1066" t="s">
        <v>2973</v>
      </c>
      <c r="I178" s="552">
        <v>0</v>
      </c>
      <c r="J178" s="552">
        <v>0</v>
      </c>
      <c r="K178" s="1071" t="s">
        <v>2991</v>
      </c>
      <c r="L178" s="552">
        <v>0</v>
      </c>
      <c r="M178" s="1034">
        <v>1</v>
      </c>
      <c r="N178" s="1071">
        <v>1</v>
      </c>
      <c r="O178" s="1072">
        <v>1</v>
      </c>
      <c r="P178" s="664"/>
      <c r="Q178" s="1034" t="s">
        <v>2580</v>
      </c>
      <c r="R178" s="1051" t="s">
        <v>2876</v>
      </c>
      <c r="S178" s="553">
        <v>0</v>
      </c>
      <c r="T178" s="551" t="str">
        <f t="shared" si="94"/>
        <v>No hay Programación</v>
      </c>
      <c r="U178" s="764" t="str">
        <f t="shared" si="84"/>
        <v>De acuerdo con lo programado</v>
      </c>
      <c r="V178" s="771"/>
      <c r="W178" s="553">
        <v>0</v>
      </c>
      <c r="X178" s="551" t="str">
        <f t="shared" si="81"/>
        <v>No hay Programación</v>
      </c>
      <c r="Y178" s="764" t="str">
        <f t="shared" si="85"/>
        <v>De acuerdo con lo programado</v>
      </c>
      <c r="Z178" s="764"/>
      <c r="AA178" s="872">
        <v>0</v>
      </c>
      <c r="AB178" s="551" t="str">
        <f t="shared" si="82"/>
        <v>No hay Programación</v>
      </c>
      <c r="AC178" s="764" t="str">
        <f t="shared" si="86"/>
        <v>De acuerdo con lo programado</v>
      </c>
      <c r="AD178" s="771" t="s">
        <v>1927</v>
      </c>
      <c r="AE178" s="1017">
        <v>0</v>
      </c>
      <c r="AF178" s="551">
        <f t="shared" si="83"/>
        <v>0</v>
      </c>
      <c r="AG178" s="764" t="str">
        <f t="shared" si="87"/>
        <v>En riesgo en cumplimiento</v>
      </c>
      <c r="AH178" s="1139" t="s">
        <v>1927</v>
      </c>
      <c r="AI178" s="625">
        <f t="shared" si="90"/>
        <v>0</v>
      </c>
      <c r="AJ178" s="554">
        <f t="shared" si="91"/>
        <v>0</v>
      </c>
      <c r="AK178" s="764" t="str">
        <f t="shared" si="88"/>
        <v>En riesgo en cumplimiento</v>
      </c>
      <c r="AL178" s="1142" t="s">
        <v>2998</v>
      </c>
      <c r="AM178" s="637"/>
      <c r="AN178" s="637"/>
      <c r="AO178" s="637"/>
      <c r="AP178" s="637"/>
      <c r="AQ178" s="637"/>
      <c r="AR178" s="637"/>
      <c r="AS178" s="637"/>
      <c r="AT178" s="637"/>
      <c r="AU178" s="637"/>
      <c r="AV178" s="637"/>
      <c r="AW178" s="637"/>
      <c r="AX178" s="637"/>
      <c r="AY178" s="637"/>
      <c r="AZ178" s="637"/>
      <c r="BA178" s="637"/>
      <c r="BB178" s="637"/>
      <c r="BC178" s="637"/>
      <c r="BD178" s="637"/>
      <c r="BE178" s="637"/>
      <c r="BF178" s="637"/>
      <c r="BG178" s="637"/>
      <c r="BH178" s="637"/>
      <c r="BI178" s="637"/>
      <c r="BJ178" s="637"/>
      <c r="BK178" s="637"/>
      <c r="BL178" s="637"/>
      <c r="BM178" s="637"/>
      <c r="BN178" s="637"/>
      <c r="BO178" s="637"/>
      <c r="BP178" s="637"/>
      <c r="BQ178" s="637"/>
      <c r="BR178" s="637"/>
      <c r="BS178" s="637"/>
      <c r="BT178" s="637"/>
      <c r="BU178" s="637"/>
      <c r="BV178" s="637"/>
      <c r="BW178" s="637"/>
      <c r="BX178" s="637"/>
      <c r="BY178" s="637"/>
      <c r="BZ178" s="637"/>
      <c r="CA178" s="637"/>
      <c r="CB178" s="637"/>
      <c r="CC178" s="637"/>
      <c r="CD178" s="637"/>
      <c r="CE178" s="637"/>
      <c r="CF178" s="637"/>
      <c r="CG178" s="637"/>
    </row>
    <row r="179" spans="1:85" s="610" customFormat="1" ht="67.5" customHeight="1" thickTop="1" thickBot="1">
      <c r="A179" s="1024">
        <f t="shared" si="89"/>
        <v>165</v>
      </c>
      <c r="B179" s="1053"/>
      <c r="C179" s="1053"/>
      <c r="D179" s="1053"/>
      <c r="E179" s="1053"/>
      <c r="F179" s="635"/>
      <c r="G179" s="766"/>
      <c r="H179" s="766"/>
      <c r="I179" s="552">
        <v>0</v>
      </c>
      <c r="J179" s="552">
        <v>0</v>
      </c>
      <c r="K179" s="630">
        <f t="shared" ref="K179:K188" si="95">I179+J179</f>
        <v>0</v>
      </c>
      <c r="L179" s="552">
        <v>0</v>
      </c>
      <c r="M179" s="552">
        <v>0</v>
      </c>
      <c r="N179" s="1030">
        <f t="shared" ref="N179:N188" si="96">SUM(L179:M179)</f>
        <v>0</v>
      </c>
      <c r="O179" s="630">
        <f t="shared" ref="O179:O188" si="97">K179+N179</f>
        <v>0</v>
      </c>
      <c r="P179" s="664"/>
      <c r="Q179" s="765" t="s">
        <v>2873</v>
      </c>
      <c r="R179" s="1073" t="s">
        <v>2946</v>
      </c>
      <c r="S179" s="553">
        <v>0</v>
      </c>
      <c r="T179" s="551" t="str">
        <f t="shared" si="94"/>
        <v>No hay Programación</v>
      </c>
      <c r="U179" s="764" t="str">
        <f t="shared" si="84"/>
        <v>De acuerdo con lo programado</v>
      </c>
      <c r="V179" s="771"/>
      <c r="W179" s="553">
        <v>0</v>
      </c>
      <c r="X179" s="551" t="str">
        <f t="shared" si="81"/>
        <v>No hay Programación</v>
      </c>
      <c r="Y179" s="764" t="str">
        <f t="shared" si="85"/>
        <v>De acuerdo con lo programado</v>
      </c>
      <c r="Z179" s="764"/>
      <c r="AA179" s="872">
        <v>0</v>
      </c>
      <c r="AB179" s="551" t="str">
        <f t="shared" si="82"/>
        <v>No hay Programación</v>
      </c>
      <c r="AC179" s="764" t="str">
        <f t="shared" si="86"/>
        <v>De acuerdo con lo programado</v>
      </c>
      <c r="AD179" s="771" t="s">
        <v>1927</v>
      </c>
      <c r="AE179" s="1017">
        <v>0</v>
      </c>
      <c r="AF179" s="551" t="str">
        <f t="shared" si="83"/>
        <v>No hay Programación</v>
      </c>
      <c r="AG179" s="764" t="str">
        <f t="shared" si="87"/>
        <v>De acuerdo con lo programado</v>
      </c>
      <c r="AH179" s="1139" t="s">
        <v>1927</v>
      </c>
      <c r="AI179" s="625">
        <f t="shared" si="90"/>
        <v>0</v>
      </c>
      <c r="AJ179" s="554" t="str">
        <f t="shared" si="91"/>
        <v>No hay Programación</v>
      </c>
      <c r="AK179" s="764" t="str">
        <f t="shared" si="88"/>
        <v>De acuerdo con lo programado</v>
      </c>
      <c r="AL179" s="1139" t="s">
        <v>1927</v>
      </c>
      <c r="AM179" s="637"/>
      <c r="AN179" s="637"/>
      <c r="AO179" s="637"/>
      <c r="AP179" s="637"/>
      <c r="AQ179" s="637"/>
      <c r="AR179" s="637"/>
      <c r="AS179" s="637"/>
      <c r="AT179" s="637"/>
      <c r="AU179" s="637"/>
      <c r="AV179" s="637"/>
      <c r="AW179" s="637"/>
      <c r="AX179" s="637"/>
      <c r="AY179" s="637"/>
      <c r="AZ179" s="637"/>
      <c r="BA179" s="637"/>
      <c r="BB179" s="637"/>
      <c r="BC179" s="637"/>
      <c r="BD179" s="637"/>
      <c r="BE179" s="637"/>
      <c r="BF179" s="637"/>
      <c r="BG179" s="637"/>
      <c r="BH179" s="637"/>
      <c r="BI179" s="637"/>
      <c r="BJ179" s="637"/>
      <c r="BK179" s="637"/>
      <c r="BL179" s="637"/>
      <c r="BM179" s="637"/>
      <c r="BN179" s="637"/>
      <c r="BO179" s="637"/>
      <c r="BP179" s="637"/>
      <c r="BQ179" s="637"/>
      <c r="BR179" s="637"/>
      <c r="BS179" s="637"/>
      <c r="BT179" s="637"/>
      <c r="BU179" s="637"/>
      <c r="BV179" s="637"/>
      <c r="BW179" s="637"/>
      <c r="BX179" s="637"/>
      <c r="BY179" s="637"/>
      <c r="BZ179" s="637"/>
      <c r="CA179" s="637"/>
      <c r="CB179" s="637"/>
      <c r="CC179" s="637"/>
      <c r="CD179" s="637"/>
      <c r="CE179" s="637"/>
      <c r="CF179" s="637"/>
      <c r="CG179" s="637"/>
    </row>
    <row r="180" spans="1:85" s="610" customFormat="1" ht="67.5" customHeight="1" thickTop="1" thickBot="1">
      <c r="A180" s="1024">
        <f t="shared" si="89"/>
        <v>166</v>
      </c>
      <c r="B180" s="1053"/>
      <c r="C180" s="1053"/>
      <c r="D180" s="1053"/>
      <c r="E180" s="1053"/>
      <c r="F180" s="635"/>
      <c r="G180" s="766"/>
      <c r="H180" s="766"/>
      <c r="I180" s="552">
        <v>0</v>
      </c>
      <c r="J180" s="552">
        <v>0</v>
      </c>
      <c r="K180" s="630">
        <f t="shared" si="95"/>
        <v>0</v>
      </c>
      <c r="L180" s="552">
        <v>0</v>
      </c>
      <c r="M180" s="552">
        <v>0</v>
      </c>
      <c r="N180" s="1030">
        <f t="shared" si="96"/>
        <v>0</v>
      </c>
      <c r="O180" s="630">
        <f t="shared" si="97"/>
        <v>0</v>
      </c>
      <c r="P180" s="664"/>
      <c r="Q180" s="765" t="s">
        <v>2873</v>
      </c>
      <c r="R180" s="1073" t="s">
        <v>2946</v>
      </c>
      <c r="S180" s="553">
        <v>0</v>
      </c>
      <c r="T180" s="551" t="str">
        <f t="shared" si="94"/>
        <v>No hay Programación</v>
      </c>
      <c r="U180" s="764" t="str">
        <f t="shared" si="84"/>
        <v>De acuerdo con lo programado</v>
      </c>
      <c r="V180" s="771"/>
      <c r="W180" s="553">
        <v>0</v>
      </c>
      <c r="X180" s="551" t="str">
        <f t="shared" si="81"/>
        <v>No hay Programación</v>
      </c>
      <c r="Y180" s="764" t="str">
        <f t="shared" si="85"/>
        <v>De acuerdo con lo programado</v>
      </c>
      <c r="Z180" s="764"/>
      <c r="AA180" s="872">
        <v>0</v>
      </c>
      <c r="AB180" s="551" t="str">
        <f t="shared" si="82"/>
        <v>No hay Programación</v>
      </c>
      <c r="AC180" s="764" t="str">
        <f t="shared" si="86"/>
        <v>De acuerdo con lo programado</v>
      </c>
      <c r="AD180" s="771" t="s">
        <v>1927</v>
      </c>
      <c r="AE180" s="1017">
        <v>0</v>
      </c>
      <c r="AF180" s="551" t="str">
        <f t="shared" si="83"/>
        <v>No hay Programación</v>
      </c>
      <c r="AG180" s="764" t="str">
        <f t="shared" si="87"/>
        <v>De acuerdo con lo programado</v>
      </c>
      <c r="AH180" s="1139" t="s">
        <v>1927</v>
      </c>
      <c r="AI180" s="625">
        <f t="shared" si="90"/>
        <v>0</v>
      </c>
      <c r="AJ180" s="554" t="str">
        <f t="shared" si="91"/>
        <v>No hay Programación</v>
      </c>
      <c r="AK180" s="764" t="str">
        <f t="shared" si="88"/>
        <v>De acuerdo con lo programado</v>
      </c>
      <c r="AL180" s="1139" t="s">
        <v>1927</v>
      </c>
      <c r="AM180" s="637"/>
      <c r="AN180" s="637"/>
      <c r="AO180" s="637"/>
      <c r="AP180" s="637"/>
      <c r="AQ180" s="637"/>
      <c r="AR180" s="637"/>
      <c r="AS180" s="637"/>
      <c r="AT180" s="637"/>
      <c r="AU180" s="637"/>
      <c r="AV180" s="637"/>
      <c r="AW180" s="637"/>
      <c r="AX180" s="637"/>
      <c r="AY180" s="637"/>
      <c r="AZ180" s="637"/>
      <c r="BA180" s="637"/>
      <c r="BB180" s="637"/>
      <c r="BC180" s="637"/>
      <c r="BD180" s="637"/>
      <c r="BE180" s="637"/>
      <c r="BF180" s="637"/>
      <c r="BG180" s="637"/>
      <c r="BH180" s="637"/>
      <c r="BI180" s="637"/>
      <c r="BJ180" s="637"/>
      <c r="BK180" s="637"/>
      <c r="BL180" s="637"/>
      <c r="BM180" s="637"/>
      <c r="BN180" s="637"/>
      <c r="BO180" s="637"/>
      <c r="BP180" s="637"/>
      <c r="BQ180" s="637"/>
      <c r="BR180" s="637"/>
      <c r="BS180" s="637"/>
      <c r="BT180" s="637"/>
      <c r="BU180" s="637"/>
      <c r="BV180" s="637"/>
      <c r="BW180" s="637"/>
      <c r="BX180" s="637"/>
      <c r="BY180" s="637"/>
      <c r="BZ180" s="637"/>
      <c r="CA180" s="637"/>
      <c r="CB180" s="637"/>
      <c r="CC180" s="637"/>
      <c r="CD180" s="637"/>
      <c r="CE180" s="637"/>
      <c r="CF180" s="637"/>
      <c r="CG180" s="637"/>
    </row>
    <row r="181" spans="1:85" s="610" customFormat="1" ht="67.5" customHeight="1" thickTop="1" thickBot="1">
      <c r="A181" s="1024">
        <f t="shared" si="89"/>
        <v>167</v>
      </c>
      <c r="B181" s="1053"/>
      <c r="C181" s="1053"/>
      <c r="D181" s="1053"/>
      <c r="E181" s="1053"/>
      <c r="F181" s="635"/>
      <c r="G181" s="766"/>
      <c r="H181" s="766"/>
      <c r="I181" s="552">
        <v>0</v>
      </c>
      <c r="J181" s="552">
        <v>0</v>
      </c>
      <c r="K181" s="630">
        <f t="shared" si="95"/>
        <v>0</v>
      </c>
      <c r="L181" s="552">
        <v>0</v>
      </c>
      <c r="M181" s="552">
        <v>0</v>
      </c>
      <c r="N181" s="1030">
        <f t="shared" si="96"/>
        <v>0</v>
      </c>
      <c r="O181" s="630">
        <f t="shared" si="97"/>
        <v>0</v>
      </c>
      <c r="P181" s="664"/>
      <c r="Q181" s="765" t="s">
        <v>2873</v>
      </c>
      <c r="R181" s="1073" t="s">
        <v>2946</v>
      </c>
      <c r="S181" s="553">
        <v>0</v>
      </c>
      <c r="T181" s="551" t="str">
        <f t="shared" si="94"/>
        <v>No hay Programación</v>
      </c>
      <c r="U181" s="764" t="str">
        <f t="shared" si="84"/>
        <v>De acuerdo con lo programado</v>
      </c>
      <c r="V181" s="771"/>
      <c r="W181" s="553">
        <v>0</v>
      </c>
      <c r="X181" s="551" t="str">
        <f t="shared" si="81"/>
        <v>No hay Programación</v>
      </c>
      <c r="Y181" s="764" t="str">
        <f t="shared" si="85"/>
        <v>De acuerdo con lo programado</v>
      </c>
      <c r="Z181" s="764"/>
      <c r="AA181" s="872">
        <v>0</v>
      </c>
      <c r="AB181" s="551" t="str">
        <f t="shared" si="82"/>
        <v>No hay Programación</v>
      </c>
      <c r="AC181" s="764" t="str">
        <f t="shared" si="86"/>
        <v>De acuerdo con lo programado</v>
      </c>
      <c r="AD181" s="771" t="s">
        <v>1927</v>
      </c>
      <c r="AE181" s="1017">
        <v>0</v>
      </c>
      <c r="AF181" s="551" t="str">
        <f t="shared" si="83"/>
        <v>No hay Programación</v>
      </c>
      <c r="AG181" s="764" t="str">
        <f t="shared" si="87"/>
        <v>De acuerdo con lo programado</v>
      </c>
      <c r="AH181" s="1139" t="s">
        <v>1927</v>
      </c>
      <c r="AI181" s="625">
        <f t="shared" si="90"/>
        <v>0</v>
      </c>
      <c r="AJ181" s="554" t="str">
        <f t="shared" si="91"/>
        <v>No hay Programación</v>
      </c>
      <c r="AK181" s="764" t="str">
        <f t="shared" si="88"/>
        <v>De acuerdo con lo programado</v>
      </c>
      <c r="AL181" s="1139" t="s">
        <v>1927</v>
      </c>
      <c r="AM181" s="637"/>
      <c r="AN181" s="637"/>
      <c r="AO181" s="637"/>
      <c r="AP181" s="637"/>
      <c r="AQ181" s="637"/>
      <c r="AR181" s="637"/>
      <c r="AS181" s="637"/>
      <c r="AT181" s="637"/>
      <c r="AU181" s="637"/>
      <c r="AV181" s="637"/>
      <c r="AW181" s="637"/>
      <c r="AX181" s="637"/>
      <c r="AY181" s="637"/>
      <c r="AZ181" s="637"/>
      <c r="BA181" s="637"/>
      <c r="BB181" s="637"/>
      <c r="BC181" s="637"/>
      <c r="BD181" s="637"/>
      <c r="BE181" s="637"/>
      <c r="BF181" s="637"/>
      <c r="BG181" s="637"/>
      <c r="BH181" s="637"/>
      <c r="BI181" s="637"/>
      <c r="BJ181" s="637"/>
      <c r="BK181" s="637"/>
      <c r="BL181" s="637"/>
      <c r="BM181" s="637"/>
      <c r="BN181" s="637"/>
      <c r="BO181" s="637"/>
      <c r="BP181" s="637"/>
      <c r="BQ181" s="637"/>
      <c r="BR181" s="637"/>
      <c r="BS181" s="637"/>
      <c r="BT181" s="637"/>
      <c r="BU181" s="637"/>
      <c r="BV181" s="637"/>
      <c r="BW181" s="637"/>
      <c r="BX181" s="637"/>
      <c r="BY181" s="637"/>
      <c r="BZ181" s="637"/>
      <c r="CA181" s="637"/>
      <c r="CB181" s="637"/>
      <c r="CC181" s="637"/>
      <c r="CD181" s="637"/>
      <c r="CE181" s="637"/>
      <c r="CF181" s="637"/>
      <c r="CG181" s="637"/>
    </row>
    <row r="182" spans="1:85" s="610" customFormat="1" ht="67.5" customHeight="1" thickTop="1" thickBot="1">
      <c r="A182" s="1024">
        <f t="shared" si="89"/>
        <v>168</v>
      </c>
      <c r="B182" s="1053"/>
      <c r="C182" s="1053"/>
      <c r="D182" s="1053"/>
      <c r="E182" s="1053"/>
      <c r="F182" s="635"/>
      <c r="G182" s="766"/>
      <c r="H182" s="766"/>
      <c r="I182" s="552">
        <v>0</v>
      </c>
      <c r="J182" s="552">
        <v>0</v>
      </c>
      <c r="K182" s="630">
        <f t="shared" si="95"/>
        <v>0</v>
      </c>
      <c r="L182" s="552">
        <v>0</v>
      </c>
      <c r="M182" s="552">
        <v>0</v>
      </c>
      <c r="N182" s="1030">
        <f t="shared" si="96"/>
        <v>0</v>
      </c>
      <c r="O182" s="630">
        <f t="shared" si="97"/>
        <v>0</v>
      </c>
      <c r="P182" s="664"/>
      <c r="Q182" s="765" t="s">
        <v>2873</v>
      </c>
      <c r="R182" s="1073" t="s">
        <v>2946</v>
      </c>
      <c r="S182" s="553">
        <v>0</v>
      </c>
      <c r="T182" s="551" t="str">
        <f t="shared" si="94"/>
        <v>No hay Programación</v>
      </c>
      <c r="U182" s="764" t="str">
        <f t="shared" si="84"/>
        <v>De acuerdo con lo programado</v>
      </c>
      <c r="V182" s="771"/>
      <c r="W182" s="553">
        <v>0</v>
      </c>
      <c r="X182" s="551" t="str">
        <f t="shared" si="81"/>
        <v>No hay Programación</v>
      </c>
      <c r="Y182" s="764" t="str">
        <f t="shared" si="85"/>
        <v>De acuerdo con lo programado</v>
      </c>
      <c r="Z182" s="764"/>
      <c r="AA182" s="872">
        <v>0</v>
      </c>
      <c r="AB182" s="551" t="str">
        <f t="shared" si="82"/>
        <v>No hay Programación</v>
      </c>
      <c r="AC182" s="764" t="str">
        <f t="shared" si="86"/>
        <v>De acuerdo con lo programado</v>
      </c>
      <c r="AD182" s="771" t="s">
        <v>1927</v>
      </c>
      <c r="AE182" s="1017">
        <v>0</v>
      </c>
      <c r="AF182" s="551" t="str">
        <f t="shared" si="83"/>
        <v>No hay Programación</v>
      </c>
      <c r="AG182" s="764" t="str">
        <f t="shared" si="87"/>
        <v>De acuerdo con lo programado</v>
      </c>
      <c r="AH182" s="1139" t="s">
        <v>1927</v>
      </c>
      <c r="AI182" s="625">
        <f t="shared" si="90"/>
        <v>0</v>
      </c>
      <c r="AJ182" s="554" t="str">
        <f t="shared" si="91"/>
        <v>No hay Programación</v>
      </c>
      <c r="AK182" s="764" t="str">
        <f t="shared" si="88"/>
        <v>De acuerdo con lo programado</v>
      </c>
      <c r="AL182" s="1139" t="s">
        <v>1927</v>
      </c>
      <c r="AM182" s="637"/>
      <c r="AN182" s="637"/>
      <c r="AO182" s="637"/>
      <c r="AP182" s="637"/>
      <c r="AQ182" s="637"/>
      <c r="AR182" s="637"/>
      <c r="AS182" s="637"/>
      <c r="AT182" s="637"/>
      <c r="AU182" s="637"/>
      <c r="AV182" s="637"/>
      <c r="AW182" s="637"/>
      <c r="AX182" s="637"/>
      <c r="AY182" s="637"/>
      <c r="AZ182" s="637"/>
      <c r="BA182" s="637"/>
      <c r="BB182" s="637"/>
      <c r="BC182" s="637"/>
      <c r="BD182" s="637"/>
      <c r="BE182" s="637"/>
      <c r="BF182" s="637"/>
      <c r="BG182" s="637"/>
      <c r="BH182" s="637"/>
      <c r="BI182" s="637"/>
      <c r="BJ182" s="637"/>
      <c r="BK182" s="637"/>
      <c r="BL182" s="637"/>
      <c r="BM182" s="637"/>
      <c r="BN182" s="637"/>
      <c r="BO182" s="637"/>
      <c r="BP182" s="637"/>
      <c r="BQ182" s="637"/>
      <c r="BR182" s="637"/>
      <c r="BS182" s="637"/>
      <c r="BT182" s="637"/>
      <c r="BU182" s="637"/>
      <c r="BV182" s="637"/>
      <c r="BW182" s="637"/>
      <c r="BX182" s="637"/>
      <c r="BY182" s="637"/>
      <c r="BZ182" s="637"/>
      <c r="CA182" s="637"/>
      <c r="CB182" s="637"/>
      <c r="CC182" s="637"/>
      <c r="CD182" s="637"/>
      <c r="CE182" s="637"/>
      <c r="CF182" s="637"/>
      <c r="CG182" s="637"/>
    </row>
    <row r="183" spans="1:85" s="610" customFormat="1" ht="67.5" customHeight="1" thickTop="1" thickBot="1">
      <c r="A183" s="1024">
        <f t="shared" si="89"/>
        <v>169</v>
      </c>
      <c r="B183" s="1053"/>
      <c r="C183" s="1053"/>
      <c r="D183" s="1053"/>
      <c r="E183" s="1053"/>
      <c r="F183" s="635"/>
      <c r="G183" s="766"/>
      <c r="H183" s="766"/>
      <c r="I183" s="552">
        <v>0</v>
      </c>
      <c r="J183" s="552">
        <v>0</v>
      </c>
      <c r="K183" s="630">
        <f t="shared" si="95"/>
        <v>0</v>
      </c>
      <c r="L183" s="552">
        <v>0</v>
      </c>
      <c r="M183" s="552">
        <v>0</v>
      </c>
      <c r="N183" s="1030">
        <f t="shared" si="96"/>
        <v>0</v>
      </c>
      <c r="O183" s="630">
        <f t="shared" si="97"/>
        <v>0</v>
      </c>
      <c r="P183" s="664"/>
      <c r="Q183" s="765" t="s">
        <v>2873</v>
      </c>
      <c r="R183" s="1073" t="s">
        <v>2946</v>
      </c>
      <c r="S183" s="553">
        <v>0</v>
      </c>
      <c r="T183" s="551" t="str">
        <f t="shared" si="94"/>
        <v>No hay Programación</v>
      </c>
      <c r="U183" s="764" t="str">
        <f t="shared" si="84"/>
        <v>De acuerdo con lo programado</v>
      </c>
      <c r="V183" s="771"/>
      <c r="W183" s="553">
        <v>0</v>
      </c>
      <c r="X183" s="551" t="str">
        <f t="shared" si="81"/>
        <v>No hay Programación</v>
      </c>
      <c r="Y183" s="764" t="str">
        <f t="shared" si="85"/>
        <v>De acuerdo con lo programado</v>
      </c>
      <c r="Z183" s="764"/>
      <c r="AA183" s="872">
        <v>0</v>
      </c>
      <c r="AB183" s="551" t="str">
        <f t="shared" si="82"/>
        <v>No hay Programación</v>
      </c>
      <c r="AC183" s="764" t="str">
        <f t="shared" si="86"/>
        <v>De acuerdo con lo programado</v>
      </c>
      <c r="AD183" s="771" t="s">
        <v>1927</v>
      </c>
      <c r="AE183" s="1017">
        <v>0</v>
      </c>
      <c r="AF183" s="551" t="str">
        <f t="shared" si="83"/>
        <v>No hay Programación</v>
      </c>
      <c r="AG183" s="764" t="str">
        <f t="shared" si="87"/>
        <v>De acuerdo con lo programado</v>
      </c>
      <c r="AH183" s="1139" t="s">
        <v>1927</v>
      </c>
      <c r="AI183" s="625">
        <f t="shared" si="90"/>
        <v>0</v>
      </c>
      <c r="AJ183" s="554" t="str">
        <f t="shared" si="91"/>
        <v>No hay Programación</v>
      </c>
      <c r="AK183" s="764" t="str">
        <f t="shared" si="88"/>
        <v>De acuerdo con lo programado</v>
      </c>
      <c r="AL183" s="1139" t="s">
        <v>1927</v>
      </c>
      <c r="AM183" s="637"/>
      <c r="AN183" s="637"/>
      <c r="AO183" s="637"/>
      <c r="AP183" s="637"/>
      <c r="AQ183" s="637"/>
      <c r="AR183" s="637"/>
      <c r="AS183" s="637"/>
      <c r="AT183" s="637"/>
      <c r="AU183" s="637"/>
      <c r="AV183" s="637"/>
      <c r="AW183" s="637"/>
      <c r="AX183" s="637"/>
      <c r="AY183" s="637"/>
      <c r="AZ183" s="637"/>
      <c r="BA183" s="637"/>
      <c r="BB183" s="637"/>
      <c r="BC183" s="637"/>
      <c r="BD183" s="637"/>
      <c r="BE183" s="637"/>
      <c r="BF183" s="637"/>
      <c r="BG183" s="637"/>
      <c r="BH183" s="637"/>
      <c r="BI183" s="637"/>
      <c r="BJ183" s="637"/>
      <c r="BK183" s="637"/>
      <c r="BL183" s="637"/>
      <c r="BM183" s="637"/>
      <c r="BN183" s="637"/>
      <c r="BO183" s="637"/>
      <c r="BP183" s="637"/>
      <c r="BQ183" s="637"/>
      <c r="BR183" s="637"/>
      <c r="BS183" s="637"/>
      <c r="BT183" s="637"/>
      <c r="BU183" s="637"/>
      <c r="BV183" s="637"/>
      <c r="BW183" s="637"/>
      <c r="BX183" s="637"/>
      <c r="BY183" s="637"/>
      <c r="BZ183" s="637"/>
      <c r="CA183" s="637"/>
      <c r="CB183" s="637"/>
      <c r="CC183" s="637"/>
      <c r="CD183" s="637"/>
      <c r="CE183" s="637"/>
      <c r="CF183" s="637"/>
      <c r="CG183" s="637"/>
    </row>
    <row r="184" spans="1:85" s="610" customFormat="1" ht="67.5" customHeight="1" thickTop="1" thickBot="1">
      <c r="A184" s="1024">
        <f t="shared" si="89"/>
        <v>170</v>
      </c>
      <c r="B184" s="1053"/>
      <c r="C184" s="1053"/>
      <c r="D184" s="1053"/>
      <c r="E184" s="1053"/>
      <c r="F184" s="635"/>
      <c r="G184" s="766"/>
      <c r="H184" s="766"/>
      <c r="I184" s="552">
        <v>0</v>
      </c>
      <c r="J184" s="552">
        <v>0</v>
      </c>
      <c r="K184" s="630">
        <f t="shared" si="95"/>
        <v>0</v>
      </c>
      <c r="L184" s="552">
        <v>0</v>
      </c>
      <c r="M184" s="552">
        <v>0</v>
      </c>
      <c r="N184" s="1030">
        <f t="shared" si="96"/>
        <v>0</v>
      </c>
      <c r="O184" s="630">
        <f t="shared" si="97"/>
        <v>0</v>
      </c>
      <c r="P184" s="664"/>
      <c r="Q184" s="765" t="s">
        <v>2873</v>
      </c>
      <c r="R184" s="1073" t="s">
        <v>2946</v>
      </c>
      <c r="S184" s="553">
        <v>0</v>
      </c>
      <c r="T184" s="551" t="str">
        <f t="shared" si="94"/>
        <v>No hay Programación</v>
      </c>
      <c r="U184" s="764" t="str">
        <f t="shared" si="84"/>
        <v>De acuerdo con lo programado</v>
      </c>
      <c r="V184" s="771"/>
      <c r="W184" s="553">
        <v>0</v>
      </c>
      <c r="X184" s="551" t="str">
        <f t="shared" si="81"/>
        <v>No hay Programación</v>
      </c>
      <c r="Y184" s="764" t="str">
        <f t="shared" si="85"/>
        <v>De acuerdo con lo programado</v>
      </c>
      <c r="Z184" s="764"/>
      <c r="AA184" s="872">
        <v>0</v>
      </c>
      <c r="AB184" s="551" t="str">
        <f t="shared" si="82"/>
        <v>No hay Programación</v>
      </c>
      <c r="AC184" s="764" t="str">
        <f t="shared" si="86"/>
        <v>De acuerdo con lo programado</v>
      </c>
      <c r="AD184" s="771" t="s">
        <v>1927</v>
      </c>
      <c r="AE184" s="1017">
        <v>0</v>
      </c>
      <c r="AF184" s="551" t="str">
        <f t="shared" si="83"/>
        <v>No hay Programación</v>
      </c>
      <c r="AG184" s="764" t="str">
        <f t="shared" si="87"/>
        <v>De acuerdo con lo programado</v>
      </c>
      <c r="AH184" s="1139" t="s">
        <v>1927</v>
      </c>
      <c r="AI184" s="625">
        <f t="shared" si="90"/>
        <v>0</v>
      </c>
      <c r="AJ184" s="554" t="str">
        <f t="shared" si="91"/>
        <v>No hay Programación</v>
      </c>
      <c r="AK184" s="764" t="str">
        <f t="shared" si="88"/>
        <v>De acuerdo con lo programado</v>
      </c>
      <c r="AL184" s="1139" t="s">
        <v>1927</v>
      </c>
      <c r="AM184" s="637"/>
      <c r="AN184" s="637"/>
      <c r="AO184" s="637"/>
      <c r="AP184" s="637"/>
      <c r="AQ184" s="637"/>
      <c r="AR184" s="637"/>
      <c r="AS184" s="637"/>
      <c r="AT184" s="637"/>
      <c r="AU184" s="637"/>
      <c r="AV184" s="637"/>
      <c r="AW184" s="637"/>
      <c r="AX184" s="637"/>
      <c r="AY184" s="637"/>
      <c r="AZ184" s="637"/>
      <c r="BA184" s="637"/>
      <c r="BB184" s="637"/>
      <c r="BC184" s="637"/>
      <c r="BD184" s="637"/>
      <c r="BE184" s="637"/>
      <c r="BF184" s="637"/>
      <c r="BG184" s="637"/>
      <c r="BH184" s="637"/>
      <c r="BI184" s="637"/>
      <c r="BJ184" s="637"/>
      <c r="BK184" s="637"/>
      <c r="BL184" s="637"/>
      <c r="BM184" s="637"/>
      <c r="BN184" s="637"/>
      <c r="BO184" s="637"/>
      <c r="BP184" s="637"/>
      <c r="BQ184" s="637"/>
      <c r="BR184" s="637"/>
      <c r="BS184" s="637"/>
      <c r="BT184" s="637"/>
      <c r="BU184" s="637"/>
      <c r="BV184" s="637"/>
      <c r="BW184" s="637"/>
      <c r="BX184" s="637"/>
      <c r="BY184" s="637"/>
      <c r="BZ184" s="637"/>
      <c r="CA184" s="637"/>
      <c r="CB184" s="637"/>
      <c r="CC184" s="637"/>
      <c r="CD184" s="637"/>
      <c r="CE184" s="637"/>
      <c r="CF184" s="637"/>
      <c r="CG184" s="637"/>
    </row>
    <row r="185" spans="1:85" s="610" customFormat="1" ht="67.5" customHeight="1" thickTop="1" thickBot="1">
      <c r="A185" s="1024">
        <f t="shared" si="89"/>
        <v>171</v>
      </c>
      <c r="B185" s="1053"/>
      <c r="C185" s="1053"/>
      <c r="D185" s="1053"/>
      <c r="E185" s="1053"/>
      <c r="F185" s="635"/>
      <c r="G185" s="766"/>
      <c r="H185" s="766"/>
      <c r="I185" s="552">
        <v>0</v>
      </c>
      <c r="J185" s="552">
        <v>0</v>
      </c>
      <c r="K185" s="630">
        <f t="shared" si="95"/>
        <v>0</v>
      </c>
      <c r="L185" s="552">
        <v>0</v>
      </c>
      <c r="M185" s="552">
        <v>0</v>
      </c>
      <c r="N185" s="1030">
        <f t="shared" si="96"/>
        <v>0</v>
      </c>
      <c r="O185" s="630">
        <f t="shared" si="97"/>
        <v>0</v>
      </c>
      <c r="P185" s="664"/>
      <c r="Q185" s="765" t="s">
        <v>2873</v>
      </c>
      <c r="R185" s="1073" t="s">
        <v>2946</v>
      </c>
      <c r="S185" s="553">
        <v>0</v>
      </c>
      <c r="T185" s="551" t="str">
        <f t="shared" si="94"/>
        <v>No hay Programación</v>
      </c>
      <c r="U185" s="764" t="str">
        <f t="shared" si="84"/>
        <v>De acuerdo con lo programado</v>
      </c>
      <c r="V185" s="771"/>
      <c r="W185" s="553">
        <v>0</v>
      </c>
      <c r="X185" s="551" t="str">
        <f t="shared" si="81"/>
        <v>No hay Programación</v>
      </c>
      <c r="Y185" s="764" t="str">
        <f t="shared" si="85"/>
        <v>De acuerdo con lo programado</v>
      </c>
      <c r="Z185" s="764"/>
      <c r="AA185" s="872">
        <v>0</v>
      </c>
      <c r="AB185" s="551" t="str">
        <f t="shared" si="82"/>
        <v>No hay Programación</v>
      </c>
      <c r="AC185" s="764" t="str">
        <f t="shared" si="86"/>
        <v>De acuerdo con lo programado</v>
      </c>
      <c r="AD185" s="771" t="s">
        <v>1927</v>
      </c>
      <c r="AE185" s="1017">
        <v>0</v>
      </c>
      <c r="AF185" s="551" t="str">
        <f t="shared" si="83"/>
        <v>No hay Programación</v>
      </c>
      <c r="AG185" s="764" t="str">
        <f t="shared" si="87"/>
        <v>De acuerdo con lo programado</v>
      </c>
      <c r="AH185" s="1139" t="s">
        <v>1927</v>
      </c>
      <c r="AI185" s="625">
        <f t="shared" si="90"/>
        <v>0</v>
      </c>
      <c r="AJ185" s="554" t="str">
        <f t="shared" si="91"/>
        <v>No hay Programación</v>
      </c>
      <c r="AK185" s="764" t="str">
        <f t="shared" si="88"/>
        <v>De acuerdo con lo programado</v>
      </c>
      <c r="AL185" s="1139" t="s">
        <v>1927</v>
      </c>
      <c r="AM185" s="637"/>
      <c r="AN185" s="637"/>
      <c r="AO185" s="637"/>
      <c r="AP185" s="637"/>
      <c r="AQ185" s="637"/>
      <c r="AR185" s="637"/>
      <c r="AS185" s="637"/>
      <c r="AT185" s="637"/>
      <c r="AU185" s="637"/>
      <c r="AV185" s="637"/>
      <c r="AW185" s="637"/>
      <c r="AX185" s="637"/>
      <c r="AY185" s="637"/>
      <c r="AZ185" s="637"/>
      <c r="BA185" s="637"/>
      <c r="BB185" s="637"/>
      <c r="BC185" s="637"/>
      <c r="BD185" s="637"/>
      <c r="BE185" s="637"/>
      <c r="BF185" s="637"/>
      <c r="BG185" s="637"/>
      <c r="BH185" s="637"/>
      <c r="BI185" s="637"/>
      <c r="BJ185" s="637"/>
      <c r="BK185" s="637"/>
      <c r="BL185" s="637"/>
      <c r="BM185" s="637"/>
      <c r="BN185" s="637"/>
      <c r="BO185" s="637"/>
      <c r="BP185" s="637"/>
      <c r="BQ185" s="637"/>
      <c r="BR185" s="637"/>
      <c r="BS185" s="637"/>
      <c r="BT185" s="637"/>
      <c r="BU185" s="637"/>
      <c r="BV185" s="637"/>
      <c r="BW185" s="637"/>
      <c r="BX185" s="637"/>
      <c r="BY185" s="637"/>
      <c r="BZ185" s="637"/>
      <c r="CA185" s="637"/>
      <c r="CB185" s="637"/>
      <c r="CC185" s="637"/>
      <c r="CD185" s="637"/>
      <c r="CE185" s="637"/>
      <c r="CF185" s="637"/>
      <c r="CG185" s="637"/>
    </row>
    <row r="186" spans="1:85" s="610" customFormat="1" ht="67.5" customHeight="1" thickTop="1" thickBot="1">
      <c r="A186" s="1024">
        <f t="shared" si="89"/>
        <v>172</v>
      </c>
      <c r="B186" s="1053"/>
      <c r="C186" s="1053"/>
      <c r="D186" s="1053"/>
      <c r="E186" s="1053"/>
      <c r="F186" s="635"/>
      <c r="G186" s="766"/>
      <c r="H186" s="766"/>
      <c r="I186" s="552">
        <v>0</v>
      </c>
      <c r="J186" s="552">
        <v>0</v>
      </c>
      <c r="K186" s="630">
        <f t="shared" si="95"/>
        <v>0</v>
      </c>
      <c r="L186" s="552">
        <v>0</v>
      </c>
      <c r="M186" s="552">
        <v>0</v>
      </c>
      <c r="N186" s="1030">
        <f t="shared" si="96"/>
        <v>0</v>
      </c>
      <c r="O186" s="630">
        <f t="shared" si="97"/>
        <v>0</v>
      </c>
      <c r="P186" s="664"/>
      <c r="Q186" s="765" t="s">
        <v>2873</v>
      </c>
      <c r="R186" s="1073" t="s">
        <v>2946</v>
      </c>
      <c r="S186" s="553">
        <v>0</v>
      </c>
      <c r="T186" s="551" t="str">
        <f t="shared" si="94"/>
        <v>No hay Programación</v>
      </c>
      <c r="U186" s="764" t="str">
        <f t="shared" si="84"/>
        <v>De acuerdo con lo programado</v>
      </c>
      <c r="V186" s="771"/>
      <c r="W186" s="553">
        <v>0</v>
      </c>
      <c r="X186" s="551" t="str">
        <f t="shared" si="81"/>
        <v>No hay Programación</v>
      </c>
      <c r="Y186" s="764" t="str">
        <f t="shared" si="85"/>
        <v>De acuerdo con lo programado</v>
      </c>
      <c r="Z186" s="764"/>
      <c r="AA186" s="872">
        <v>0</v>
      </c>
      <c r="AB186" s="551" t="str">
        <f t="shared" si="82"/>
        <v>No hay Programación</v>
      </c>
      <c r="AC186" s="764" t="str">
        <f t="shared" si="86"/>
        <v>De acuerdo con lo programado</v>
      </c>
      <c r="AD186" s="771" t="s">
        <v>1927</v>
      </c>
      <c r="AE186" s="1017">
        <v>0</v>
      </c>
      <c r="AF186" s="551" t="str">
        <f t="shared" si="83"/>
        <v>No hay Programación</v>
      </c>
      <c r="AG186" s="764" t="str">
        <f t="shared" si="87"/>
        <v>De acuerdo con lo programado</v>
      </c>
      <c r="AH186" s="1139" t="s">
        <v>1927</v>
      </c>
      <c r="AI186" s="625">
        <f t="shared" si="90"/>
        <v>0</v>
      </c>
      <c r="AJ186" s="554" t="str">
        <f t="shared" si="91"/>
        <v>No hay Programación</v>
      </c>
      <c r="AK186" s="764" t="str">
        <f t="shared" si="88"/>
        <v>De acuerdo con lo programado</v>
      </c>
      <c r="AL186" s="1139" t="s">
        <v>1927</v>
      </c>
      <c r="AM186" s="637"/>
      <c r="AN186" s="637"/>
      <c r="AO186" s="637"/>
      <c r="AP186" s="637"/>
      <c r="AQ186" s="637"/>
      <c r="AR186" s="637"/>
      <c r="AS186" s="637"/>
      <c r="AT186" s="637"/>
      <c r="AU186" s="637"/>
      <c r="AV186" s="637"/>
      <c r="AW186" s="637"/>
      <c r="AX186" s="637"/>
      <c r="AY186" s="637"/>
      <c r="AZ186" s="637"/>
      <c r="BA186" s="637"/>
      <c r="BB186" s="637"/>
      <c r="BC186" s="637"/>
      <c r="BD186" s="637"/>
      <c r="BE186" s="637"/>
      <c r="BF186" s="637"/>
      <c r="BG186" s="637"/>
      <c r="BH186" s="637"/>
      <c r="BI186" s="637"/>
      <c r="BJ186" s="637"/>
      <c r="BK186" s="637"/>
      <c r="BL186" s="637"/>
      <c r="BM186" s="637"/>
      <c r="BN186" s="637"/>
      <c r="BO186" s="637"/>
      <c r="BP186" s="637"/>
      <c r="BQ186" s="637"/>
      <c r="BR186" s="637"/>
      <c r="BS186" s="637"/>
      <c r="BT186" s="637"/>
      <c r="BU186" s="637"/>
      <c r="BV186" s="637"/>
      <c r="BW186" s="637"/>
      <c r="BX186" s="637"/>
      <c r="BY186" s="637"/>
      <c r="BZ186" s="637"/>
      <c r="CA186" s="637"/>
      <c r="CB186" s="637"/>
      <c r="CC186" s="637"/>
      <c r="CD186" s="637"/>
      <c r="CE186" s="637"/>
      <c r="CF186" s="637"/>
      <c r="CG186" s="637"/>
    </row>
    <row r="187" spans="1:85" s="610" customFormat="1" ht="67.5" customHeight="1" thickTop="1" thickBot="1">
      <c r="A187" s="1024">
        <f t="shared" si="89"/>
        <v>173</v>
      </c>
      <c r="B187" s="1053"/>
      <c r="C187" s="1053"/>
      <c r="D187" s="1053"/>
      <c r="E187" s="1053"/>
      <c r="F187" s="635"/>
      <c r="G187" s="766"/>
      <c r="H187" s="766"/>
      <c r="I187" s="552">
        <v>0</v>
      </c>
      <c r="J187" s="552">
        <v>0</v>
      </c>
      <c r="K187" s="630">
        <f t="shared" si="95"/>
        <v>0</v>
      </c>
      <c r="L187" s="552">
        <v>0</v>
      </c>
      <c r="M187" s="552">
        <v>0</v>
      </c>
      <c r="N187" s="1030">
        <f t="shared" si="96"/>
        <v>0</v>
      </c>
      <c r="O187" s="630">
        <f t="shared" si="97"/>
        <v>0</v>
      </c>
      <c r="P187" s="664"/>
      <c r="Q187" s="765" t="s">
        <v>2873</v>
      </c>
      <c r="R187" s="1073" t="s">
        <v>2946</v>
      </c>
      <c r="S187" s="553">
        <v>0</v>
      </c>
      <c r="T187" s="551" t="str">
        <f t="shared" si="94"/>
        <v>No hay Programación</v>
      </c>
      <c r="U187" s="764" t="str">
        <f t="shared" si="84"/>
        <v>De acuerdo con lo programado</v>
      </c>
      <c r="V187" s="771"/>
      <c r="W187" s="553">
        <v>0</v>
      </c>
      <c r="X187" s="551" t="str">
        <f t="shared" si="81"/>
        <v>No hay Programación</v>
      </c>
      <c r="Y187" s="764" t="str">
        <f t="shared" si="85"/>
        <v>De acuerdo con lo programado</v>
      </c>
      <c r="Z187" s="764"/>
      <c r="AA187" s="872">
        <v>0</v>
      </c>
      <c r="AB187" s="551" t="str">
        <f t="shared" si="82"/>
        <v>No hay Programación</v>
      </c>
      <c r="AC187" s="764" t="str">
        <f t="shared" si="86"/>
        <v>De acuerdo con lo programado</v>
      </c>
      <c r="AD187" s="771" t="s">
        <v>1927</v>
      </c>
      <c r="AE187" s="1017">
        <v>0</v>
      </c>
      <c r="AF187" s="551" t="str">
        <f t="shared" si="83"/>
        <v>No hay Programación</v>
      </c>
      <c r="AG187" s="764" t="str">
        <f t="shared" si="87"/>
        <v>De acuerdo con lo programado</v>
      </c>
      <c r="AH187" s="1139" t="s">
        <v>1927</v>
      </c>
      <c r="AI187" s="625">
        <f t="shared" si="90"/>
        <v>0</v>
      </c>
      <c r="AJ187" s="554" t="str">
        <f t="shared" si="91"/>
        <v>No hay Programación</v>
      </c>
      <c r="AK187" s="764" t="str">
        <f t="shared" si="88"/>
        <v>De acuerdo con lo programado</v>
      </c>
      <c r="AL187" s="1139" t="s">
        <v>1927</v>
      </c>
      <c r="AM187" s="637"/>
      <c r="AN187" s="637"/>
      <c r="AO187" s="637"/>
      <c r="AP187" s="637"/>
      <c r="AQ187" s="637"/>
      <c r="AR187" s="637"/>
      <c r="AS187" s="637"/>
      <c r="AT187" s="637"/>
      <c r="AU187" s="637"/>
      <c r="AV187" s="637"/>
      <c r="AW187" s="637"/>
      <c r="AX187" s="637"/>
      <c r="AY187" s="637"/>
      <c r="AZ187" s="637"/>
      <c r="BA187" s="637"/>
      <c r="BB187" s="637"/>
      <c r="BC187" s="637"/>
      <c r="BD187" s="637"/>
      <c r="BE187" s="637"/>
      <c r="BF187" s="637"/>
      <c r="BG187" s="637"/>
      <c r="BH187" s="637"/>
      <c r="BI187" s="637"/>
      <c r="BJ187" s="637"/>
      <c r="BK187" s="637"/>
      <c r="BL187" s="637"/>
      <c r="BM187" s="637"/>
      <c r="BN187" s="637"/>
      <c r="BO187" s="637"/>
      <c r="BP187" s="637"/>
      <c r="BQ187" s="637"/>
      <c r="BR187" s="637"/>
      <c r="BS187" s="637"/>
      <c r="BT187" s="637"/>
      <c r="BU187" s="637"/>
      <c r="BV187" s="637"/>
      <c r="BW187" s="637"/>
      <c r="BX187" s="637"/>
      <c r="BY187" s="637"/>
      <c r="BZ187" s="637"/>
      <c r="CA187" s="637"/>
      <c r="CB187" s="637"/>
      <c r="CC187" s="637"/>
      <c r="CD187" s="637"/>
      <c r="CE187" s="637"/>
      <c r="CF187" s="637"/>
      <c r="CG187" s="637"/>
    </row>
    <row r="188" spans="1:85" s="610" customFormat="1" ht="67.5" customHeight="1" thickTop="1" thickBot="1">
      <c r="A188" s="1024">
        <f t="shared" si="89"/>
        <v>174</v>
      </c>
      <c r="B188" s="1053"/>
      <c r="C188" s="1053"/>
      <c r="D188" s="1053"/>
      <c r="E188" s="1053"/>
      <c r="F188" s="635"/>
      <c r="G188" s="766"/>
      <c r="H188" s="766"/>
      <c r="I188" s="552">
        <v>0</v>
      </c>
      <c r="J188" s="552">
        <v>0</v>
      </c>
      <c r="K188" s="630">
        <f t="shared" si="95"/>
        <v>0</v>
      </c>
      <c r="L188" s="552">
        <v>0</v>
      </c>
      <c r="M188" s="552">
        <v>0</v>
      </c>
      <c r="N188" s="1030">
        <f t="shared" si="96"/>
        <v>0</v>
      </c>
      <c r="O188" s="630">
        <f t="shared" si="97"/>
        <v>0</v>
      </c>
      <c r="P188" s="664"/>
      <c r="Q188" s="765" t="s">
        <v>2873</v>
      </c>
      <c r="R188" s="1073" t="s">
        <v>2946</v>
      </c>
      <c r="S188" s="553">
        <v>0</v>
      </c>
      <c r="T188" s="551" t="str">
        <f t="shared" si="94"/>
        <v>No hay Programación</v>
      </c>
      <c r="U188" s="764" t="str">
        <f t="shared" si="84"/>
        <v>De acuerdo con lo programado</v>
      </c>
      <c r="V188" s="771"/>
      <c r="W188" s="553">
        <v>0</v>
      </c>
      <c r="X188" s="551" t="str">
        <f t="shared" si="81"/>
        <v>No hay Programación</v>
      </c>
      <c r="Y188" s="764" t="str">
        <f t="shared" si="85"/>
        <v>De acuerdo con lo programado</v>
      </c>
      <c r="Z188" s="764"/>
      <c r="AA188" s="872">
        <v>0</v>
      </c>
      <c r="AB188" s="551" t="str">
        <f t="shared" si="82"/>
        <v>No hay Programación</v>
      </c>
      <c r="AC188" s="764" t="str">
        <f t="shared" si="86"/>
        <v>De acuerdo con lo programado</v>
      </c>
      <c r="AD188" s="771" t="s">
        <v>1927</v>
      </c>
      <c r="AE188" s="1017">
        <v>0</v>
      </c>
      <c r="AF188" s="551" t="str">
        <f t="shared" si="83"/>
        <v>No hay Programación</v>
      </c>
      <c r="AG188" s="764" t="str">
        <f t="shared" si="87"/>
        <v>De acuerdo con lo programado</v>
      </c>
      <c r="AH188" s="1139" t="s">
        <v>1927</v>
      </c>
      <c r="AI188" s="625">
        <f t="shared" si="90"/>
        <v>0</v>
      </c>
      <c r="AJ188" s="554" t="str">
        <f t="shared" si="91"/>
        <v>No hay Programación</v>
      </c>
      <c r="AK188" s="764" t="str">
        <f t="shared" si="88"/>
        <v>De acuerdo con lo programado</v>
      </c>
      <c r="AL188" s="1139" t="s">
        <v>1927</v>
      </c>
      <c r="AM188" s="637"/>
      <c r="AN188" s="637"/>
      <c r="AO188" s="637"/>
      <c r="AP188" s="637"/>
      <c r="AQ188" s="637"/>
      <c r="AR188" s="637"/>
      <c r="AS188" s="637"/>
      <c r="AT188" s="637"/>
      <c r="AU188" s="637"/>
      <c r="AV188" s="637"/>
      <c r="AW188" s="637"/>
      <c r="AX188" s="637"/>
      <c r="AY188" s="637"/>
      <c r="AZ188" s="637"/>
      <c r="BA188" s="637"/>
      <c r="BB188" s="637"/>
      <c r="BC188" s="637"/>
      <c r="BD188" s="637"/>
      <c r="BE188" s="637"/>
      <c r="BF188" s="637"/>
      <c r="BG188" s="637"/>
      <c r="BH188" s="637"/>
      <c r="BI188" s="637"/>
      <c r="BJ188" s="637"/>
      <c r="BK188" s="637"/>
      <c r="BL188" s="637"/>
      <c r="BM188" s="637"/>
      <c r="BN188" s="637"/>
      <c r="BO188" s="637"/>
      <c r="BP188" s="637"/>
      <c r="BQ188" s="637"/>
      <c r="BR188" s="637"/>
      <c r="BS188" s="637"/>
      <c r="BT188" s="637"/>
      <c r="BU188" s="637"/>
      <c r="BV188" s="637"/>
      <c r="BW188" s="637"/>
      <c r="BX188" s="637"/>
      <c r="BY188" s="637"/>
      <c r="BZ188" s="637"/>
      <c r="CA188" s="637"/>
      <c r="CB188" s="637"/>
      <c r="CC188" s="637"/>
      <c r="CD188" s="637"/>
      <c r="CE188" s="637"/>
      <c r="CF188" s="637"/>
      <c r="CG188" s="637"/>
    </row>
    <row r="189" spans="1:85" s="610" customFormat="1" ht="67.5" customHeight="1" thickTop="1" thickBot="1">
      <c r="A189" s="1024">
        <f>A178+1</f>
        <v>165</v>
      </c>
      <c r="B189" s="1074"/>
      <c r="C189" s="1074"/>
      <c r="D189" s="1074"/>
      <c r="E189" s="1074"/>
      <c r="F189" s="1074"/>
      <c r="G189" s="1075"/>
      <c r="H189" s="1075"/>
      <c r="I189" s="1074"/>
      <c r="J189" s="1074"/>
      <c r="K189" s="1076"/>
      <c r="L189" s="1074"/>
      <c r="M189" s="1074"/>
      <c r="N189" s="1076"/>
      <c r="O189" s="1076"/>
      <c r="P189" s="1076"/>
      <c r="Q189" s="1074"/>
      <c r="R189" s="1074"/>
      <c r="S189" s="1076"/>
      <c r="T189" s="1076"/>
      <c r="U189" s="1076"/>
      <c r="V189" s="1076"/>
      <c r="W189" s="1076"/>
      <c r="X189" s="1076"/>
      <c r="Y189" s="1076"/>
      <c r="Z189" s="1076"/>
      <c r="AA189" s="1076"/>
      <c r="AB189" s="1076"/>
      <c r="AC189" s="1076"/>
      <c r="AD189" s="1077" t="s">
        <v>1927</v>
      </c>
      <c r="AE189" s="1018" t="s">
        <v>1927</v>
      </c>
      <c r="AF189" s="1081"/>
      <c r="AG189" s="1081"/>
      <c r="AH189" s="1140" t="s">
        <v>1927</v>
      </c>
      <c r="AI189" s="1081"/>
      <c r="AJ189" s="1081"/>
      <c r="AK189" s="1081"/>
      <c r="AL189" s="1140" t="s">
        <v>1927</v>
      </c>
      <c r="AM189" s="637"/>
      <c r="AN189" s="637"/>
      <c r="AO189" s="637"/>
      <c r="AP189" s="637"/>
      <c r="AQ189" s="637"/>
      <c r="AR189" s="637"/>
      <c r="AS189" s="637"/>
      <c r="AT189" s="637"/>
      <c r="AU189" s="637"/>
      <c r="AV189" s="637"/>
      <c r="AW189" s="637"/>
      <c r="AX189" s="637"/>
      <c r="AY189" s="637"/>
      <c r="AZ189" s="637"/>
      <c r="BA189" s="637"/>
      <c r="BB189" s="637"/>
      <c r="BC189" s="637"/>
      <c r="BD189" s="637"/>
      <c r="BE189" s="637"/>
      <c r="BF189" s="637"/>
      <c r="BG189" s="637"/>
      <c r="BH189" s="637"/>
      <c r="BI189" s="637"/>
      <c r="BJ189" s="637"/>
      <c r="BK189" s="637"/>
      <c r="BL189" s="637"/>
      <c r="BM189" s="637"/>
      <c r="BN189" s="637"/>
      <c r="BO189" s="637"/>
      <c r="BP189" s="637"/>
      <c r="BQ189" s="637"/>
      <c r="BR189" s="637"/>
      <c r="BS189" s="637"/>
      <c r="BT189" s="637"/>
      <c r="BU189" s="637"/>
      <c r="BV189" s="637"/>
      <c r="BW189" s="637"/>
      <c r="BX189" s="637"/>
      <c r="BY189" s="637"/>
      <c r="BZ189" s="637"/>
      <c r="CA189" s="637"/>
      <c r="CB189" s="637"/>
      <c r="CC189" s="637"/>
      <c r="CD189" s="637"/>
      <c r="CE189" s="637"/>
      <c r="CF189" s="637"/>
      <c r="CG189" s="637"/>
    </row>
    <row r="190" spans="1:85" s="610" customFormat="1" ht="67.5" customHeight="1" thickTop="1" thickBot="1">
      <c r="A190" s="1024">
        <f t="shared" si="89"/>
        <v>166</v>
      </c>
      <c r="B190" s="1053">
        <v>0</v>
      </c>
      <c r="C190" s="1053">
        <v>0</v>
      </c>
      <c r="D190" s="1053">
        <v>0</v>
      </c>
      <c r="E190" s="1053">
        <v>0</v>
      </c>
      <c r="F190" s="1034" t="s">
        <v>3005</v>
      </c>
      <c r="G190" s="1034" t="s">
        <v>144</v>
      </c>
      <c r="H190" s="1078" t="s">
        <v>1927</v>
      </c>
      <c r="I190" s="552">
        <v>0</v>
      </c>
      <c r="J190" s="552">
        <v>0</v>
      </c>
      <c r="K190" s="630">
        <f t="shared" ref="K190:K208" si="98">I190+J190</f>
        <v>0</v>
      </c>
      <c r="L190" s="552">
        <v>0</v>
      </c>
      <c r="M190" s="552">
        <v>0</v>
      </c>
      <c r="N190" s="1030">
        <f t="shared" si="92"/>
        <v>0</v>
      </c>
      <c r="O190" s="630">
        <f t="shared" si="93"/>
        <v>0</v>
      </c>
      <c r="P190" s="1079"/>
      <c r="Q190" s="1034" t="s">
        <v>3006</v>
      </c>
      <c r="R190" s="764" t="s">
        <v>2952</v>
      </c>
      <c r="S190" s="553">
        <v>0</v>
      </c>
      <c r="T190" s="551" t="str">
        <f t="shared" si="94"/>
        <v>No hay Programación</v>
      </c>
      <c r="U190" s="764" t="str">
        <f t="shared" si="84"/>
        <v>De acuerdo con lo programado</v>
      </c>
      <c r="V190" s="771"/>
      <c r="W190" s="553">
        <v>0</v>
      </c>
      <c r="X190" s="551" t="str">
        <f t="shared" si="81"/>
        <v>No hay Programación</v>
      </c>
      <c r="Y190" s="764" t="str">
        <f t="shared" si="85"/>
        <v>De acuerdo con lo programado</v>
      </c>
      <c r="Z190" s="764"/>
      <c r="AA190" s="872">
        <v>0</v>
      </c>
      <c r="AB190" s="551" t="str">
        <f t="shared" si="82"/>
        <v>No hay Programación</v>
      </c>
      <c r="AC190" s="764" t="str">
        <f t="shared" si="86"/>
        <v>De acuerdo con lo programado</v>
      </c>
      <c r="AD190" s="771" t="s">
        <v>1927</v>
      </c>
      <c r="AE190" s="1017">
        <v>0</v>
      </c>
      <c r="AF190" s="551" t="str">
        <f t="shared" si="83"/>
        <v>No hay Programación</v>
      </c>
      <c r="AG190" s="764" t="str">
        <f t="shared" si="87"/>
        <v>De acuerdo con lo programado</v>
      </c>
      <c r="AH190" s="1139" t="s">
        <v>1927</v>
      </c>
      <c r="AI190" s="625">
        <f t="shared" si="90"/>
        <v>0</v>
      </c>
      <c r="AJ190" s="554" t="str">
        <f t="shared" si="91"/>
        <v>No hay Programación</v>
      </c>
      <c r="AK190" s="764" t="str">
        <f t="shared" si="88"/>
        <v>De acuerdo con lo programado</v>
      </c>
      <c r="AL190" s="1139" t="s">
        <v>1927</v>
      </c>
      <c r="AM190" s="637"/>
      <c r="AN190" s="637"/>
      <c r="AO190" s="637"/>
      <c r="AP190" s="637"/>
      <c r="AQ190" s="637"/>
      <c r="AR190" s="637"/>
      <c r="AS190" s="637"/>
      <c r="AT190" s="637"/>
      <c r="AU190" s="637"/>
      <c r="AV190" s="637"/>
      <c r="AW190" s="637"/>
      <c r="AX190" s="637"/>
      <c r="AY190" s="637"/>
      <c r="AZ190" s="637"/>
      <c r="BA190" s="637"/>
      <c r="BB190" s="637"/>
      <c r="BC190" s="637"/>
      <c r="BD190" s="637"/>
      <c r="BE190" s="637"/>
      <c r="BF190" s="637"/>
      <c r="BG190" s="637"/>
      <c r="BH190" s="637"/>
      <c r="BI190" s="637"/>
      <c r="BJ190" s="637"/>
      <c r="BK190" s="637"/>
      <c r="BL190" s="637"/>
      <c r="BM190" s="637"/>
      <c r="BN190" s="637"/>
      <c r="BO190" s="637"/>
      <c r="BP190" s="637"/>
      <c r="BQ190" s="637"/>
      <c r="BR190" s="637"/>
      <c r="BS190" s="637"/>
      <c r="BT190" s="637"/>
      <c r="BU190" s="637"/>
      <c r="BV190" s="637"/>
      <c r="BW190" s="637"/>
      <c r="BX190" s="637"/>
      <c r="BY190" s="637"/>
      <c r="BZ190" s="637"/>
      <c r="CA190" s="637"/>
      <c r="CB190" s="637"/>
      <c r="CC190" s="637"/>
      <c r="CD190" s="637"/>
      <c r="CE190" s="637"/>
      <c r="CF190" s="637"/>
      <c r="CG190" s="637"/>
    </row>
    <row r="191" spans="1:85" s="610" customFormat="1" ht="67.5" customHeight="1" thickTop="1" thickBot="1">
      <c r="A191" s="1024">
        <f t="shared" si="89"/>
        <v>167</v>
      </c>
      <c r="B191" s="1053">
        <v>0</v>
      </c>
      <c r="C191" s="1053">
        <v>0</v>
      </c>
      <c r="D191" s="1053">
        <v>0</v>
      </c>
      <c r="E191" s="1053">
        <v>0</v>
      </c>
      <c r="F191" s="1034" t="s">
        <v>3007</v>
      </c>
      <c r="G191" s="1034" t="s">
        <v>150</v>
      </c>
      <c r="H191" s="1078" t="s">
        <v>1645</v>
      </c>
      <c r="I191" s="552">
        <v>0</v>
      </c>
      <c r="J191" s="552">
        <v>0</v>
      </c>
      <c r="K191" s="630">
        <f t="shared" si="98"/>
        <v>0</v>
      </c>
      <c r="L191" s="552">
        <v>0</v>
      </c>
      <c r="M191" s="552">
        <v>0</v>
      </c>
      <c r="N191" s="1030">
        <f t="shared" si="92"/>
        <v>0</v>
      </c>
      <c r="O191" s="630">
        <f t="shared" si="93"/>
        <v>0</v>
      </c>
      <c r="P191" s="1079"/>
      <c r="Q191" s="1034" t="s">
        <v>3006</v>
      </c>
      <c r="R191" s="764" t="s">
        <v>2952</v>
      </c>
      <c r="S191" s="553">
        <v>0</v>
      </c>
      <c r="T191" s="551" t="str">
        <f t="shared" si="94"/>
        <v>No hay Programación</v>
      </c>
      <c r="U191" s="764" t="str">
        <f t="shared" si="84"/>
        <v>De acuerdo con lo programado</v>
      </c>
      <c r="V191" s="771"/>
      <c r="W191" s="553">
        <v>0</v>
      </c>
      <c r="X191" s="551" t="str">
        <f t="shared" si="81"/>
        <v>No hay Programación</v>
      </c>
      <c r="Y191" s="764" t="str">
        <f t="shared" si="85"/>
        <v>De acuerdo con lo programado</v>
      </c>
      <c r="Z191" s="764"/>
      <c r="AA191" s="872">
        <v>0</v>
      </c>
      <c r="AB191" s="551" t="str">
        <f t="shared" si="82"/>
        <v>No hay Programación</v>
      </c>
      <c r="AC191" s="764" t="str">
        <f t="shared" si="86"/>
        <v>De acuerdo con lo programado</v>
      </c>
      <c r="AD191" s="771" t="s">
        <v>1927</v>
      </c>
      <c r="AE191" s="1017">
        <v>0</v>
      </c>
      <c r="AF191" s="551" t="str">
        <f t="shared" si="83"/>
        <v>No hay Programación</v>
      </c>
      <c r="AG191" s="764" t="str">
        <f t="shared" si="87"/>
        <v>De acuerdo con lo programado</v>
      </c>
      <c r="AH191" s="1139" t="s">
        <v>1927</v>
      </c>
      <c r="AI191" s="625">
        <f t="shared" si="90"/>
        <v>0</v>
      </c>
      <c r="AJ191" s="554" t="str">
        <f t="shared" si="91"/>
        <v>No hay Programación</v>
      </c>
      <c r="AK191" s="764" t="str">
        <f t="shared" si="88"/>
        <v>De acuerdo con lo programado</v>
      </c>
      <c r="AL191" s="1139" t="s">
        <v>1927</v>
      </c>
      <c r="AM191" s="637"/>
      <c r="AN191" s="637"/>
      <c r="AO191" s="637"/>
      <c r="AP191" s="637"/>
      <c r="AQ191" s="637"/>
      <c r="AR191" s="637"/>
      <c r="AS191" s="637"/>
      <c r="AT191" s="637"/>
      <c r="AU191" s="637"/>
      <c r="AV191" s="637"/>
      <c r="AW191" s="637"/>
      <c r="AX191" s="637"/>
      <c r="AY191" s="637"/>
      <c r="AZ191" s="637"/>
      <c r="BA191" s="637"/>
      <c r="BB191" s="637"/>
      <c r="BC191" s="637"/>
      <c r="BD191" s="637"/>
      <c r="BE191" s="637"/>
      <c r="BF191" s="637"/>
      <c r="BG191" s="637"/>
      <c r="BH191" s="637"/>
      <c r="BI191" s="637"/>
      <c r="BJ191" s="637"/>
      <c r="BK191" s="637"/>
      <c r="BL191" s="637"/>
      <c r="BM191" s="637"/>
      <c r="BN191" s="637"/>
      <c r="BO191" s="637"/>
      <c r="BP191" s="637"/>
      <c r="BQ191" s="637"/>
      <c r="BR191" s="637"/>
      <c r="BS191" s="637"/>
      <c r="BT191" s="637"/>
      <c r="BU191" s="637"/>
      <c r="BV191" s="637"/>
      <c r="BW191" s="637"/>
      <c r="BX191" s="637"/>
      <c r="BY191" s="637"/>
      <c r="BZ191" s="637"/>
      <c r="CA191" s="637"/>
      <c r="CB191" s="637"/>
      <c r="CC191" s="637"/>
      <c r="CD191" s="637"/>
      <c r="CE191" s="637"/>
      <c r="CF191" s="637"/>
      <c r="CG191" s="637"/>
    </row>
    <row r="192" spans="1:85" s="610" customFormat="1" ht="67.5" customHeight="1" thickTop="1" thickBot="1">
      <c r="A192" s="1024">
        <f t="shared" si="89"/>
        <v>168</v>
      </c>
      <c r="B192" s="1053">
        <v>0</v>
      </c>
      <c r="C192" s="1053">
        <v>0</v>
      </c>
      <c r="D192" s="1053">
        <v>0</v>
      </c>
      <c r="E192" s="1053">
        <v>0</v>
      </c>
      <c r="F192" s="1034" t="s">
        <v>3008</v>
      </c>
      <c r="G192" s="1034" t="s">
        <v>150</v>
      </c>
      <c r="H192" s="1078" t="s">
        <v>3009</v>
      </c>
      <c r="I192" s="552">
        <v>0</v>
      </c>
      <c r="J192" s="552">
        <v>0</v>
      </c>
      <c r="K192" s="630">
        <f t="shared" si="98"/>
        <v>0</v>
      </c>
      <c r="L192" s="552">
        <v>0</v>
      </c>
      <c r="M192" s="552">
        <v>0</v>
      </c>
      <c r="N192" s="1030">
        <f t="shared" si="92"/>
        <v>0</v>
      </c>
      <c r="O192" s="630">
        <f t="shared" si="93"/>
        <v>0</v>
      </c>
      <c r="P192" s="1079"/>
      <c r="Q192" s="1034" t="s">
        <v>3006</v>
      </c>
      <c r="R192" s="764" t="s">
        <v>2952</v>
      </c>
      <c r="S192" s="553">
        <v>0</v>
      </c>
      <c r="T192" s="551" t="str">
        <f t="shared" si="94"/>
        <v>No hay Programación</v>
      </c>
      <c r="U192" s="764" t="str">
        <f t="shared" si="84"/>
        <v>De acuerdo con lo programado</v>
      </c>
      <c r="V192" s="771"/>
      <c r="W192" s="553">
        <v>0</v>
      </c>
      <c r="X192" s="551" t="str">
        <f t="shared" si="81"/>
        <v>No hay Programación</v>
      </c>
      <c r="Y192" s="764" t="str">
        <f t="shared" si="85"/>
        <v>De acuerdo con lo programado</v>
      </c>
      <c r="Z192" s="764"/>
      <c r="AA192" s="872">
        <v>0</v>
      </c>
      <c r="AB192" s="551" t="str">
        <f t="shared" si="82"/>
        <v>No hay Programación</v>
      </c>
      <c r="AC192" s="764" t="str">
        <f t="shared" si="86"/>
        <v>De acuerdo con lo programado</v>
      </c>
      <c r="AD192" s="771" t="s">
        <v>1927</v>
      </c>
      <c r="AE192" s="1017">
        <v>0</v>
      </c>
      <c r="AF192" s="551" t="str">
        <f t="shared" si="83"/>
        <v>No hay Programación</v>
      </c>
      <c r="AG192" s="764" t="str">
        <f t="shared" si="87"/>
        <v>De acuerdo con lo programado</v>
      </c>
      <c r="AH192" s="1139" t="s">
        <v>1927</v>
      </c>
      <c r="AI192" s="625">
        <f t="shared" si="90"/>
        <v>0</v>
      </c>
      <c r="AJ192" s="554" t="str">
        <f t="shared" si="91"/>
        <v>No hay Programación</v>
      </c>
      <c r="AK192" s="764" t="str">
        <f t="shared" si="88"/>
        <v>De acuerdo con lo programado</v>
      </c>
      <c r="AL192" s="1139" t="s">
        <v>1927</v>
      </c>
      <c r="AM192" s="637"/>
      <c r="AN192" s="637"/>
      <c r="AO192" s="637"/>
      <c r="AP192" s="637"/>
      <c r="AQ192" s="637"/>
      <c r="AR192" s="637"/>
      <c r="AS192" s="637"/>
      <c r="AT192" s="637"/>
      <c r="AU192" s="637"/>
      <c r="AV192" s="637"/>
      <c r="AW192" s="637"/>
      <c r="AX192" s="637"/>
      <c r="AY192" s="637"/>
      <c r="AZ192" s="637"/>
      <c r="BA192" s="637"/>
      <c r="BB192" s="637"/>
      <c r="BC192" s="637"/>
      <c r="BD192" s="637"/>
      <c r="BE192" s="637"/>
      <c r="BF192" s="637"/>
      <c r="BG192" s="637"/>
      <c r="BH192" s="637"/>
      <c r="BI192" s="637"/>
      <c r="BJ192" s="637"/>
      <c r="BK192" s="637"/>
      <c r="BL192" s="637"/>
      <c r="BM192" s="637"/>
      <c r="BN192" s="637"/>
      <c r="BO192" s="637"/>
      <c r="BP192" s="637"/>
      <c r="BQ192" s="637"/>
      <c r="BR192" s="637"/>
      <c r="BS192" s="637"/>
      <c r="BT192" s="637"/>
      <c r="BU192" s="637"/>
      <c r="BV192" s="637"/>
      <c r="BW192" s="637"/>
      <c r="BX192" s="637"/>
      <c r="BY192" s="637"/>
      <c r="BZ192" s="637"/>
      <c r="CA192" s="637"/>
      <c r="CB192" s="637"/>
      <c r="CC192" s="637"/>
      <c r="CD192" s="637"/>
      <c r="CE192" s="637"/>
      <c r="CF192" s="637"/>
      <c r="CG192" s="637"/>
    </row>
    <row r="193" spans="1:85" s="610" customFormat="1" ht="67.5" customHeight="1" thickTop="1" thickBot="1">
      <c r="A193" s="1024">
        <f t="shared" si="89"/>
        <v>169</v>
      </c>
      <c r="B193" s="1053">
        <v>0</v>
      </c>
      <c r="C193" s="1053">
        <v>0</v>
      </c>
      <c r="D193" s="1053">
        <v>0</v>
      </c>
      <c r="E193" s="1053">
        <v>0</v>
      </c>
      <c r="F193" s="1034" t="s">
        <v>3010</v>
      </c>
      <c r="G193" s="1034" t="s">
        <v>150</v>
      </c>
      <c r="H193" s="1078" t="s">
        <v>2973</v>
      </c>
      <c r="I193" s="552">
        <v>0</v>
      </c>
      <c r="J193" s="552">
        <v>0</v>
      </c>
      <c r="K193" s="630">
        <f t="shared" si="98"/>
        <v>0</v>
      </c>
      <c r="L193" s="552">
        <v>0</v>
      </c>
      <c r="M193" s="552">
        <v>0</v>
      </c>
      <c r="N193" s="1030">
        <f t="shared" si="92"/>
        <v>0</v>
      </c>
      <c r="O193" s="630">
        <f t="shared" si="93"/>
        <v>0</v>
      </c>
      <c r="P193" s="1079"/>
      <c r="Q193" s="1034" t="s">
        <v>3006</v>
      </c>
      <c r="R193" s="764" t="s">
        <v>2952</v>
      </c>
      <c r="S193" s="553">
        <v>0</v>
      </c>
      <c r="T193" s="551" t="str">
        <f t="shared" si="94"/>
        <v>No hay Programación</v>
      </c>
      <c r="U193" s="764" t="str">
        <f t="shared" si="84"/>
        <v>De acuerdo con lo programado</v>
      </c>
      <c r="V193" s="771"/>
      <c r="W193" s="553">
        <v>0</v>
      </c>
      <c r="X193" s="551" t="str">
        <f t="shared" si="81"/>
        <v>No hay Programación</v>
      </c>
      <c r="Y193" s="764" t="str">
        <f t="shared" si="85"/>
        <v>De acuerdo con lo programado</v>
      </c>
      <c r="Z193" s="764"/>
      <c r="AA193" s="872">
        <v>0</v>
      </c>
      <c r="AB193" s="551" t="str">
        <f t="shared" si="82"/>
        <v>No hay Programación</v>
      </c>
      <c r="AC193" s="764" t="str">
        <f t="shared" si="86"/>
        <v>De acuerdo con lo programado</v>
      </c>
      <c r="AD193" s="771" t="s">
        <v>1927</v>
      </c>
      <c r="AE193" s="1017">
        <v>0</v>
      </c>
      <c r="AF193" s="551" t="str">
        <f t="shared" si="83"/>
        <v>No hay Programación</v>
      </c>
      <c r="AG193" s="764" t="str">
        <f t="shared" si="87"/>
        <v>De acuerdo con lo programado</v>
      </c>
      <c r="AH193" s="1139" t="s">
        <v>1927</v>
      </c>
      <c r="AI193" s="625">
        <f t="shared" si="90"/>
        <v>0</v>
      </c>
      <c r="AJ193" s="554" t="str">
        <f t="shared" si="91"/>
        <v>No hay Programación</v>
      </c>
      <c r="AK193" s="764" t="str">
        <f t="shared" si="88"/>
        <v>De acuerdo con lo programado</v>
      </c>
      <c r="AL193" s="1139" t="s">
        <v>1927</v>
      </c>
      <c r="AM193" s="637"/>
      <c r="AN193" s="637"/>
      <c r="AO193" s="637"/>
      <c r="AP193" s="637"/>
      <c r="AQ193" s="637"/>
      <c r="AR193" s="637"/>
      <c r="AS193" s="637"/>
      <c r="AT193" s="637"/>
      <c r="AU193" s="637"/>
      <c r="AV193" s="637"/>
      <c r="AW193" s="637"/>
      <c r="AX193" s="637"/>
      <c r="AY193" s="637"/>
      <c r="AZ193" s="637"/>
      <c r="BA193" s="637"/>
      <c r="BB193" s="637"/>
      <c r="BC193" s="637"/>
      <c r="BD193" s="637"/>
      <c r="BE193" s="637"/>
      <c r="BF193" s="637"/>
      <c r="BG193" s="637"/>
      <c r="BH193" s="637"/>
      <c r="BI193" s="637"/>
      <c r="BJ193" s="637"/>
      <c r="BK193" s="637"/>
      <c r="BL193" s="637"/>
      <c r="BM193" s="637"/>
      <c r="BN193" s="637"/>
      <c r="BO193" s="637"/>
      <c r="BP193" s="637"/>
      <c r="BQ193" s="637"/>
      <c r="BR193" s="637"/>
      <c r="BS193" s="637"/>
      <c r="BT193" s="637"/>
      <c r="BU193" s="637"/>
      <c r="BV193" s="637"/>
      <c r="BW193" s="637"/>
      <c r="BX193" s="637"/>
      <c r="BY193" s="637"/>
      <c r="BZ193" s="637"/>
      <c r="CA193" s="637"/>
      <c r="CB193" s="637"/>
      <c r="CC193" s="637"/>
      <c r="CD193" s="637"/>
      <c r="CE193" s="637"/>
      <c r="CF193" s="637"/>
      <c r="CG193" s="637"/>
    </row>
    <row r="194" spans="1:85" s="610" customFormat="1" ht="67.5" customHeight="1" thickTop="1" thickBot="1">
      <c r="A194" s="1024">
        <f t="shared" si="89"/>
        <v>170</v>
      </c>
      <c r="B194" s="1053">
        <v>0</v>
      </c>
      <c r="C194" s="1053">
        <v>0</v>
      </c>
      <c r="D194" s="1053">
        <v>0</v>
      </c>
      <c r="E194" s="1053">
        <v>0</v>
      </c>
      <c r="F194" s="1034" t="s">
        <v>3011</v>
      </c>
      <c r="G194" s="1034" t="s">
        <v>150</v>
      </c>
      <c r="H194" s="1078" t="s">
        <v>2973</v>
      </c>
      <c r="I194" s="552">
        <v>0</v>
      </c>
      <c r="J194" s="552">
        <v>0</v>
      </c>
      <c r="K194" s="630">
        <f t="shared" si="98"/>
        <v>0</v>
      </c>
      <c r="L194" s="552">
        <v>0</v>
      </c>
      <c r="M194" s="552">
        <v>0</v>
      </c>
      <c r="N194" s="1030">
        <f t="shared" si="92"/>
        <v>0</v>
      </c>
      <c r="O194" s="630">
        <f t="shared" si="93"/>
        <v>0</v>
      </c>
      <c r="P194" s="1079"/>
      <c r="Q194" s="1034" t="s">
        <v>3006</v>
      </c>
      <c r="R194" s="764" t="s">
        <v>2952</v>
      </c>
      <c r="S194" s="553"/>
      <c r="T194" s="551" t="str">
        <f t="shared" si="94"/>
        <v>No hay ejecución</v>
      </c>
      <c r="U194" s="764" t="str">
        <f t="shared" si="84"/>
        <v>NA</v>
      </c>
      <c r="V194" s="771"/>
      <c r="W194" s="553">
        <v>45</v>
      </c>
      <c r="X194" s="551" t="str">
        <f t="shared" si="81"/>
        <v>No hay Programación</v>
      </c>
      <c r="Y194" s="764" t="str">
        <f t="shared" si="85"/>
        <v>De acuerdo con lo programado</v>
      </c>
      <c r="Z194" s="764"/>
      <c r="AA194" s="872">
        <v>0</v>
      </c>
      <c r="AB194" s="551" t="str">
        <f t="shared" si="82"/>
        <v>No hay Programación</v>
      </c>
      <c r="AC194" s="764" t="str">
        <f t="shared" si="86"/>
        <v>De acuerdo con lo programado</v>
      </c>
      <c r="AD194" s="771" t="s">
        <v>1927</v>
      </c>
      <c r="AE194" s="1017">
        <v>0</v>
      </c>
      <c r="AF194" s="551" t="str">
        <f t="shared" si="83"/>
        <v>No hay Programación</v>
      </c>
      <c r="AG194" s="764" t="str">
        <f t="shared" si="87"/>
        <v>De acuerdo con lo programado</v>
      </c>
      <c r="AH194" s="1139" t="s">
        <v>1927</v>
      </c>
      <c r="AI194" s="625">
        <f t="shared" si="90"/>
        <v>45</v>
      </c>
      <c r="AJ194" s="554" t="str">
        <f t="shared" si="91"/>
        <v>No hay Programación</v>
      </c>
      <c r="AK194" s="764" t="str">
        <f t="shared" si="88"/>
        <v>De acuerdo con lo programado</v>
      </c>
      <c r="AL194" s="1139"/>
      <c r="AM194" s="637"/>
      <c r="AN194" s="637"/>
      <c r="AO194" s="637"/>
      <c r="AP194" s="637"/>
      <c r="AQ194" s="637"/>
      <c r="AR194" s="637"/>
      <c r="AS194" s="637"/>
      <c r="AT194" s="637"/>
      <c r="AU194" s="637"/>
      <c r="AV194" s="637"/>
      <c r="AW194" s="637"/>
      <c r="AX194" s="637"/>
      <c r="AY194" s="637"/>
      <c r="AZ194" s="637"/>
      <c r="BA194" s="637"/>
      <c r="BB194" s="637"/>
      <c r="BC194" s="637"/>
      <c r="BD194" s="637"/>
      <c r="BE194" s="637"/>
      <c r="BF194" s="637"/>
      <c r="BG194" s="637"/>
      <c r="BH194" s="637"/>
      <c r="BI194" s="637"/>
      <c r="BJ194" s="637"/>
      <c r="BK194" s="637"/>
      <c r="BL194" s="637"/>
      <c r="BM194" s="637"/>
      <c r="BN194" s="637"/>
      <c r="BO194" s="637"/>
      <c r="BP194" s="637"/>
      <c r="BQ194" s="637"/>
      <c r="BR194" s="637"/>
      <c r="BS194" s="637"/>
      <c r="BT194" s="637"/>
      <c r="BU194" s="637"/>
      <c r="BV194" s="637"/>
      <c r="BW194" s="637"/>
      <c r="BX194" s="637"/>
      <c r="BY194" s="637"/>
      <c r="BZ194" s="637"/>
      <c r="CA194" s="637"/>
      <c r="CB194" s="637"/>
      <c r="CC194" s="637"/>
      <c r="CD194" s="637"/>
      <c r="CE194" s="637"/>
      <c r="CF194" s="637"/>
      <c r="CG194" s="637"/>
    </row>
    <row r="195" spans="1:85" s="610" customFormat="1" ht="67.5" customHeight="1" thickTop="1" thickBot="1">
      <c r="A195" s="1024">
        <f t="shared" si="89"/>
        <v>171</v>
      </c>
      <c r="B195" s="1053">
        <v>0</v>
      </c>
      <c r="C195" s="1053">
        <v>0</v>
      </c>
      <c r="D195" s="1053">
        <v>0</v>
      </c>
      <c r="E195" s="1053">
        <v>0</v>
      </c>
      <c r="F195" s="1034" t="s">
        <v>3012</v>
      </c>
      <c r="G195" s="1034" t="s">
        <v>150</v>
      </c>
      <c r="H195" s="1078" t="s">
        <v>2973</v>
      </c>
      <c r="I195" s="552">
        <v>0</v>
      </c>
      <c r="J195" s="552">
        <v>0</v>
      </c>
      <c r="K195" s="630">
        <f t="shared" si="98"/>
        <v>0</v>
      </c>
      <c r="L195" s="552">
        <v>0</v>
      </c>
      <c r="M195" s="552">
        <v>0</v>
      </c>
      <c r="N195" s="1030">
        <f t="shared" si="92"/>
        <v>0</v>
      </c>
      <c r="O195" s="630">
        <f t="shared" si="93"/>
        <v>0</v>
      </c>
      <c r="P195" s="1079"/>
      <c r="Q195" s="1034" t="s">
        <v>3006</v>
      </c>
      <c r="R195" s="764" t="s">
        <v>2952</v>
      </c>
      <c r="S195" s="553"/>
      <c r="T195" s="551" t="str">
        <f t="shared" si="94"/>
        <v>No hay ejecución</v>
      </c>
      <c r="U195" s="764" t="str">
        <f t="shared" si="84"/>
        <v>NA</v>
      </c>
      <c r="V195" s="771"/>
      <c r="W195" s="553">
        <v>11</v>
      </c>
      <c r="X195" s="551" t="str">
        <f t="shared" si="81"/>
        <v>No hay Programación</v>
      </c>
      <c r="Y195" s="764" t="str">
        <f t="shared" si="85"/>
        <v>De acuerdo con lo programado</v>
      </c>
      <c r="Z195" s="764"/>
      <c r="AA195" s="872">
        <v>0</v>
      </c>
      <c r="AB195" s="551" t="str">
        <f t="shared" si="82"/>
        <v>No hay Programación</v>
      </c>
      <c r="AC195" s="764" t="str">
        <f t="shared" si="86"/>
        <v>De acuerdo con lo programado</v>
      </c>
      <c r="AD195" s="771" t="s">
        <v>1927</v>
      </c>
      <c r="AE195" s="1017">
        <v>0</v>
      </c>
      <c r="AF195" s="551" t="str">
        <f t="shared" si="83"/>
        <v>No hay Programación</v>
      </c>
      <c r="AG195" s="764" t="str">
        <f t="shared" si="87"/>
        <v>De acuerdo con lo programado</v>
      </c>
      <c r="AH195" s="1139" t="s">
        <v>1927</v>
      </c>
      <c r="AI195" s="625">
        <f t="shared" si="90"/>
        <v>11</v>
      </c>
      <c r="AJ195" s="554" t="str">
        <f t="shared" si="91"/>
        <v>No hay Programación</v>
      </c>
      <c r="AK195" s="764" t="str">
        <f t="shared" si="88"/>
        <v>De acuerdo con lo programado</v>
      </c>
      <c r="AL195" s="1139"/>
      <c r="AM195" s="637"/>
      <c r="AN195" s="637"/>
      <c r="AO195" s="637"/>
      <c r="AP195" s="637"/>
      <c r="AQ195" s="637"/>
      <c r="AR195" s="637"/>
      <c r="AS195" s="637"/>
      <c r="AT195" s="637"/>
      <c r="AU195" s="637"/>
      <c r="AV195" s="637"/>
      <c r="AW195" s="637"/>
      <c r="AX195" s="637"/>
      <c r="AY195" s="637"/>
      <c r="AZ195" s="637"/>
      <c r="BA195" s="637"/>
      <c r="BB195" s="637"/>
      <c r="BC195" s="637"/>
      <c r="BD195" s="637"/>
      <c r="BE195" s="637"/>
      <c r="BF195" s="637"/>
      <c r="BG195" s="637"/>
      <c r="BH195" s="637"/>
      <c r="BI195" s="637"/>
      <c r="BJ195" s="637"/>
      <c r="BK195" s="637"/>
      <c r="BL195" s="637"/>
      <c r="BM195" s="637"/>
      <c r="BN195" s="637"/>
      <c r="BO195" s="637"/>
      <c r="BP195" s="637"/>
      <c r="BQ195" s="637"/>
      <c r="BR195" s="637"/>
      <c r="BS195" s="637"/>
      <c r="BT195" s="637"/>
      <c r="BU195" s="637"/>
      <c r="BV195" s="637"/>
      <c r="BW195" s="637"/>
      <c r="BX195" s="637"/>
      <c r="BY195" s="637"/>
      <c r="BZ195" s="637"/>
      <c r="CA195" s="637"/>
      <c r="CB195" s="637"/>
      <c r="CC195" s="637"/>
      <c r="CD195" s="637"/>
      <c r="CE195" s="637"/>
      <c r="CF195" s="637"/>
      <c r="CG195" s="637"/>
    </row>
    <row r="196" spans="1:85" s="610" customFormat="1" ht="67.5" customHeight="1" thickTop="1" thickBot="1">
      <c r="A196" s="1024">
        <f t="shared" si="89"/>
        <v>172</v>
      </c>
      <c r="B196" s="1053">
        <v>0</v>
      </c>
      <c r="C196" s="1053">
        <v>0</v>
      </c>
      <c r="D196" s="1053">
        <v>0</v>
      </c>
      <c r="E196" s="1053">
        <v>0</v>
      </c>
      <c r="F196" s="1034" t="s">
        <v>2638</v>
      </c>
      <c r="G196" s="1034" t="s">
        <v>150</v>
      </c>
      <c r="H196" s="1078" t="s">
        <v>2973</v>
      </c>
      <c r="I196" s="552">
        <v>0</v>
      </c>
      <c r="J196" s="552">
        <v>0</v>
      </c>
      <c r="K196" s="630">
        <f t="shared" si="98"/>
        <v>0</v>
      </c>
      <c r="L196" s="552">
        <v>0</v>
      </c>
      <c r="M196" s="552">
        <v>0</v>
      </c>
      <c r="N196" s="1030">
        <f t="shared" si="92"/>
        <v>0</v>
      </c>
      <c r="O196" s="630">
        <f t="shared" si="93"/>
        <v>0</v>
      </c>
      <c r="P196" s="1079"/>
      <c r="Q196" s="1034" t="s">
        <v>3006</v>
      </c>
      <c r="R196" s="764" t="s">
        <v>2952</v>
      </c>
      <c r="S196" s="553">
        <v>0</v>
      </c>
      <c r="T196" s="551" t="str">
        <f t="shared" si="94"/>
        <v>No hay Programación</v>
      </c>
      <c r="U196" s="764" t="str">
        <f t="shared" si="84"/>
        <v>De acuerdo con lo programado</v>
      </c>
      <c r="V196" s="771" t="s">
        <v>3013</v>
      </c>
      <c r="W196" s="553">
        <v>0</v>
      </c>
      <c r="X196" s="551" t="str">
        <f t="shared" si="81"/>
        <v>No hay Programación</v>
      </c>
      <c r="Y196" s="764" t="str">
        <f t="shared" si="85"/>
        <v>De acuerdo con lo programado</v>
      </c>
      <c r="Z196" s="764"/>
      <c r="AA196" s="872">
        <v>0</v>
      </c>
      <c r="AB196" s="551" t="str">
        <f t="shared" si="82"/>
        <v>No hay Programación</v>
      </c>
      <c r="AC196" s="764" t="str">
        <f t="shared" si="86"/>
        <v>De acuerdo con lo programado</v>
      </c>
      <c r="AD196" s="771" t="s">
        <v>1927</v>
      </c>
      <c r="AE196" s="1017">
        <v>0</v>
      </c>
      <c r="AF196" s="551" t="str">
        <f t="shared" si="83"/>
        <v>No hay Programación</v>
      </c>
      <c r="AG196" s="764" t="str">
        <f t="shared" si="87"/>
        <v>De acuerdo con lo programado</v>
      </c>
      <c r="AH196" s="1139" t="s">
        <v>1927</v>
      </c>
      <c r="AI196" s="625">
        <f t="shared" si="90"/>
        <v>0</v>
      </c>
      <c r="AJ196" s="554" t="str">
        <f t="shared" si="91"/>
        <v>No hay Programación</v>
      </c>
      <c r="AK196" s="764" t="str">
        <f t="shared" si="88"/>
        <v>De acuerdo con lo programado</v>
      </c>
      <c r="AL196" s="1139" t="s">
        <v>1927</v>
      </c>
      <c r="AM196" s="637"/>
      <c r="AN196" s="637"/>
      <c r="AO196" s="637"/>
      <c r="AP196" s="637"/>
      <c r="AQ196" s="637"/>
      <c r="AR196" s="637"/>
      <c r="AS196" s="637"/>
      <c r="AT196" s="637"/>
      <c r="AU196" s="637"/>
      <c r="AV196" s="637"/>
      <c r="AW196" s="637"/>
      <c r="AX196" s="637"/>
      <c r="AY196" s="637"/>
      <c r="AZ196" s="637"/>
      <c r="BA196" s="637"/>
      <c r="BB196" s="637"/>
      <c r="BC196" s="637"/>
      <c r="BD196" s="637"/>
      <c r="BE196" s="637"/>
      <c r="BF196" s="637"/>
      <c r="BG196" s="637"/>
      <c r="BH196" s="637"/>
      <c r="BI196" s="637"/>
      <c r="BJ196" s="637"/>
      <c r="BK196" s="637"/>
      <c r="BL196" s="637"/>
      <c r="BM196" s="637"/>
      <c r="BN196" s="637"/>
      <c r="BO196" s="637"/>
      <c r="BP196" s="637"/>
      <c r="BQ196" s="637"/>
      <c r="BR196" s="637"/>
      <c r="BS196" s="637"/>
      <c r="BT196" s="637"/>
      <c r="BU196" s="637"/>
      <c r="BV196" s="637"/>
      <c r="BW196" s="637"/>
      <c r="BX196" s="637"/>
      <c r="BY196" s="637"/>
      <c r="BZ196" s="637"/>
      <c r="CA196" s="637"/>
      <c r="CB196" s="637"/>
      <c r="CC196" s="637"/>
      <c r="CD196" s="637"/>
      <c r="CE196" s="637"/>
      <c r="CF196" s="637"/>
      <c r="CG196" s="637"/>
    </row>
    <row r="197" spans="1:85" s="610" customFormat="1" ht="67.5" customHeight="1" thickTop="1" thickBot="1">
      <c r="A197" s="1024">
        <f t="shared" si="89"/>
        <v>173</v>
      </c>
      <c r="B197" s="1053">
        <v>0</v>
      </c>
      <c r="C197" s="1053">
        <v>0</v>
      </c>
      <c r="D197" s="1053">
        <v>0</v>
      </c>
      <c r="E197" s="1053">
        <v>0</v>
      </c>
      <c r="F197" s="1034" t="s">
        <v>3014</v>
      </c>
      <c r="G197" s="1034" t="s">
        <v>150</v>
      </c>
      <c r="H197" s="1078" t="s">
        <v>2973</v>
      </c>
      <c r="I197" s="552">
        <v>0</v>
      </c>
      <c r="J197" s="552">
        <v>0</v>
      </c>
      <c r="K197" s="630">
        <f t="shared" si="98"/>
        <v>0</v>
      </c>
      <c r="L197" s="552">
        <v>0</v>
      </c>
      <c r="M197" s="552">
        <v>0</v>
      </c>
      <c r="N197" s="1030">
        <f t="shared" si="92"/>
        <v>0</v>
      </c>
      <c r="O197" s="630">
        <f t="shared" si="93"/>
        <v>0</v>
      </c>
      <c r="P197" s="1079"/>
      <c r="Q197" s="1034" t="s">
        <v>3006</v>
      </c>
      <c r="R197" s="764" t="s">
        <v>2952</v>
      </c>
      <c r="S197" s="553">
        <v>0</v>
      </c>
      <c r="T197" s="551" t="str">
        <f t="shared" si="94"/>
        <v>No hay Programación</v>
      </c>
      <c r="U197" s="764" t="str">
        <f t="shared" si="84"/>
        <v>De acuerdo con lo programado</v>
      </c>
      <c r="V197" s="771"/>
      <c r="W197" s="553">
        <v>0</v>
      </c>
      <c r="X197" s="551" t="str">
        <f t="shared" si="81"/>
        <v>No hay Programación</v>
      </c>
      <c r="Y197" s="764" t="str">
        <f t="shared" si="85"/>
        <v>De acuerdo con lo programado</v>
      </c>
      <c r="Z197" s="764"/>
      <c r="AA197" s="872">
        <v>0</v>
      </c>
      <c r="AB197" s="551" t="str">
        <f t="shared" si="82"/>
        <v>No hay Programación</v>
      </c>
      <c r="AC197" s="764" t="str">
        <f t="shared" si="86"/>
        <v>De acuerdo con lo programado</v>
      </c>
      <c r="AD197" s="771" t="s">
        <v>1927</v>
      </c>
      <c r="AE197" s="1017">
        <v>0</v>
      </c>
      <c r="AF197" s="551" t="str">
        <f t="shared" si="83"/>
        <v>No hay Programación</v>
      </c>
      <c r="AG197" s="764" t="str">
        <f t="shared" si="87"/>
        <v>De acuerdo con lo programado</v>
      </c>
      <c r="AH197" s="1139" t="s">
        <v>1927</v>
      </c>
      <c r="AI197" s="625">
        <f t="shared" si="90"/>
        <v>0</v>
      </c>
      <c r="AJ197" s="554" t="str">
        <f t="shared" si="91"/>
        <v>No hay Programación</v>
      </c>
      <c r="AK197" s="764" t="str">
        <f t="shared" si="88"/>
        <v>De acuerdo con lo programado</v>
      </c>
      <c r="AL197" s="1139" t="s">
        <v>1927</v>
      </c>
      <c r="AM197" s="637"/>
      <c r="AN197" s="637"/>
      <c r="AO197" s="637"/>
      <c r="AP197" s="637"/>
      <c r="AQ197" s="637"/>
      <c r="AR197" s="637"/>
      <c r="AS197" s="637"/>
      <c r="AT197" s="637"/>
      <c r="AU197" s="637"/>
      <c r="AV197" s="637"/>
      <c r="AW197" s="637"/>
      <c r="AX197" s="637"/>
      <c r="AY197" s="637"/>
      <c r="AZ197" s="637"/>
      <c r="BA197" s="637"/>
      <c r="BB197" s="637"/>
      <c r="BC197" s="637"/>
      <c r="BD197" s="637"/>
      <c r="BE197" s="637"/>
      <c r="BF197" s="637"/>
      <c r="BG197" s="637"/>
      <c r="BH197" s="637"/>
      <c r="BI197" s="637"/>
      <c r="BJ197" s="637"/>
      <c r="BK197" s="637"/>
      <c r="BL197" s="637"/>
      <c r="BM197" s="637"/>
      <c r="BN197" s="637"/>
      <c r="BO197" s="637"/>
      <c r="BP197" s="637"/>
      <c r="BQ197" s="637"/>
      <c r="BR197" s="637"/>
      <c r="BS197" s="637"/>
      <c r="BT197" s="637"/>
      <c r="BU197" s="637"/>
      <c r="BV197" s="637"/>
      <c r="BW197" s="637"/>
      <c r="BX197" s="637"/>
      <c r="BY197" s="637"/>
      <c r="BZ197" s="637"/>
      <c r="CA197" s="637"/>
      <c r="CB197" s="637"/>
      <c r="CC197" s="637"/>
      <c r="CD197" s="637"/>
      <c r="CE197" s="637"/>
      <c r="CF197" s="637"/>
      <c r="CG197" s="637"/>
    </row>
    <row r="198" spans="1:85" s="610" customFormat="1" ht="67.5" customHeight="1" thickTop="1" thickBot="1">
      <c r="A198" s="1024">
        <f t="shared" si="89"/>
        <v>174</v>
      </c>
      <c r="B198" s="1053">
        <v>0</v>
      </c>
      <c r="C198" s="1053">
        <v>0</v>
      </c>
      <c r="D198" s="1053">
        <v>0</v>
      </c>
      <c r="E198" s="1053">
        <v>0</v>
      </c>
      <c r="F198" s="1034" t="s">
        <v>3015</v>
      </c>
      <c r="G198" s="1034" t="s">
        <v>182</v>
      </c>
      <c r="H198" s="1078" t="s">
        <v>2973</v>
      </c>
      <c r="I198" s="552">
        <v>0</v>
      </c>
      <c r="J198" s="552">
        <v>0</v>
      </c>
      <c r="K198" s="630">
        <f t="shared" si="98"/>
        <v>0</v>
      </c>
      <c r="L198" s="552">
        <v>0</v>
      </c>
      <c r="M198" s="552">
        <v>0</v>
      </c>
      <c r="N198" s="1030">
        <f t="shared" si="92"/>
        <v>0</v>
      </c>
      <c r="O198" s="630">
        <f t="shared" si="93"/>
        <v>0</v>
      </c>
      <c r="P198" s="1079"/>
      <c r="Q198" s="1034" t="s">
        <v>3006</v>
      </c>
      <c r="R198" s="764" t="s">
        <v>2952</v>
      </c>
      <c r="S198" s="553"/>
      <c r="T198" s="551" t="str">
        <f t="shared" si="94"/>
        <v>No hay ejecución</v>
      </c>
      <c r="U198" s="764" t="str">
        <f t="shared" si="84"/>
        <v>NA</v>
      </c>
      <c r="V198" s="771"/>
      <c r="W198" s="553">
        <v>140</v>
      </c>
      <c r="X198" s="551" t="str">
        <f t="shared" si="81"/>
        <v>No hay Programación</v>
      </c>
      <c r="Y198" s="764" t="str">
        <f t="shared" si="85"/>
        <v>De acuerdo con lo programado</v>
      </c>
      <c r="Z198" s="764"/>
      <c r="AA198" s="872">
        <v>0</v>
      </c>
      <c r="AB198" s="551" t="str">
        <f t="shared" si="82"/>
        <v>No hay Programación</v>
      </c>
      <c r="AC198" s="764" t="str">
        <f t="shared" si="86"/>
        <v>De acuerdo con lo programado</v>
      </c>
      <c r="AD198" s="771" t="s">
        <v>1927</v>
      </c>
      <c r="AE198" s="1017">
        <v>0</v>
      </c>
      <c r="AF198" s="551" t="str">
        <f t="shared" si="83"/>
        <v>No hay Programación</v>
      </c>
      <c r="AG198" s="764" t="str">
        <f t="shared" si="87"/>
        <v>De acuerdo con lo programado</v>
      </c>
      <c r="AH198" s="1139" t="s">
        <v>1927</v>
      </c>
      <c r="AI198" s="625">
        <f t="shared" si="90"/>
        <v>140</v>
      </c>
      <c r="AJ198" s="554" t="str">
        <f t="shared" si="91"/>
        <v>No hay Programación</v>
      </c>
      <c r="AK198" s="764" t="str">
        <f t="shared" si="88"/>
        <v>De acuerdo con lo programado</v>
      </c>
      <c r="AL198" s="1139"/>
      <c r="AM198" s="637"/>
      <c r="AN198" s="637"/>
      <c r="AO198" s="637"/>
      <c r="AP198" s="637"/>
      <c r="AQ198" s="637"/>
      <c r="AR198" s="637"/>
      <c r="AS198" s="637"/>
      <c r="AT198" s="637"/>
      <c r="AU198" s="637"/>
      <c r="AV198" s="637"/>
      <c r="AW198" s="637"/>
      <c r="AX198" s="637"/>
      <c r="AY198" s="637"/>
      <c r="AZ198" s="637"/>
      <c r="BA198" s="637"/>
      <c r="BB198" s="637"/>
      <c r="BC198" s="637"/>
      <c r="BD198" s="637"/>
      <c r="BE198" s="637"/>
      <c r="BF198" s="637"/>
      <c r="BG198" s="637"/>
      <c r="BH198" s="637"/>
      <c r="BI198" s="637"/>
      <c r="BJ198" s="637"/>
      <c r="BK198" s="637"/>
      <c r="BL198" s="637"/>
      <c r="BM198" s="637"/>
      <c r="BN198" s="637"/>
      <c r="BO198" s="637"/>
      <c r="BP198" s="637"/>
      <c r="BQ198" s="637"/>
      <c r="BR198" s="637"/>
      <c r="BS198" s="637"/>
      <c r="BT198" s="637"/>
      <c r="BU198" s="637"/>
      <c r="BV198" s="637"/>
      <c r="BW198" s="637"/>
      <c r="BX198" s="637"/>
      <c r="BY198" s="637"/>
      <c r="BZ198" s="637"/>
      <c r="CA198" s="637"/>
      <c r="CB198" s="637"/>
      <c r="CC198" s="637"/>
      <c r="CD198" s="637"/>
      <c r="CE198" s="637"/>
      <c r="CF198" s="637"/>
      <c r="CG198" s="637"/>
    </row>
    <row r="199" spans="1:85" s="610" customFormat="1" ht="67.5" customHeight="1" thickTop="1" thickBot="1">
      <c r="A199" s="1024">
        <f t="shared" si="89"/>
        <v>175</v>
      </c>
      <c r="B199" s="1053">
        <v>0</v>
      </c>
      <c r="C199" s="1053">
        <v>0</v>
      </c>
      <c r="D199" s="1053">
        <v>0</v>
      </c>
      <c r="E199" s="1053">
        <v>0</v>
      </c>
      <c r="F199" s="1034" t="s">
        <v>3016</v>
      </c>
      <c r="G199" s="1034" t="s">
        <v>182</v>
      </c>
      <c r="H199" s="1078" t="s">
        <v>2973</v>
      </c>
      <c r="I199" s="552">
        <v>0</v>
      </c>
      <c r="J199" s="552">
        <v>0</v>
      </c>
      <c r="K199" s="630">
        <f t="shared" si="98"/>
        <v>0</v>
      </c>
      <c r="L199" s="552">
        <v>0</v>
      </c>
      <c r="M199" s="552">
        <v>0</v>
      </c>
      <c r="N199" s="1030">
        <f t="shared" si="92"/>
        <v>0</v>
      </c>
      <c r="O199" s="630">
        <f t="shared" si="93"/>
        <v>0</v>
      </c>
      <c r="P199" s="1079"/>
      <c r="Q199" s="1034" t="s">
        <v>3006</v>
      </c>
      <c r="R199" s="764" t="s">
        <v>2952</v>
      </c>
      <c r="S199" s="553">
        <v>7</v>
      </c>
      <c r="T199" s="551" t="str">
        <f t="shared" si="94"/>
        <v>No hay Programación</v>
      </c>
      <c r="U199" s="764" t="str">
        <f t="shared" si="84"/>
        <v>De acuerdo con lo programado</v>
      </c>
      <c r="V199" s="771"/>
      <c r="W199" s="553">
        <v>0</v>
      </c>
      <c r="X199" s="551" t="str">
        <f t="shared" si="81"/>
        <v>No hay Programación</v>
      </c>
      <c r="Y199" s="764" t="str">
        <f t="shared" si="85"/>
        <v>De acuerdo con lo programado</v>
      </c>
      <c r="Z199" s="764"/>
      <c r="AA199" s="872">
        <v>0</v>
      </c>
      <c r="AB199" s="551" t="str">
        <f t="shared" si="82"/>
        <v>No hay Programación</v>
      </c>
      <c r="AC199" s="764" t="str">
        <f t="shared" si="86"/>
        <v>De acuerdo con lo programado</v>
      </c>
      <c r="AD199" s="771" t="s">
        <v>1927</v>
      </c>
      <c r="AE199" s="1017">
        <v>0</v>
      </c>
      <c r="AF199" s="551" t="str">
        <f t="shared" si="83"/>
        <v>No hay Programación</v>
      </c>
      <c r="AG199" s="764" t="str">
        <f t="shared" si="87"/>
        <v>De acuerdo con lo programado</v>
      </c>
      <c r="AH199" s="1139" t="s">
        <v>1927</v>
      </c>
      <c r="AI199" s="625">
        <f t="shared" si="90"/>
        <v>7</v>
      </c>
      <c r="AJ199" s="554" t="str">
        <f t="shared" si="91"/>
        <v>No hay Programación</v>
      </c>
      <c r="AK199" s="764" t="str">
        <f t="shared" si="88"/>
        <v>De acuerdo con lo programado</v>
      </c>
      <c r="AL199" s="1139" t="s">
        <v>1927</v>
      </c>
      <c r="AM199" s="637"/>
      <c r="AN199" s="637"/>
      <c r="AO199" s="637"/>
      <c r="AP199" s="637"/>
      <c r="AQ199" s="637"/>
      <c r="AR199" s="637"/>
      <c r="AS199" s="637"/>
      <c r="AT199" s="637"/>
      <c r="AU199" s="637"/>
      <c r="AV199" s="637"/>
      <c r="AW199" s="637"/>
      <c r="AX199" s="637"/>
      <c r="AY199" s="637"/>
      <c r="AZ199" s="637"/>
      <c r="BA199" s="637"/>
      <c r="BB199" s="637"/>
      <c r="BC199" s="637"/>
      <c r="BD199" s="637"/>
      <c r="BE199" s="637"/>
      <c r="BF199" s="637"/>
      <c r="BG199" s="637"/>
      <c r="BH199" s="637"/>
      <c r="BI199" s="637"/>
      <c r="BJ199" s="637"/>
      <c r="BK199" s="637"/>
      <c r="BL199" s="637"/>
      <c r="BM199" s="637"/>
      <c r="BN199" s="637"/>
      <c r="BO199" s="637"/>
      <c r="BP199" s="637"/>
      <c r="BQ199" s="637"/>
      <c r="BR199" s="637"/>
      <c r="BS199" s="637"/>
      <c r="BT199" s="637"/>
      <c r="BU199" s="637"/>
      <c r="BV199" s="637"/>
      <c r="BW199" s="637"/>
      <c r="BX199" s="637"/>
      <c r="BY199" s="637"/>
      <c r="BZ199" s="637"/>
      <c r="CA199" s="637"/>
      <c r="CB199" s="637"/>
      <c r="CC199" s="637"/>
      <c r="CD199" s="637"/>
      <c r="CE199" s="637"/>
      <c r="CF199" s="637"/>
      <c r="CG199" s="637"/>
    </row>
    <row r="200" spans="1:85" s="610" customFormat="1" ht="67.5" customHeight="1" thickTop="1" thickBot="1">
      <c r="A200" s="1024">
        <f t="shared" si="89"/>
        <v>176</v>
      </c>
      <c r="B200" s="1053"/>
      <c r="C200" s="1053"/>
      <c r="D200" s="1053"/>
      <c r="E200" s="1053"/>
      <c r="F200" s="1034" t="s">
        <v>3005</v>
      </c>
      <c r="G200" s="1034" t="s">
        <v>150</v>
      </c>
      <c r="H200" s="1078" t="s">
        <v>2973</v>
      </c>
      <c r="I200" s="552">
        <v>0</v>
      </c>
      <c r="J200" s="552">
        <v>0</v>
      </c>
      <c r="K200" s="630">
        <f t="shared" ref="K200:K201" si="99">I200+J200</f>
        <v>0</v>
      </c>
      <c r="L200" s="552">
        <v>0</v>
      </c>
      <c r="M200" s="552">
        <v>0</v>
      </c>
      <c r="N200" s="1030">
        <f t="shared" ref="N200:N201" si="100">SUM(L200:M200)</f>
        <v>0</v>
      </c>
      <c r="O200" s="630">
        <f t="shared" ref="O200:O201" si="101">K200+N200</f>
        <v>0</v>
      </c>
      <c r="P200" s="1079"/>
      <c r="Q200" s="1034"/>
      <c r="R200" s="1080"/>
      <c r="S200" s="553">
        <v>0</v>
      </c>
      <c r="T200" s="551" t="str">
        <f t="shared" ref="T200:T208" si="102">IF(S200="","No hay ejecución",IF(AND(I200=0),"No hay Programación", S200/I200))</f>
        <v>No hay Programación</v>
      </c>
      <c r="U200" s="764" t="str">
        <f t="shared" si="84"/>
        <v>De acuerdo con lo programado</v>
      </c>
      <c r="V200" s="771"/>
      <c r="W200" s="553">
        <v>2304</v>
      </c>
      <c r="X200" s="551" t="str">
        <f t="shared" si="81"/>
        <v>No hay Programación</v>
      </c>
      <c r="Y200" s="764" t="str">
        <f t="shared" si="85"/>
        <v>De acuerdo con lo programado</v>
      </c>
      <c r="Z200" s="764"/>
      <c r="AA200" s="872">
        <v>0</v>
      </c>
      <c r="AB200" s="551" t="str">
        <f t="shared" ref="AB200:AB202" si="103">IF(AA200="","No hay ejecución",IF(AND(L200=0),"No hay Programación", AA200/L200))</f>
        <v>No hay Programación</v>
      </c>
      <c r="AC200" s="764" t="str">
        <f t="shared" si="86"/>
        <v>De acuerdo con lo programado</v>
      </c>
      <c r="AD200" s="771" t="s">
        <v>1927</v>
      </c>
      <c r="AE200" s="1017">
        <v>0</v>
      </c>
      <c r="AF200" s="551" t="str">
        <f t="shared" ref="AF200:AF202" si="104">IF(AE200="","No hay ejecución",IF(AND(M200=0),"No hay Programación", AE200/M200))</f>
        <v>No hay Programación</v>
      </c>
      <c r="AG200" s="764" t="str">
        <f t="shared" si="87"/>
        <v>De acuerdo con lo programado</v>
      </c>
      <c r="AH200" s="1139" t="s">
        <v>1927</v>
      </c>
      <c r="AI200" s="625">
        <f t="shared" si="90"/>
        <v>2304</v>
      </c>
      <c r="AJ200" s="554" t="str">
        <f t="shared" si="91"/>
        <v>No hay Programación</v>
      </c>
      <c r="AK200" s="764" t="str">
        <f t="shared" si="88"/>
        <v>De acuerdo con lo programado</v>
      </c>
      <c r="AL200" s="1139"/>
      <c r="AM200" s="637"/>
      <c r="AN200" s="637"/>
      <c r="AO200" s="637"/>
      <c r="AP200" s="637"/>
      <c r="AQ200" s="637"/>
      <c r="AR200" s="637"/>
      <c r="AS200" s="637"/>
      <c r="AT200" s="637"/>
      <c r="AU200" s="637"/>
      <c r="AV200" s="637"/>
      <c r="AW200" s="637"/>
      <c r="AX200" s="637"/>
      <c r="AY200" s="637"/>
      <c r="AZ200" s="637"/>
      <c r="BA200" s="637"/>
      <c r="BB200" s="637"/>
      <c r="BC200" s="637"/>
      <c r="BD200" s="637"/>
      <c r="BE200" s="637"/>
      <c r="BF200" s="637"/>
      <c r="BG200" s="637"/>
      <c r="BH200" s="637"/>
      <c r="BI200" s="637"/>
      <c r="BJ200" s="637"/>
      <c r="BK200" s="637"/>
      <c r="BL200" s="637"/>
      <c r="BM200" s="637"/>
      <c r="BN200" s="637"/>
      <c r="BO200" s="637"/>
      <c r="BP200" s="637"/>
      <c r="BQ200" s="637"/>
      <c r="BR200" s="637"/>
      <c r="BS200" s="637"/>
      <c r="BT200" s="637"/>
      <c r="BU200" s="637"/>
      <c r="BV200" s="637"/>
      <c r="BW200" s="637"/>
      <c r="BX200" s="637"/>
      <c r="BY200" s="637"/>
      <c r="BZ200" s="637"/>
      <c r="CA200" s="637"/>
      <c r="CB200" s="637"/>
      <c r="CC200" s="637"/>
      <c r="CD200" s="637"/>
      <c r="CE200" s="637"/>
      <c r="CF200" s="637"/>
      <c r="CG200" s="637"/>
    </row>
    <row r="201" spans="1:85" s="610" customFormat="1" ht="67.5" customHeight="1" thickTop="1" thickBot="1">
      <c r="A201" s="1024">
        <f t="shared" si="89"/>
        <v>177</v>
      </c>
      <c r="B201" s="1053"/>
      <c r="C201" s="1053"/>
      <c r="D201" s="1053"/>
      <c r="E201" s="1053"/>
      <c r="F201" s="1034" t="s">
        <v>3008</v>
      </c>
      <c r="G201" s="1034" t="s">
        <v>150</v>
      </c>
      <c r="H201" s="1078" t="s">
        <v>2973</v>
      </c>
      <c r="I201" s="552">
        <v>0</v>
      </c>
      <c r="J201" s="552">
        <v>0</v>
      </c>
      <c r="K201" s="630">
        <f t="shared" si="99"/>
        <v>0</v>
      </c>
      <c r="L201" s="552">
        <v>0</v>
      </c>
      <c r="M201" s="552">
        <v>0</v>
      </c>
      <c r="N201" s="1030">
        <f t="shared" si="100"/>
        <v>0</v>
      </c>
      <c r="O201" s="630">
        <f t="shared" si="101"/>
        <v>0</v>
      </c>
      <c r="P201" s="1079"/>
      <c r="Q201" s="1034"/>
      <c r="R201" s="1080"/>
      <c r="S201" s="553">
        <v>0</v>
      </c>
      <c r="T201" s="551" t="str">
        <f t="shared" si="102"/>
        <v>No hay Programación</v>
      </c>
      <c r="U201" s="764" t="str">
        <f t="shared" si="84"/>
        <v>De acuerdo con lo programado</v>
      </c>
      <c r="V201" s="771"/>
      <c r="W201" s="553">
        <v>23</v>
      </c>
      <c r="X201" s="551" t="str">
        <f t="shared" si="81"/>
        <v>No hay Programación</v>
      </c>
      <c r="Y201" s="764" t="str">
        <f t="shared" si="85"/>
        <v>De acuerdo con lo programado</v>
      </c>
      <c r="Z201" s="764"/>
      <c r="AA201" s="872">
        <v>0</v>
      </c>
      <c r="AB201" s="551" t="str">
        <f t="shared" si="103"/>
        <v>No hay Programación</v>
      </c>
      <c r="AC201" s="764" t="str">
        <f t="shared" si="86"/>
        <v>De acuerdo con lo programado</v>
      </c>
      <c r="AD201" s="771" t="s">
        <v>1927</v>
      </c>
      <c r="AE201" s="1017">
        <v>0</v>
      </c>
      <c r="AF201" s="551" t="str">
        <f t="shared" si="104"/>
        <v>No hay Programación</v>
      </c>
      <c r="AG201" s="764" t="str">
        <f t="shared" si="87"/>
        <v>De acuerdo con lo programado</v>
      </c>
      <c r="AH201" s="1139" t="s">
        <v>1927</v>
      </c>
      <c r="AI201" s="625">
        <f t="shared" si="90"/>
        <v>23</v>
      </c>
      <c r="AJ201" s="554" t="str">
        <f t="shared" si="91"/>
        <v>No hay Programación</v>
      </c>
      <c r="AK201" s="764" t="str">
        <f t="shared" si="88"/>
        <v>De acuerdo con lo programado</v>
      </c>
      <c r="AL201" s="1139" t="s">
        <v>1927</v>
      </c>
      <c r="AM201" s="637"/>
      <c r="AN201" s="637"/>
      <c r="AO201" s="637"/>
      <c r="AP201" s="637"/>
      <c r="AQ201" s="637"/>
      <c r="AR201" s="637"/>
      <c r="AS201" s="637"/>
      <c r="AT201" s="637"/>
      <c r="AU201" s="637"/>
      <c r="AV201" s="637"/>
      <c r="AW201" s="637"/>
      <c r="AX201" s="637"/>
      <c r="AY201" s="637"/>
      <c r="AZ201" s="637"/>
      <c r="BA201" s="637"/>
      <c r="BB201" s="637"/>
      <c r="BC201" s="637"/>
      <c r="BD201" s="637"/>
      <c r="BE201" s="637"/>
      <c r="BF201" s="637"/>
      <c r="BG201" s="637"/>
      <c r="BH201" s="637"/>
      <c r="BI201" s="637"/>
      <c r="BJ201" s="637"/>
      <c r="BK201" s="637"/>
      <c r="BL201" s="637"/>
      <c r="BM201" s="637"/>
      <c r="BN201" s="637"/>
      <c r="BO201" s="637"/>
      <c r="BP201" s="637"/>
      <c r="BQ201" s="637"/>
      <c r="BR201" s="637"/>
      <c r="BS201" s="637"/>
      <c r="BT201" s="637"/>
      <c r="BU201" s="637"/>
      <c r="BV201" s="637"/>
      <c r="BW201" s="637"/>
      <c r="BX201" s="637"/>
      <c r="BY201" s="637"/>
      <c r="BZ201" s="637"/>
      <c r="CA201" s="637"/>
      <c r="CB201" s="637"/>
      <c r="CC201" s="637"/>
      <c r="CD201" s="637"/>
      <c r="CE201" s="637"/>
      <c r="CF201" s="637"/>
      <c r="CG201" s="637"/>
    </row>
    <row r="202" spans="1:85" s="610" customFormat="1" ht="67.5" customHeight="1" thickTop="1" thickBot="1">
      <c r="A202" s="1024">
        <f t="shared" si="89"/>
        <v>178</v>
      </c>
      <c r="B202" s="267">
        <v>0</v>
      </c>
      <c r="C202" s="267">
        <v>0</v>
      </c>
      <c r="D202" s="267">
        <v>0</v>
      </c>
      <c r="E202" s="267">
        <v>0</v>
      </c>
      <c r="F202" s="663" t="s">
        <v>2621</v>
      </c>
      <c r="G202" s="766" t="s">
        <v>146</v>
      </c>
      <c r="H202" s="766" t="s">
        <v>207</v>
      </c>
      <c r="I202" s="552">
        <v>0</v>
      </c>
      <c r="J202" s="552">
        <v>0</v>
      </c>
      <c r="K202" s="630">
        <f t="shared" si="98"/>
        <v>0</v>
      </c>
      <c r="L202" s="552">
        <v>0</v>
      </c>
      <c r="M202" s="552">
        <v>0</v>
      </c>
      <c r="N202" s="1030">
        <f t="shared" si="92"/>
        <v>0</v>
      </c>
      <c r="O202" s="630">
        <f t="shared" si="93"/>
        <v>0</v>
      </c>
      <c r="P202" s="664"/>
      <c r="Q202" s="1034" t="s">
        <v>3017</v>
      </c>
      <c r="R202" s="1051" t="s">
        <v>2876</v>
      </c>
      <c r="S202" s="636">
        <v>27</v>
      </c>
      <c r="T202" s="551" t="str">
        <f t="shared" si="102"/>
        <v>No hay Programación</v>
      </c>
      <c r="U202" s="764" t="str">
        <f t="shared" si="84"/>
        <v>De acuerdo con lo programado</v>
      </c>
      <c r="V202" s="771"/>
      <c r="W202" s="553">
        <v>28</v>
      </c>
      <c r="X202" s="551" t="str">
        <f t="shared" si="81"/>
        <v>No hay Programación</v>
      </c>
      <c r="Y202" s="764" t="str">
        <f t="shared" si="85"/>
        <v>De acuerdo con lo programado</v>
      </c>
      <c r="Z202" s="764"/>
      <c r="AA202" s="872">
        <v>0</v>
      </c>
      <c r="AB202" s="551" t="str">
        <f t="shared" si="103"/>
        <v>No hay Programación</v>
      </c>
      <c r="AC202" s="764" t="str">
        <f t="shared" si="86"/>
        <v>De acuerdo con lo programado</v>
      </c>
      <c r="AD202" s="771" t="s">
        <v>1927</v>
      </c>
      <c r="AE202" s="1017">
        <v>0</v>
      </c>
      <c r="AF202" s="551" t="str">
        <f t="shared" si="104"/>
        <v>No hay Programación</v>
      </c>
      <c r="AG202" s="764" t="str">
        <f t="shared" si="87"/>
        <v>De acuerdo con lo programado</v>
      </c>
      <c r="AH202" s="1139" t="s">
        <v>1927</v>
      </c>
      <c r="AI202" s="625">
        <f t="shared" ref="AI202:AI208" si="105">AE202+AA202+W202+S202</f>
        <v>55</v>
      </c>
      <c r="AJ202" s="554" t="str">
        <f t="shared" ref="AJ202:AJ208" si="106">IF(AI202="","No hay ejecución",IF(AND(O202=0),"No hay Programación", AI202/O202))</f>
        <v>No hay Programación</v>
      </c>
      <c r="AK202" s="764" t="str">
        <f t="shared" si="88"/>
        <v>De acuerdo con lo programado</v>
      </c>
      <c r="AL202" s="1139" t="s">
        <v>1927</v>
      </c>
      <c r="AM202" s="637"/>
      <c r="AN202" s="637"/>
      <c r="AO202" s="637"/>
      <c r="AP202" s="637"/>
      <c r="AQ202" s="637"/>
      <c r="AR202" s="637"/>
      <c r="AS202" s="637"/>
      <c r="AT202" s="637"/>
      <c r="AU202" s="637"/>
      <c r="AV202" s="637"/>
      <c r="AW202" s="637"/>
      <c r="AX202" s="637"/>
      <c r="AY202" s="637"/>
      <c r="AZ202" s="637"/>
      <c r="BA202" s="637"/>
      <c r="BB202" s="637"/>
      <c r="BC202" s="637"/>
      <c r="BD202" s="637"/>
      <c r="BE202" s="637"/>
      <c r="BF202" s="637"/>
      <c r="BG202" s="637"/>
      <c r="BH202" s="637"/>
      <c r="BI202" s="637"/>
      <c r="BJ202" s="637"/>
      <c r="BK202" s="637"/>
      <c r="BL202" s="637"/>
      <c r="BM202" s="637"/>
      <c r="BN202" s="637"/>
      <c r="BO202" s="637"/>
      <c r="BP202" s="637"/>
      <c r="BQ202" s="637"/>
      <c r="BR202" s="637"/>
      <c r="BS202" s="637"/>
      <c r="BT202" s="637"/>
      <c r="BU202" s="637"/>
      <c r="BV202" s="637"/>
      <c r="BW202" s="637"/>
      <c r="BX202" s="637"/>
      <c r="BY202" s="637"/>
      <c r="BZ202" s="637"/>
      <c r="CA202" s="637"/>
      <c r="CB202" s="637"/>
      <c r="CC202" s="637"/>
      <c r="CD202" s="637"/>
      <c r="CE202" s="637"/>
      <c r="CF202" s="637"/>
      <c r="CG202" s="637"/>
    </row>
    <row r="203" spans="1:85" s="610" customFormat="1" ht="67.5" customHeight="1" thickTop="1" thickBot="1">
      <c r="A203" s="1024">
        <f t="shared" si="89"/>
        <v>179</v>
      </c>
      <c r="B203" s="267">
        <v>0</v>
      </c>
      <c r="C203" s="267">
        <v>0</v>
      </c>
      <c r="D203" s="267">
        <v>0</v>
      </c>
      <c r="E203" s="267">
        <v>0</v>
      </c>
      <c r="F203" s="663" t="s">
        <v>2612</v>
      </c>
      <c r="G203" s="766" t="s">
        <v>164</v>
      </c>
      <c r="H203" s="766" t="s">
        <v>195</v>
      </c>
      <c r="I203" s="552">
        <v>0</v>
      </c>
      <c r="J203" s="552">
        <v>0</v>
      </c>
      <c r="K203" s="630">
        <f t="shared" si="98"/>
        <v>0</v>
      </c>
      <c r="L203" s="552">
        <v>0</v>
      </c>
      <c r="M203" s="552">
        <v>0</v>
      </c>
      <c r="N203" s="1030">
        <f t="shared" si="92"/>
        <v>0</v>
      </c>
      <c r="O203" s="630">
        <f t="shared" si="93"/>
        <v>0</v>
      </c>
      <c r="P203" s="664"/>
      <c r="Q203" s="1034" t="s">
        <v>3017</v>
      </c>
      <c r="R203" s="1051" t="s">
        <v>2876</v>
      </c>
      <c r="S203" s="636">
        <v>86</v>
      </c>
      <c r="T203" s="551" t="str">
        <f t="shared" si="102"/>
        <v>No hay Programación</v>
      </c>
      <c r="U203" s="764" t="str">
        <f t="shared" si="84"/>
        <v>De acuerdo con lo programado</v>
      </c>
      <c r="V203" s="771"/>
      <c r="W203" s="553">
        <v>8</v>
      </c>
      <c r="X203" s="551" t="str">
        <f t="shared" si="81"/>
        <v>No hay Programación</v>
      </c>
      <c r="Y203" s="764" t="str">
        <f t="shared" si="85"/>
        <v>De acuerdo con lo programado</v>
      </c>
      <c r="Z203" s="764"/>
      <c r="AA203" s="872">
        <v>8</v>
      </c>
      <c r="AB203" s="551" t="str">
        <f t="shared" si="82"/>
        <v>No hay Programación</v>
      </c>
      <c r="AC203" s="764" t="str">
        <f t="shared" si="86"/>
        <v>De acuerdo con lo programado</v>
      </c>
      <c r="AD203" s="771" t="s">
        <v>1927</v>
      </c>
      <c r="AE203" s="1017">
        <v>0</v>
      </c>
      <c r="AF203" s="551" t="str">
        <f t="shared" si="83"/>
        <v>No hay Programación</v>
      </c>
      <c r="AG203" s="764" t="str">
        <f t="shared" si="87"/>
        <v>De acuerdo con lo programado</v>
      </c>
      <c r="AH203" s="1139" t="s">
        <v>1927</v>
      </c>
      <c r="AI203" s="625">
        <f t="shared" si="105"/>
        <v>102</v>
      </c>
      <c r="AJ203" s="554" t="str">
        <f t="shared" si="106"/>
        <v>No hay Programación</v>
      </c>
      <c r="AK203" s="764" t="str">
        <f t="shared" si="88"/>
        <v>De acuerdo con lo programado</v>
      </c>
      <c r="AL203" s="1139" t="s">
        <v>1927</v>
      </c>
      <c r="AM203" s="637"/>
      <c r="AN203" s="637"/>
      <c r="AO203" s="637"/>
      <c r="AP203" s="637"/>
      <c r="AQ203" s="637"/>
      <c r="AR203" s="637"/>
      <c r="AS203" s="637"/>
      <c r="AT203" s="637"/>
      <c r="AU203" s="637"/>
      <c r="AV203" s="637"/>
      <c r="AW203" s="637"/>
      <c r="AX203" s="637"/>
      <c r="AY203" s="637"/>
      <c r="AZ203" s="637"/>
      <c r="BA203" s="637"/>
      <c r="BB203" s="637"/>
      <c r="BC203" s="637"/>
      <c r="BD203" s="637"/>
      <c r="BE203" s="637"/>
      <c r="BF203" s="637"/>
      <c r="BG203" s="637"/>
      <c r="BH203" s="637"/>
      <c r="BI203" s="637"/>
      <c r="BJ203" s="637"/>
      <c r="BK203" s="637"/>
      <c r="BL203" s="637"/>
      <c r="BM203" s="637"/>
      <c r="BN203" s="637"/>
      <c r="BO203" s="637"/>
      <c r="BP203" s="637"/>
      <c r="BQ203" s="637"/>
      <c r="BR203" s="637"/>
      <c r="BS203" s="637"/>
      <c r="BT203" s="637"/>
      <c r="BU203" s="637"/>
      <c r="BV203" s="637"/>
      <c r="BW203" s="637"/>
      <c r="BX203" s="637"/>
      <c r="BY203" s="637"/>
      <c r="BZ203" s="637"/>
      <c r="CA203" s="637"/>
      <c r="CB203" s="637"/>
      <c r="CC203" s="637"/>
      <c r="CD203" s="637"/>
      <c r="CE203" s="637"/>
      <c r="CF203" s="637"/>
      <c r="CG203" s="637"/>
    </row>
    <row r="204" spans="1:85" s="610" customFormat="1" ht="67.5" customHeight="1" thickTop="1" thickBot="1">
      <c r="A204" s="1024">
        <f t="shared" si="89"/>
        <v>180</v>
      </c>
      <c r="B204" s="267">
        <v>0</v>
      </c>
      <c r="C204" s="267">
        <v>0</v>
      </c>
      <c r="D204" s="267">
        <v>0</v>
      </c>
      <c r="E204" s="267">
        <v>0</v>
      </c>
      <c r="F204" s="663" t="s">
        <v>2617</v>
      </c>
      <c r="G204" s="766" t="s">
        <v>164</v>
      </c>
      <c r="H204" s="766" t="s">
        <v>195</v>
      </c>
      <c r="I204" s="552">
        <v>0</v>
      </c>
      <c r="J204" s="552">
        <v>0</v>
      </c>
      <c r="K204" s="630">
        <f t="shared" si="98"/>
        <v>0</v>
      </c>
      <c r="L204" s="552">
        <v>0</v>
      </c>
      <c r="M204" s="552">
        <v>0</v>
      </c>
      <c r="N204" s="1030">
        <f t="shared" si="92"/>
        <v>0</v>
      </c>
      <c r="O204" s="630">
        <f t="shared" si="93"/>
        <v>0</v>
      </c>
      <c r="P204" s="664"/>
      <c r="Q204" s="1034" t="s">
        <v>3017</v>
      </c>
      <c r="R204" s="1051" t="s">
        <v>2876</v>
      </c>
      <c r="S204" s="636">
        <v>769</v>
      </c>
      <c r="T204" s="551" t="str">
        <f t="shared" si="102"/>
        <v>No hay Programación</v>
      </c>
      <c r="U204" s="764" t="str">
        <f t="shared" si="84"/>
        <v>De acuerdo con lo programado</v>
      </c>
      <c r="V204" s="771"/>
      <c r="W204" s="553">
        <v>4665</v>
      </c>
      <c r="X204" s="551" t="str">
        <f t="shared" si="81"/>
        <v>No hay Programación</v>
      </c>
      <c r="Y204" s="764" t="str">
        <f t="shared" si="85"/>
        <v>De acuerdo con lo programado</v>
      </c>
      <c r="Z204" s="764"/>
      <c r="AA204" s="872">
        <v>0</v>
      </c>
      <c r="AB204" s="551" t="str">
        <f t="shared" si="82"/>
        <v>No hay Programación</v>
      </c>
      <c r="AC204" s="764" t="str">
        <f t="shared" si="86"/>
        <v>De acuerdo con lo programado</v>
      </c>
      <c r="AD204" s="771" t="s">
        <v>1927</v>
      </c>
      <c r="AE204" s="1017">
        <v>0</v>
      </c>
      <c r="AF204" s="551" t="str">
        <f t="shared" si="83"/>
        <v>No hay Programación</v>
      </c>
      <c r="AG204" s="764" t="str">
        <f t="shared" si="87"/>
        <v>De acuerdo con lo programado</v>
      </c>
      <c r="AH204" s="1139" t="s">
        <v>1927</v>
      </c>
      <c r="AI204" s="625">
        <f t="shared" si="105"/>
        <v>5434</v>
      </c>
      <c r="AJ204" s="554" t="str">
        <f t="shared" si="106"/>
        <v>No hay Programación</v>
      </c>
      <c r="AK204" s="764" t="str">
        <f t="shared" si="88"/>
        <v>De acuerdo con lo programado</v>
      </c>
      <c r="AL204" s="1139" t="s">
        <v>1927</v>
      </c>
      <c r="AM204" s="637"/>
      <c r="AN204" s="637"/>
      <c r="AO204" s="637"/>
      <c r="AP204" s="637"/>
      <c r="AQ204" s="637"/>
      <c r="AR204" s="637"/>
      <c r="AS204" s="637"/>
      <c r="AT204" s="637"/>
      <c r="AU204" s="637"/>
      <c r="AV204" s="637"/>
      <c r="AW204" s="637"/>
      <c r="AX204" s="637"/>
      <c r="AY204" s="637"/>
      <c r="AZ204" s="637"/>
      <c r="BA204" s="637"/>
      <c r="BB204" s="637"/>
      <c r="BC204" s="637"/>
      <c r="BD204" s="637"/>
      <c r="BE204" s="637"/>
      <c r="BF204" s="637"/>
      <c r="BG204" s="637"/>
      <c r="BH204" s="637"/>
      <c r="BI204" s="637"/>
      <c r="BJ204" s="637"/>
      <c r="BK204" s="637"/>
      <c r="BL204" s="637"/>
      <c r="BM204" s="637"/>
      <c r="BN204" s="637"/>
      <c r="BO204" s="637"/>
      <c r="BP204" s="637"/>
      <c r="BQ204" s="637"/>
      <c r="BR204" s="637"/>
      <c r="BS204" s="637"/>
      <c r="BT204" s="637"/>
      <c r="BU204" s="637"/>
      <c r="BV204" s="637"/>
      <c r="BW204" s="637"/>
      <c r="BX204" s="637"/>
      <c r="BY204" s="637"/>
      <c r="BZ204" s="637"/>
      <c r="CA204" s="637"/>
      <c r="CB204" s="637"/>
      <c r="CC204" s="637"/>
      <c r="CD204" s="637"/>
      <c r="CE204" s="637"/>
      <c r="CF204" s="637"/>
      <c r="CG204" s="637"/>
    </row>
    <row r="205" spans="1:85" s="610" customFormat="1" ht="67.5" customHeight="1" thickTop="1" thickBot="1">
      <c r="A205" s="1024">
        <f t="shared" si="89"/>
        <v>181</v>
      </c>
      <c r="B205" s="267">
        <v>0</v>
      </c>
      <c r="C205" s="267">
        <v>0</v>
      </c>
      <c r="D205" s="267">
        <v>0</v>
      </c>
      <c r="E205" s="267">
        <v>0</v>
      </c>
      <c r="F205" s="663" t="s">
        <v>3018</v>
      </c>
      <c r="G205" s="766" t="s">
        <v>164</v>
      </c>
      <c r="H205" s="766" t="s">
        <v>2515</v>
      </c>
      <c r="I205" s="552">
        <v>0</v>
      </c>
      <c r="J205" s="552">
        <v>0</v>
      </c>
      <c r="K205" s="630">
        <f t="shared" si="98"/>
        <v>0</v>
      </c>
      <c r="L205" s="552">
        <v>0</v>
      </c>
      <c r="M205" s="552">
        <v>0</v>
      </c>
      <c r="N205" s="1030">
        <f t="shared" si="92"/>
        <v>0</v>
      </c>
      <c r="O205" s="630">
        <f t="shared" si="93"/>
        <v>0</v>
      </c>
      <c r="P205" s="664"/>
      <c r="Q205" s="1034" t="s">
        <v>3017</v>
      </c>
      <c r="R205" s="1051" t="s">
        <v>2876</v>
      </c>
      <c r="S205" s="553">
        <v>10</v>
      </c>
      <c r="T205" s="551" t="str">
        <f t="shared" si="102"/>
        <v>No hay Programación</v>
      </c>
      <c r="U205" s="764" t="str">
        <f t="shared" si="84"/>
        <v>De acuerdo con lo programado</v>
      </c>
      <c r="V205" s="771"/>
      <c r="W205" s="553">
        <v>120</v>
      </c>
      <c r="X205" s="551" t="str">
        <f t="shared" si="81"/>
        <v>No hay Programación</v>
      </c>
      <c r="Y205" s="764" t="str">
        <f t="shared" si="85"/>
        <v>De acuerdo con lo programado</v>
      </c>
      <c r="Z205" s="764"/>
      <c r="AA205" s="872">
        <v>0</v>
      </c>
      <c r="AB205" s="551" t="str">
        <f t="shared" si="82"/>
        <v>No hay Programación</v>
      </c>
      <c r="AC205" s="764" t="str">
        <f t="shared" si="86"/>
        <v>De acuerdo con lo programado</v>
      </c>
      <c r="AD205" s="771" t="s">
        <v>1927</v>
      </c>
      <c r="AE205" s="1017">
        <v>0</v>
      </c>
      <c r="AF205" s="551" t="str">
        <f t="shared" si="83"/>
        <v>No hay Programación</v>
      </c>
      <c r="AG205" s="764" t="str">
        <f t="shared" si="87"/>
        <v>De acuerdo con lo programado</v>
      </c>
      <c r="AH205" s="1139" t="s">
        <v>1927</v>
      </c>
      <c r="AI205" s="625">
        <f t="shared" si="105"/>
        <v>130</v>
      </c>
      <c r="AJ205" s="554" t="str">
        <f t="shared" si="106"/>
        <v>No hay Programación</v>
      </c>
      <c r="AK205" s="764" t="str">
        <f t="shared" si="88"/>
        <v>De acuerdo con lo programado</v>
      </c>
      <c r="AL205" s="1139"/>
      <c r="AM205" s="637"/>
      <c r="AN205" s="637"/>
      <c r="AO205" s="637"/>
      <c r="AP205" s="637"/>
      <c r="AQ205" s="637"/>
      <c r="AR205" s="637"/>
      <c r="AS205" s="637"/>
      <c r="AT205" s="637"/>
      <c r="AU205" s="637"/>
      <c r="AV205" s="637"/>
      <c r="AW205" s="637"/>
      <c r="AX205" s="637"/>
      <c r="AY205" s="637"/>
      <c r="AZ205" s="637"/>
      <c r="BA205" s="637"/>
      <c r="BB205" s="637"/>
      <c r="BC205" s="637"/>
      <c r="BD205" s="637"/>
      <c r="BE205" s="637"/>
      <c r="BF205" s="637"/>
      <c r="BG205" s="637"/>
      <c r="BH205" s="637"/>
      <c r="BI205" s="637"/>
      <c r="BJ205" s="637"/>
      <c r="BK205" s="637"/>
      <c r="BL205" s="637"/>
      <c r="BM205" s="637"/>
      <c r="BN205" s="637"/>
      <c r="BO205" s="637"/>
      <c r="BP205" s="637"/>
      <c r="BQ205" s="637"/>
      <c r="BR205" s="637"/>
      <c r="BS205" s="637"/>
      <c r="BT205" s="637"/>
      <c r="BU205" s="637"/>
      <c r="BV205" s="637"/>
      <c r="BW205" s="637"/>
      <c r="BX205" s="637"/>
      <c r="BY205" s="637"/>
      <c r="BZ205" s="637"/>
      <c r="CA205" s="637"/>
      <c r="CB205" s="637"/>
      <c r="CC205" s="637"/>
      <c r="CD205" s="637"/>
      <c r="CE205" s="637"/>
      <c r="CF205" s="637"/>
      <c r="CG205" s="637"/>
    </row>
    <row r="206" spans="1:85" s="610" customFormat="1" ht="67.5" customHeight="1" thickTop="1" thickBot="1">
      <c r="A206" s="1024">
        <f t="shared" si="89"/>
        <v>182</v>
      </c>
      <c r="B206" s="267">
        <v>0</v>
      </c>
      <c r="C206" s="267">
        <v>0</v>
      </c>
      <c r="D206" s="267">
        <v>0</v>
      </c>
      <c r="E206" s="267">
        <v>0</v>
      </c>
      <c r="F206" s="663" t="s">
        <v>3019</v>
      </c>
      <c r="G206" s="766" t="s">
        <v>164</v>
      </c>
      <c r="H206" s="766" t="s">
        <v>200</v>
      </c>
      <c r="I206" s="552">
        <v>0</v>
      </c>
      <c r="J206" s="552">
        <v>0</v>
      </c>
      <c r="K206" s="630">
        <f t="shared" si="98"/>
        <v>0</v>
      </c>
      <c r="L206" s="552">
        <v>0</v>
      </c>
      <c r="M206" s="552">
        <v>0</v>
      </c>
      <c r="N206" s="1030">
        <f t="shared" si="92"/>
        <v>0</v>
      </c>
      <c r="O206" s="630">
        <f t="shared" si="93"/>
        <v>0</v>
      </c>
      <c r="P206" s="664"/>
      <c r="Q206" s="1034" t="s">
        <v>3017</v>
      </c>
      <c r="R206" s="1051" t="s">
        <v>2876</v>
      </c>
      <c r="S206" s="636">
        <v>210</v>
      </c>
      <c r="T206" s="551" t="str">
        <f t="shared" si="102"/>
        <v>No hay Programación</v>
      </c>
      <c r="U206" s="764" t="str">
        <f t="shared" si="84"/>
        <v>De acuerdo con lo programado</v>
      </c>
      <c r="V206" s="771"/>
      <c r="W206" s="553">
        <v>260</v>
      </c>
      <c r="X206" s="551" t="str">
        <f t="shared" si="81"/>
        <v>No hay Programación</v>
      </c>
      <c r="Y206" s="764" t="str">
        <f t="shared" si="85"/>
        <v>De acuerdo con lo programado</v>
      </c>
      <c r="Z206" s="764"/>
      <c r="AA206" s="872">
        <v>0</v>
      </c>
      <c r="AB206" s="551" t="str">
        <f t="shared" si="82"/>
        <v>No hay Programación</v>
      </c>
      <c r="AC206" s="764" t="str">
        <f t="shared" si="86"/>
        <v>De acuerdo con lo programado</v>
      </c>
      <c r="AD206" s="771" t="s">
        <v>1927</v>
      </c>
      <c r="AE206" s="1017">
        <v>0</v>
      </c>
      <c r="AF206" s="551" t="str">
        <f t="shared" si="83"/>
        <v>No hay Programación</v>
      </c>
      <c r="AG206" s="764" t="str">
        <f t="shared" si="87"/>
        <v>De acuerdo con lo programado</v>
      </c>
      <c r="AH206" s="1139" t="s">
        <v>1927</v>
      </c>
      <c r="AI206" s="625">
        <f t="shared" si="105"/>
        <v>470</v>
      </c>
      <c r="AJ206" s="554" t="str">
        <f t="shared" si="106"/>
        <v>No hay Programación</v>
      </c>
      <c r="AK206" s="764" t="str">
        <f t="shared" si="88"/>
        <v>De acuerdo con lo programado</v>
      </c>
      <c r="AL206" s="1139"/>
      <c r="AM206" s="637"/>
      <c r="AN206" s="637"/>
      <c r="AO206" s="637"/>
      <c r="AP206" s="637"/>
      <c r="AQ206" s="637"/>
      <c r="AR206" s="637"/>
      <c r="AS206" s="637"/>
      <c r="AT206" s="637"/>
      <c r="AU206" s="637"/>
      <c r="AV206" s="637"/>
      <c r="AW206" s="637"/>
      <c r="AX206" s="637"/>
      <c r="AY206" s="637"/>
      <c r="AZ206" s="637"/>
      <c r="BA206" s="637"/>
      <c r="BB206" s="637"/>
      <c r="BC206" s="637"/>
      <c r="BD206" s="637"/>
      <c r="BE206" s="637"/>
      <c r="BF206" s="637"/>
      <c r="BG206" s="637"/>
      <c r="BH206" s="637"/>
      <c r="BI206" s="637"/>
      <c r="BJ206" s="637"/>
      <c r="BK206" s="637"/>
      <c r="BL206" s="637"/>
      <c r="BM206" s="637"/>
      <c r="BN206" s="637"/>
      <c r="BO206" s="637"/>
      <c r="BP206" s="637"/>
      <c r="BQ206" s="637"/>
      <c r="BR206" s="637"/>
      <c r="BS206" s="637"/>
      <c r="BT206" s="637"/>
      <c r="BU206" s="637"/>
      <c r="BV206" s="637"/>
      <c r="BW206" s="637"/>
      <c r="BX206" s="637"/>
      <c r="BY206" s="637"/>
      <c r="BZ206" s="637"/>
      <c r="CA206" s="637"/>
      <c r="CB206" s="637"/>
      <c r="CC206" s="637"/>
      <c r="CD206" s="637"/>
      <c r="CE206" s="637"/>
      <c r="CF206" s="637"/>
      <c r="CG206" s="637"/>
    </row>
    <row r="207" spans="1:85" s="610" customFormat="1" ht="67.5" customHeight="1" thickTop="1" thickBot="1">
      <c r="A207" s="1024">
        <f t="shared" si="89"/>
        <v>183</v>
      </c>
      <c r="B207" s="267">
        <v>0</v>
      </c>
      <c r="C207" s="267">
        <v>0</v>
      </c>
      <c r="D207" s="267">
        <v>0</v>
      </c>
      <c r="E207" s="267">
        <v>0</v>
      </c>
      <c r="F207" s="663" t="s">
        <v>3019</v>
      </c>
      <c r="G207" s="766" t="s">
        <v>164</v>
      </c>
      <c r="H207" s="766" t="s">
        <v>199</v>
      </c>
      <c r="I207" s="552">
        <v>0</v>
      </c>
      <c r="J207" s="552">
        <v>0</v>
      </c>
      <c r="K207" s="630">
        <f t="shared" si="98"/>
        <v>0</v>
      </c>
      <c r="L207" s="552">
        <v>0</v>
      </c>
      <c r="M207" s="552">
        <v>0</v>
      </c>
      <c r="N207" s="1030">
        <f t="shared" si="92"/>
        <v>0</v>
      </c>
      <c r="O207" s="630">
        <f t="shared" si="93"/>
        <v>0</v>
      </c>
      <c r="P207" s="664"/>
      <c r="Q207" s="1034" t="s">
        <v>3017</v>
      </c>
      <c r="R207" s="1051" t="s">
        <v>2876</v>
      </c>
      <c r="S207" s="553">
        <v>769</v>
      </c>
      <c r="T207" s="551" t="str">
        <f t="shared" si="102"/>
        <v>No hay Programación</v>
      </c>
      <c r="U207" s="764" t="str">
        <f t="shared" si="84"/>
        <v>De acuerdo con lo programado</v>
      </c>
      <c r="V207" s="771"/>
      <c r="W207" s="553">
        <v>4665</v>
      </c>
      <c r="X207" s="551" t="str">
        <f t="shared" si="81"/>
        <v>No hay Programación</v>
      </c>
      <c r="Y207" s="764" t="str">
        <f t="shared" si="85"/>
        <v>De acuerdo con lo programado</v>
      </c>
      <c r="Z207" s="764"/>
      <c r="AA207" s="872">
        <v>0</v>
      </c>
      <c r="AB207" s="551" t="str">
        <f t="shared" si="82"/>
        <v>No hay Programación</v>
      </c>
      <c r="AC207" s="764" t="str">
        <f t="shared" si="86"/>
        <v>De acuerdo con lo programado</v>
      </c>
      <c r="AD207" s="771" t="s">
        <v>1927</v>
      </c>
      <c r="AE207" s="1017">
        <v>0</v>
      </c>
      <c r="AF207" s="551" t="str">
        <f t="shared" si="83"/>
        <v>No hay Programación</v>
      </c>
      <c r="AG207" s="764" t="str">
        <f t="shared" si="87"/>
        <v>De acuerdo con lo programado</v>
      </c>
      <c r="AH207" s="1139" t="s">
        <v>1927</v>
      </c>
      <c r="AI207" s="625">
        <f t="shared" si="105"/>
        <v>5434</v>
      </c>
      <c r="AJ207" s="554" t="str">
        <f t="shared" si="106"/>
        <v>No hay Programación</v>
      </c>
      <c r="AK207" s="764" t="str">
        <f t="shared" si="88"/>
        <v>De acuerdo con lo programado</v>
      </c>
      <c r="AL207" s="1139"/>
      <c r="AM207" s="637"/>
      <c r="AN207" s="637"/>
      <c r="AO207" s="637"/>
      <c r="AP207" s="637"/>
      <c r="AQ207" s="637"/>
      <c r="AR207" s="637"/>
      <c r="AS207" s="637"/>
      <c r="AT207" s="637"/>
      <c r="AU207" s="637"/>
      <c r="AV207" s="637"/>
      <c r="AW207" s="637"/>
      <c r="AX207" s="637"/>
      <c r="AY207" s="637"/>
      <c r="AZ207" s="637"/>
      <c r="BA207" s="637"/>
      <c r="BB207" s="637"/>
      <c r="BC207" s="637"/>
      <c r="BD207" s="637"/>
      <c r="BE207" s="637"/>
      <c r="BF207" s="637"/>
      <c r="BG207" s="637"/>
      <c r="BH207" s="637"/>
      <c r="BI207" s="637"/>
      <c r="BJ207" s="637"/>
      <c r="BK207" s="637"/>
      <c r="BL207" s="637"/>
      <c r="BM207" s="637"/>
      <c r="BN207" s="637"/>
      <c r="BO207" s="637"/>
      <c r="BP207" s="637"/>
      <c r="BQ207" s="637"/>
      <c r="BR207" s="637"/>
      <c r="BS207" s="637"/>
      <c r="BT207" s="637"/>
      <c r="BU207" s="637"/>
      <c r="BV207" s="637"/>
      <c r="BW207" s="637"/>
      <c r="BX207" s="637"/>
      <c r="BY207" s="637"/>
      <c r="BZ207" s="637"/>
      <c r="CA207" s="637"/>
      <c r="CB207" s="637"/>
      <c r="CC207" s="637"/>
      <c r="CD207" s="637"/>
      <c r="CE207" s="637"/>
      <c r="CF207" s="637"/>
      <c r="CG207" s="637"/>
    </row>
    <row r="208" spans="1:85" s="610" customFormat="1" ht="67.5" customHeight="1" thickTop="1" thickBot="1">
      <c r="A208" s="1024">
        <f t="shared" si="89"/>
        <v>184</v>
      </c>
      <c r="B208" s="267">
        <v>0</v>
      </c>
      <c r="C208" s="267">
        <v>0</v>
      </c>
      <c r="D208" s="267">
        <v>0</v>
      </c>
      <c r="E208" s="267">
        <v>0</v>
      </c>
      <c r="F208" s="663" t="s">
        <v>3020</v>
      </c>
      <c r="G208" s="766" t="s">
        <v>164</v>
      </c>
      <c r="H208" s="766" t="s">
        <v>207</v>
      </c>
      <c r="I208" s="552">
        <v>0</v>
      </c>
      <c r="J208" s="552">
        <v>0</v>
      </c>
      <c r="K208" s="630">
        <f t="shared" si="98"/>
        <v>0</v>
      </c>
      <c r="L208" s="552">
        <v>0</v>
      </c>
      <c r="M208" s="552">
        <v>0</v>
      </c>
      <c r="N208" s="1030">
        <f t="shared" si="92"/>
        <v>0</v>
      </c>
      <c r="O208" s="630">
        <f t="shared" si="93"/>
        <v>0</v>
      </c>
      <c r="P208" s="664"/>
      <c r="Q208" s="1034" t="s">
        <v>3017</v>
      </c>
      <c r="R208" s="1051" t="s">
        <v>2876</v>
      </c>
      <c r="S208" s="553">
        <v>2</v>
      </c>
      <c r="T208" s="551" t="str">
        <f t="shared" si="102"/>
        <v>No hay Programación</v>
      </c>
      <c r="U208" s="764" t="str">
        <f t="shared" si="84"/>
        <v>De acuerdo con lo programado</v>
      </c>
      <c r="V208" s="771"/>
      <c r="W208" s="553">
        <v>5</v>
      </c>
      <c r="X208" s="551" t="str">
        <f t="shared" si="81"/>
        <v>No hay Programación</v>
      </c>
      <c r="Y208" s="764" t="str">
        <f t="shared" si="85"/>
        <v>De acuerdo con lo programado</v>
      </c>
      <c r="Z208" s="764"/>
      <c r="AA208" s="872">
        <v>4</v>
      </c>
      <c r="AB208" s="551" t="str">
        <f t="shared" si="82"/>
        <v>No hay Programación</v>
      </c>
      <c r="AC208" s="764" t="str">
        <f t="shared" si="86"/>
        <v>De acuerdo con lo programado</v>
      </c>
      <c r="AD208" s="771" t="s">
        <v>1927</v>
      </c>
      <c r="AE208" s="1017">
        <v>0</v>
      </c>
      <c r="AF208" s="551" t="str">
        <f t="shared" si="83"/>
        <v>No hay Programación</v>
      </c>
      <c r="AG208" s="764" t="str">
        <f t="shared" si="87"/>
        <v>De acuerdo con lo programado</v>
      </c>
      <c r="AH208" s="1139" t="s">
        <v>1927</v>
      </c>
      <c r="AI208" s="625">
        <f t="shared" si="105"/>
        <v>11</v>
      </c>
      <c r="AJ208" s="554" t="str">
        <f t="shared" si="106"/>
        <v>No hay Programación</v>
      </c>
      <c r="AK208" s="764" t="str">
        <f t="shared" si="88"/>
        <v>De acuerdo con lo programado</v>
      </c>
      <c r="AL208" s="1139" t="s">
        <v>1927</v>
      </c>
      <c r="AM208" s="637"/>
      <c r="AN208" s="637"/>
      <c r="AO208" s="637"/>
      <c r="AP208" s="637"/>
      <c r="AQ208" s="637"/>
      <c r="AR208" s="637"/>
      <c r="AS208" s="637"/>
      <c r="AT208" s="637"/>
      <c r="AU208" s="637"/>
      <c r="AV208" s="637"/>
      <c r="AW208" s="637"/>
      <c r="AX208" s="637"/>
      <c r="AY208" s="637"/>
      <c r="AZ208" s="637"/>
      <c r="BA208" s="637"/>
      <c r="BB208" s="637"/>
      <c r="BC208" s="637"/>
      <c r="BD208" s="637"/>
      <c r="BE208" s="637"/>
      <c r="BF208" s="637"/>
      <c r="BG208" s="637"/>
      <c r="BH208" s="637"/>
      <c r="BI208" s="637"/>
      <c r="BJ208" s="637"/>
      <c r="BK208" s="637"/>
      <c r="BL208" s="637"/>
      <c r="BM208" s="637"/>
      <c r="BN208" s="637"/>
      <c r="BO208" s="637"/>
      <c r="BP208" s="637"/>
      <c r="BQ208" s="637"/>
      <c r="BR208" s="637"/>
      <c r="BS208" s="637"/>
      <c r="BT208" s="637"/>
      <c r="BU208" s="637"/>
      <c r="BV208" s="637"/>
      <c r="BW208" s="637"/>
      <c r="BX208" s="637"/>
      <c r="BY208" s="637"/>
      <c r="BZ208" s="637"/>
      <c r="CA208" s="637"/>
      <c r="CB208" s="637"/>
      <c r="CC208" s="637"/>
      <c r="CD208" s="637"/>
      <c r="CE208" s="637"/>
      <c r="CF208" s="637"/>
      <c r="CG208" s="637"/>
    </row>
    <row r="209" spans="1:38" ht="13" thickTop="1" thickBot="1">
      <c r="A209" s="649"/>
      <c r="B209" s="650"/>
      <c r="C209" s="650"/>
      <c r="D209" s="650"/>
      <c r="E209" s="650"/>
      <c r="F209" s="651"/>
      <c r="G209" s="652"/>
      <c r="H209" s="652"/>
      <c r="I209" s="599"/>
      <c r="J209" s="599"/>
      <c r="K209" s="599"/>
      <c r="L209" s="599"/>
      <c r="M209" s="599"/>
      <c r="N209" s="653"/>
      <c r="O209" s="653"/>
      <c r="P209" s="654"/>
      <c r="Q209" s="655"/>
      <c r="R209" s="655"/>
      <c r="AD209" s="577"/>
    </row>
    <row r="210" spans="1:38" ht="10.5" customHeight="1">
      <c r="A210" s="848" t="s">
        <v>2354</v>
      </c>
      <c r="B210" s="849"/>
      <c r="C210" s="849"/>
      <c r="D210" s="849"/>
      <c r="E210" s="849"/>
      <c r="F210" s="597" t="s">
        <v>3021</v>
      </c>
      <c r="G210" s="598"/>
      <c r="H210" s="598"/>
      <c r="I210" s="599"/>
      <c r="J210" s="599"/>
      <c r="K210" s="599"/>
      <c r="L210" s="599"/>
      <c r="M210" s="599"/>
      <c r="N210" s="653"/>
      <c r="O210" s="653"/>
      <c r="P210" s="654"/>
      <c r="Q210" s="655"/>
      <c r="R210" s="655"/>
    </row>
    <row r="211" spans="1:38" ht="13" thickTop="1" thickBot="1">
      <c r="A211" s="637"/>
      <c r="B211" s="555"/>
      <c r="C211" s="555"/>
      <c r="D211" s="555"/>
      <c r="E211" s="555"/>
      <c r="F211" s="568"/>
      <c r="G211" s="598"/>
      <c r="H211" s="598"/>
      <c r="I211" s="599"/>
      <c r="J211" s="599"/>
      <c r="K211" s="599"/>
      <c r="L211" s="599"/>
      <c r="M211" s="599"/>
      <c r="N211" s="653"/>
      <c r="O211" s="653"/>
      <c r="P211" s="654"/>
      <c r="Q211" s="655"/>
      <c r="R211" s="655"/>
    </row>
    <row r="212" spans="1:38" ht="12" customHeight="1" thickTop="1" thickBot="1">
      <c r="A212" s="850" t="s">
        <v>365</v>
      </c>
      <c r="B212" s="657"/>
      <c r="C212" s="657"/>
      <c r="D212" s="657"/>
      <c r="E212" s="657"/>
      <c r="F212" s="597" t="s">
        <v>3022</v>
      </c>
      <c r="G212" s="598"/>
      <c r="H212" s="598"/>
      <c r="I212" s="599"/>
      <c r="J212" s="599"/>
      <c r="K212" s="599"/>
      <c r="L212" s="599"/>
      <c r="M212" s="599"/>
      <c r="N212" s="653"/>
      <c r="O212" s="653"/>
      <c r="P212" s="654"/>
      <c r="Q212" s="655"/>
      <c r="R212" s="655"/>
    </row>
    <row r="213" spans="1:38" ht="13" thickTop="1" thickBot="1">
      <c r="A213" s="657"/>
      <c r="B213" s="560"/>
      <c r="C213" s="560"/>
      <c r="D213" s="560"/>
      <c r="E213" s="560"/>
      <c r="F213" s="603"/>
      <c r="G213" s="598"/>
      <c r="H213" s="598"/>
      <c r="I213" s="599"/>
      <c r="J213" s="599"/>
      <c r="K213" s="599"/>
      <c r="L213" s="599"/>
      <c r="M213" s="599"/>
      <c r="N213" s="653"/>
      <c r="O213" s="653"/>
      <c r="P213" s="654"/>
      <c r="Q213" s="655"/>
      <c r="R213" s="655"/>
    </row>
    <row r="214" spans="1:38" ht="13" thickTop="1" thickBot="1">
      <c r="A214" s="658" t="s">
        <v>366</v>
      </c>
      <c r="B214" s="650"/>
      <c r="C214" s="650"/>
      <c r="D214" s="650"/>
      <c r="E214" s="650"/>
      <c r="F214" s="651"/>
      <c r="G214" s="598"/>
      <c r="H214" s="598"/>
      <c r="I214" s="599"/>
      <c r="J214" s="599"/>
      <c r="K214" s="599"/>
      <c r="L214" s="599"/>
      <c r="M214" s="599"/>
      <c r="N214" s="653"/>
      <c r="O214" s="653"/>
      <c r="P214" s="654"/>
      <c r="Q214" s="655"/>
      <c r="R214" s="655"/>
    </row>
    <row r="215" spans="1:38" ht="12.9" customHeight="1" thickTop="1" thickBot="1">
      <c r="A215" s="658">
        <v>1</v>
      </c>
      <c r="B215" s="650" t="s">
        <v>367</v>
      </c>
      <c r="C215" s="650"/>
      <c r="D215" s="650"/>
      <c r="E215" s="650"/>
      <c r="F215" s="651"/>
      <c r="G215" s="598"/>
      <c r="H215" s="598"/>
      <c r="I215" s="599"/>
      <c r="J215" s="599"/>
      <c r="K215" s="599"/>
      <c r="L215" s="599"/>
      <c r="M215" s="599"/>
      <c r="N215" s="653"/>
      <c r="O215" s="653"/>
      <c r="P215" s="654"/>
      <c r="Q215" s="655"/>
      <c r="R215" s="655"/>
    </row>
    <row r="216" spans="1:38" ht="12.9" customHeight="1" thickTop="1" thickBot="1">
      <c r="A216" s="658">
        <v>2</v>
      </c>
      <c r="B216" s="650" t="s">
        <v>3023</v>
      </c>
      <c r="C216" s="650"/>
      <c r="D216" s="650"/>
      <c r="E216" s="650"/>
      <c r="F216" s="651"/>
      <c r="G216" s="598"/>
      <c r="H216" s="598"/>
      <c r="I216" s="599"/>
      <c r="J216" s="599"/>
      <c r="K216" s="599"/>
      <c r="L216" s="599"/>
      <c r="M216" s="599"/>
      <c r="N216" s="653"/>
      <c r="O216" s="653"/>
      <c r="P216" s="654"/>
      <c r="Q216" s="655"/>
      <c r="R216" s="655"/>
    </row>
    <row r="217" spans="1:38" ht="12.9" customHeight="1" thickTop="1" thickBot="1">
      <c r="A217" s="658">
        <v>3</v>
      </c>
      <c r="B217" s="650" t="s">
        <v>2356</v>
      </c>
      <c r="D217" s="650"/>
      <c r="E217" s="650"/>
      <c r="F217" s="651"/>
      <c r="G217" s="555"/>
      <c r="H217" s="555"/>
      <c r="I217" s="599"/>
      <c r="J217" s="599"/>
      <c r="K217" s="599"/>
      <c r="L217" s="599"/>
      <c r="M217" s="599"/>
      <c r="N217" s="653"/>
      <c r="O217" s="653"/>
      <c r="P217" s="654"/>
      <c r="Q217" s="655"/>
      <c r="R217" s="655"/>
    </row>
    <row r="218" spans="1:38" ht="12.9" customHeight="1" thickTop="1" thickBot="1">
      <c r="A218" s="658">
        <v>4</v>
      </c>
      <c r="B218" s="650" t="s">
        <v>2357</v>
      </c>
      <c r="D218" s="650"/>
      <c r="E218" s="650"/>
      <c r="F218" s="651"/>
      <c r="G218" s="652"/>
      <c r="H218" s="652"/>
      <c r="I218" s="599"/>
      <c r="J218" s="599"/>
      <c r="K218" s="599"/>
      <c r="L218" s="599"/>
      <c r="M218" s="599"/>
      <c r="N218" s="653"/>
      <c r="O218" s="653"/>
      <c r="P218" s="654"/>
      <c r="Q218" s="655"/>
      <c r="R218" s="655"/>
    </row>
    <row r="219" spans="1:38" ht="12.9" customHeight="1" thickTop="1" thickBot="1">
      <c r="A219" s="658">
        <v>5</v>
      </c>
      <c r="B219" s="650" t="s">
        <v>3024</v>
      </c>
      <c r="D219" s="650"/>
      <c r="E219" s="650"/>
      <c r="F219" s="651"/>
      <c r="G219" s="652"/>
      <c r="H219" s="652"/>
      <c r="I219" s="599"/>
      <c r="J219" s="599"/>
      <c r="K219" s="599"/>
      <c r="L219" s="599"/>
      <c r="M219" s="599"/>
      <c r="N219" s="653"/>
      <c r="O219" s="653"/>
      <c r="P219" s="654"/>
      <c r="Q219" s="655"/>
      <c r="R219" s="655"/>
    </row>
    <row r="220" spans="1:38" ht="12.9" customHeight="1" thickTop="1">
      <c r="A220" s="658">
        <v>6</v>
      </c>
      <c r="B220" s="555" t="s">
        <v>372</v>
      </c>
      <c r="D220" s="650"/>
      <c r="E220" s="650"/>
      <c r="F220" s="651"/>
      <c r="G220" s="598"/>
      <c r="H220" s="598"/>
      <c r="I220" s="601"/>
      <c r="J220" s="601"/>
      <c r="K220" s="601"/>
      <c r="L220" s="601"/>
      <c r="M220" s="601"/>
      <c r="N220" s="659"/>
      <c r="O220" s="659"/>
      <c r="P220" s="568"/>
      <c r="Q220" s="603"/>
      <c r="R220" s="603"/>
    </row>
    <row r="221" spans="1:38" ht="12.9" customHeight="1">
      <c r="A221" s="658">
        <v>7</v>
      </c>
      <c r="B221" s="650" t="s">
        <v>373</v>
      </c>
      <c r="D221" s="650"/>
      <c r="E221" s="650"/>
      <c r="F221" s="651"/>
      <c r="G221" s="598"/>
      <c r="H221" s="598"/>
      <c r="I221" s="601"/>
      <c r="J221" s="601"/>
      <c r="K221" s="601"/>
      <c r="L221" s="601"/>
      <c r="M221" s="601"/>
      <c r="N221" s="659"/>
      <c r="O221" s="659"/>
      <c r="P221" s="568"/>
      <c r="Q221" s="603"/>
      <c r="R221" s="603"/>
    </row>
    <row r="222" spans="1:38" s="557" customFormat="1" ht="12.9" customHeight="1">
      <c r="A222" s="658">
        <v>8</v>
      </c>
      <c r="B222" s="660" t="s">
        <v>374</v>
      </c>
      <c r="C222" s="650"/>
      <c r="D222" s="555"/>
      <c r="E222" s="555"/>
      <c r="F222" s="651"/>
      <c r="G222" s="598"/>
      <c r="H222" s="598"/>
      <c r="I222" s="601"/>
      <c r="J222" s="601"/>
      <c r="K222" s="601"/>
      <c r="L222" s="601"/>
      <c r="M222" s="601"/>
      <c r="N222" s="659"/>
      <c r="O222" s="659"/>
      <c r="P222" s="568"/>
      <c r="Q222" s="603"/>
      <c r="R222" s="603"/>
      <c r="S222" s="650"/>
      <c r="T222" s="555"/>
      <c r="U222" s="555"/>
      <c r="V222" s="556"/>
      <c r="W222" s="555"/>
      <c r="X222" s="555"/>
      <c r="Y222" s="555"/>
      <c r="Z222" s="555"/>
      <c r="AA222" s="555"/>
      <c r="AB222" s="555"/>
      <c r="AC222" s="555"/>
      <c r="AD222" s="556"/>
      <c r="AE222" s="555"/>
      <c r="AF222" s="555"/>
      <c r="AG222" s="555"/>
      <c r="AH222" s="555"/>
      <c r="AI222" s="555"/>
      <c r="AJ222" s="555"/>
      <c r="AK222" s="555"/>
      <c r="AL222" s="556"/>
    </row>
    <row r="223" spans="1:38" ht="12.9" customHeight="1">
      <c r="A223" s="658">
        <v>9</v>
      </c>
      <c r="B223" s="660" t="s">
        <v>375</v>
      </c>
      <c r="C223" s="650"/>
      <c r="D223" s="650"/>
      <c r="E223" s="650"/>
      <c r="F223" s="651"/>
      <c r="G223" s="598"/>
      <c r="H223" s="598"/>
      <c r="I223" s="601"/>
      <c r="J223" s="601"/>
      <c r="K223" s="601"/>
      <c r="L223" s="601"/>
      <c r="M223" s="601"/>
      <c r="N223" s="659"/>
      <c r="O223" s="659"/>
      <c r="P223" s="568"/>
      <c r="Q223" s="603"/>
      <c r="R223" s="603"/>
    </row>
    <row r="224" spans="1:38" ht="12.9" customHeight="1">
      <c r="A224" s="658">
        <v>10</v>
      </c>
      <c r="B224" s="660" t="s">
        <v>376</v>
      </c>
      <c r="C224" s="650"/>
      <c r="D224" s="650"/>
      <c r="E224" s="650"/>
      <c r="F224" s="651"/>
      <c r="G224" s="598"/>
      <c r="H224" s="598"/>
      <c r="I224" s="601"/>
      <c r="J224" s="601"/>
      <c r="K224" s="601"/>
      <c r="L224" s="601"/>
      <c r="M224" s="601"/>
      <c r="N224" s="659"/>
      <c r="O224" s="659"/>
      <c r="P224" s="568"/>
      <c r="Q224" s="603"/>
      <c r="R224" s="603"/>
    </row>
    <row r="225" spans="1:38" ht="12.9" customHeight="1">
      <c r="A225" s="658">
        <v>10</v>
      </c>
      <c r="B225" s="660" t="s">
        <v>377</v>
      </c>
      <c r="C225" s="650"/>
      <c r="D225" s="650"/>
      <c r="E225" s="650"/>
      <c r="F225" s="651"/>
      <c r="G225" s="598"/>
      <c r="H225" s="598"/>
      <c r="I225" s="601"/>
      <c r="J225" s="601"/>
      <c r="K225" s="601"/>
      <c r="L225" s="601"/>
      <c r="M225" s="601"/>
      <c r="N225" s="659"/>
      <c r="O225" s="659"/>
      <c r="P225" s="568"/>
      <c r="Q225" s="603"/>
      <c r="R225" s="603"/>
    </row>
    <row r="226" spans="1:38" ht="12.9" customHeight="1">
      <c r="A226" s="658">
        <v>11</v>
      </c>
      <c r="B226" s="650" t="s">
        <v>378</v>
      </c>
      <c r="C226" s="650"/>
      <c r="D226" s="650"/>
      <c r="E226" s="650"/>
      <c r="F226" s="651"/>
      <c r="G226" s="598"/>
      <c r="H226" s="598"/>
      <c r="I226" s="601"/>
      <c r="J226" s="601"/>
      <c r="K226" s="601"/>
      <c r="L226" s="601"/>
      <c r="M226" s="601"/>
      <c r="N226" s="659"/>
      <c r="O226" s="659"/>
      <c r="P226" s="568"/>
      <c r="Q226" s="603"/>
      <c r="R226" s="603"/>
    </row>
    <row r="227" spans="1:38" ht="12.9" customHeight="1">
      <c r="A227" s="658">
        <v>12</v>
      </c>
      <c r="B227" s="660" t="s">
        <v>379</v>
      </c>
      <c r="C227" s="650"/>
      <c r="D227" s="650"/>
      <c r="E227" s="650"/>
      <c r="F227" s="651"/>
      <c r="G227" s="598"/>
      <c r="H227" s="598"/>
      <c r="I227" s="601"/>
      <c r="J227" s="601"/>
      <c r="K227" s="601"/>
      <c r="L227" s="601"/>
      <c r="M227" s="601"/>
      <c r="N227" s="659"/>
      <c r="O227" s="659"/>
      <c r="P227" s="568"/>
      <c r="Q227" s="603"/>
      <c r="R227" s="603"/>
    </row>
    <row r="228" spans="1:38" ht="12.5" thickBot="1">
      <c r="A228" s="637"/>
      <c r="C228" s="555"/>
      <c r="D228" s="555"/>
      <c r="E228" s="555"/>
      <c r="F228" s="568"/>
      <c r="G228" s="653"/>
      <c r="H228" s="653"/>
      <c r="I228" s="653"/>
      <c r="J228" s="653"/>
      <c r="K228" s="653"/>
      <c r="L228" s="653"/>
      <c r="M228" s="653"/>
      <c r="N228" s="653"/>
      <c r="O228" s="653"/>
      <c r="P228" s="654"/>
      <c r="Q228" s="654"/>
      <c r="R228" s="654"/>
    </row>
    <row r="229" spans="1:38" ht="12.5" thickTop="1">
      <c r="A229" s="637"/>
      <c r="C229" s="555"/>
      <c r="D229" s="555"/>
      <c r="E229" s="555"/>
      <c r="F229" s="568"/>
      <c r="G229" s="555"/>
      <c r="H229" s="555"/>
      <c r="I229" s="555"/>
      <c r="J229" s="555"/>
      <c r="K229" s="555"/>
      <c r="L229" s="555"/>
      <c r="M229" s="555"/>
      <c r="N229" s="555"/>
      <c r="O229" s="555"/>
      <c r="P229" s="556"/>
      <c r="Q229" s="556"/>
      <c r="R229" s="556"/>
    </row>
    <row r="230" spans="1:38" s="557" customFormat="1">
      <c r="A230" s="637"/>
      <c r="B230" s="555"/>
      <c r="C230" s="555"/>
      <c r="D230" s="555"/>
      <c r="E230" s="555"/>
      <c r="F230" s="568"/>
      <c r="G230" s="555"/>
      <c r="H230" s="555"/>
      <c r="I230" s="555"/>
      <c r="J230" s="555"/>
      <c r="K230" s="555"/>
      <c r="L230" s="555"/>
      <c r="M230" s="555"/>
      <c r="N230" s="555"/>
      <c r="O230" s="555"/>
      <c r="P230" s="556"/>
      <c r="Q230" s="556"/>
      <c r="R230" s="556"/>
      <c r="S230" s="650"/>
      <c r="T230" s="555"/>
      <c r="U230" s="555"/>
      <c r="V230" s="556"/>
      <c r="W230" s="555"/>
      <c r="X230" s="555"/>
      <c r="Y230" s="555"/>
      <c r="Z230" s="555"/>
      <c r="AA230" s="555"/>
      <c r="AB230" s="555"/>
      <c r="AC230" s="555"/>
      <c r="AD230" s="556"/>
      <c r="AE230" s="555"/>
      <c r="AF230" s="555"/>
      <c r="AG230" s="555"/>
      <c r="AH230" s="555"/>
      <c r="AI230" s="555"/>
      <c r="AJ230" s="555"/>
      <c r="AK230" s="555"/>
      <c r="AL230" s="556"/>
    </row>
    <row r="231" spans="1:38" s="557" customFormat="1" ht="9.75" customHeight="1">
      <c r="A231" s="637"/>
      <c r="B231" s="555"/>
      <c r="C231" s="555"/>
      <c r="D231" s="555"/>
      <c r="E231" s="555"/>
      <c r="F231" s="568"/>
      <c r="G231" s="555"/>
      <c r="H231" s="555"/>
      <c r="I231" s="555"/>
      <c r="J231" s="555"/>
      <c r="K231" s="555"/>
      <c r="L231" s="555"/>
      <c r="M231" s="555"/>
      <c r="N231" s="555"/>
      <c r="O231" s="555"/>
      <c r="P231" s="556"/>
      <c r="Q231" s="556"/>
      <c r="R231" s="556"/>
      <c r="S231" s="650"/>
      <c r="T231" s="555"/>
      <c r="U231" s="555"/>
      <c r="V231" s="556"/>
      <c r="W231" s="555"/>
      <c r="X231" s="555"/>
      <c r="Y231" s="555"/>
      <c r="Z231" s="555"/>
      <c r="AA231" s="555"/>
      <c r="AB231" s="555"/>
      <c r="AC231" s="555"/>
      <c r="AD231" s="556"/>
      <c r="AE231" s="555"/>
      <c r="AF231" s="555"/>
      <c r="AG231" s="555"/>
      <c r="AH231" s="555"/>
      <c r="AI231" s="555"/>
      <c r="AJ231" s="555"/>
      <c r="AK231" s="555"/>
      <c r="AL231" s="556"/>
    </row>
    <row r="232" spans="1:38" s="557" customFormat="1">
      <c r="A232" s="637"/>
      <c r="B232" s="555"/>
      <c r="C232" s="555"/>
      <c r="D232" s="555"/>
      <c r="E232" s="555"/>
      <c r="F232" s="568"/>
      <c r="G232" s="555"/>
      <c r="H232" s="555"/>
      <c r="I232" s="555"/>
      <c r="J232" s="555"/>
      <c r="K232" s="555"/>
      <c r="L232" s="555"/>
      <c r="M232" s="555"/>
      <c r="N232" s="555"/>
      <c r="O232" s="555"/>
      <c r="P232" s="556"/>
      <c r="Q232" s="556"/>
      <c r="R232" s="556"/>
      <c r="S232" s="650"/>
      <c r="T232" s="555"/>
      <c r="U232" s="555"/>
      <c r="V232" s="556"/>
      <c r="W232" s="555"/>
      <c r="X232" s="555"/>
      <c r="Y232" s="555"/>
      <c r="Z232" s="555"/>
      <c r="AA232" s="555"/>
      <c r="AB232" s="555"/>
      <c r="AC232" s="555"/>
      <c r="AD232" s="556"/>
      <c r="AE232" s="555"/>
      <c r="AF232" s="555"/>
      <c r="AG232" s="555"/>
      <c r="AH232" s="555"/>
      <c r="AI232" s="555"/>
      <c r="AJ232" s="555"/>
      <c r="AK232" s="555"/>
      <c r="AL232" s="556"/>
    </row>
    <row r="233" spans="1:38" s="557" customFormat="1" ht="9" customHeight="1">
      <c r="A233" s="610"/>
      <c r="B233" s="546"/>
      <c r="C233" s="546"/>
      <c r="D233" s="546"/>
      <c r="E233" s="546"/>
      <c r="F233" s="565"/>
      <c r="G233" s="546"/>
      <c r="H233" s="546"/>
      <c r="I233" s="546"/>
      <c r="J233" s="546"/>
      <c r="K233" s="546"/>
      <c r="L233" s="546"/>
      <c r="M233" s="546"/>
      <c r="N233" s="546"/>
      <c r="O233" s="546"/>
      <c r="P233" s="547"/>
      <c r="Q233" s="547"/>
      <c r="R233" s="547"/>
      <c r="S233" s="650"/>
      <c r="T233" s="555"/>
      <c r="U233" s="555"/>
      <c r="V233" s="556"/>
      <c r="W233" s="555"/>
      <c r="X233" s="555"/>
      <c r="Y233" s="555"/>
      <c r="Z233" s="555"/>
      <c r="AA233" s="555"/>
      <c r="AB233" s="555"/>
      <c r="AC233" s="555"/>
      <c r="AD233" s="556"/>
      <c r="AE233" s="555"/>
      <c r="AF233" s="555"/>
      <c r="AG233" s="555"/>
      <c r="AH233" s="555"/>
      <c r="AI233" s="555"/>
      <c r="AJ233" s="555"/>
      <c r="AK233" s="555"/>
      <c r="AL233" s="556"/>
    </row>
    <row r="234" spans="1:38" s="557" customFormat="1">
      <c r="A234" s="610"/>
      <c r="B234" s="546"/>
      <c r="C234" s="546"/>
      <c r="D234" s="546"/>
      <c r="E234" s="546"/>
      <c r="F234" s="565"/>
      <c r="G234" s="546"/>
      <c r="H234" s="546"/>
      <c r="I234" s="546"/>
      <c r="J234" s="546"/>
      <c r="K234" s="546"/>
      <c r="L234" s="546"/>
      <c r="M234" s="546"/>
      <c r="N234" s="546"/>
      <c r="O234" s="546"/>
      <c r="P234" s="547"/>
      <c r="Q234" s="547"/>
      <c r="R234" s="547"/>
      <c r="S234" s="650"/>
      <c r="T234" s="555"/>
      <c r="U234" s="555"/>
      <c r="V234" s="556"/>
      <c r="W234" s="555"/>
      <c r="X234" s="555"/>
      <c r="Y234" s="555"/>
      <c r="Z234" s="555"/>
      <c r="AA234" s="555"/>
      <c r="AB234" s="555"/>
      <c r="AC234" s="555"/>
      <c r="AD234" s="556"/>
      <c r="AE234" s="555"/>
      <c r="AF234" s="555"/>
      <c r="AG234" s="555"/>
      <c r="AH234" s="555"/>
      <c r="AI234" s="555"/>
      <c r="AJ234" s="555"/>
      <c r="AK234" s="555"/>
      <c r="AL234" s="556"/>
    </row>
    <row r="235" spans="1:38" s="557" customFormat="1">
      <c r="A235" s="610"/>
      <c r="B235" s="546"/>
      <c r="C235" s="546"/>
      <c r="D235" s="546"/>
      <c r="E235" s="546"/>
      <c r="F235" s="565"/>
      <c r="G235" s="546"/>
      <c r="H235" s="546"/>
      <c r="I235" s="546"/>
      <c r="J235" s="546"/>
      <c r="K235" s="546"/>
      <c r="L235" s="546"/>
      <c r="M235" s="546"/>
      <c r="N235" s="546"/>
      <c r="O235" s="546"/>
      <c r="P235" s="547"/>
      <c r="Q235" s="547"/>
      <c r="R235" s="547"/>
      <c r="S235" s="650"/>
      <c r="T235" s="555"/>
      <c r="U235" s="555"/>
      <c r="V235" s="556"/>
      <c r="W235" s="555"/>
      <c r="X235" s="555"/>
      <c r="Y235" s="555"/>
      <c r="Z235" s="555"/>
      <c r="AA235" s="555"/>
      <c r="AB235" s="555"/>
      <c r="AC235" s="555"/>
      <c r="AD235" s="556"/>
      <c r="AE235" s="555"/>
      <c r="AF235" s="555"/>
      <c r="AG235" s="555"/>
      <c r="AH235" s="555"/>
      <c r="AI235" s="555"/>
      <c r="AJ235" s="555"/>
      <c r="AK235" s="555"/>
      <c r="AL235" s="556"/>
    </row>
    <row r="236" spans="1:38" s="557" customFormat="1">
      <c r="A236" s="610"/>
      <c r="B236" s="546"/>
      <c r="C236" s="546"/>
      <c r="D236" s="546"/>
      <c r="E236" s="546"/>
      <c r="F236" s="565"/>
      <c r="G236" s="546"/>
      <c r="H236" s="546"/>
      <c r="I236" s="546"/>
      <c r="J236" s="546"/>
      <c r="K236" s="546"/>
      <c r="L236" s="546"/>
      <c r="M236" s="546"/>
      <c r="N236" s="546"/>
      <c r="O236" s="546"/>
      <c r="P236" s="547"/>
      <c r="Q236" s="547"/>
      <c r="R236" s="547"/>
      <c r="S236" s="650"/>
      <c r="T236" s="555"/>
      <c r="U236" s="555"/>
      <c r="V236" s="556"/>
      <c r="W236" s="555"/>
      <c r="X236" s="555"/>
      <c r="Y236" s="555"/>
      <c r="Z236" s="555"/>
      <c r="AA236" s="555"/>
      <c r="AB236" s="555"/>
      <c r="AC236" s="555"/>
      <c r="AD236" s="556"/>
      <c r="AE236" s="555"/>
      <c r="AF236" s="555"/>
      <c r="AG236" s="555"/>
      <c r="AH236" s="555"/>
      <c r="AI236" s="555"/>
      <c r="AJ236" s="555"/>
      <c r="AK236" s="555"/>
      <c r="AL236" s="556"/>
    </row>
    <row r="237" spans="1:38" s="557" customFormat="1">
      <c r="A237" s="610"/>
      <c r="B237" s="546"/>
      <c r="C237" s="546"/>
      <c r="D237" s="546"/>
      <c r="E237" s="546"/>
      <c r="F237" s="565"/>
      <c r="G237" s="546"/>
      <c r="H237" s="546"/>
      <c r="I237" s="546"/>
      <c r="J237" s="546"/>
      <c r="K237" s="546"/>
      <c r="L237" s="546"/>
      <c r="M237" s="546"/>
      <c r="N237" s="546"/>
      <c r="O237" s="546"/>
      <c r="P237" s="547"/>
      <c r="Q237" s="547"/>
      <c r="R237" s="547"/>
      <c r="S237" s="650"/>
      <c r="T237" s="555"/>
      <c r="U237" s="555"/>
      <c r="V237" s="556"/>
      <c r="W237" s="555"/>
      <c r="X237" s="555"/>
      <c r="Y237" s="555"/>
      <c r="Z237" s="555"/>
      <c r="AA237" s="555"/>
      <c r="AB237" s="555"/>
      <c r="AC237" s="555"/>
      <c r="AD237" s="556"/>
      <c r="AE237" s="555"/>
      <c r="AF237" s="555"/>
      <c r="AG237" s="555"/>
      <c r="AH237" s="555"/>
      <c r="AI237" s="555"/>
      <c r="AJ237" s="555"/>
      <c r="AK237" s="555"/>
      <c r="AL237" s="556"/>
    </row>
    <row r="238" spans="1:38" s="557" customFormat="1">
      <c r="A238" s="610"/>
      <c r="B238" s="546"/>
      <c r="C238" s="546"/>
      <c r="D238" s="546"/>
      <c r="E238" s="546"/>
      <c r="F238" s="565"/>
      <c r="G238" s="546"/>
      <c r="H238" s="546"/>
      <c r="I238" s="546"/>
      <c r="J238" s="546"/>
      <c r="K238" s="546"/>
      <c r="L238" s="546"/>
      <c r="M238" s="546"/>
      <c r="N238" s="546"/>
      <c r="O238" s="546"/>
      <c r="P238" s="547"/>
      <c r="Q238" s="547"/>
      <c r="R238" s="547"/>
      <c r="S238" s="650"/>
      <c r="T238" s="555"/>
      <c r="U238" s="555"/>
      <c r="V238" s="556"/>
      <c r="W238" s="555"/>
      <c r="X238" s="555"/>
      <c r="Y238" s="555"/>
      <c r="Z238" s="555"/>
      <c r="AA238" s="555"/>
      <c r="AB238" s="555"/>
      <c r="AC238" s="555"/>
      <c r="AD238" s="556"/>
      <c r="AE238" s="555"/>
      <c r="AF238" s="555"/>
      <c r="AG238" s="555"/>
      <c r="AH238" s="555"/>
      <c r="AI238" s="555"/>
      <c r="AJ238" s="555"/>
      <c r="AK238" s="555"/>
      <c r="AL238" s="556"/>
    </row>
    <row r="239" spans="1:38" s="557" customFormat="1">
      <c r="A239" s="610"/>
      <c r="B239" s="546"/>
      <c r="C239" s="546"/>
      <c r="D239" s="546"/>
      <c r="E239" s="546"/>
      <c r="F239" s="565"/>
      <c r="G239" s="546"/>
      <c r="H239" s="546"/>
      <c r="I239" s="546"/>
      <c r="J239" s="546"/>
      <c r="K239" s="546"/>
      <c r="L239" s="546"/>
      <c r="M239" s="546"/>
      <c r="N239" s="546"/>
      <c r="O239" s="546"/>
      <c r="P239" s="547"/>
      <c r="Q239" s="547"/>
      <c r="R239" s="547"/>
      <c r="S239" s="650"/>
      <c r="T239" s="555"/>
      <c r="U239" s="555"/>
      <c r="V239" s="556"/>
      <c r="W239" s="555"/>
      <c r="X239" s="555"/>
      <c r="Y239" s="555"/>
      <c r="Z239" s="555"/>
      <c r="AA239" s="555"/>
      <c r="AB239" s="555"/>
      <c r="AC239" s="555"/>
      <c r="AD239" s="556"/>
      <c r="AE239" s="555"/>
      <c r="AF239" s="555"/>
      <c r="AG239" s="555"/>
      <c r="AH239" s="555"/>
      <c r="AI239" s="555"/>
      <c r="AJ239" s="555"/>
      <c r="AK239" s="555"/>
      <c r="AL239" s="556"/>
    </row>
    <row r="240" spans="1:38" s="557" customFormat="1">
      <c r="A240" s="610"/>
      <c r="B240" s="546"/>
      <c r="C240" s="546"/>
      <c r="D240" s="546"/>
      <c r="E240" s="546"/>
      <c r="F240" s="565"/>
      <c r="G240" s="546"/>
      <c r="H240" s="546"/>
      <c r="I240" s="546"/>
      <c r="J240" s="546"/>
      <c r="K240" s="546"/>
      <c r="L240" s="546"/>
      <c r="M240" s="546"/>
      <c r="N240" s="546"/>
      <c r="O240" s="546"/>
      <c r="P240" s="547"/>
      <c r="Q240" s="547"/>
      <c r="R240" s="547"/>
      <c r="S240" s="650"/>
      <c r="T240" s="555"/>
      <c r="U240" s="555"/>
      <c r="V240" s="556"/>
      <c r="W240" s="555"/>
      <c r="X240" s="555"/>
      <c r="Y240" s="555"/>
      <c r="Z240" s="555"/>
      <c r="AA240" s="555"/>
      <c r="AB240" s="555"/>
      <c r="AC240" s="555"/>
      <c r="AD240" s="556"/>
      <c r="AE240" s="555"/>
      <c r="AF240" s="555"/>
      <c r="AG240" s="555"/>
      <c r="AH240" s="555"/>
      <c r="AI240" s="555"/>
      <c r="AJ240" s="555"/>
      <c r="AK240" s="555"/>
      <c r="AL240" s="556"/>
    </row>
    <row r="241" spans="1:38" s="557" customFormat="1">
      <c r="A241" s="610"/>
      <c r="B241" s="546"/>
      <c r="C241" s="546"/>
      <c r="D241" s="546"/>
      <c r="E241" s="546"/>
      <c r="F241" s="565"/>
      <c r="G241" s="546"/>
      <c r="H241" s="546"/>
      <c r="I241" s="546"/>
      <c r="J241" s="546"/>
      <c r="K241" s="546"/>
      <c r="L241" s="546"/>
      <c r="M241" s="546"/>
      <c r="N241" s="546"/>
      <c r="O241" s="546"/>
      <c r="P241" s="547"/>
      <c r="Q241" s="547"/>
      <c r="R241" s="547"/>
      <c r="S241" s="650"/>
      <c r="T241" s="555"/>
      <c r="U241" s="555"/>
      <c r="V241" s="556"/>
      <c r="W241" s="555"/>
      <c r="X241" s="555"/>
      <c r="Y241" s="555"/>
      <c r="Z241" s="555"/>
      <c r="AA241" s="555"/>
      <c r="AB241" s="555"/>
      <c r="AC241" s="555"/>
      <c r="AD241" s="556"/>
      <c r="AE241" s="555"/>
      <c r="AF241" s="555"/>
      <c r="AG241" s="555"/>
      <c r="AH241" s="555"/>
      <c r="AI241" s="555"/>
      <c r="AJ241" s="555"/>
      <c r="AK241" s="555"/>
      <c r="AL241" s="556"/>
    </row>
    <row r="242" spans="1:38" s="557" customFormat="1">
      <c r="A242" s="610"/>
      <c r="B242" s="546"/>
      <c r="C242" s="546"/>
      <c r="D242" s="546"/>
      <c r="E242" s="546"/>
      <c r="F242" s="565"/>
      <c r="G242" s="546"/>
      <c r="H242" s="546"/>
      <c r="I242" s="546"/>
      <c r="J242" s="546"/>
      <c r="K242" s="546"/>
      <c r="L242" s="546"/>
      <c r="M242" s="546"/>
      <c r="N242" s="546"/>
      <c r="O242" s="546"/>
      <c r="P242" s="547"/>
      <c r="Q242" s="547"/>
      <c r="R242" s="547"/>
      <c r="S242" s="650"/>
      <c r="T242" s="555"/>
      <c r="U242" s="555"/>
      <c r="V242" s="556"/>
      <c r="W242" s="555"/>
      <c r="X242" s="555"/>
      <c r="Y242" s="555"/>
      <c r="Z242" s="555"/>
      <c r="AA242" s="555"/>
      <c r="AB242" s="555"/>
      <c r="AC242" s="555"/>
      <c r="AD242" s="556"/>
      <c r="AE242" s="555"/>
      <c r="AF242" s="555"/>
      <c r="AG242" s="555"/>
      <c r="AH242" s="555"/>
      <c r="AI242" s="555"/>
      <c r="AJ242" s="555"/>
      <c r="AK242" s="555"/>
      <c r="AL242" s="556"/>
    </row>
  </sheetData>
  <autoFilter ref="A14:AL208" xr:uid="{420D539D-1CE0-4CE2-B4F6-EBD5A8A11073}"/>
  <dataValidations count="1">
    <dataValidation type="list" allowBlank="1" showInputMessage="1" showErrorMessage="1" sqref="G127" xr:uid="{18D05A98-CB36-4DBD-BA38-8D5AAA3DE97B}">
      <formula1>INDIRECT(F127)</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E171BCD-4A73-4E20-9B92-ECE118EEFF2C}">
          <x14:formula1>
            <xm:f>'C:\Users\INTA\OneDrive - Ministerio de Agricultura y Ganaderia\2024 PAO- DNEA\Brunca\[REGIÓN BRUNCA PAO-2024.xlsx]Desglose Nivel vinculación'!#REF!</xm:f>
          </x14:formula1>
          <xm:sqref>G117:H126 G81 E102:E109 G52:G56 G83:G93 G128:H130 E127:E130 G15:H48 H51:H56 G58:G79 H58:H93 G101:G115 H101:H116 E111:E118 H202:H204 H206:H208 G202:G208 G179:H188</xm:sqref>
        </x14:dataValidation>
        <x14:dataValidation type="list" allowBlank="1" showInputMessage="1" showErrorMessage="1" xr:uid="{41FC21FE-5376-4CBB-BB14-FF506ADD4435}">
          <x14:formula1>
            <xm:f>'C:\Users\INTA\OneDrive - Ministerio de Agricultura y Ganaderia\2024 PAO- DNEA\Brunca\[REGIÓN BRUNCA PAO-2024.xlsx]Niveles de Vinculación'!#REF!</xm:f>
          </x14:formula1>
          <xm:sqref>B102:D109 B127:D130 B111:D118 B202:E208</xm:sqref>
        </x14:dataValidation>
        <x14:dataValidation type="list" allowBlank="1" showInputMessage="1" showErrorMessage="1" xr:uid="{7F5BA148-5A3C-4ADB-8533-DD3B58343F63}">
          <x14:formula1>
            <xm:f>'https://mag1-my.sharepoint.com/personal/afernandez_mag_go_cr/Documents/SECRETARÍA/2023/PAO 2024/PAO 2024/[Copia de PAO-2024-Proceso Administrativo Brunca Act.xlsx]Catálogos'!#REF!</xm:f>
          </x14:formula1>
          <xm:sqref>F129</xm:sqref>
        </x14:dataValidation>
        <x14:dataValidation type="list" allowBlank="1" showInputMessage="1" showErrorMessage="1" xr:uid="{C0BCECB3-36DF-4BFF-8F4F-EC435BAC62DE}">
          <x14:formula1>
            <xm:f>'https://mag1-my.sharepoint.com/Users/adriangomezdiaz/Library/Containers/com.microsoft.Excel/Data/Documents/C:/Users/INTA/Desktop/[PAO 2024 (25 setiembre 2023).xlsx]Catálogos'!#REF!</xm:f>
          </x14:formula1>
          <xm:sqref>F202:F208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9837D-9072-4E70-AA6E-98C4A80FEFA0}">
  <sheetPr>
    <tabColor rgb="FFFFC000"/>
  </sheetPr>
  <dimension ref="A1:K221"/>
  <sheetViews>
    <sheetView showGridLines="0" zoomScaleNormal="100" workbookViewId="0">
      <selection activeCell="F10" sqref="F10"/>
    </sheetView>
  </sheetViews>
  <sheetFormatPr baseColWidth="10" defaultColWidth="11.453125" defaultRowHeight="14.5"/>
  <cols>
    <col min="1" max="1" width="19.08984375" customWidth="1"/>
    <col min="2" max="2" width="41.90625" customWidth="1"/>
    <col min="3" max="3" width="18.54296875" customWidth="1"/>
    <col min="4" max="4" width="20.90625" customWidth="1"/>
    <col min="7" max="8" width="10.90625" customWidth="1"/>
    <col min="10" max="11" width="10.90625" customWidth="1"/>
  </cols>
  <sheetData>
    <row r="1" spans="1:11" s="34" customFormat="1" ht="15.5">
      <c r="B1" s="35"/>
    </row>
    <row r="2" spans="1:11" s="34" customFormat="1" ht="15.5">
      <c r="B2" s="35"/>
      <c r="E2" s="36"/>
    </row>
    <row r="3" spans="1:11" s="34" customFormat="1" ht="15.5">
      <c r="B3" s="35"/>
      <c r="D3" s="36"/>
      <c r="E3" s="36"/>
    </row>
    <row r="4" spans="1:11" s="34" customFormat="1" ht="15.5">
      <c r="B4" s="35"/>
    </row>
    <row r="5" spans="1:11" s="34" customFormat="1" ht="39" customHeight="1">
      <c r="A5" s="1525" t="s">
        <v>11</v>
      </c>
      <c r="B5" s="1525"/>
      <c r="C5" s="1525"/>
      <c r="D5" s="44"/>
      <c r="E5" s="44"/>
      <c r="F5" s="44"/>
      <c r="G5" s="37"/>
      <c r="H5" s="37"/>
      <c r="I5" s="37"/>
      <c r="J5" s="37"/>
      <c r="K5" s="37"/>
    </row>
    <row r="6" spans="1:11" s="34" customFormat="1" ht="15.5">
      <c r="B6" s="35"/>
    </row>
    <row r="7" spans="1:11" s="34" customFormat="1" ht="18.5">
      <c r="A7" s="96" t="s">
        <v>3025</v>
      </c>
      <c r="B7" s="97" t="s">
        <v>3026</v>
      </c>
      <c r="C7" s="97" t="s">
        <v>3027</v>
      </c>
    </row>
    <row r="8" spans="1:11" s="34" customFormat="1" ht="46.5" customHeight="1">
      <c r="A8" s="39">
        <v>0</v>
      </c>
      <c r="B8" s="46" t="s">
        <v>223</v>
      </c>
      <c r="C8" s="47" t="s">
        <v>402</v>
      </c>
    </row>
    <row r="9" spans="1:11" s="34" customFormat="1" ht="66.650000000000006" customHeight="1">
      <c r="A9" s="39">
        <v>1</v>
      </c>
      <c r="B9" s="40" t="s">
        <v>3028</v>
      </c>
      <c r="C9" s="41"/>
      <c r="D9" s="35"/>
      <c r="E9" s="35"/>
      <c r="F9" s="35"/>
      <c r="G9" s="35"/>
      <c r="H9" s="42"/>
      <c r="I9" s="42"/>
      <c r="J9" s="42"/>
      <c r="K9" s="42"/>
    </row>
    <row r="10" spans="1:11" s="34" customFormat="1" ht="63.9" customHeight="1">
      <c r="A10" s="39">
        <v>2</v>
      </c>
      <c r="B10" s="40" t="s">
        <v>3029</v>
      </c>
      <c r="C10" s="41"/>
    </row>
    <row r="11" spans="1:11" s="34" customFormat="1" ht="63.9" customHeight="1">
      <c r="A11" s="39">
        <v>3</v>
      </c>
      <c r="B11" s="40" t="s">
        <v>3030</v>
      </c>
      <c r="C11" s="41"/>
    </row>
    <row r="12" spans="1:11" s="34" customFormat="1" ht="63.9" customHeight="1">
      <c r="A12" s="39">
        <v>4</v>
      </c>
      <c r="B12" s="40" t="s">
        <v>3031</v>
      </c>
      <c r="C12" s="41"/>
    </row>
    <row r="13" spans="1:11" s="34" customFormat="1" ht="63.9" customHeight="1">
      <c r="A13" s="39">
        <v>5</v>
      </c>
      <c r="B13" s="40" t="s">
        <v>3032</v>
      </c>
      <c r="C13" s="41"/>
    </row>
    <row r="14" spans="1:11" s="34" customFormat="1" ht="63.9" customHeight="1">
      <c r="A14" s="39">
        <v>6</v>
      </c>
      <c r="B14" s="40" t="s">
        <v>3033</v>
      </c>
      <c r="C14" s="41"/>
    </row>
    <row r="15" spans="1:11" s="34" customFormat="1" ht="63.9" customHeight="1">
      <c r="A15" s="39">
        <v>7</v>
      </c>
      <c r="B15" s="40" t="s">
        <v>3034</v>
      </c>
      <c r="C15" s="41"/>
    </row>
    <row r="16" spans="1:11" s="34" customFormat="1" ht="63.9" customHeight="1">
      <c r="A16" s="39">
        <v>8</v>
      </c>
      <c r="B16" s="40" t="s">
        <v>3035</v>
      </c>
      <c r="C16" s="41"/>
    </row>
    <row r="17" spans="1:11" s="34" customFormat="1" ht="63.9" customHeight="1">
      <c r="A17" s="39">
        <v>9</v>
      </c>
      <c r="B17" s="40" t="s">
        <v>3036</v>
      </c>
      <c r="C17" s="41"/>
    </row>
    <row r="18" spans="1:11" s="34" customFormat="1" ht="63.9" customHeight="1">
      <c r="A18" s="39">
        <v>10</v>
      </c>
      <c r="B18" s="40" t="s">
        <v>3037</v>
      </c>
      <c r="C18" s="41"/>
    </row>
    <row r="19" spans="1:11" s="34" customFormat="1" ht="63.9" customHeight="1">
      <c r="A19" s="39">
        <v>11</v>
      </c>
      <c r="B19" s="40" t="s">
        <v>3038</v>
      </c>
      <c r="C19" s="41"/>
    </row>
    <row r="20" spans="1:11" s="34" customFormat="1" ht="63.9" customHeight="1">
      <c r="A20" s="39">
        <v>12</v>
      </c>
      <c r="B20" s="40" t="s">
        <v>3039</v>
      </c>
      <c r="C20" s="41"/>
    </row>
    <row r="21" spans="1:11" s="34" customFormat="1" ht="63.9" customHeight="1">
      <c r="A21" s="39">
        <v>13</v>
      </c>
      <c r="B21" s="40" t="s">
        <v>3040</v>
      </c>
      <c r="C21" s="41"/>
    </row>
    <row r="22" spans="1:11" s="34" customFormat="1" ht="63.9" customHeight="1">
      <c r="A22" s="39">
        <v>14</v>
      </c>
      <c r="B22" s="40" t="s">
        <v>3041</v>
      </c>
      <c r="C22" s="41"/>
    </row>
    <row r="23" spans="1:11" s="34" customFormat="1" ht="63.9" customHeight="1">
      <c r="A23" s="39">
        <v>15</v>
      </c>
      <c r="B23" s="40" t="s">
        <v>3042</v>
      </c>
      <c r="C23" s="41"/>
      <c r="D23" s="38"/>
      <c r="K23" s="38"/>
    </row>
    <row r="24" spans="1:11" s="34" customFormat="1" ht="63.9" customHeight="1">
      <c r="A24" s="39">
        <v>16</v>
      </c>
      <c r="B24" s="40" t="s">
        <v>3043</v>
      </c>
      <c r="C24" s="41"/>
    </row>
    <row r="25" spans="1:11" s="34" customFormat="1" ht="63.9" customHeight="1">
      <c r="A25" s="39">
        <v>17</v>
      </c>
      <c r="B25" s="40" t="s">
        <v>3044</v>
      </c>
      <c r="C25" s="41"/>
      <c r="H25" s="1542"/>
      <c r="I25" s="1542"/>
      <c r="J25" s="1542"/>
      <c r="K25" s="1542"/>
    </row>
    <row r="28" spans="1:11" ht="22.65" customHeight="1">
      <c r="A28" s="1528" t="s">
        <v>3045</v>
      </c>
      <c r="B28" s="1529"/>
      <c r="C28" s="1529"/>
      <c r="D28" s="1529"/>
    </row>
    <row r="29" spans="1:11" ht="18.5">
      <c r="A29" s="59" t="s">
        <v>129</v>
      </c>
      <c r="B29" s="58" t="s">
        <v>16</v>
      </c>
      <c r="C29" s="1526" t="s">
        <v>3046</v>
      </c>
      <c r="D29" s="1527"/>
      <c r="E29" s="62"/>
    </row>
    <row r="30" spans="1:11" ht="51.9" customHeight="1">
      <c r="A30" s="54">
        <v>0</v>
      </c>
      <c r="B30" s="46" t="s">
        <v>223</v>
      </c>
      <c r="C30" s="1530"/>
      <c r="D30" s="1531"/>
      <c r="E30" s="63"/>
    </row>
    <row r="31" spans="1:11" ht="51.9" customHeight="1">
      <c r="A31" s="54" t="s">
        <v>3047</v>
      </c>
      <c r="B31" s="55" t="s">
        <v>3048</v>
      </c>
      <c r="C31" s="1532"/>
      <c r="D31" s="1533"/>
      <c r="E31" s="1226"/>
      <c r="F31" s="1536"/>
      <c r="G31" s="1536"/>
      <c r="H31" s="1536"/>
      <c r="I31" s="1536"/>
      <c r="J31" s="1536"/>
      <c r="K31" s="1536"/>
    </row>
    <row r="32" spans="1:11" ht="51.9" customHeight="1">
      <c r="A32" s="54" t="s">
        <v>3049</v>
      </c>
      <c r="B32" s="55" t="s">
        <v>3050</v>
      </c>
      <c r="C32" s="1532"/>
      <c r="D32" s="1533"/>
      <c r="E32" s="63"/>
    </row>
    <row r="33" spans="1:11" ht="51.9" customHeight="1">
      <c r="A33" s="54" t="s">
        <v>3051</v>
      </c>
      <c r="B33" s="55" t="s">
        <v>3052</v>
      </c>
      <c r="C33" s="1532"/>
      <c r="D33" s="1533"/>
      <c r="E33" s="62"/>
    </row>
    <row r="34" spans="1:11" ht="51.9" customHeight="1">
      <c r="A34" s="54" t="s">
        <v>3053</v>
      </c>
      <c r="B34" s="55" t="s">
        <v>3054</v>
      </c>
      <c r="C34" s="1532"/>
      <c r="D34" s="1533"/>
      <c r="E34" s="62"/>
    </row>
    <row r="35" spans="1:11" ht="51.9" customHeight="1">
      <c r="A35" s="54" t="s">
        <v>3055</v>
      </c>
      <c r="B35" s="55" t="s">
        <v>3056</v>
      </c>
      <c r="C35" s="1532"/>
      <c r="D35" s="1533"/>
      <c r="E35" s="64"/>
    </row>
    <row r="36" spans="1:11" ht="51.9" customHeight="1">
      <c r="A36" s="54" t="s">
        <v>2681</v>
      </c>
      <c r="B36" s="55" t="s">
        <v>3057</v>
      </c>
      <c r="C36" s="1532"/>
      <c r="D36" s="1533"/>
      <c r="E36" s="65"/>
    </row>
    <row r="37" spans="1:11" ht="51.9" customHeight="1">
      <c r="A37" s="54" t="s">
        <v>2844</v>
      </c>
      <c r="B37" s="55" t="s">
        <v>3058</v>
      </c>
      <c r="C37" s="1532"/>
      <c r="D37" s="1533"/>
      <c r="E37" s="65"/>
    </row>
    <row r="38" spans="1:11" ht="51.9" customHeight="1">
      <c r="A38" s="54" t="s">
        <v>1526</v>
      </c>
      <c r="B38" s="55" t="s">
        <v>3059</v>
      </c>
      <c r="C38" s="1532"/>
      <c r="D38" s="1533"/>
      <c r="E38" s="65"/>
    </row>
    <row r="39" spans="1:11" ht="51.9" customHeight="1">
      <c r="A39" s="54" t="s">
        <v>1444</v>
      </c>
      <c r="B39" s="55" t="s">
        <v>3060</v>
      </c>
      <c r="C39" s="1532"/>
      <c r="D39" s="1533"/>
      <c r="E39" s="65"/>
    </row>
    <row r="40" spans="1:11" ht="51.9" customHeight="1">
      <c r="A40" s="54" t="s">
        <v>3061</v>
      </c>
      <c r="B40" s="55" t="s">
        <v>3062</v>
      </c>
      <c r="C40" s="1532"/>
      <c r="D40" s="1533"/>
    </row>
    <row r="41" spans="1:11" ht="51.9" customHeight="1">
      <c r="A41" s="54" t="s">
        <v>3063</v>
      </c>
      <c r="B41" s="55" t="s">
        <v>3064</v>
      </c>
      <c r="C41" s="1532"/>
      <c r="D41" s="1533"/>
    </row>
    <row r="42" spans="1:11" ht="69.650000000000006" customHeight="1">
      <c r="A42" s="54" t="s">
        <v>1561</v>
      </c>
      <c r="B42" s="55" t="s">
        <v>3065</v>
      </c>
      <c r="C42" s="1532"/>
      <c r="D42" s="1533"/>
    </row>
    <row r="43" spans="1:11" ht="83.15" customHeight="1">
      <c r="A43" s="54" t="s">
        <v>1421</v>
      </c>
      <c r="B43" s="57" t="s">
        <v>3066</v>
      </c>
      <c r="C43" s="1532"/>
      <c r="D43" s="1533"/>
    </row>
    <row r="44" spans="1:11" ht="51.9" customHeight="1">
      <c r="A44" s="54" t="s">
        <v>1463</v>
      </c>
      <c r="B44" s="55" t="s">
        <v>3067</v>
      </c>
      <c r="C44" s="1532"/>
      <c r="D44" s="1533"/>
    </row>
    <row r="45" spans="1:11" ht="51.9" customHeight="1">
      <c r="A45" s="56" t="s">
        <v>1460</v>
      </c>
      <c r="B45" s="57" t="s">
        <v>3068</v>
      </c>
      <c r="C45" s="1534"/>
      <c r="D45" s="1535"/>
    </row>
    <row r="47" spans="1:11" ht="21.9" customHeight="1">
      <c r="A47" s="1543" t="s">
        <v>3069</v>
      </c>
      <c r="B47" s="1543"/>
      <c r="C47" s="1543"/>
      <c r="D47" s="1543"/>
      <c r="E47" s="43"/>
      <c r="F47" s="43"/>
      <c r="G47" s="43"/>
      <c r="H47" s="43"/>
      <c r="I47" s="43"/>
      <c r="J47" s="43"/>
      <c r="K47" s="43"/>
    </row>
    <row r="48" spans="1:11" ht="15.5">
      <c r="A48" s="99" t="s">
        <v>3070</v>
      </c>
      <c r="B48" s="99">
        <v>0</v>
      </c>
      <c r="C48" s="98"/>
      <c r="D48" s="98"/>
    </row>
    <row r="49" spans="1:4" ht="15.5">
      <c r="A49" s="88"/>
      <c r="B49" s="88"/>
      <c r="C49" s="88"/>
      <c r="D49" s="88"/>
    </row>
    <row r="50" spans="1:4">
      <c r="D50" s="45"/>
    </row>
    <row r="51" spans="1:4" ht="18.5">
      <c r="A51" s="1545" t="s">
        <v>3071</v>
      </c>
      <c r="B51" s="1545"/>
      <c r="C51" s="1545"/>
      <c r="D51" s="1545"/>
    </row>
    <row r="52" spans="1:4" ht="15.5">
      <c r="A52" s="1548" t="s">
        <v>221</v>
      </c>
      <c r="B52" s="1546" t="s">
        <v>222</v>
      </c>
      <c r="C52" s="1537" t="s">
        <v>3072</v>
      </c>
      <c r="D52" s="1537"/>
    </row>
    <row r="53" spans="1:4" ht="31">
      <c r="A53" s="1549"/>
      <c r="B53" s="1547"/>
      <c r="C53" s="68" t="s">
        <v>3073</v>
      </c>
      <c r="D53" s="67" t="s">
        <v>3074</v>
      </c>
    </row>
    <row r="54" spans="1:4" ht="41.15" customHeight="1">
      <c r="A54" s="84">
        <v>0</v>
      </c>
      <c r="B54" s="85" t="s">
        <v>223</v>
      </c>
      <c r="C54" s="86">
        <v>0</v>
      </c>
      <c r="D54" s="86">
        <v>0</v>
      </c>
    </row>
    <row r="55" spans="1:4" ht="24.9" customHeight="1">
      <c r="A55" s="1538" t="s">
        <v>224</v>
      </c>
      <c r="B55" s="1541" t="s">
        <v>34</v>
      </c>
      <c r="C55" s="70" t="s">
        <v>2151</v>
      </c>
      <c r="D55" s="71">
        <v>623</v>
      </c>
    </row>
    <row r="56" spans="1:4" ht="24.9" customHeight="1">
      <c r="A56" s="1539"/>
      <c r="B56" s="1541"/>
      <c r="C56" s="70" t="s">
        <v>2149</v>
      </c>
      <c r="D56" s="71">
        <v>730</v>
      </c>
    </row>
    <row r="57" spans="1:4" ht="24.9" customHeight="1">
      <c r="A57" s="1539"/>
      <c r="B57" s="1541"/>
      <c r="C57" s="70" t="s">
        <v>2150</v>
      </c>
      <c r="D57" s="71">
        <v>194</v>
      </c>
    </row>
    <row r="58" spans="1:4" ht="24.9" customHeight="1">
      <c r="A58" s="1539"/>
      <c r="B58" s="1541"/>
      <c r="C58" s="70" t="s">
        <v>3075</v>
      </c>
      <c r="D58" s="71">
        <v>591</v>
      </c>
    </row>
    <row r="59" spans="1:4" ht="24.9" customHeight="1">
      <c r="A59" s="1539"/>
      <c r="B59" s="1541"/>
      <c r="C59" s="70" t="s">
        <v>3076</v>
      </c>
      <c r="D59" s="71">
        <v>714</v>
      </c>
    </row>
    <row r="60" spans="1:4" ht="24.9" customHeight="1">
      <c r="A60" s="1539"/>
      <c r="B60" s="1541"/>
      <c r="C60" s="70" t="s">
        <v>3077</v>
      </c>
      <c r="D60" s="71">
        <v>959</v>
      </c>
    </row>
    <row r="61" spans="1:4" ht="24.9" customHeight="1">
      <c r="A61" s="1539"/>
      <c r="B61" s="1541"/>
      <c r="C61" s="70" t="s">
        <v>2157</v>
      </c>
      <c r="D61" s="71">
        <v>338</v>
      </c>
    </row>
    <row r="62" spans="1:4" ht="24.9" customHeight="1">
      <c r="A62" s="1539"/>
      <c r="B62" s="1541"/>
      <c r="C62" s="72" t="s">
        <v>2152</v>
      </c>
      <c r="D62" s="71">
        <v>584</v>
      </c>
    </row>
    <row r="63" spans="1:4" ht="24.9" customHeight="1">
      <c r="A63" s="1540"/>
      <c r="B63" s="1541"/>
      <c r="C63" s="73" t="s">
        <v>3078</v>
      </c>
      <c r="D63" s="74">
        <f>SUM(D55:D62)</f>
        <v>4733</v>
      </c>
    </row>
    <row r="64" spans="1:4" ht="24.9" customHeight="1">
      <c r="A64" s="1544" t="s">
        <v>225</v>
      </c>
      <c r="B64" s="1541" t="s">
        <v>226</v>
      </c>
      <c r="C64" s="70" t="s">
        <v>2151</v>
      </c>
      <c r="D64" s="71">
        <v>5</v>
      </c>
    </row>
    <row r="65" spans="1:4" ht="24.9" customHeight="1">
      <c r="A65" s="1544"/>
      <c r="B65" s="1541"/>
      <c r="C65" s="70" t="s">
        <v>2149</v>
      </c>
      <c r="D65" s="71">
        <v>48</v>
      </c>
    </row>
    <row r="66" spans="1:4" ht="24.9" customHeight="1">
      <c r="A66" s="1544"/>
      <c r="B66" s="1541"/>
      <c r="C66" s="70" t="s">
        <v>2150</v>
      </c>
      <c r="D66" s="71">
        <v>10</v>
      </c>
    </row>
    <row r="67" spans="1:4" ht="24.9" customHeight="1">
      <c r="A67" s="1544"/>
      <c r="B67" s="1541"/>
      <c r="C67" s="70" t="s">
        <v>3075</v>
      </c>
      <c r="D67" s="71">
        <v>17</v>
      </c>
    </row>
    <row r="68" spans="1:4" ht="24.9" customHeight="1">
      <c r="A68" s="1544"/>
      <c r="B68" s="1541"/>
      <c r="C68" s="70" t="s">
        <v>3076</v>
      </c>
      <c r="D68" s="71">
        <v>45</v>
      </c>
    </row>
    <row r="69" spans="1:4" ht="24.9" customHeight="1">
      <c r="A69" s="1544"/>
      <c r="B69" s="1541"/>
      <c r="C69" s="70" t="s">
        <v>3077</v>
      </c>
      <c r="D69" s="71">
        <v>13</v>
      </c>
    </row>
    <row r="70" spans="1:4" ht="24.9" customHeight="1">
      <c r="A70" s="1544"/>
      <c r="B70" s="1541"/>
      <c r="C70" s="70" t="s">
        <v>2157</v>
      </c>
      <c r="D70" s="71">
        <v>43</v>
      </c>
    </row>
    <row r="71" spans="1:4" ht="24.9" customHeight="1">
      <c r="A71" s="1544"/>
      <c r="B71" s="1541"/>
      <c r="C71" s="72" t="s">
        <v>2152</v>
      </c>
      <c r="D71" s="71">
        <v>62</v>
      </c>
    </row>
    <row r="72" spans="1:4" ht="24.9" customHeight="1">
      <c r="A72" s="1544"/>
      <c r="B72" s="1541"/>
      <c r="C72" s="73" t="s">
        <v>3078</v>
      </c>
      <c r="D72" s="74">
        <f>SUM(D64:D71)</f>
        <v>243</v>
      </c>
    </row>
    <row r="73" spans="1:4" ht="24.9" customHeight="1">
      <c r="A73" s="1544" t="s">
        <v>227</v>
      </c>
      <c r="B73" s="1541" t="s">
        <v>228</v>
      </c>
      <c r="C73" s="70" t="s">
        <v>2151</v>
      </c>
      <c r="D73" s="71">
        <v>30</v>
      </c>
    </row>
    <row r="74" spans="1:4" ht="24.9" customHeight="1">
      <c r="A74" s="1544"/>
      <c r="B74" s="1541"/>
      <c r="C74" s="70" t="s">
        <v>2149</v>
      </c>
      <c r="D74" s="71">
        <v>100</v>
      </c>
    </row>
    <row r="75" spans="1:4" ht="24.9" customHeight="1">
      <c r="A75" s="1544"/>
      <c r="B75" s="1541"/>
      <c r="C75" s="70" t="s">
        <v>2150</v>
      </c>
      <c r="D75" s="71">
        <v>40</v>
      </c>
    </row>
    <row r="76" spans="1:4" ht="24.9" customHeight="1">
      <c r="A76" s="1544"/>
      <c r="B76" s="1541"/>
      <c r="C76" s="70" t="s">
        <v>3075</v>
      </c>
      <c r="D76" s="71">
        <v>121</v>
      </c>
    </row>
    <row r="77" spans="1:4" ht="24.9" customHeight="1">
      <c r="A77" s="1544"/>
      <c r="B77" s="1541"/>
      <c r="C77" s="70" t="s">
        <v>3076</v>
      </c>
      <c r="D77" s="71">
        <v>157</v>
      </c>
    </row>
    <row r="78" spans="1:4" ht="24.9" customHeight="1">
      <c r="A78" s="1544"/>
      <c r="B78" s="1541"/>
      <c r="C78" s="70" t="s">
        <v>3077</v>
      </c>
      <c r="D78" s="71">
        <v>130</v>
      </c>
    </row>
    <row r="79" spans="1:4" ht="24.9" customHeight="1">
      <c r="A79" s="1544"/>
      <c r="B79" s="1541"/>
      <c r="C79" s="70" t="s">
        <v>2157</v>
      </c>
      <c r="D79" s="71">
        <v>47</v>
      </c>
    </row>
    <row r="80" spans="1:4" ht="24.9" customHeight="1">
      <c r="A80" s="1544"/>
      <c r="B80" s="1541"/>
      <c r="C80" s="72" t="s">
        <v>2152</v>
      </c>
      <c r="D80" s="71">
        <v>84</v>
      </c>
    </row>
    <row r="81" spans="1:4" ht="24.9" customHeight="1">
      <c r="A81" s="1544"/>
      <c r="B81" s="1541"/>
      <c r="C81" s="73" t="s">
        <v>3078</v>
      </c>
      <c r="D81" s="74">
        <f>SUM(D73:D80)</f>
        <v>709</v>
      </c>
    </row>
    <row r="82" spans="1:4" ht="24.9" customHeight="1">
      <c r="A82" s="1544" t="s">
        <v>229</v>
      </c>
      <c r="B82" s="1541" t="s">
        <v>230</v>
      </c>
      <c r="C82" s="70" t="s">
        <v>2151</v>
      </c>
      <c r="D82" s="71">
        <v>10</v>
      </c>
    </row>
    <row r="83" spans="1:4" ht="24.9" customHeight="1">
      <c r="A83" s="1544"/>
      <c r="B83" s="1541"/>
      <c r="C83" s="70" t="s">
        <v>2149</v>
      </c>
      <c r="D83" s="71">
        <v>10</v>
      </c>
    </row>
    <row r="84" spans="1:4" ht="24.9" customHeight="1">
      <c r="A84" s="1544"/>
      <c r="B84" s="1541"/>
      <c r="C84" s="70" t="s">
        <v>2150</v>
      </c>
      <c r="D84" s="71">
        <v>5</v>
      </c>
    </row>
    <row r="85" spans="1:4" ht="24.9" customHeight="1">
      <c r="A85" s="1544"/>
      <c r="B85" s="1541"/>
      <c r="C85" s="70" t="s">
        <v>3075</v>
      </c>
      <c r="D85" s="71">
        <v>9</v>
      </c>
    </row>
    <row r="86" spans="1:4" ht="24.9" customHeight="1">
      <c r="A86" s="1544"/>
      <c r="B86" s="1541"/>
      <c r="C86" s="70" t="s">
        <v>3076</v>
      </c>
      <c r="D86" s="71">
        <v>4</v>
      </c>
    </row>
    <row r="87" spans="1:4" ht="24.9" customHeight="1">
      <c r="A87" s="1544"/>
      <c r="B87" s="1541"/>
      <c r="C87" s="70" t="s">
        <v>3077</v>
      </c>
      <c r="D87" s="71">
        <v>6</v>
      </c>
    </row>
    <row r="88" spans="1:4" ht="24.9" customHeight="1">
      <c r="A88" s="1544"/>
      <c r="B88" s="1541"/>
      <c r="C88" s="70" t="s">
        <v>2157</v>
      </c>
      <c r="D88" s="71">
        <v>3</v>
      </c>
    </row>
    <row r="89" spans="1:4" ht="24.9" customHeight="1">
      <c r="A89" s="1544"/>
      <c r="B89" s="1541"/>
      <c r="C89" s="72" t="s">
        <v>2152</v>
      </c>
      <c r="D89" s="71">
        <v>12</v>
      </c>
    </row>
    <row r="90" spans="1:4" ht="24.9" customHeight="1">
      <c r="A90" s="1544"/>
      <c r="B90" s="1541"/>
      <c r="C90" s="73" t="s">
        <v>3078</v>
      </c>
      <c r="D90" s="74">
        <f>SUM(D82:D89)</f>
        <v>59</v>
      </c>
    </row>
    <row r="91" spans="1:4" ht="24.9" customHeight="1">
      <c r="A91" s="1544" t="s">
        <v>231</v>
      </c>
      <c r="B91" s="1541" t="s">
        <v>232</v>
      </c>
      <c r="C91" s="70" t="s">
        <v>2151</v>
      </c>
      <c r="D91" s="71">
        <v>55</v>
      </c>
    </row>
    <row r="92" spans="1:4" ht="24.9" customHeight="1">
      <c r="A92" s="1544"/>
      <c r="B92" s="1541"/>
      <c r="C92" s="70" t="s">
        <v>2149</v>
      </c>
      <c r="D92" s="71">
        <v>70</v>
      </c>
    </row>
    <row r="93" spans="1:4" ht="24.9" customHeight="1">
      <c r="A93" s="1544"/>
      <c r="B93" s="1541"/>
      <c r="C93" s="70" t="s">
        <v>2150</v>
      </c>
      <c r="D93" s="71">
        <v>20</v>
      </c>
    </row>
    <row r="94" spans="1:4" ht="24.9" customHeight="1">
      <c r="A94" s="1544"/>
      <c r="B94" s="1541"/>
      <c r="C94" s="70" t="s">
        <v>3075</v>
      </c>
      <c r="D94" s="71">
        <v>20</v>
      </c>
    </row>
    <row r="95" spans="1:4" ht="24.9" customHeight="1">
      <c r="A95" s="1544"/>
      <c r="B95" s="1541"/>
      <c r="C95" s="70" t="s">
        <v>3076</v>
      </c>
      <c r="D95" s="71">
        <v>20</v>
      </c>
    </row>
    <row r="96" spans="1:4" ht="24.9" customHeight="1">
      <c r="A96" s="1544"/>
      <c r="B96" s="1541"/>
      <c r="C96" s="70" t="s">
        <v>3077</v>
      </c>
      <c r="D96" s="71">
        <v>58</v>
      </c>
    </row>
    <row r="97" spans="1:4" ht="24.9" customHeight="1">
      <c r="A97" s="1544"/>
      <c r="B97" s="1541"/>
      <c r="C97" s="70" t="s">
        <v>2157</v>
      </c>
      <c r="D97" s="71">
        <v>30</v>
      </c>
    </row>
    <row r="98" spans="1:4" ht="24.9" customHeight="1">
      <c r="A98" s="1544"/>
      <c r="B98" s="1541"/>
      <c r="C98" s="72" t="s">
        <v>2152</v>
      </c>
      <c r="D98" s="71">
        <v>35</v>
      </c>
    </row>
    <row r="99" spans="1:4" ht="24.9" customHeight="1">
      <c r="A99" s="1544"/>
      <c r="B99" s="1541"/>
      <c r="C99" s="73" t="s">
        <v>3078</v>
      </c>
      <c r="D99" s="74">
        <f>SUM(D91:D98)</f>
        <v>308</v>
      </c>
    </row>
    <row r="100" spans="1:4" ht="24.9" customHeight="1">
      <c r="A100" s="1544" t="s">
        <v>233</v>
      </c>
      <c r="B100" s="1541" t="s">
        <v>3079</v>
      </c>
      <c r="C100" s="70" t="s">
        <v>2151</v>
      </c>
      <c r="D100" s="71">
        <v>7089</v>
      </c>
    </row>
    <row r="101" spans="1:4" ht="24.9" customHeight="1">
      <c r="A101" s="1544"/>
      <c r="B101" s="1541"/>
      <c r="C101" s="70" t="s">
        <v>2149</v>
      </c>
      <c r="D101" s="71">
        <v>10331</v>
      </c>
    </row>
    <row r="102" spans="1:4" ht="24.9" customHeight="1">
      <c r="A102" s="1544"/>
      <c r="B102" s="1541"/>
      <c r="C102" s="70" t="s">
        <v>2150</v>
      </c>
      <c r="D102" s="71">
        <v>2848</v>
      </c>
    </row>
    <row r="103" spans="1:4" ht="24.9" customHeight="1">
      <c r="A103" s="1544"/>
      <c r="B103" s="1541"/>
      <c r="C103" s="70" t="s">
        <v>3075</v>
      </c>
      <c r="D103" s="71">
        <v>2848</v>
      </c>
    </row>
    <row r="104" spans="1:4" ht="24.9" customHeight="1">
      <c r="A104" s="1544"/>
      <c r="B104" s="1541"/>
      <c r="C104" s="70" t="s">
        <v>3076</v>
      </c>
      <c r="D104" s="71">
        <v>2848</v>
      </c>
    </row>
    <row r="105" spans="1:4" ht="24.9" customHeight="1">
      <c r="A105" s="1544"/>
      <c r="B105" s="1541"/>
      <c r="C105" s="70" t="s">
        <v>3077</v>
      </c>
      <c r="D105" s="71">
        <v>2769</v>
      </c>
    </row>
    <row r="106" spans="1:4" ht="24.9" customHeight="1">
      <c r="A106" s="1544"/>
      <c r="B106" s="1541"/>
      <c r="C106" s="70" t="s">
        <v>2157</v>
      </c>
      <c r="D106" s="71">
        <v>3751</v>
      </c>
    </row>
    <row r="107" spans="1:4" ht="24.9" customHeight="1">
      <c r="A107" s="1544"/>
      <c r="B107" s="1541"/>
      <c r="C107" s="72" t="s">
        <v>2152</v>
      </c>
      <c r="D107" s="71">
        <v>6781</v>
      </c>
    </row>
    <row r="108" spans="1:4" ht="24.9" customHeight="1">
      <c r="A108" s="1544"/>
      <c r="B108" s="1541"/>
      <c r="C108" s="73" t="s">
        <v>3078</v>
      </c>
      <c r="D108" s="74">
        <f>SUM(D100:D107)</f>
        <v>39265</v>
      </c>
    </row>
    <row r="109" spans="1:4" ht="24.9" customHeight="1">
      <c r="A109" s="1544" t="s">
        <v>235</v>
      </c>
      <c r="B109" s="1541" t="s">
        <v>236</v>
      </c>
      <c r="C109" s="70" t="s">
        <v>2151</v>
      </c>
      <c r="D109" s="71">
        <v>2</v>
      </c>
    </row>
    <row r="110" spans="1:4" ht="24.9" customHeight="1">
      <c r="A110" s="1544"/>
      <c r="B110" s="1541"/>
      <c r="C110" s="70" t="s">
        <v>2149</v>
      </c>
      <c r="D110" s="71">
        <v>0</v>
      </c>
    </row>
    <row r="111" spans="1:4" ht="24.9" customHeight="1">
      <c r="A111" s="1544"/>
      <c r="B111" s="1541"/>
      <c r="C111" s="70" t="s">
        <v>2150</v>
      </c>
      <c r="D111" s="71">
        <v>10</v>
      </c>
    </row>
    <row r="112" spans="1:4" ht="24.9" customHeight="1">
      <c r="A112" s="1544"/>
      <c r="B112" s="1541"/>
      <c r="C112" s="70" t="s">
        <v>3075</v>
      </c>
      <c r="D112" s="71">
        <v>20</v>
      </c>
    </row>
    <row r="113" spans="1:4" ht="24.9" customHeight="1">
      <c r="A113" s="1544"/>
      <c r="B113" s="1541"/>
      <c r="C113" s="70" t="s">
        <v>3076</v>
      </c>
      <c r="D113" s="71">
        <v>40</v>
      </c>
    </row>
    <row r="114" spans="1:4" ht="24.9" customHeight="1">
      <c r="A114" s="1544"/>
      <c r="B114" s="1541"/>
      <c r="C114" s="70" t="s">
        <v>3077</v>
      </c>
      <c r="D114" s="71">
        <v>5</v>
      </c>
    </row>
    <row r="115" spans="1:4" ht="24.9" customHeight="1">
      <c r="A115" s="1544"/>
      <c r="B115" s="1541"/>
      <c r="C115" s="70" t="s">
        <v>2157</v>
      </c>
      <c r="D115" s="71">
        <v>0</v>
      </c>
    </row>
    <row r="116" spans="1:4" ht="24.9" customHeight="1">
      <c r="A116" s="1544"/>
      <c r="B116" s="1541"/>
      <c r="C116" s="72" t="s">
        <v>2152</v>
      </c>
      <c r="D116" s="71">
        <v>23</v>
      </c>
    </row>
    <row r="117" spans="1:4" ht="24.9" customHeight="1">
      <c r="A117" s="1544"/>
      <c r="B117" s="1541"/>
      <c r="C117" s="73" t="s">
        <v>3078</v>
      </c>
      <c r="D117" s="74">
        <f>SUM(D109:D116)</f>
        <v>100</v>
      </c>
    </row>
    <row r="118" spans="1:4" ht="24.9" customHeight="1">
      <c r="A118" s="1544" t="s">
        <v>237</v>
      </c>
      <c r="B118" s="1541" t="s">
        <v>238</v>
      </c>
      <c r="C118" s="70" t="s">
        <v>2151</v>
      </c>
      <c r="D118" s="71">
        <v>14</v>
      </c>
    </row>
    <row r="119" spans="1:4" ht="24.9" customHeight="1">
      <c r="A119" s="1544"/>
      <c r="B119" s="1541"/>
      <c r="C119" s="70" t="s">
        <v>2149</v>
      </c>
      <c r="D119" s="71">
        <v>24</v>
      </c>
    </row>
    <row r="120" spans="1:4" ht="24.9" customHeight="1">
      <c r="A120" s="1544"/>
      <c r="B120" s="1541"/>
      <c r="C120" s="70" t="s">
        <v>2150</v>
      </c>
      <c r="D120" s="71">
        <v>3</v>
      </c>
    </row>
    <row r="121" spans="1:4" ht="24.9" customHeight="1">
      <c r="A121" s="1544"/>
      <c r="B121" s="1541"/>
      <c r="C121" s="70" t="s">
        <v>3075</v>
      </c>
      <c r="D121" s="71">
        <v>3</v>
      </c>
    </row>
    <row r="122" spans="1:4" ht="24.9" customHeight="1">
      <c r="A122" s="1544"/>
      <c r="B122" s="1541"/>
      <c r="C122" s="70" t="s">
        <v>3076</v>
      </c>
      <c r="D122" s="71">
        <v>3</v>
      </c>
    </row>
    <row r="123" spans="1:4" ht="24.9" customHeight="1">
      <c r="A123" s="1544"/>
      <c r="B123" s="1541"/>
      <c r="C123" s="70" t="s">
        <v>3077</v>
      </c>
      <c r="D123" s="71">
        <v>4</v>
      </c>
    </row>
    <row r="124" spans="1:4" ht="24.9" customHeight="1">
      <c r="A124" s="1544"/>
      <c r="B124" s="1541"/>
      <c r="C124" s="70" t="s">
        <v>2157</v>
      </c>
      <c r="D124" s="71">
        <v>4</v>
      </c>
    </row>
    <row r="125" spans="1:4" ht="24.9" customHeight="1">
      <c r="A125" s="1544"/>
      <c r="B125" s="1541"/>
      <c r="C125" s="72" t="s">
        <v>2152</v>
      </c>
      <c r="D125" s="71">
        <v>6</v>
      </c>
    </row>
    <row r="126" spans="1:4" ht="24.9" customHeight="1">
      <c r="A126" s="1544"/>
      <c r="B126" s="1541"/>
      <c r="C126" s="73" t="s">
        <v>3078</v>
      </c>
      <c r="D126" s="74">
        <f>SUM(D118:D125)</f>
        <v>61</v>
      </c>
    </row>
    <row r="127" spans="1:4" ht="62">
      <c r="A127" s="69" t="s">
        <v>239</v>
      </c>
      <c r="B127" s="75" t="s">
        <v>240</v>
      </c>
      <c r="C127" s="47" t="s">
        <v>3078</v>
      </c>
      <c r="D127" s="76">
        <v>750</v>
      </c>
    </row>
    <row r="128" spans="1:4" ht="24.9" customHeight="1">
      <c r="A128" s="1544" t="s">
        <v>241</v>
      </c>
      <c r="B128" s="1541" t="s">
        <v>242</v>
      </c>
      <c r="C128" s="70" t="s">
        <v>2151</v>
      </c>
      <c r="D128" s="71">
        <v>10</v>
      </c>
    </row>
    <row r="129" spans="1:4" ht="24.9" customHeight="1">
      <c r="A129" s="1544"/>
      <c r="B129" s="1541"/>
      <c r="C129" s="70" t="s">
        <v>2149</v>
      </c>
      <c r="D129" s="71">
        <v>33</v>
      </c>
    </row>
    <row r="130" spans="1:4" ht="24.9" customHeight="1">
      <c r="A130" s="1544"/>
      <c r="B130" s="1541"/>
      <c r="C130" s="70" t="s">
        <v>2150</v>
      </c>
      <c r="D130" s="71">
        <v>25</v>
      </c>
    </row>
    <row r="131" spans="1:4" ht="24.9" customHeight="1">
      <c r="A131" s="1544"/>
      <c r="B131" s="1541"/>
      <c r="C131" s="70" t="s">
        <v>3075</v>
      </c>
      <c r="D131" s="71">
        <v>20</v>
      </c>
    </row>
    <row r="132" spans="1:4" ht="24.9" customHeight="1">
      <c r="A132" s="1544"/>
      <c r="B132" s="1541"/>
      <c r="C132" s="70" t="s">
        <v>3076</v>
      </c>
      <c r="D132" s="71">
        <v>32</v>
      </c>
    </row>
    <row r="133" spans="1:4" ht="24.9" customHeight="1">
      <c r="A133" s="1544"/>
      <c r="B133" s="1541"/>
      <c r="C133" s="70" t="s">
        <v>3077</v>
      </c>
      <c r="D133" s="71">
        <v>39</v>
      </c>
    </row>
    <row r="134" spans="1:4" ht="24.9" customHeight="1">
      <c r="A134" s="1544"/>
      <c r="B134" s="1541"/>
      <c r="C134" s="70" t="s">
        <v>2157</v>
      </c>
      <c r="D134" s="71">
        <v>23</v>
      </c>
    </row>
    <row r="135" spans="1:4" ht="24.9" customHeight="1">
      <c r="A135" s="1544"/>
      <c r="B135" s="1541"/>
      <c r="C135" s="72" t="s">
        <v>2152</v>
      </c>
      <c r="D135" s="71">
        <v>55</v>
      </c>
    </row>
    <row r="136" spans="1:4" ht="24.9" customHeight="1">
      <c r="A136" s="1544"/>
      <c r="B136" s="1541"/>
      <c r="C136" s="73" t="s">
        <v>3078</v>
      </c>
      <c r="D136" s="74">
        <f>SUM(D128:D135)</f>
        <v>237</v>
      </c>
    </row>
    <row r="137" spans="1:4" ht="24.9" customHeight="1">
      <c r="A137" s="1544" t="s">
        <v>243</v>
      </c>
      <c r="B137" s="1541" t="s">
        <v>244</v>
      </c>
      <c r="C137" s="70" t="s">
        <v>2151</v>
      </c>
      <c r="D137" s="71">
        <v>5</v>
      </c>
    </row>
    <row r="138" spans="1:4" ht="24.9" customHeight="1">
      <c r="A138" s="1544"/>
      <c r="B138" s="1541"/>
      <c r="C138" s="70" t="s">
        <v>2149</v>
      </c>
      <c r="D138" s="71">
        <v>10</v>
      </c>
    </row>
    <row r="139" spans="1:4" ht="24.9" customHeight="1">
      <c r="A139" s="1544"/>
      <c r="B139" s="1541"/>
      <c r="C139" s="70" t="s">
        <v>2150</v>
      </c>
      <c r="D139" s="71">
        <v>10</v>
      </c>
    </row>
    <row r="140" spans="1:4" ht="24.9" customHeight="1">
      <c r="A140" s="1544"/>
      <c r="B140" s="1541"/>
      <c r="C140" s="70" t="s">
        <v>3075</v>
      </c>
      <c r="D140" s="71">
        <v>3</v>
      </c>
    </row>
    <row r="141" spans="1:4" ht="24.9" customHeight="1">
      <c r="A141" s="1544"/>
      <c r="B141" s="1541"/>
      <c r="C141" s="70" t="s">
        <v>3076</v>
      </c>
      <c r="D141" s="71">
        <v>5</v>
      </c>
    </row>
    <row r="142" spans="1:4" ht="24.9" customHeight="1">
      <c r="A142" s="1544"/>
      <c r="B142" s="1541"/>
      <c r="C142" s="70" t="s">
        <v>3077</v>
      </c>
      <c r="D142" s="71">
        <v>5</v>
      </c>
    </row>
    <row r="143" spans="1:4" ht="24.9" customHeight="1">
      <c r="A143" s="1544"/>
      <c r="B143" s="1541"/>
      <c r="C143" s="70" t="s">
        <v>2157</v>
      </c>
      <c r="D143" s="71">
        <v>4</v>
      </c>
    </row>
    <row r="144" spans="1:4" ht="24.9" customHeight="1">
      <c r="A144" s="1544"/>
      <c r="B144" s="1541"/>
      <c r="C144" s="72" t="s">
        <v>2152</v>
      </c>
      <c r="D144" s="71">
        <v>16</v>
      </c>
    </row>
    <row r="145" spans="1:4" ht="24.9" customHeight="1">
      <c r="A145" s="1544"/>
      <c r="B145" s="1541"/>
      <c r="C145" s="73" t="s">
        <v>3078</v>
      </c>
      <c r="D145" s="74">
        <f>SUM(D137:D144)</f>
        <v>58</v>
      </c>
    </row>
    <row r="146" spans="1:4" ht="24.9" customHeight="1">
      <c r="A146" s="1544" t="s">
        <v>245</v>
      </c>
      <c r="B146" s="1541" t="s">
        <v>246</v>
      </c>
      <c r="C146" s="70" t="s">
        <v>2151</v>
      </c>
      <c r="D146" s="71">
        <v>35</v>
      </c>
    </row>
    <row r="147" spans="1:4" ht="24.9" customHeight="1">
      <c r="A147" s="1544"/>
      <c r="B147" s="1541"/>
      <c r="C147" s="70" t="s">
        <v>2149</v>
      </c>
      <c r="D147" s="71">
        <v>160</v>
      </c>
    </row>
    <row r="148" spans="1:4" ht="24.9" customHeight="1">
      <c r="A148" s="1544"/>
      <c r="B148" s="1541"/>
      <c r="C148" s="70" t="s">
        <v>2150</v>
      </c>
      <c r="D148" s="71">
        <v>50</v>
      </c>
    </row>
    <row r="149" spans="1:4" ht="24.9" customHeight="1">
      <c r="A149" s="1544"/>
      <c r="B149" s="1541"/>
      <c r="C149" s="70" t="s">
        <v>3075</v>
      </c>
      <c r="D149" s="71">
        <v>40</v>
      </c>
    </row>
    <row r="150" spans="1:4" ht="24.9" customHeight="1">
      <c r="A150" s="1544"/>
      <c r="B150" s="1541"/>
      <c r="C150" s="70" t="s">
        <v>3076</v>
      </c>
      <c r="D150" s="71">
        <v>200</v>
      </c>
    </row>
    <row r="151" spans="1:4" ht="24.9" customHeight="1">
      <c r="A151" s="1544"/>
      <c r="B151" s="1541"/>
      <c r="C151" s="70" t="s">
        <v>3077</v>
      </c>
      <c r="D151" s="71">
        <v>40</v>
      </c>
    </row>
    <row r="152" spans="1:4" ht="24.9" customHeight="1">
      <c r="A152" s="1544"/>
      <c r="B152" s="1541"/>
      <c r="C152" s="70" t="s">
        <v>2157</v>
      </c>
      <c r="D152" s="71">
        <v>99</v>
      </c>
    </row>
    <row r="153" spans="1:4" ht="24.9" customHeight="1">
      <c r="A153" s="1544"/>
      <c r="B153" s="1541"/>
      <c r="C153" s="72" t="s">
        <v>2152</v>
      </c>
      <c r="D153" s="71">
        <v>54</v>
      </c>
    </row>
    <row r="154" spans="1:4" ht="24.9" customHeight="1">
      <c r="A154" s="1544"/>
      <c r="B154" s="1541"/>
      <c r="C154" s="73" t="s">
        <v>3078</v>
      </c>
      <c r="D154" s="74">
        <f>SUM(D146:D153)</f>
        <v>678</v>
      </c>
    </row>
    <row r="155" spans="1:4" ht="24.9" customHeight="1">
      <c r="A155" s="1544" t="s">
        <v>247</v>
      </c>
      <c r="B155" s="1541" t="s">
        <v>248</v>
      </c>
      <c r="C155" s="70" t="s">
        <v>2151</v>
      </c>
      <c r="D155" s="71">
        <v>0</v>
      </c>
    </row>
    <row r="156" spans="1:4" ht="24.9" customHeight="1">
      <c r="A156" s="1544"/>
      <c r="B156" s="1541"/>
      <c r="C156" s="70" t="s">
        <v>2149</v>
      </c>
      <c r="D156" s="71">
        <v>0</v>
      </c>
    </row>
    <row r="157" spans="1:4" ht="24.9" customHeight="1">
      <c r="A157" s="1544"/>
      <c r="B157" s="1541"/>
      <c r="C157" s="70" t="s">
        <v>2150</v>
      </c>
      <c r="D157" s="71">
        <v>0</v>
      </c>
    </row>
    <row r="158" spans="1:4" ht="24.9" customHeight="1">
      <c r="A158" s="1544"/>
      <c r="B158" s="1541"/>
      <c r="C158" s="70" t="s">
        <v>3075</v>
      </c>
      <c r="D158" s="71">
        <v>0</v>
      </c>
    </row>
    <row r="159" spans="1:4" ht="24.9" customHeight="1">
      <c r="A159" s="1544"/>
      <c r="B159" s="1541"/>
      <c r="C159" s="70" t="s">
        <v>3076</v>
      </c>
      <c r="D159" s="71">
        <v>0</v>
      </c>
    </row>
    <row r="160" spans="1:4" ht="24.9" customHeight="1">
      <c r="A160" s="1544"/>
      <c r="B160" s="1541"/>
      <c r="C160" s="70" t="s">
        <v>3077</v>
      </c>
      <c r="D160" s="71">
        <v>0</v>
      </c>
    </row>
    <row r="161" spans="1:4" ht="24.9" customHeight="1">
      <c r="A161" s="1544"/>
      <c r="B161" s="1541"/>
      <c r="C161" s="70" t="s">
        <v>2157</v>
      </c>
      <c r="D161" s="71">
        <v>0</v>
      </c>
    </row>
    <row r="162" spans="1:4" ht="24.9" customHeight="1">
      <c r="A162" s="1544"/>
      <c r="B162" s="1541"/>
      <c r="C162" s="72" t="s">
        <v>2152</v>
      </c>
      <c r="D162" s="71">
        <v>0</v>
      </c>
    </row>
    <row r="163" spans="1:4" ht="24.9" customHeight="1">
      <c r="A163" s="1544"/>
      <c r="B163" s="1541"/>
      <c r="C163" s="73" t="s">
        <v>3078</v>
      </c>
      <c r="D163" s="74">
        <f>SUM(D155:D162)</f>
        <v>0</v>
      </c>
    </row>
    <row r="164" spans="1:4" ht="24.9" customHeight="1">
      <c r="A164" s="1544" t="s">
        <v>249</v>
      </c>
      <c r="B164" s="1541" t="s">
        <v>250</v>
      </c>
      <c r="C164" s="70" t="s">
        <v>2151</v>
      </c>
      <c r="D164" s="71">
        <v>131</v>
      </c>
    </row>
    <row r="165" spans="1:4" ht="24.9" customHeight="1">
      <c r="A165" s="1544"/>
      <c r="B165" s="1541"/>
      <c r="C165" s="70" t="s">
        <v>2149</v>
      </c>
      <c r="D165" s="71">
        <v>457</v>
      </c>
    </row>
    <row r="166" spans="1:4" ht="24.9" customHeight="1">
      <c r="A166" s="1544"/>
      <c r="B166" s="1541"/>
      <c r="C166" s="70" t="s">
        <v>2150</v>
      </c>
      <c r="D166" s="71">
        <v>79</v>
      </c>
    </row>
    <row r="167" spans="1:4" ht="24.9" customHeight="1">
      <c r="A167" s="1544"/>
      <c r="B167" s="1541"/>
      <c r="C167" s="70" t="s">
        <v>3075</v>
      </c>
      <c r="D167" s="71">
        <v>103</v>
      </c>
    </row>
    <row r="168" spans="1:4" ht="24.9" customHeight="1">
      <c r="A168" s="1544"/>
      <c r="B168" s="1541"/>
      <c r="C168" s="70" t="s">
        <v>3076</v>
      </c>
      <c r="D168" s="71">
        <v>129</v>
      </c>
    </row>
    <row r="169" spans="1:4" ht="24.9" customHeight="1">
      <c r="A169" s="1544"/>
      <c r="B169" s="1541"/>
      <c r="C169" s="70" t="s">
        <v>3077</v>
      </c>
      <c r="D169" s="71">
        <v>145</v>
      </c>
    </row>
    <row r="170" spans="1:4" ht="24.9" customHeight="1">
      <c r="A170" s="1544"/>
      <c r="B170" s="1541"/>
      <c r="C170" s="70" t="s">
        <v>2157</v>
      </c>
      <c r="D170" s="71">
        <v>194</v>
      </c>
    </row>
    <row r="171" spans="1:4" ht="24.9" customHeight="1">
      <c r="A171" s="1544"/>
      <c r="B171" s="1541"/>
      <c r="C171" s="72" t="s">
        <v>2152</v>
      </c>
      <c r="D171" s="71">
        <v>235</v>
      </c>
    </row>
    <row r="172" spans="1:4" ht="24.9" customHeight="1">
      <c r="A172" s="1544"/>
      <c r="B172" s="1541"/>
      <c r="C172" s="73" t="s">
        <v>3078</v>
      </c>
      <c r="D172" s="74">
        <f>SUM(D164:D171)</f>
        <v>1473</v>
      </c>
    </row>
    <row r="173" spans="1:4" ht="24.9" customHeight="1">
      <c r="A173" s="1544" t="s">
        <v>251</v>
      </c>
      <c r="B173" s="1541" t="s">
        <v>252</v>
      </c>
      <c r="C173" s="70" t="s">
        <v>2151</v>
      </c>
      <c r="D173" s="71">
        <v>2</v>
      </c>
    </row>
    <row r="174" spans="1:4" ht="24.9" customHeight="1">
      <c r="A174" s="1544"/>
      <c r="B174" s="1541"/>
      <c r="C174" s="70" t="s">
        <v>2149</v>
      </c>
      <c r="D174" s="71">
        <v>0</v>
      </c>
    </row>
    <row r="175" spans="1:4" ht="24.9" customHeight="1">
      <c r="A175" s="1544"/>
      <c r="B175" s="1541"/>
      <c r="C175" s="70" t="s">
        <v>2150</v>
      </c>
      <c r="D175" s="71">
        <v>10</v>
      </c>
    </row>
    <row r="176" spans="1:4" ht="24.9" customHeight="1">
      <c r="A176" s="1544"/>
      <c r="B176" s="1541"/>
      <c r="C176" s="70" t="s">
        <v>3075</v>
      </c>
      <c r="D176" s="71">
        <v>20</v>
      </c>
    </row>
    <row r="177" spans="1:4" ht="24.9" customHeight="1">
      <c r="A177" s="1544"/>
      <c r="B177" s="1541"/>
      <c r="C177" s="70" t="s">
        <v>3076</v>
      </c>
      <c r="D177" s="71">
        <v>40</v>
      </c>
    </row>
    <row r="178" spans="1:4" ht="24.9" customHeight="1">
      <c r="A178" s="1544"/>
      <c r="B178" s="1541"/>
      <c r="C178" s="70" t="s">
        <v>3077</v>
      </c>
      <c r="D178" s="71">
        <v>5</v>
      </c>
    </row>
    <row r="179" spans="1:4" ht="24.9" customHeight="1">
      <c r="A179" s="1544"/>
      <c r="B179" s="1541"/>
      <c r="C179" s="70" t="s">
        <v>2157</v>
      </c>
      <c r="D179" s="71">
        <v>0</v>
      </c>
    </row>
    <row r="180" spans="1:4" ht="24.9" customHeight="1">
      <c r="A180" s="1544"/>
      <c r="B180" s="1541"/>
      <c r="C180" s="72" t="s">
        <v>2152</v>
      </c>
      <c r="D180" s="71">
        <v>23</v>
      </c>
    </row>
    <row r="181" spans="1:4" ht="24.9" customHeight="1">
      <c r="A181" s="1544"/>
      <c r="B181" s="1541"/>
      <c r="C181" s="73" t="s">
        <v>3078</v>
      </c>
      <c r="D181" s="74">
        <f>SUM(D173:D180)</f>
        <v>100</v>
      </c>
    </row>
    <row r="182" spans="1:4" ht="47.4" customHeight="1">
      <c r="A182" s="69" t="s">
        <v>253</v>
      </c>
      <c r="B182" s="75" t="s">
        <v>254</v>
      </c>
      <c r="C182" s="47" t="s">
        <v>3078</v>
      </c>
      <c r="D182" s="76">
        <v>0</v>
      </c>
    </row>
    <row r="183" spans="1:4" ht="50.4" customHeight="1">
      <c r="A183" s="69" t="s">
        <v>255</v>
      </c>
      <c r="B183" s="75" t="s">
        <v>256</v>
      </c>
      <c r="C183" s="47" t="s">
        <v>3078</v>
      </c>
      <c r="D183" s="76">
        <v>0</v>
      </c>
    </row>
    <row r="184" spans="1:4" ht="24.9" customHeight="1">
      <c r="A184" s="1544" t="s">
        <v>257</v>
      </c>
      <c r="B184" s="1541" t="s">
        <v>258</v>
      </c>
      <c r="C184" s="70" t="s">
        <v>2151</v>
      </c>
      <c r="D184" s="77">
        <v>0.95</v>
      </c>
    </row>
    <row r="185" spans="1:4" ht="24.9" customHeight="1">
      <c r="A185" s="1544"/>
      <c r="B185" s="1541"/>
      <c r="C185" s="70" t="s">
        <v>2149</v>
      </c>
      <c r="D185" s="77">
        <v>0.95</v>
      </c>
    </row>
    <row r="186" spans="1:4" ht="24.9" customHeight="1">
      <c r="A186" s="1544"/>
      <c r="B186" s="1541"/>
      <c r="C186" s="70" t="s">
        <v>2157</v>
      </c>
      <c r="D186" s="77">
        <v>0.95</v>
      </c>
    </row>
    <row r="187" spans="1:4" ht="24.9" customHeight="1">
      <c r="A187" s="1544"/>
      <c r="B187" s="1541"/>
      <c r="C187" s="70" t="s">
        <v>3075</v>
      </c>
      <c r="D187" s="77">
        <v>0.95</v>
      </c>
    </row>
    <row r="188" spans="1:4" ht="24.9" customHeight="1">
      <c r="A188" s="1544"/>
      <c r="B188" s="1541"/>
      <c r="C188" s="70" t="s">
        <v>2150</v>
      </c>
      <c r="D188" s="77">
        <v>0.95</v>
      </c>
    </row>
    <row r="189" spans="1:4" ht="24.9" customHeight="1">
      <c r="A189" s="1544"/>
      <c r="B189" s="1541"/>
      <c r="C189" s="70" t="s">
        <v>3076</v>
      </c>
      <c r="D189" s="77">
        <v>0.9</v>
      </c>
    </row>
    <row r="190" spans="1:4" ht="24.9" customHeight="1">
      <c r="A190" s="1544"/>
      <c r="B190" s="1541"/>
      <c r="C190" s="70" t="s">
        <v>2155</v>
      </c>
      <c r="D190" s="77">
        <v>0.97</v>
      </c>
    </row>
    <row r="191" spans="1:4" ht="24.9" customHeight="1">
      <c r="A191" s="1544"/>
      <c r="B191" s="1541"/>
      <c r="C191" s="72" t="s">
        <v>2152</v>
      </c>
      <c r="D191" s="77">
        <v>0.95</v>
      </c>
    </row>
    <row r="192" spans="1:4" ht="24.9" customHeight="1">
      <c r="A192" s="1544"/>
      <c r="B192" s="1541"/>
      <c r="C192" s="73" t="s">
        <v>3078</v>
      </c>
      <c r="D192" s="78">
        <v>0.95</v>
      </c>
    </row>
    <row r="193" spans="1:4" ht="24.9" customHeight="1">
      <c r="A193" s="1544" t="s">
        <v>259</v>
      </c>
      <c r="B193" s="1541" t="s">
        <v>260</v>
      </c>
      <c r="C193" s="70" t="s">
        <v>2151</v>
      </c>
      <c r="D193" s="71">
        <v>200</v>
      </c>
    </row>
    <row r="194" spans="1:4" ht="24.9" customHeight="1">
      <c r="A194" s="1544"/>
      <c r="B194" s="1541"/>
      <c r="C194" s="70" t="s">
        <v>2149</v>
      </c>
      <c r="D194" s="71">
        <v>167</v>
      </c>
    </row>
    <row r="195" spans="1:4" ht="24.9" customHeight="1">
      <c r="A195" s="1544"/>
      <c r="B195" s="1541"/>
      <c r="C195" s="70" t="s">
        <v>2157</v>
      </c>
      <c r="D195" s="71">
        <v>153</v>
      </c>
    </row>
    <row r="196" spans="1:4" ht="24.9" customHeight="1">
      <c r="A196" s="1544"/>
      <c r="B196" s="1541"/>
      <c r="C196" s="70" t="s">
        <v>3075</v>
      </c>
      <c r="D196" s="71">
        <v>200</v>
      </c>
    </row>
    <row r="197" spans="1:4" ht="24.9" customHeight="1">
      <c r="A197" s="1544"/>
      <c r="B197" s="1541"/>
      <c r="C197" s="70" t="s">
        <v>2150</v>
      </c>
      <c r="D197" s="71">
        <v>150</v>
      </c>
    </row>
    <row r="198" spans="1:4" ht="24.9" customHeight="1">
      <c r="A198" s="1544"/>
      <c r="B198" s="1541"/>
      <c r="C198" s="70" t="s">
        <v>3076</v>
      </c>
      <c r="D198" s="71">
        <v>60</v>
      </c>
    </row>
    <row r="199" spans="1:4" ht="24.9" customHeight="1">
      <c r="A199" s="1544"/>
      <c r="B199" s="1541"/>
      <c r="C199" s="70" t="s">
        <v>2155</v>
      </c>
      <c r="D199" s="71">
        <v>300</v>
      </c>
    </row>
    <row r="200" spans="1:4" ht="24.9" customHeight="1">
      <c r="A200" s="1544"/>
      <c r="B200" s="1541"/>
      <c r="C200" s="72" t="s">
        <v>2152</v>
      </c>
      <c r="D200" s="71">
        <v>200</v>
      </c>
    </row>
    <row r="201" spans="1:4" ht="24.9" customHeight="1">
      <c r="A201" s="1544"/>
      <c r="B201" s="1541"/>
      <c r="C201" s="73" t="s">
        <v>3078</v>
      </c>
      <c r="D201" s="79">
        <v>140</v>
      </c>
    </row>
    <row r="202" spans="1:4" ht="24.9" customHeight="1">
      <c r="A202" s="1544" t="s">
        <v>261</v>
      </c>
      <c r="B202" s="1541" t="s">
        <v>262</v>
      </c>
      <c r="C202" s="70" t="s">
        <v>2151</v>
      </c>
      <c r="D202" s="71">
        <v>55</v>
      </c>
    </row>
    <row r="203" spans="1:4" ht="24.9" customHeight="1">
      <c r="A203" s="1544"/>
      <c r="B203" s="1541"/>
      <c r="C203" s="70" t="s">
        <v>2149</v>
      </c>
      <c r="D203" s="71">
        <v>48</v>
      </c>
    </row>
    <row r="204" spans="1:4" ht="24.9" customHeight="1">
      <c r="A204" s="1544"/>
      <c r="B204" s="1541"/>
      <c r="C204" s="70" t="s">
        <v>2157</v>
      </c>
      <c r="D204" s="71">
        <v>24</v>
      </c>
    </row>
    <row r="205" spans="1:4" ht="24.9" customHeight="1">
      <c r="A205" s="1544"/>
      <c r="B205" s="1541"/>
      <c r="C205" s="70" t="s">
        <v>3075</v>
      </c>
      <c r="D205" s="71">
        <v>110</v>
      </c>
    </row>
    <row r="206" spans="1:4" ht="24.9" customHeight="1">
      <c r="A206" s="1544"/>
      <c r="B206" s="1541"/>
      <c r="C206" s="70" t="s">
        <v>2150</v>
      </c>
      <c r="D206" s="71">
        <v>50</v>
      </c>
    </row>
    <row r="207" spans="1:4" ht="24.9" customHeight="1">
      <c r="A207" s="1544"/>
      <c r="B207" s="1541"/>
      <c r="C207" s="70" t="s">
        <v>3076</v>
      </c>
      <c r="D207" s="71">
        <v>100</v>
      </c>
    </row>
    <row r="208" spans="1:4" ht="24.9" customHeight="1">
      <c r="A208" s="1544"/>
      <c r="B208" s="1541"/>
      <c r="C208" s="70" t="s">
        <v>2155</v>
      </c>
      <c r="D208" s="71">
        <v>67</v>
      </c>
    </row>
    <row r="209" spans="1:4" ht="24.9" customHeight="1">
      <c r="A209" s="1544"/>
      <c r="B209" s="1541"/>
      <c r="C209" s="72" t="s">
        <v>2152</v>
      </c>
      <c r="D209" s="71">
        <v>80</v>
      </c>
    </row>
    <row r="210" spans="1:4" ht="24.9" customHeight="1">
      <c r="A210" s="1544"/>
      <c r="B210" s="1541"/>
      <c r="C210" s="73" t="s">
        <v>3078</v>
      </c>
      <c r="D210" s="79">
        <v>51</v>
      </c>
    </row>
    <row r="211" spans="1:4" ht="24.9" customHeight="1">
      <c r="A211" s="1544" t="s">
        <v>263</v>
      </c>
      <c r="B211" s="1541" t="s">
        <v>264</v>
      </c>
      <c r="C211" s="70" t="s">
        <v>2151</v>
      </c>
      <c r="D211" s="71">
        <v>185</v>
      </c>
    </row>
    <row r="212" spans="1:4" ht="24.9" customHeight="1">
      <c r="A212" s="1544"/>
      <c r="B212" s="1541"/>
      <c r="C212" s="70" t="s">
        <v>2149</v>
      </c>
      <c r="D212" s="71">
        <v>680</v>
      </c>
    </row>
    <row r="213" spans="1:4" ht="24.9" customHeight="1">
      <c r="A213" s="1544"/>
      <c r="B213" s="1541"/>
      <c r="C213" s="70" t="s">
        <v>2157</v>
      </c>
      <c r="D213" s="71">
        <v>125</v>
      </c>
    </row>
    <row r="214" spans="1:4" ht="24.9" customHeight="1">
      <c r="A214" s="1544"/>
      <c r="B214" s="1541"/>
      <c r="C214" s="70" t="s">
        <v>3075</v>
      </c>
      <c r="D214" s="71">
        <v>200</v>
      </c>
    </row>
    <row r="215" spans="1:4" ht="24.9" customHeight="1">
      <c r="A215" s="1544"/>
      <c r="B215" s="1541"/>
      <c r="C215" s="70" t="s">
        <v>2150</v>
      </c>
      <c r="D215" s="71">
        <v>180</v>
      </c>
    </row>
    <row r="216" spans="1:4" ht="24.9" customHeight="1">
      <c r="A216" s="1544"/>
      <c r="B216" s="1541"/>
      <c r="C216" s="70" t="s">
        <v>3076</v>
      </c>
      <c r="D216" s="71">
        <v>82</v>
      </c>
    </row>
    <row r="217" spans="1:4" ht="24.9" customHeight="1">
      <c r="A217" s="1544"/>
      <c r="B217" s="1541"/>
      <c r="C217" s="70" t="s">
        <v>2155</v>
      </c>
      <c r="D217" s="71">
        <v>446</v>
      </c>
    </row>
    <row r="218" spans="1:4" ht="24.9" customHeight="1">
      <c r="A218" s="1544"/>
      <c r="B218" s="1541"/>
      <c r="C218" s="72" t="s">
        <v>2152</v>
      </c>
      <c r="D218" s="71">
        <v>150</v>
      </c>
    </row>
    <row r="219" spans="1:4" ht="24.9" customHeight="1">
      <c r="A219" s="1544"/>
      <c r="B219" s="1541"/>
      <c r="C219" s="73" t="s">
        <v>3078</v>
      </c>
      <c r="D219" s="79">
        <v>34</v>
      </c>
    </row>
    <row r="220" spans="1:4" ht="15.5">
      <c r="A220" s="80" t="s">
        <v>3080</v>
      </c>
      <c r="B220" s="81"/>
      <c r="C220" s="65"/>
      <c r="D220" s="65"/>
    </row>
    <row r="221" spans="1:4">
      <c r="B221" s="45"/>
      <c r="C221" s="45"/>
      <c r="D221" s="45"/>
    </row>
  </sheetData>
  <sheetProtection algorithmName="SHA-512" hashValue="u80KZOVmCF8bfeGJMvlW4MMCABzfM+soo07u8WsiTJr2pRTaBTLEp9NCxbKTOwjdcD8hMwPv5P9ZlCBpP3wITA==" saltValue="PN8XHv4fsuZfKtvi8Kl/kg==" spinCount="100000" sheet="1" objects="1" scenarios="1"/>
  <mergeCells count="48">
    <mergeCell ref="A202:A210"/>
    <mergeCell ref="B202:B210"/>
    <mergeCell ref="A211:A219"/>
    <mergeCell ref="B211:B219"/>
    <mergeCell ref="A51:D51"/>
    <mergeCell ref="B52:B53"/>
    <mergeCell ref="A52:A53"/>
    <mergeCell ref="A173:A181"/>
    <mergeCell ref="B173:B181"/>
    <mergeCell ref="A184:A192"/>
    <mergeCell ref="B184:B192"/>
    <mergeCell ref="A193:A201"/>
    <mergeCell ref="B193:B201"/>
    <mergeCell ref="A146:A154"/>
    <mergeCell ref="B146:B154"/>
    <mergeCell ref="A155:A163"/>
    <mergeCell ref="B155:B163"/>
    <mergeCell ref="A164:A172"/>
    <mergeCell ref="B164:B172"/>
    <mergeCell ref="A118:A126"/>
    <mergeCell ref="B118:B126"/>
    <mergeCell ref="A128:A136"/>
    <mergeCell ref="B128:B136"/>
    <mergeCell ref="A137:A145"/>
    <mergeCell ref="B137:B145"/>
    <mergeCell ref="A91:A99"/>
    <mergeCell ref="B91:B99"/>
    <mergeCell ref="A100:A108"/>
    <mergeCell ref="B100:B108"/>
    <mergeCell ref="A109:A117"/>
    <mergeCell ref="B109:B117"/>
    <mergeCell ref="A64:A72"/>
    <mergeCell ref="B64:B72"/>
    <mergeCell ref="A73:A81"/>
    <mergeCell ref="B73:B81"/>
    <mergeCell ref="A82:A90"/>
    <mergeCell ref="B82:B90"/>
    <mergeCell ref="C52:D52"/>
    <mergeCell ref="A55:A63"/>
    <mergeCell ref="B55:B63"/>
    <mergeCell ref="H25:I25"/>
    <mergeCell ref="J25:K25"/>
    <mergeCell ref="A47:D47"/>
    <mergeCell ref="A5:C5"/>
    <mergeCell ref="C29:D29"/>
    <mergeCell ref="A28:D28"/>
    <mergeCell ref="C30:D45"/>
    <mergeCell ref="E31:K31"/>
  </mergeCells>
  <hyperlinks>
    <hyperlink ref="A28:D28" r:id="rId1" display="Plan Sectorial (PS) " xr:uid="{5064DA5A-0463-4256-9B74-7E4FA2F64D14}"/>
  </hyperlinks>
  <pageMargins left="0.7" right="0.7" top="0.75" bottom="0.75" header="0.3" footer="0.3"/>
  <pageSetup paperSize="9" orientation="portrait" r:id="rId2"/>
  <ignoredErrors>
    <ignoredError sqref="D63" formulaRange="1"/>
  </ignoredErrors>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4D3CE-83B5-4A19-8F7B-9769BD5F4ED2}">
  <dimension ref="A1:AL203"/>
  <sheetViews>
    <sheetView topLeftCell="G1" zoomScale="70" zoomScaleNormal="70" workbookViewId="0">
      <selection activeCell="AL15" sqref="AL15"/>
    </sheetView>
  </sheetViews>
  <sheetFormatPr baseColWidth="10" defaultColWidth="11.453125" defaultRowHeight="12"/>
  <cols>
    <col min="1" max="1" width="5.453125" style="580" customWidth="1"/>
    <col min="2" max="2" width="5.08984375" style="580" customWidth="1"/>
    <col min="3" max="3" width="8" style="580" customWidth="1"/>
    <col min="4" max="4" width="5.08984375" style="580" customWidth="1"/>
    <col min="5" max="5" width="8.90625" style="580" customWidth="1"/>
    <col min="6" max="6" width="44.08984375" style="581" customWidth="1"/>
    <col min="7" max="7" width="18.54296875" style="580" customWidth="1"/>
    <col min="8" max="8" width="13.08984375" style="580" customWidth="1"/>
    <col min="9" max="10" width="6.90625" style="580" customWidth="1"/>
    <col min="11" max="11" width="7.453125" style="580" customWidth="1"/>
    <col min="12" max="12" width="10" style="580" customWidth="1"/>
    <col min="13" max="13" width="10.08984375" style="580" customWidth="1"/>
    <col min="14" max="14" width="7.90625" style="587" customWidth="1"/>
    <col min="15" max="15" width="11.453125" style="587" customWidth="1"/>
    <col min="16" max="16" width="14.08984375" style="582" customWidth="1"/>
    <col min="17" max="17" width="28.453125" style="596" customWidth="1"/>
    <col min="18" max="18" width="18.90625" style="583" customWidth="1"/>
    <col min="19" max="19" width="9.54296875" style="583" customWidth="1"/>
    <col min="20" max="20" width="11.453125" style="583"/>
    <col min="21" max="21" width="12.54296875" style="583" customWidth="1"/>
    <col min="22" max="22" width="29.453125" style="584" customWidth="1"/>
    <col min="23" max="24" width="11.453125" style="583"/>
    <col min="25" max="25" width="13.90625" style="583" customWidth="1"/>
    <col min="26" max="26" width="31.453125" style="585" customWidth="1"/>
    <col min="27" max="27" width="11.453125" style="583"/>
    <col min="28" max="29" width="14.54296875" style="583" customWidth="1"/>
    <col min="30" max="30" width="42.453125" style="586" customWidth="1"/>
    <col min="31" max="32" width="11.453125" style="582"/>
    <col min="33" max="33" width="13.54296875" style="582" customWidth="1"/>
    <col min="34" max="34" width="28.08984375" style="582" customWidth="1"/>
    <col min="35" max="36" width="11.453125" style="582"/>
    <col min="37" max="37" width="14.08984375" style="582" customWidth="1"/>
    <col min="38" max="38" width="25.08984375" style="582" customWidth="1"/>
    <col min="39" max="16384" width="11.453125" style="582"/>
  </cols>
  <sheetData>
    <row r="1" spans="1:38">
      <c r="A1" s="1552" t="s">
        <v>265</v>
      </c>
      <c r="B1" s="1552"/>
      <c r="C1" s="1552"/>
      <c r="D1" s="1552"/>
      <c r="E1" s="1552"/>
      <c r="G1" s="1572"/>
      <c r="H1" s="1572"/>
      <c r="I1" s="1572"/>
      <c r="J1" s="1572"/>
      <c r="K1" s="1572"/>
      <c r="L1" s="1572"/>
      <c r="M1" s="1572"/>
      <c r="N1" s="1572"/>
      <c r="O1" s="1572"/>
      <c r="P1" s="1572"/>
      <c r="Q1" s="1572"/>
      <c r="R1" s="582"/>
    </row>
    <row r="2" spans="1:38">
      <c r="A2" s="1552" t="s">
        <v>266</v>
      </c>
      <c r="B2" s="1552"/>
      <c r="C2" s="1552"/>
      <c r="D2" s="1552"/>
      <c r="E2" s="1552"/>
      <c r="G2" s="1572"/>
      <c r="H2" s="1572"/>
      <c r="I2" s="1572"/>
      <c r="J2" s="1572"/>
      <c r="K2" s="1572"/>
      <c r="L2" s="1572"/>
      <c r="M2" s="1572"/>
      <c r="N2" s="1572"/>
      <c r="O2" s="1572"/>
      <c r="P2" s="1572"/>
      <c r="Q2" s="1572"/>
      <c r="R2" s="582"/>
    </row>
    <row r="3" spans="1:38">
      <c r="G3" s="1572"/>
      <c r="H3" s="1572"/>
      <c r="I3" s="1572"/>
      <c r="J3" s="1572"/>
      <c r="K3" s="1572"/>
      <c r="L3" s="1572"/>
      <c r="M3" s="1572"/>
      <c r="N3" s="1572"/>
      <c r="O3" s="1572"/>
      <c r="P3" s="1572"/>
      <c r="Q3" s="1572"/>
      <c r="R3" s="582"/>
    </row>
    <row r="4" spans="1:38">
      <c r="Q4" s="580"/>
      <c r="R4" s="582"/>
    </row>
    <row r="5" spans="1:38">
      <c r="Q5" s="580"/>
      <c r="R5" s="582"/>
    </row>
    <row r="6" spans="1:38">
      <c r="A6" s="1564" t="s">
        <v>267</v>
      </c>
      <c r="B6" s="1564"/>
      <c r="C6" s="1564"/>
      <c r="D6" s="1564"/>
      <c r="E6" s="1564"/>
      <c r="F6" s="588">
        <v>2024</v>
      </c>
      <c r="G6" s="589"/>
      <c r="H6" s="589"/>
      <c r="I6" s="589"/>
      <c r="J6" s="589"/>
      <c r="Q6" s="580"/>
      <c r="R6" s="582"/>
    </row>
    <row r="7" spans="1:38">
      <c r="A7" s="1564" t="s">
        <v>268</v>
      </c>
      <c r="B7" s="1564"/>
      <c r="C7" s="1564"/>
      <c r="D7" s="1564"/>
      <c r="E7" s="1565"/>
      <c r="F7" s="588" t="s">
        <v>2657</v>
      </c>
      <c r="G7" s="589"/>
      <c r="H7" s="589"/>
      <c r="I7" s="589"/>
      <c r="J7" s="589"/>
      <c r="Q7" s="580"/>
      <c r="R7" s="582"/>
    </row>
    <row r="8" spans="1:38">
      <c r="A8" s="1564" t="s">
        <v>269</v>
      </c>
      <c r="B8" s="1564"/>
      <c r="C8" s="1564"/>
      <c r="D8" s="1564"/>
      <c r="E8" s="1565"/>
      <c r="F8" s="588" t="s">
        <v>3081</v>
      </c>
      <c r="G8" s="589"/>
      <c r="H8" s="589"/>
      <c r="I8" s="590"/>
      <c r="J8" s="589"/>
      <c r="Q8" s="580"/>
      <c r="R8" s="582"/>
    </row>
    <row r="9" spans="1:38">
      <c r="A9" s="1564" t="s">
        <v>271</v>
      </c>
      <c r="B9" s="1564"/>
      <c r="C9" s="1564"/>
      <c r="D9" s="1564"/>
      <c r="E9" s="1565"/>
      <c r="F9" s="588" t="s">
        <v>2151</v>
      </c>
      <c r="G9" s="589"/>
      <c r="H9" s="589"/>
      <c r="I9" s="591"/>
      <c r="J9" s="589"/>
      <c r="Q9" s="580"/>
      <c r="R9" s="582"/>
    </row>
    <row r="10" spans="1:38">
      <c r="G10" s="589"/>
      <c r="H10" s="589"/>
      <c r="I10" s="589"/>
      <c r="J10" s="589"/>
      <c r="Q10" s="580"/>
      <c r="R10" s="582"/>
    </row>
    <row r="11" spans="1:38" ht="29.4" customHeight="1">
      <c r="A11" s="592"/>
      <c r="B11" s="1566" t="s">
        <v>3082</v>
      </c>
      <c r="C11" s="1567"/>
      <c r="D11" s="1567"/>
      <c r="E11" s="1568"/>
      <c r="F11" s="1569" t="s">
        <v>274</v>
      </c>
      <c r="G11" s="1570"/>
      <c r="H11" s="1570"/>
      <c r="I11" s="1570"/>
      <c r="J11" s="1570"/>
      <c r="K11" s="1570"/>
      <c r="L11" s="1570"/>
      <c r="M11" s="1570"/>
      <c r="N11" s="1570"/>
      <c r="O11" s="1570"/>
      <c r="P11" s="1570"/>
      <c r="Q11" s="1570"/>
      <c r="R11" s="1571"/>
      <c r="S11" s="1451" t="s">
        <v>275</v>
      </c>
      <c r="T11" s="1452"/>
      <c r="U11" s="1452"/>
      <c r="V11" s="1452"/>
      <c r="W11" s="1452"/>
      <c r="X11" s="1452"/>
      <c r="Y11" s="1452"/>
      <c r="Z11" s="1452"/>
      <c r="AA11" s="1452"/>
      <c r="AB11" s="1452"/>
      <c r="AC11" s="1452"/>
      <c r="AD11" s="1452"/>
      <c r="AE11" s="1452"/>
      <c r="AF11" s="1452"/>
      <c r="AG11" s="1452"/>
      <c r="AH11" s="1453"/>
      <c r="AI11" s="1460" t="s">
        <v>276</v>
      </c>
      <c r="AJ11" s="1461"/>
      <c r="AK11" s="1461"/>
      <c r="AL11" s="1461"/>
    </row>
    <row r="12" spans="1:38" ht="10.5" customHeight="1">
      <c r="A12" s="592"/>
      <c r="B12" s="593"/>
      <c r="C12" s="593"/>
      <c r="D12" s="593"/>
      <c r="E12" s="593"/>
      <c r="F12" s="594"/>
      <c r="G12" s="1558" t="s">
        <v>282</v>
      </c>
      <c r="H12" s="1559"/>
      <c r="I12" s="1559"/>
      <c r="J12" s="1559"/>
      <c r="K12" s="1559"/>
      <c r="L12" s="1559"/>
      <c r="M12" s="1559"/>
      <c r="N12" s="1559"/>
      <c r="O12" s="1560"/>
      <c r="P12" s="1561" t="s">
        <v>283</v>
      </c>
      <c r="Q12" s="571"/>
      <c r="R12" s="595"/>
      <c r="S12" s="1464" t="s">
        <v>286</v>
      </c>
      <c r="T12" s="1465"/>
      <c r="U12" s="1465"/>
      <c r="V12" s="1466"/>
      <c r="W12" s="1464" t="s">
        <v>287</v>
      </c>
      <c r="X12" s="1465"/>
      <c r="Y12" s="1465"/>
      <c r="Z12" s="1466"/>
      <c r="AA12" s="1464" t="s">
        <v>288</v>
      </c>
      <c r="AB12" s="1465"/>
      <c r="AC12" s="1465"/>
      <c r="AD12" s="1466"/>
      <c r="AE12" s="1464" t="s">
        <v>289</v>
      </c>
      <c r="AF12" s="1465"/>
      <c r="AG12" s="1465"/>
      <c r="AH12" s="1466"/>
      <c r="AI12" s="1462"/>
      <c r="AJ12" s="1463"/>
      <c r="AK12" s="1463"/>
      <c r="AL12" s="1463"/>
    </row>
    <row r="13" spans="1:38" ht="10.5" customHeight="1">
      <c r="A13" s="1554" t="s">
        <v>191</v>
      </c>
      <c r="B13" s="1556" t="s">
        <v>3083</v>
      </c>
      <c r="C13" s="1556" t="s">
        <v>3084</v>
      </c>
      <c r="D13" s="1556" t="s">
        <v>3085</v>
      </c>
      <c r="E13" s="1556" t="s">
        <v>3086</v>
      </c>
      <c r="F13" s="1486" t="s">
        <v>2163</v>
      </c>
      <c r="G13" s="1486" t="s">
        <v>3087</v>
      </c>
      <c r="H13" s="1486" t="s">
        <v>2871</v>
      </c>
      <c r="I13" s="1488" t="s">
        <v>2872</v>
      </c>
      <c r="J13" s="1489"/>
      <c r="K13" s="1489"/>
      <c r="L13" s="1489"/>
      <c r="M13" s="1489"/>
      <c r="N13" s="1490"/>
      <c r="O13" s="549" t="s">
        <v>293</v>
      </c>
      <c r="P13" s="1562"/>
      <c r="Q13" s="1509" t="s">
        <v>2868</v>
      </c>
      <c r="R13" s="1553" t="s">
        <v>2869</v>
      </c>
      <c r="S13" s="1467" t="s">
        <v>294</v>
      </c>
      <c r="T13" s="1467" t="s">
        <v>295</v>
      </c>
      <c r="U13" s="1467" t="s">
        <v>296</v>
      </c>
      <c r="V13" s="1484" t="s">
        <v>297</v>
      </c>
      <c r="W13" s="1467" t="s">
        <v>294</v>
      </c>
      <c r="X13" s="1467" t="s">
        <v>295</v>
      </c>
      <c r="Y13" s="1467" t="s">
        <v>296</v>
      </c>
      <c r="Z13" s="1484" t="s">
        <v>297</v>
      </c>
      <c r="AA13" s="1467" t="s">
        <v>294</v>
      </c>
      <c r="AB13" s="1467" t="s">
        <v>295</v>
      </c>
      <c r="AC13" s="1467" t="s">
        <v>296</v>
      </c>
      <c r="AD13" s="1484" t="s">
        <v>297</v>
      </c>
      <c r="AE13" s="1467" t="s">
        <v>294</v>
      </c>
      <c r="AF13" s="1467" t="s">
        <v>295</v>
      </c>
      <c r="AG13" s="1467" t="s">
        <v>296</v>
      </c>
      <c r="AH13" s="1467" t="s">
        <v>297</v>
      </c>
      <c r="AI13" s="1468" t="s">
        <v>298</v>
      </c>
      <c r="AJ13" s="1470" t="s">
        <v>299</v>
      </c>
      <c r="AK13" s="1470" t="s">
        <v>300</v>
      </c>
      <c r="AL13" s="1470" t="s">
        <v>297</v>
      </c>
    </row>
    <row r="14" spans="1:38" ht="26.15" customHeight="1">
      <c r="A14" s="1555"/>
      <c r="B14" s="1557"/>
      <c r="C14" s="1557"/>
      <c r="D14" s="1557"/>
      <c r="E14" s="1557"/>
      <c r="F14" s="1509"/>
      <c r="G14" s="1509"/>
      <c r="H14" s="1509"/>
      <c r="I14" s="549">
        <v>1</v>
      </c>
      <c r="J14" s="549">
        <v>2</v>
      </c>
      <c r="K14" s="549" t="s">
        <v>3088</v>
      </c>
      <c r="L14" s="549">
        <v>3</v>
      </c>
      <c r="M14" s="549">
        <v>4</v>
      </c>
      <c r="N14" s="549" t="s">
        <v>3089</v>
      </c>
      <c r="O14" s="549" t="s">
        <v>303</v>
      </c>
      <c r="P14" s="1563"/>
      <c r="Q14" s="1509"/>
      <c r="R14" s="1553"/>
      <c r="S14" s="1468"/>
      <c r="T14" s="1468"/>
      <c r="U14" s="1468"/>
      <c r="V14" s="1485"/>
      <c r="W14" s="1468"/>
      <c r="X14" s="1468"/>
      <c r="Y14" s="1468"/>
      <c r="Z14" s="1485"/>
      <c r="AA14" s="1468"/>
      <c r="AB14" s="1468"/>
      <c r="AC14" s="1468"/>
      <c r="AD14" s="1485"/>
      <c r="AE14" s="1468"/>
      <c r="AF14" s="1468"/>
      <c r="AG14" s="1468"/>
      <c r="AH14" s="1468"/>
      <c r="AI14" s="1469"/>
      <c r="AJ14" s="1471"/>
      <c r="AK14" s="1471"/>
      <c r="AL14" s="1471"/>
    </row>
    <row r="15" spans="1:38" s="265" customFormat="1" ht="58.5" customHeight="1">
      <c r="A15" s="267">
        <v>1</v>
      </c>
      <c r="B15" s="267">
        <v>12</v>
      </c>
      <c r="C15" s="267">
        <v>0</v>
      </c>
      <c r="D15" s="267">
        <v>0</v>
      </c>
      <c r="E15" s="267" t="s">
        <v>224</v>
      </c>
      <c r="F15" s="859" t="s">
        <v>3090</v>
      </c>
      <c r="G15" s="766" t="s">
        <v>2748</v>
      </c>
      <c r="H15" s="766" t="s">
        <v>2749</v>
      </c>
      <c r="I15" s="766">
        <v>623</v>
      </c>
      <c r="J15" s="552">
        <v>0</v>
      </c>
      <c r="K15" s="268">
        <f>+I15+J15</f>
        <v>623</v>
      </c>
      <c r="L15" s="552">
        <v>0</v>
      </c>
      <c r="M15" s="552">
        <v>0</v>
      </c>
      <c r="N15" s="530">
        <f>+L15+M15</f>
        <v>0</v>
      </c>
      <c r="O15" s="530">
        <f>+K15+N15</f>
        <v>623</v>
      </c>
      <c r="P15" s="579"/>
      <c r="Q15" s="766" t="s">
        <v>3091</v>
      </c>
      <c r="R15" s="858"/>
      <c r="S15" s="616">
        <v>0</v>
      </c>
      <c r="T15" s="551">
        <f>IF(S15="","No hay ejecución",IF(AND(I15=0),"No hay Programación", S15/I15))</f>
        <v>0</v>
      </c>
      <c r="U15" s="764" t="str">
        <f t="shared" ref="U15:U78" si="0">IF(T15="No hay ejecución","NA",IF(T15&gt;=90%,"De acuerdo con lo programado",IF(T15&gt;=50%,"Atraso Leve",IF(T15&lt;=49.99%,"En riesgo en cumplimiento"))))</f>
        <v>En riesgo en cumplimiento</v>
      </c>
      <c r="V15" s="771"/>
      <c r="W15" s="553">
        <v>223</v>
      </c>
      <c r="X15" s="551" t="str">
        <f t="shared" ref="X15" si="1">IF(W15="","No hay ejecución",IF(AND(J15=0),"No hay Programación", W15/J15))</f>
        <v>No hay Programación</v>
      </c>
      <c r="Y15" s="764" t="str">
        <f t="shared" ref="Y15:Y78" si="2">IF(X15="No hay ejecución","NA",IF(X15&gt;=90%,"De acuerdo con lo programado",IF(X15&gt;=50%,"Atraso Leve",IF(X15&lt;=49.99%,"En riesgo en cumplimiento"))))</f>
        <v>De acuerdo con lo programado</v>
      </c>
      <c r="Z15" s="765" t="s">
        <v>3092</v>
      </c>
      <c r="AA15" s="553">
        <v>239</v>
      </c>
      <c r="AB15" s="551" t="str">
        <f t="shared" ref="AB15" si="3">IF(AA15="","No hay ejecución",IF(AND(L15=0),"No hay Programación", AA15/L15))</f>
        <v>No hay Programación</v>
      </c>
      <c r="AC15" s="764" t="str">
        <f t="shared" ref="AC15:AC78" si="4">IF(AB15="No hay ejecución","NA",IF(AB15&gt;=90%,"De acuerdo con lo programado",IF(AB15&gt;=50%,"Atraso Leve",IF(AB15&lt;=49.99%,"En riesgo en cumplimiento"))))</f>
        <v>De acuerdo con lo programado</v>
      </c>
      <c r="AD15" s="765" t="s">
        <v>3093</v>
      </c>
      <c r="AE15" s="578">
        <v>118</v>
      </c>
      <c r="AF15" s="551" t="str">
        <f>IF(AE15="","No hay ejecución",IF(AND(M15=0),"No hay Programación", AE15/M15))</f>
        <v>No hay Programación</v>
      </c>
      <c r="AG15" s="764" t="str">
        <f>IF(AF15="No hay ejecución","NA",IF(AF15&gt;=90%,"De acuerdo con lo programado",IF(AF15&gt;=50%,"Atraso Leve",IF(AF15&lt;=49.99%,"En riesgo en cumplimiento"))))</f>
        <v>De acuerdo con lo programado</v>
      </c>
      <c r="AH15" s="856" t="s">
        <v>3094</v>
      </c>
      <c r="AI15" s="625">
        <f>AE15+AA15+W15+S15</f>
        <v>580</v>
      </c>
      <c r="AJ15" s="554">
        <f t="shared" ref="AJ15" si="5">IF(AI15="","No hay ejecución",IF(AND(O15=0),"No hay Programación", AI15/O15))</f>
        <v>0.9309791332263242</v>
      </c>
      <c r="AK15" s="764" t="str">
        <f t="shared" ref="AK15:AK78" si="6">IF(AJ15="No hay ejecución","NA",IF(AJ15&gt;=90%,"De acuerdo con lo programado",IF(AJ15&gt;=50%,"Atraso Leve",IF(AJ15&lt;=49.99%,"En riesgo en cumplimiento"))))</f>
        <v>De acuerdo con lo programado</v>
      </c>
      <c r="AL15" s="856"/>
    </row>
    <row r="16" spans="1:38" s="266" customFormat="1" ht="78.900000000000006" customHeight="1" thickTop="1" thickBot="1">
      <c r="A16" s="267">
        <v>2</v>
      </c>
      <c r="B16" s="267">
        <v>12</v>
      </c>
      <c r="C16" s="267">
        <v>0</v>
      </c>
      <c r="D16" s="267">
        <v>0</v>
      </c>
      <c r="E16" s="267" t="s">
        <v>224</v>
      </c>
      <c r="F16" s="857" t="s">
        <v>3095</v>
      </c>
      <c r="G16" s="766" t="s">
        <v>3096</v>
      </c>
      <c r="H16" s="766" t="s">
        <v>215</v>
      </c>
      <c r="I16" s="766">
        <v>284</v>
      </c>
      <c r="J16" s="552">
        <v>0</v>
      </c>
      <c r="K16" s="268">
        <f t="shared" ref="K16:K79" si="7">+I16+J16</f>
        <v>284</v>
      </c>
      <c r="L16" s="552">
        <v>0</v>
      </c>
      <c r="M16" s="552">
        <v>0</v>
      </c>
      <c r="N16" s="530">
        <f t="shared" ref="N16:N24" si="8">+L16+M16</f>
        <v>0</v>
      </c>
      <c r="O16" s="530">
        <f t="shared" ref="O16:O79" si="9">+K16+N16</f>
        <v>284</v>
      </c>
      <c r="P16" s="579"/>
      <c r="Q16" s="766" t="s">
        <v>3091</v>
      </c>
      <c r="R16" s="858"/>
      <c r="S16" s="553">
        <v>25</v>
      </c>
      <c r="T16" s="551">
        <f t="shared" ref="T16:T34" si="10">IF(S16="","No hay ejecución",IF(AND(I16=0),"No hay Programación", S16/I16))</f>
        <v>8.8028169014084501E-2</v>
      </c>
      <c r="U16" s="764" t="str">
        <f t="shared" si="0"/>
        <v>En riesgo en cumplimiento</v>
      </c>
      <c r="V16" s="771"/>
      <c r="W16" s="553">
        <v>49</v>
      </c>
      <c r="X16" s="551" t="str">
        <f t="shared" ref="X16:X34" si="11">IF(W16="","No hay ejecución",IF(AND(J16=0),"No hay Programación", W16/J16))</f>
        <v>No hay Programación</v>
      </c>
      <c r="Y16" s="764" t="str">
        <f t="shared" si="2"/>
        <v>De acuerdo con lo programado</v>
      </c>
      <c r="Z16" s="765" t="s">
        <v>3097</v>
      </c>
      <c r="AA16" s="553">
        <v>501</v>
      </c>
      <c r="AB16" s="551" t="str">
        <f t="shared" ref="AB16:AB34" si="12">IF(AA16="","No hay ejecución",IF(AND(L16=0),"No hay Programación", AA16/L16))</f>
        <v>No hay Programación</v>
      </c>
      <c r="AC16" s="764" t="str">
        <f t="shared" si="4"/>
        <v>De acuerdo con lo programado</v>
      </c>
      <c r="AD16" s="765" t="s">
        <v>3098</v>
      </c>
      <c r="AE16" s="578">
        <v>5</v>
      </c>
      <c r="AF16" s="551" t="str">
        <f t="shared" ref="AF16:AF34" si="13">IF(AE16="","No hay ejecución",IF(AND(M16=0),"No hay Programación", AE16/M16))</f>
        <v>No hay Programación</v>
      </c>
      <c r="AG16" s="764" t="str">
        <f t="shared" ref="AG16:AG78" si="14">IF(AF16="No hay ejecución","NA",IF(AF16&gt;=90%,"De acuerdo con lo programado",IF(AF16&gt;=50%,"Atraso Leve",IF(AF16&lt;=49.99%,"En riesgo en cumplimiento"))))</f>
        <v>De acuerdo con lo programado</v>
      </c>
      <c r="AH16" s="856" t="s">
        <v>3099</v>
      </c>
      <c r="AI16" s="625">
        <f t="shared" ref="AI16:AI34" si="15">AE16+AA16+W16+S16</f>
        <v>580</v>
      </c>
      <c r="AJ16" s="554">
        <f t="shared" ref="AJ16:AJ34" si="16">IF(AI16="","No hay ejecución",IF(AND(O16=0),"No hay Programación", AI16/O16))</f>
        <v>2.0422535211267605</v>
      </c>
      <c r="AK16" s="764" t="str">
        <f t="shared" si="6"/>
        <v>De acuerdo con lo programado</v>
      </c>
      <c r="AL16" s="856"/>
    </row>
    <row r="17" spans="1:38" s="266" customFormat="1" ht="56.4" customHeight="1" thickTop="1" thickBot="1">
      <c r="A17" s="267">
        <f t="shared" ref="A17:A32" si="17">A16+1</f>
        <v>3</v>
      </c>
      <c r="B17" s="267">
        <v>12</v>
      </c>
      <c r="C17" s="267">
        <v>0</v>
      </c>
      <c r="D17" s="267">
        <v>0</v>
      </c>
      <c r="E17" s="267" t="s">
        <v>224</v>
      </c>
      <c r="F17" s="857" t="s">
        <v>3100</v>
      </c>
      <c r="G17" s="766" t="s">
        <v>3096</v>
      </c>
      <c r="H17" s="766" t="s">
        <v>215</v>
      </c>
      <c r="I17" s="766">
        <v>8</v>
      </c>
      <c r="J17" s="552">
        <v>0</v>
      </c>
      <c r="K17" s="268">
        <f t="shared" si="7"/>
        <v>8</v>
      </c>
      <c r="L17" s="552">
        <v>0</v>
      </c>
      <c r="M17" s="552">
        <v>0</v>
      </c>
      <c r="N17" s="530">
        <f t="shared" si="8"/>
        <v>0</v>
      </c>
      <c r="O17" s="530">
        <f t="shared" si="9"/>
        <v>8</v>
      </c>
      <c r="P17" s="579"/>
      <c r="Q17" s="766" t="s">
        <v>3101</v>
      </c>
      <c r="R17" s="858"/>
      <c r="S17" s="553">
        <v>25</v>
      </c>
      <c r="T17" s="551">
        <f t="shared" si="10"/>
        <v>3.125</v>
      </c>
      <c r="U17" s="764" t="str">
        <f t="shared" si="0"/>
        <v>De acuerdo con lo programado</v>
      </c>
      <c r="V17" s="771"/>
      <c r="W17" s="553">
        <v>0</v>
      </c>
      <c r="X17" s="551" t="str">
        <f t="shared" si="11"/>
        <v>No hay Programación</v>
      </c>
      <c r="Y17" s="764" t="str">
        <f t="shared" si="2"/>
        <v>De acuerdo con lo programado</v>
      </c>
      <c r="Z17" s="765"/>
      <c r="AA17" s="553">
        <v>0</v>
      </c>
      <c r="AB17" s="551" t="str">
        <f t="shared" si="12"/>
        <v>No hay Programación</v>
      </c>
      <c r="AC17" s="764" t="str">
        <f t="shared" si="4"/>
        <v>De acuerdo con lo programado</v>
      </c>
      <c r="AD17" s="765"/>
      <c r="AE17" s="578">
        <v>0</v>
      </c>
      <c r="AF17" s="551" t="str">
        <f t="shared" si="13"/>
        <v>No hay Programación</v>
      </c>
      <c r="AG17" s="764" t="str">
        <f t="shared" si="14"/>
        <v>De acuerdo con lo programado</v>
      </c>
      <c r="AH17" s="856"/>
      <c r="AI17" s="625">
        <f t="shared" si="15"/>
        <v>25</v>
      </c>
      <c r="AJ17" s="554">
        <f t="shared" si="16"/>
        <v>3.125</v>
      </c>
      <c r="AK17" s="764" t="str">
        <f t="shared" si="6"/>
        <v>De acuerdo con lo programado</v>
      </c>
      <c r="AL17" s="856" t="s">
        <v>3102</v>
      </c>
    </row>
    <row r="18" spans="1:38" s="266" customFormat="1" ht="58.5" customHeight="1" thickTop="1" thickBot="1">
      <c r="A18" s="267">
        <f t="shared" si="17"/>
        <v>4</v>
      </c>
      <c r="B18" s="267">
        <v>12</v>
      </c>
      <c r="C18" s="267">
        <v>0</v>
      </c>
      <c r="D18" s="267">
        <v>0</v>
      </c>
      <c r="E18" s="267" t="s">
        <v>224</v>
      </c>
      <c r="F18" s="857" t="s">
        <v>3103</v>
      </c>
      <c r="G18" s="766" t="s">
        <v>2748</v>
      </c>
      <c r="H18" s="766" t="s">
        <v>215</v>
      </c>
      <c r="I18" s="766">
        <v>10</v>
      </c>
      <c r="J18" s="766">
        <v>2</v>
      </c>
      <c r="K18" s="268">
        <f t="shared" si="7"/>
        <v>12</v>
      </c>
      <c r="L18" s="552">
        <v>0</v>
      </c>
      <c r="M18" s="552">
        <v>0</v>
      </c>
      <c r="N18" s="530">
        <f t="shared" si="8"/>
        <v>0</v>
      </c>
      <c r="O18" s="530">
        <f t="shared" si="9"/>
        <v>12</v>
      </c>
      <c r="P18" s="579"/>
      <c r="Q18" s="766" t="s">
        <v>3104</v>
      </c>
      <c r="R18" s="858"/>
      <c r="S18" s="553">
        <v>10</v>
      </c>
      <c r="T18" s="551">
        <f t="shared" si="10"/>
        <v>1</v>
      </c>
      <c r="U18" s="764" t="str">
        <f t="shared" si="0"/>
        <v>De acuerdo con lo programado</v>
      </c>
      <c r="V18" s="771"/>
      <c r="W18" s="553">
        <v>0</v>
      </c>
      <c r="X18" s="551">
        <f t="shared" si="11"/>
        <v>0</v>
      </c>
      <c r="Y18" s="764" t="str">
        <f t="shared" si="2"/>
        <v>En riesgo en cumplimiento</v>
      </c>
      <c r="Z18" s="765"/>
      <c r="AA18" s="553">
        <v>0</v>
      </c>
      <c r="AB18" s="551" t="str">
        <f t="shared" si="12"/>
        <v>No hay Programación</v>
      </c>
      <c r="AC18" s="764" t="str">
        <f t="shared" si="4"/>
        <v>De acuerdo con lo programado</v>
      </c>
      <c r="AD18" s="765"/>
      <c r="AE18" s="578">
        <v>0</v>
      </c>
      <c r="AF18" s="551" t="str">
        <f t="shared" si="13"/>
        <v>No hay Programación</v>
      </c>
      <c r="AG18" s="764" t="str">
        <f t="shared" si="14"/>
        <v>De acuerdo con lo programado</v>
      </c>
      <c r="AH18" s="856"/>
      <c r="AI18" s="625">
        <f t="shared" si="15"/>
        <v>10</v>
      </c>
      <c r="AJ18" s="554">
        <f t="shared" si="16"/>
        <v>0.83333333333333337</v>
      </c>
      <c r="AK18" s="764" t="str">
        <f t="shared" si="6"/>
        <v>Atraso Leve</v>
      </c>
      <c r="AL18" s="856" t="s">
        <v>3105</v>
      </c>
    </row>
    <row r="19" spans="1:38" s="266" customFormat="1" ht="58.5" customHeight="1" thickTop="1" thickBot="1">
      <c r="A19" s="267">
        <f t="shared" si="17"/>
        <v>5</v>
      </c>
      <c r="B19" s="267">
        <v>12</v>
      </c>
      <c r="C19" s="267">
        <v>0</v>
      </c>
      <c r="D19" s="267">
        <v>0</v>
      </c>
      <c r="E19" s="267" t="s">
        <v>224</v>
      </c>
      <c r="F19" s="857" t="s">
        <v>3106</v>
      </c>
      <c r="G19" s="766" t="s">
        <v>2748</v>
      </c>
      <c r="H19" s="766" t="s">
        <v>215</v>
      </c>
      <c r="I19" s="766">
        <v>5</v>
      </c>
      <c r="J19" s="552">
        <v>0</v>
      </c>
      <c r="K19" s="268">
        <f t="shared" si="7"/>
        <v>5</v>
      </c>
      <c r="L19" s="552">
        <v>0</v>
      </c>
      <c r="M19" s="552">
        <v>0</v>
      </c>
      <c r="N19" s="530">
        <f t="shared" si="8"/>
        <v>0</v>
      </c>
      <c r="O19" s="530">
        <f t="shared" si="9"/>
        <v>5</v>
      </c>
      <c r="P19" s="579"/>
      <c r="Q19" s="766" t="s">
        <v>3107</v>
      </c>
      <c r="R19" s="858"/>
      <c r="S19" s="553">
        <v>5</v>
      </c>
      <c r="T19" s="551">
        <f t="shared" si="10"/>
        <v>1</v>
      </c>
      <c r="U19" s="764" t="str">
        <f t="shared" si="0"/>
        <v>De acuerdo con lo programado</v>
      </c>
      <c r="V19" s="771"/>
      <c r="W19" s="553">
        <v>0</v>
      </c>
      <c r="X19" s="551" t="str">
        <f t="shared" si="11"/>
        <v>No hay Programación</v>
      </c>
      <c r="Y19" s="764" t="str">
        <f t="shared" si="2"/>
        <v>De acuerdo con lo programado</v>
      </c>
      <c r="Z19" s="765"/>
      <c r="AA19" s="553">
        <v>0</v>
      </c>
      <c r="AB19" s="551" t="str">
        <f t="shared" si="12"/>
        <v>No hay Programación</v>
      </c>
      <c r="AC19" s="764" t="str">
        <f t="shared" si="4"/>
        <v>De acuerdo con lo programado</v>
      </c>
      <c r="AD19" s="765"/>
      <c r="AE19" s="578">
        <v>0</v>
      </c>
      <c r="AF19" s="551" t="str">
        <f t="shared" si="13"/>
        <v>No hay Programación</v>
      </c>
      <c r="AG19" s="764" t="str">
        <f t="shared" si="14"/>
        <v>De acuerdo con lo programado</v>
      </c>
      <c r="AH19" s="856"/>
      <c r="AI19" s="625">
        <f t="shared" si="15"/>
        <v>5</v>
      </c>
      <c r="AJ19" s="554">
        <f t="shared" si="16"/>
        <v>1</v>
      </c>
      <c r="AK19" s="764" t="str">
        <f t="shared" si="6"/>
        <v>De acuerdo con lo programado</v>
      </c>
      <c r="AL19" s="856"/>
    </row>
    <row r="20" spans="1:38" s="266" customFormat="1" ht="58.5" customHeight="1" thickTop="1" thickBot="1">
      <c r="A20" s="267">
        <f t="shared" si="17"/>
        <v>6</v>
      </c>
      <c r="B20" s="267">
        <v>12</v>
      </c>
      <c r="C20" s="267">
        <v>0</v>
      </c>
      <c r="D20" s="267">
        <v>0</v>
      </c>
      <c r="E20" s="267" t="s">
        <v>224</v>
      </c>
      <c r="F20" s="857" t="s">
        <v>3108</v>
      </c>
      <c r="G20" s="766" t="s">
        <v>2748</v>
      </c>
      <c r="H20" s="766" t="s">
        <v>215</v>
      </c>
      <c r="I20" s="766">
        <v>2</v>
      </c>
      <c r="J20" s="552">
        <v>0</v>
      </c>
      <c r="K20" s="268">
        <f t="shared" si="7"/>
        <v>2</v>
      </c>
      <c r="L20" s="552">
        <v>0</v>
      </c>
      <c r="M20" s="552">
        <v>0</v>
      </c>
      <c r="N20" s="530">
        <f t="shared" si="8"/>
        <v>0</v>
      </c>
      <c r="O20" s="530">
        <f t="shared" si="9"/>
        <v>2</v>
      </c>
      <c r="P20" s="579"/>
      <c r="Q20" s="766" t="s">
        <v>3109</v>
      </c>
      <c r="R20" s="858"/>
      <c r="S20" s="553">
        <v>2</v>
      </c>
      <c r="T20" s="551">
        <f t="shared" si="10"/>
        <v>1</v>
      </c>
      <c r="U20" s="764" t="str">
        <f t="shared" si="0"/>
        <v>De acuerdo con lo programado</v>
      </c>
      <c r="V20" s="771"/>
      <c r="W20" s="553">
        <v>0</v>
      </c>
      <c r="X20" s="551" t="str">
        <f t="shared" si="11"/>
        <v>No hay Programación</v>
      </c>
      <c r="Y20" s="764" t="str">
        <f t="shared" si="2"/>
        <v>De acuerdo con lo programado</v>
      </c>
      <c r="Z20" s="765"/>
      <c r="AA20" s="553">
        <v>0</v>
      </c>
      <c r="AB20" s="551" t="str">
        <f t="shared" si="12"/>
        <v>No hay Programación</v>
      </c>
      <c r="AC20" s="764" t="str">
        <f t="shared" si="4"/>
        <v>De acuerdo con lo programado</v>
      </c>
      <c r="AD20" s="765"/>
      <c r="AE20" s="578">
        <v>0</v>
      </c>
      <c r="AF20" s="551" t="str">
        <f t="shared" si="13"/>
        <v>No hay Programación</v>
      </c>
      <c r="AG20" s="764" t="str">
        <f t="shared" si="14"/>
        <v>De acuerdo con lo programado</v>
      </c>
      <c r="AH20" s="856"/>
      <c r="AI20" s="625">
        <f t="shared" si="15"/>
        <v>2</v>
      </c>
      <c r="AJ20" s="554">
        <f t="shared" si="16"/>
        <v>1</v>
      </c>
      <c r="AK20" s="764" t="str">
        <f t="shared" si="6"/>
        <v>De acuerdo con lo programado</v>
      </c>
      <c r="AL20" s="856"/>
    </row>
    <row r="21" spans="1:38" s="266" customFormat="1" ht="58.5" customHeight="1" thickTop="1" thickBot="1">
      <c r="A21" s="267">
        <f t="shared" si="17"/>
        <v>7</v>
      </c>
      <c r="B21" s="267">
        <v>12</v>
      </c>
      <c r="C21" s="267">
        <v>0</v>
      </c>
      <c r="D21" s="267">
        <v>0</v>
      </c>
      <c r="E21" s="267" t="s">
        <v>224</v>
      </c>
      <c r="F21" s="857" t="s">
        <v>3110</v>
      </c>
      <c r="G21" s="766" t="s">
        <v>2748</v>
      </c>
      <c r="H21" s="766" t="s">
        <v>215</v>
      </c>
      <c r="I21" s="766">
        <v>22</v>
      </c>
      <c r="J21" s="766">
        <v>1</v>
      </c>
      <c r="K21" s="268">
        <f t="shared" si="7"/>
        <v>23</v>
      </c>
      <c r="L21" s="552">
        <v>0</v>
      </c>
      <c r="M21" s="552">
        <v>0</v>
      </c>
      <c r="N21" s="530">
        <f t="shared" si="8"/>
        <v>0</v>
      </c>
      <c r="O21" s="530">
        <f t="shared" si="9"/>
        <v>23</v>
      </c>
      <c r="P21" s="579"/>
      <c r="Q21" s="766" t="s">
        <v>3111</v>
      </c>
      <c r="R21" s="858"/>
      <c r="S21" s="553">
        <v>19</v>
      </c>
      <c r="T21" s="551">
        <f t="shared" si="10"/>
        <v>0.86363636363636365</v>
      </c>
      <c r="U21" s="764" t="str">
        <f t="shared" si="0"/>
        <v>Atraso Leve</v>
      </c>
      <c r="V21" s="771"/>
      <c r="W21" s="553">
        <v>1</v>
      </c>
      <c r="X21" s="551">
        <f t="shared" si="11"/>
        <v>1</v>
      </c>
      <c r="Y21" s="764" t="str">
        <f t="shared" si="2"/>
        <v>De acuerdo con lo programado</v>
      </c>
      <c r="Z21" s="765"/>
      <c r="AA21" s="553">
        <v>0</v>
      </c>
      <c r="AB21" s="551" t="str">
        <f t="shared" si="12"/>
        <v>No hay Programación</v>
      </c>
      <c r="AC21" s="764" t="str">
        <f t="shared" si="4"/>
        <v>De acuerdo con lo programado</v>
      </c>
      <c r="AD21" s="765"/>
      <c r="AE21" s="578">
        <v>0</v>
      </c>
      <c r="AF21" s="551" t="str">
        <f t="shared" si="13"/>
        <v>No hay Programación</v>
      </c>
      <c r="AG21" s="764" t="str">
        <f t="shared" si="14"/>
        <v>De acuerdo con lo programado</v>
      </c>
      <c r="AH21" s="856"/>
      <c r="AI21" s="625">
        <f t="shared" si="15"/>
        <v>20</v>
      </c>
      <c r="AJ21" s="554">
        <f t="shared" si="16"/>
        <v>0.86956521739130432</v>
      </c>
      <c r="AK21" s="764" t="str">
        <f t="shared" si="6"/>
        <v>Atraso Leve</v>
      </c>
      <c r="AL21" s="856"/>
    </row>
    <row r="22" spans="1:38" s="266" customFormat="1" ht="58.5" customHeight="1" thickTop="1" thickBot="1">
      <c r="A22" s="267">
        <f t="shared" si="17"/>
        <v>8</v>
      </c>
      <c r="B22" s="267">
        <v>12</v>
      </c>
      <c r="C22" s="267">
        <v>0</v>
      </c>
      <c r="D22" s="267">
        <v>0</v>
      </c>
      <c r="E22" s="267" t="s">
        <v>224</v>
      </c>
      <c r="F22" s="857" t="s">
        <v>3112</v>
      </c>
      <c r="G22" s="766" t="s">
        <v>2748</v>
      </c>
      <c r="H22" s="766" t="s">
        <v>215</v>
      </c>
      <c r="I22" s="766">
        <f>+[4]Abangares!J23+[4]Bagaces!J23+[4]Cañas!J23+[4]Carrillo!J23+[4]Hojancha!J23+'[4]La Cruz'!J23+[4]Liberia!J23+[4]Nandayure!J23+[4]Nicoya!J23+'[4]Santa Cruz'!J23+[4]Tilarán!J23</f>
        <v>2</v>
      </c>
      <c r="J22" s="766">
        <v>1</v>
      </c>
      <c r="K22" s="268">
        <f t="shared" si="7"/>
        <v>3</v>
      </c>
      <c r="L22" s="552">
        <v>0</v>
      </c>
      <c r="M22" s="552">
        <v>0</v>
      </c>
      <c r="N22" s="530">
        <f t="shared" si="8"/>
        <v>0</v>
      </c>
      <c r="O22" s="530">
        <f t="shared" si="9"/>
        <v>3</v>
      </c>
      <c r="P22" s="579"/>
      <c r="Q22" s="766" t="s">
        <v>3113</v>
      </c>
      <c r="R22" s="858"/>
      <c r="S22" s="553">
        <v>2</v>
      </c>
      <c r="T22" s="551">
        <f t="shared" si="10"/>
        <v>1</v>
      </c>
      <c r="U22" s="764" t="str">
        <f t="shared" si="0"/>
        <v>De acuerdo con lo programado</v>
      </c>
      <c r="V22" s="771"/>
      <c r="W22" s="553">
        <v>1</v>
      </c>
      <c r="X22" s="551">
        <f t="shared" si="11"/>
        <v>1</v>
      </c>
      <c r="Y22" s="764" t="str">
        <f t="shared" si="2"/>
        <v>De acuerdo con lo programado</v>
      </c>
      <c r="Z22" s="765"/>
      <c r="AA22" s="553">
        <v>0</v>
      </c>
      <c r="AB22" s="551" t="str">
        <f t="shared" si="12"/>
        <v>No hay Programación</v>
      </c>
      <c r="AC22" s="764" t="str">
        <f t="shared" si="4"/>
        <v>De acuerdo con lo programado</v>
      </c>
      <c r="AD22" s="765"/>
      <c r="AE22" s="578">
        <v>0</v>
      </c>
      <c r="AF22" s="551" t="str">
        <f t="shared" si="13"/>
        <v>No hay Programación</v>
      </c>
      <c r="AG22" s="764" t="str">
        <f t="shared" si="14"/>
        <v>De acuerdo con lo programado</v>
      </c>
      <c r="AH22" s="856"/>
      <c r="AI22" s="625">
        <f t="shared" si="15"/>
        <v>3</v>
      </c>
      <c r="AJ22" s="554">
        <f t="shared" si="16"/>
        <v>1</v>
      </c>
      <c r="AK22" s="764" t="str">
        <f t="shared" si="6"/>
        <v>De acuerdo con lo programado</v>
      </c>
      <c r="AL22" s="856"/>
    </row>
    <row r="23" spans="1:38" s="266" customFormat="1" ht="58.5" customHeight="1" thickTop="1" thickBot="1">
      <c r="A23" s="267">
        <f t="shared" si="17"/>
        <v>9</v>
      </c>
      <c r="B23" s="267">
        <v>12</v>
      </c>
      <c r="C23" s="267">
        <v>0</v>
      </c>
      <c r="D23" s="267">
        <v>0</v>
      </c>
      <c r="E23" s="267" t="s">
        <v>224</v>
      </c>
      <c r="F23" s="857" t="s">
        <v>3114</v>
      </c>
      <c r="G23" s="766" t="s">
        <v>2748</v>
      </c>
      <c r="H23" s="766" t="s">
        <v>215</v>
      </c>
      <c r="I23" s="766">
        <f>+[4]Abangares!J25+[4]Bagaces!J25+[4]Cañas!J25+[4]Carrillo!J25+[4]Hojancha!J25+'[4]La Cruz'!J25+[4]Liberia!J25+[4]Nandayure!J25+[4]Nicoya!J25+'[4]Santa Cruz'!J25+[4]Tilarán!J25</f>
        <v>1</v>
      </c>
      <c r="J23" s="552">
        <v>0</v>
      </c>
      <c r="K23" s="268">
        <f t="shared" si="7"/>
        <v>1</v>
      </c>
      <c r="L23" s="552">
        <v>0</v>
      </c>
      <c r="M23" s="552">
        <v>0</v>
      </c>
      <c r="N23" s="530">
        <f t="shared" si="8"/>
        <v>0</v>
      </c>
      <c r="O23" s="530">
        <f t="shared" si="9"/>
        <v>1</v>
      </c>
      <c r="P23" s="579"/>
      <c r="Q23" s="766" t="s">
        <v>3115</v>
      </c>
      <c r="R23" s="858"/>
      <c r="S23" s="553">
        <v>1</v>
      </c>
      <c r="T23" s="551">
        <f t="shared" si="10"/>
        <v>1</v>
      </c>
      <c r="U23" s="764" t="str">
        <f t="shared" si="0"/>
        <v>De acuerdo con lo programado</v>
      </c>
      <c r="V23" s="771"/>
      <c r="W23" s="553">
        <v>0</v>
      </c>
      <c r="X23" s="551" t="str">
        <f t="shared" si="11"/>
        <v>No hay Programación</v>
      </c>
      <c r="Y23" s="764" t="str">
        <f t="shared" si="2"/>
        <v>De acuerdo con lo programado</v>
      </c>
      <c r="Z23" s="765"/>
      <c r="AA23" s="553">
        <v>0</v>
      </c>
      <c r="AB23" s="551" t="str">
        <f t="shared" si="12"/>
        <v>No hay Programación</v>
      </c>
      <c r="AC23" s="764" t="str">
        <f t="shared" si="4"/>
        <v>De acuerdo con lo programado</v>
      </c>
      <c r="AD23" s="765"/>
      <c r="AE23" s="578">
        <v>0</v>
      </c>
      <c r="AF23" s="551" t="str">
        <f t="shared" si="13"/>
        <v>No hay Programación</v>
      </c>
      <c r="AG23" s="764" t="str">
        <f t="shared" si="14"/>
        <v>De acuerdo con lo programado</v>
      </c>
      <c r="AH23" s="856"/>
      <c r="AI23" s="625">
        <f t="shared" si="15"/>
        <v>1</v>
      </c>
      <c r="AJ23" s="554">
        <f t="shared" si="16"/>
        <v>1</v>
      </c>
      <c r="AK23" s="764" t="str">
        <f t="shared" si="6"/>
        <v>De acuerdo con lo programado</v>
      </c>
      <c r="AL23" s="856"/>
    </row>
    <row r="24" spans="1:38" s="266" customFormat="1" ht="58.5" customHeight="1" thickTop="1" thickBot="1">
      <c r="A24" s="267">
        <f t="shared" si="17"/>
        <v>10</v>
      </c>
      <c r="B24" s="267">
        <v>12</v>
      </c>
      <c r="C24" s="267">
        <v>0</v>
      </c>
      <c r="D24" s="267">
        <v>0</v>
      </c>
      <c r="E24" s="267" t="s">
        <v>224</v>
      </c>
      <c r="F24" s="857" t="s">
        <v>3116</v>
      </c>
      <c r="G24" s="766" t="s">
        <v>2748</v>
      </c>
      <c r="H24" s="766" t="s">
        <v>215</v>
      </c>
      <c r="I24" s="766">
        <v>36</v>
      </c>
      <c r="J24" s="766">
        <v>2</v>
      </c>
      <c r="K24" s="268">
        <f t="shared" si="7"/>
        <v>38</v>
      </c>
      <c r="L24" s="552">
        <v>0</v>
      </c>
      <c r="M24" s="552">
        <v>0</v>
      </c>
      <c r="N24" s="530">
        <f t="shared" si="8"/>
        <v>0</v>
      </c>
      <c r="O24" s="530">
        <f t="shared" si="9"/>
        <v>38</v>
      </c>
      <c r="P24" s="579"/>
      <c r="Q24" s="766" t="s">
        <v>3117</v>
      </c>
      <c r="R24" s="858"/>
      <c r="S24" s="553">
        <v>35</v>
      </c>
      <c r="T24" s="551">
        <f t="shared" si="10"/>
        <v>0.97222222222222221</v>
      </c>
      <c r="U24" s="764" t="str">
        <f t="shared" si="0"/>
        <v>De acuerdo con lo programado</v>
      </c>
      <c r="V24" s="771"/>
      <c r="W24" s="553">
        <v>2</v>
      </c>
      <c r="X24" s="551">
        <f t="shared" si="11"/>
        <v>1</v>
      </c>
      <c r="Y24" s="764" t="str">
        <f t="shared" si="2"/>
        <v>De acuerdo con lo programado</v>
      </c>
      <c r="Z24" s="765"/>
      <c r="AA24" s="553">
        <v>0</v>
      </c>
      <c r="AB24" s="551" t="str">
        <f t="shared" si="12"/>
        <v>No hay Programación</v>
      </c>
      <c r="AC24" s="764" t="str">
        <f t="shared" si="4"/>
        <v>De acuerdo con lo programado</v>
      </c>
      <c r="AD24" s="765"/>
      <c r="AE24" s="578">
        <v>0</v>
      </c>
      <c r="AF24" s="551" t="str">
        <f t="shared" si="13"/>
        <v>No hay Programación</v>
      </c>
      <c r="AG24" s="764" t="str">
        <f t="shared" si="14"/>
        <v>De acuerdo con lo programado</v>
      </c>
      <c r="AH24" s="856"/>
      <c r="AI24" s="625">
        <f t="shared" si="15"/>
        <v>37</v>
      </c>
      <c r="AJ24" s="554">
        <f t="shared" si="16"/>
        <v>0.97368421052631582</v>
      </c>
      <c r="AK24" s="764" t="str">
        <f t="shared" si="6"/>
        <v>De acuerdo con lo programado</v>
      </c>
      <c r="AL24" s="856"/>
    </row>
    <row r="25" spans="1:38" s="266" customFormat="1" ht="58.5" customHeight="1" thickTop="1" thickBot="1">
      <c r="A25" s="267">
        <f t="shared" si="17"/>
        <v>11</v>
      </c>
      <c r="B25" s="267">
        <v>12</v>
      </c>
      <c r="C25" s="267">
        <v>0</v>
      </c>
      <c r="D25" s="267">
        <v>0</v>
      </c>
      <c r="E25" s="267" t="s">
        <v>224</v>
      </c>
      <c r="F25" s="857" t="s">
        <v>3118</v>
      </c>
      <c r="G25" s="766" t="s">
        <v>2748</v>
      </c>
      <c r="H25" s="766" t="s">
        <v>215</v>
      </c>
      <c r="I25" s="766">
        <v>36</v>
      </c>
      <c r="J25" s="766">
        <v>8</v>
      </c>
      <c r="K25" s="268">
        <f t="shared" si="7"/>
        <v>44</v>
      </c>
      <c r="L25" s="766">
        <f>+[4]Abangares!M27+[4]Bagaces!M27+[4]Cañas!M27+[4]Carrillo!M27+[4]Hojancha!M27+'[4]La Cruz'!M27+[4]Liberia!M27+[4]Nandayure!M27+[4]Nicoya!M27+'[4]Santa Cruz'!M27+[4]Tilarán!M27</f>
        <v>2</v>
      </c>
      <c r="M25" s="766">
        <f>+[4]Abangares!N27+[4]Bagaces!N27+[4]Cañas!N27+[4]Carrillo!N27+[4]Hojancha!N27+'[4]La Cruz'!N27+[4]Liberia!N27+[4]Nandayure!N27+[4]Nicoya!N27+'[4]Santa Cruz'!N27+[4]Tilarán!N27</f>
        <v>2</v>
      </c>
      <c r="N25" s="530">
        <f t="shared" ref="N25:N79" si="18">+L25+M25</f>
        <v>4</v>
      </c>
      <c r="O25" s="530">
        <f t="shared" si="9"/>
        <v>48</v>
      </c>
      <c r="P25" s="579"/>
      <c r="Q25" s="766" t="s">
        <v>3119</v>
      </c>
      <c r="R25" s="858"/>
      <c r="S25" s="553">
        <v>35</v>
      </c>
      <c r="T25" s="551">
        <f t="shared" si="10"/>
        <v>0.97222222222222221</v>
      </c>
      <c r="U25" s="764" t="str">
        <f t="shared" si="0"/>
        <v>De acuerdo con lo programado</v>
      </c>
      <c r="V25" s="771"/>
      <c r="W25" s="553">
        <v>8</v>
      </c>
      <c r="X25" s="551">
        <f t="shared" si="11"/>
        <v>1</v>
      </c>
      <c r="Y25" s="764" t="str">
        <f t="shared" si="2"/>
        <v>De acuerdo con lo programado</v>
      </c>
      <c r="Z25" s="765"/>
      <c r="AA25" s="553">
        <v>8</v>
      </c>
      <c r="AB25" s="551">
        <f t="shared" si="12"/>
        <v>4</v>
      </c>
      <c r="AC25" s="764" t="str">
        <f t="shared" si="4"/>
        <v>De acuerdo con lo programado</v>
      </c>
      <c r="AD25" s="765"/>
      <c r="AE25" s="578">
        <v>0</v>
      </c>
      <c r="AF25" s="551">
        <f t="shared" si="13"/>
        <v>0</v>
      </c>
      <c r="AG25" s="764" t="str">
        <f t="shared" si="14"/>
        <v>En riesgo en cumplimiento</v>
      </c>
      <c r="AH25" s="856"/>
      <c r="AI25" s="625">
        <f t="shared" si="15"/>
        <v>51</v>
      </c>
      <c r="AJ25" s="554">
        <f t="shared" si="16"/>
        <v>1.0625</v>
      </c>
      <c r="AK25" s="764" t="str">
        <f t="shared" si="6"/>
        <v>De acuerdo con lo programado</v>
      </c>
      <c r="AL25" s="856"/>
    </row>
    <row r="26" spans="1:38" s="266" customFormat="1" ht="58.5" customHeight="1" thickTop="1" thickBot="1">
      <c r="A26" s="267">
        <f t="shared" si="17"/>
        <v>12</v>
      </c>
      <c r="B26" s="267">
        <v>12</v>
      </c>
      <c r="C26" s="267">
        <v>0</v>
      </c>
      <c r="D26" s="267">
        <v>0</v>
      </c>
      <c r="E26" s="267" t="s">
        <v>224</v>
      </c>
      <c r="F26" s="857" t="s">
        <v>3120</v>
      </c>
      <c r="G26" s="766" t="s">
        <v>2748</v>
      </c>
      <c r="H26" s="766" t="s">
        <v>215</v>
      </c>
      <c r="I26" s="766">
        <v>58</v>
      </c>
      <c r="J26" s="766">
        <v>5</v>
      </c>
      <c r="K26" s="268">
        <f t="shared" si="7"/>
        <v>63</v>
      </c>
      <c r="L26" s="552">
        <v>0</v>
      </c>
      <c r="M26" s="552">
        <v>0</v>
      </c>
      <c r="N26" s="530">
        <f t="shared" si="18"/>
        <v>0</v>
      </c>
      <c r="O26" s="530">
        <f t="shared" si="9"/>
        <v>63</v>
      </c>
      <c r="P26" s="579"/>
      <c r="Q26" s="766" t="s">
        <v>3121</v>
      </c>
      <c r="R26" s="858"/>
      <c r="S26" s="553">
        <v>57</v>
      </c>
      <c r="T26" s="551">
        <f t="shared" si="10"/>
        <v>0.98275862068965514</v>
      </c>
      <c r="U26" s="764" t="str">
        <f t="shared" si="0"/>
        <v>De acuerdo con lo programado</v>
      </c>
      <c r="V26" s="771"/>
      <c r="W26" s="553">
        <v>5</v>
      </c>
      <c r="X26" s="551">
        <f t="shared" si="11"/>
        <v>1</v>
      </c>
      <c r="Y26" s="764" t="str">
        <f t="shared" si="2"/>
        <v>De acuerdo con lo programado</v>
      </c>
      <c r="Z26" s="765"/>
      <c r="AA26" s="553">
        <v>0</v>
      </c>
      <c r="AB26" s="551" t="str">
        <f t="shared" si="12"/>
        <v>No hay Programación</v>
      </c>
      <c r="AC26" s="764" t="str">
        <f t="shared" si="4"/>
        <v>De acuerdo con lo programado</v>
      </c>
      <c r="AD26" s="765"/>
      <c r="AE26" s="578">
        <v>0</v>
      </c>
      <c r="AF26" s="551" t="str">
        <f t="shared" si="13"/>
        <v>No hay Programación</v>
      </c>
      <c r="AG26" s="764" t="str">
        <f t="shared" si="14"/>
        <v>De acuerdo con lo programado</v>
      </c>
      <c r="AH26" s="856"/>
      <c r="AI26" s="625">
        <f t="shared" si="15"/>
        <v>62</v>
      </c>
      <c r="AJ26" s="554">
        <f t="shared" si="16"/>
        <v>0.98412698412698407</v>
      </c>
      <c r="AK26" s="764" t="str">
        <f t="shared" si="6"/>
        <v>De acuerdo con lo programado</v>
      </c>
      <c r="AL26" s="856"/>
    </row>
    <row r="27" spans="1:38" s="266" customFormat="1" ht="58.5" customHeight="1" thickTop="1" thickBot="1">
      <c r="A27" s="267">
        <f t="shared" si="17"/>
        <v>13</v>
      </c>
      <c r="B27" s="267">
        <v>12</v>
      </c>
      <c r="C27" s="267">
        <v>0</v>
      </c>
      <c r="D27" s="267">
        <v>0</v>
      </c>
      <c r="E27" s="267" t="s">
        <v>224</v>
      </c>
      <c r="F27" s="857" t="s">
        <v>3122</v>
      </c>
      <c r="G27" s="766" t="s">
        <v>2748</v>
      </c>
      <c r="H27" s="766" t="s">
        <v>215</v>
      </c>
      <c r="I27" s="766">
        <v>58</v>
      </c>
      <c r="J27" s="766">
        <v>1</v>
      </c>
      <c r="K27" s="268">
        <f t="shared" si="7"/>
        <v>59</v>
      </c>
      <c r="L27" s="552">
        <v>0</v>
      </c>
      <c r="M27" s="552">
        <v>0</v>
      </c>
      <c r="N27" s="530">
        <f t="shared" si="18"/>
        <v>0</v>
      </c>
      <c r="O27" s="530">
        <f t="shared" si="9"/>
        <v>59</v>
      </c>
      <c r="P27" s="579"/>
      <c r="Q27" s="766" t="s">
        <v>3123</v>
      </c>
      <c r="R27" s="858"/>
      <c r="S27" s="553">
        <v>53</v>
      </c>
      <c r="T27" s="551">
        <f t="shared" si="10"/>
        <v>0.91379310344827591</v>
      </c>
      <c r="U27" s="764" t="str">
        <f t="shared" si="0"/>
        <v>De acuerdo con lo programado</v>
      </c>
      <c r="V27" s="771"/>
      <c r="W27" s="553">
        <v>1</v>
      </c>
      <c r="X27" s="551">
        <f t="shared" si="11"/>
        <v>1</v>
      </c>
      <c r="Y27" s="764" t="str">
        <f t="shared" si="2"/>
        <v>De acuerdo con lo programado</v>
      </c>
      <c r="Z27" s="765"/>
      <c r="AA27" s="553">
        <v>1</v>
      </c>
      <c r="AB27" s="551" t="str">
        <f t="shared" si="12"/>
        <v>No hay Programación</v>
      </c>
      <c r="AC27" s="764" t="str">
        <f t="shared" si="4"/>
        <v>De acuerdo con lo programado</v>
      </c>
      <c r="AD27" s="765"/>
      <c r="AE27" s="578">
        <v>0</v>
      </c>
      <c r="AF27" s="551" t="str">
        <f t="shared" si="13"/>
        <v>No hay Programación</v>
      </c>
      <c r="AG27" s="764" t="str">
        <f t="shared" si="14"/>
        <v>De acuerdo con lo programado</v>
      </c>
      <c r="AH27" s="856"/>
      <c r="AI27" s="625">
        <f t="shared" si="15"/>
        <v>55</v>
      </c>
      <c r="AJ27" s="554">
        <f t="shared" si="16"/>
        <v>0.93220338983050843</v>
      </c>
      <c r="AK27" s="764" t="str">
        <f t="shared" si="6"/>
        <v>De acuerdo con lo programado</v>
      </c>
      <c r="AL27" s="856"/>
    </row>
    <row r="28" spans="1:38" s="266" customFormat="1" ht="58.5" customHeight="1" thickTop="1" thickBot="1">
      <c r="A28" s="267">
        <f t="shared" si="17"/>
        <v>14</v>
      </c>
      <c r="B28" s="267">
        <v>12</v>
      </c>
      <c r="C28" s="267">
        <v>0</v>
      </c>
      <c r="D28" s="267">
        <v>0</v>
      </c>
      <c r="E28" s="267" t="s">
        <v>224</v>
      </c>
      <c r="F28" s="857" t="s">
        <v>3124</v>
      </c>
      <c r="G28" s="766" t="s">
        <v>2748</v>
      </c>
      <c r="H28" s="766" t="s">
        <v>215</v>
      </c>
      <c r="I28" s="766">
        <f>+[4]Abangares!J30+[4]Bagaces!J30+[4]Cañas!J30+[4]Carrillo!J30+[4]Hojancha!J30+'[4]La Cruz'!J30+[4]Liberia!J30+[4]Nandayure!J30+[4]Nicoya!J30+'[4]Santa Cruz'!J30+[4]Tilarán!J30</f>
        <v>1</v>
      </c>
      <c r="J28" s="552">
        <v>0</v>
      </c>
      <c r="K28" s="268">
        <f t="shared" si="7"/>
        <v>1</v>
      </c>
      <c r="L28" s="552">
        <v>0</v>
      </c>
      <c r="M28" s="552">
        <v>0</v>
      </c>
      <c r="N28" s="530">
        <f t="shared" si="18"/>
        <v>0</v>
      </c>
      <c r="O28" s="530">
        <f t="shared" si="9"/>
        <v>1</v>
      </c>
      <c r="P28" s="579"/>
      <c r="Q28" s="766" t="s">
        <v>3125</v>
      </c>
      <c r="R28" s="858"/>
      <c r="S28" s="553">
        <v>1</v>
      </c>
      <c r="T28" s="551">
        <f t="shared" si="10"/>
        <v>1</v>
      </c>
      <c r="U28" s="764" t="str">
        <f t="shared" si="0"/>
        <v>De acuerdo con lo programado</v>
      </c>
      <c r="V28" s="771"/>
      <c r="W28" s="553">
        <v>3</v>
      </c>
      <c r="X28" s="551" t="str">
        <f t="shared" si="11"/>
        <v>No hay Programación</v>
      </c>
      <c r="Y28" s="764" t="str">
        <f t="shared" si="2"/>
        <v>De acuerdo con lo programado</v>
      </c>
      <c r="Z28" s="765"/>
      <c r="AA28" s="553">
        <v>0</v>
      </c>
      <c r="AB28" s="551" t="str">
        <f t="shared" si="12"/>
        <v>No hay Programación</v>
      </c>
      <c r="AC28" s="764" t="str">
        <f t="shared" si="4"/>
        <v>De acuerdo con lo programado</v>
      </c>
      <c r="AD28" s="765"/>
      <c r="AE28" s="578">
        <v>0</v>
      </c>
      <c r="AF28" s="551" t="str">
        <f t="shared" si="13"/>
        <v>No hay Programación</v>
      </c>
      <c r="AG28" s="764" t="str">
        <f t="shared" si="14"/>
        <v>De acuerdo con lo programado</v>
      </c>
      <c r="AH28" s="856"/>
      <c r="AI28" s="625">
        <f t="shared" si="15"/>
        <v>4</v>
      </c>
      <c r="AJ28" s="554">
        <f t="shared" si="16"/>
        <v>4</v>
      </c>
      <c r="AK28" s="764" t="str">
        <f t="shared" si="6"/>
        <v>De acuerdo con lo programado</v>
      </c>
      <c r="AL28" s="856"/>
    </row>
    <row r="29" spans="1:38" s="266" customFormat="1" ht="58.5" customHeight="1" thickTop="1" thickBot="1">
      <c r="A29" s="267">
        <f t="shared" si="17"/>
        <v>15</v>
      </c>
      <c r="B29" s="267">
        <v>12</v>
      </c>
      <c r="C29" s="267">
        <v>0</v>
      </c>
      <c r="D29" s="267">
        <v>0</v>
      </c>
      <c r="E29" s="267" t="s">
        <v>224</v>
      </c>
      <c r="F29" s="857" t="s">
        <v>3126</v>
      </c>
      <c r="G29" s="766" t="s">
        <v>2748</v>
      </c>
      <c r="H29" s="766" t="s">
        <v>215</v>
      </c>
      <c r="I29" s="552">
        <v>0</v>
      </c>
      <c r="J29" s="766">
        <v>4</v>
      </c>
      <c r="K29" s="268">
        <f t="shared" si="7"/>
        <v>4</v>
      </c>
      <c r="L29" s="552">
        <v>0</v>
      </c>
      <c r="M29" s="552">
        <v>0</v>
      </c>
      <c r="N29" s="530">
        <f t="shared" si="18"/>
        <v>0</v>
      </c>
      <c r="O29" s="530">
        <f t="shared" si="9"/>
        <v>4</v>
      </c>
      <c r="P29" s="579"/>
      <c r="Q29" s="766" t="s">
        <v>3127</v>
      </c>
      <c r="R29" s="858"/>
      <c r="S29" s="553">
        <v>5</v>
      </c>
      <c r="T29" s="551" t="str">
        <f t="shared" si="10"/>
        <v>No hay Programación</v>
      </c>
      <c r="U29" s="764" t="str">
        <f t="shared" si="0"/>
        <v>De acuerdo con lo programado</v>
      </c>
      <c r="V29" s="771"/>
      <c r="W29" s="553">
        <v>4</v>
      </c>
      <c r="X29" s="551">
        <f t="shared" si="11"/>
        <v>1</v>
      </c>
      <c r="Y29" s="764" t="str">
        <f t="shared" si="2"/>
        <v>De acuerdo con lo programado</v>
      </c>
      <c r="Z29" s="765"/>
      <c r="AA29" s="553">
        <v>0</v>
      </c>
      <c r="AB29" s="551" t="str">
        <f t="shared" si="12"/>
        <v>No hay Programación</v>
      </c>
      <c r="AC29" s="764" t="str">
        <f t="shared" si="4"/>
        <v>De acuerdo con lo programado</v>
      </c>
      <c r="AD29" s="765"/>
      <c r="AE29" s="578">
        <v>0</v>
      </c>
      <c r="AF29" s="551" t="str">
        <f t="shared" si="13"/>
        <v>No hay Programación</v>
      </c>
      <c r="AG29" s="764" t="str">
        <f t="shared" si="14"/>
        <v>De acuerdo con lo programado</v>
      </c>
      <c r="AH29" s="856"/>
      <c r="AI29" s="625">
        <f t="shared" si="15"/>
        <v>9</v>
      </c>
      <c r="AJ29" s="554">
        <f t="shared" si="16"/>
        <v>2.25</v>
      </c>
      <c r="AK29" s="764" t="str">
        <f t="shared" si="6"/>
        <v>De acuerdo con lo programado</v>
      </c>
      <c r="AL29" s="856"/>
    </row>
    <row r="30" spans="1:38" s="266" customFormat="1" ht="58.5" customHeight="1" thickTop="1" thickBot="1">
      <c r="A30" s="267">
        <f t="shared" si="17"/>
        <v>16</v>
      </c>
      <c r="B30" s="267">
        <v>12</v>
      </c>
      <c r="C30" s="267">
        <v>0</v>
      </c>
      <c r="D30" s="267">
        <v>0</v>
      </c>
      <c r="E30" s="267" t="s">
        <v>224</v>
      </c>
      <c r="F30" s="857" t="s">
        <v>3128</v>
      </c>
      <c r="G30" s="766" t="s">
        <v>2748</v>
      </c>
      <c r="H30" s="766" t="s">
        <v>215</v>
      </c>
      <c r="I30" s="766">
        <v>2</v>
      </c>
      <c r="J30" s="552">
        <v>0</v>
      </c>
      <c r="K30" s="268">
        <f t="shared" si="7"/>
        <v>2</v>
      </c>
      <c r="L30" s="552">
        <v>0</v>
      </c>
      <c r="M30" s="552">
        <v>0</v>
      </c>
      <c r="N30" s="530">
        <f t="shared" si="18"/>
        <v>0</v>
      </c>
      <c r="O30" s="530">
        <f t="shared" si="9"/>
        <v>2</v>
      </c>
      <c r="P30" s="579"/>
      <c r="Q30" s="766" t="s">
        <v>3129</v>
      </c>
      <c r="R30" s="858"/>
      <c r="S30" s="553">
        <v>2</v>
      </c>
      <c r="T30" s="551">
        <f t="shared" si="10"/>
        <v>1</v>
      </c>
      <c r="U30" s="764" t="str">
        <f t="shared" si="0"/>
        <v>De acuerdo con lo programado</v>
      </c>
      <c r="V30" s="771"/>
      <c r="W30" s="553">
        <v>0</v>
      </c>
      <c r="X30" s="551" t="str">
        <f t="shared" si="11"/>
        <v>No hay Programación</v>
      </c>
      <c r="Y30" s="764" t="str">
        <f t="shared" si="2"/>
        <v>De acuerdo con lo programado</v>
      </c>
      <c r="Z30" s="765"/>
      <c r="AA30" s="553">
        <v>0</v>
      </c>
      <c r="AB30" s="551" t="str">
        <f t="shared" si="12"/>
        <v>No hay Programación</v>
      </c>
      <c r="AC30" s="764" t="str">
        <f t="shared" si="4"/>
        <v>De acuerdo con lo programado</v>
      </c>
      <c r="AD30" s="765"/>
      <c r="AE30" s="578">
        <v>0</v>
      </c>
      <c r="AF30" s="551" t="str">
        <f t="shared" si="13"/>
        <v>No hay Programación</v>
      </c>
      <c r="AG30" s="764" t="str">
        <f t="shared" si="14"/>
        <v>De acuerdo con lo programado</v>
      </c>
      <c r="AH30" s="856"/>
      <c r="AI30" s="625">
        <f t="shared" si="15"/>
        <v>2</v>
      </c>
      <c r="AJ30" s="554">
        <f t="shared" si="16"/>
        <v>1</v>
      </c>
      <c r="AK30" s="764" t="str">
        <f t="shared" si="6"/>
        <v>De acuerdo con lo programado</v>
      </c>
      <c r="AL30" s="856"/>
    </row>
    <row r="31" spans="1:38" s="266" customFormat="1" ht="58.5" customHeight="1" thickTop="1" thickBot="1">
      <c r="A31" s="267">
        <f t="shared" si="17"/>
        <v>17</v>
      </c>
      <c r="B31" s="267">
        <v>12</v>
      </c>
      <c r="C31" s="267">
        <v>0</v>
      </c>
      <c r="D31" s="267">
        <v>0</v>
      </c>
      <c r="E31" s="267" t="s">
        <v>224</v>
      </c>
      <c r="F31" s="857" t="s">
        <v>3130</v>
      </c>
      <c r="G31" s="766" t="s">
        <v>2748</v>
      </c>
      <c r="H31" s="766" t="s">
        <v>215</v>
      </c>
      <c r="I31" s="766">
        <v>5</v>
      </c>
      <c r="J31" s="766">
        <v>1</v>
      </c>
      <c r="K31" s="268">
        <f t="shared" si="7"/>
        <v>6</v>
      </c>
      <c r="L31" s="552">
        <v>0</v>
      </c>
      <c r="M31" s="552">
        <v>0</v>
      </c>
      <c r="N31" s="530">
        <f t="shared" si="18"/>
        <v>0</v>
      </c>
      <c r="O31" s="530">
        <f t="shared" si="9"/>
        <v>6</v>
      </c>
      <c r="P31" s="579"/>
      <c r="Q31" s="766" t="s">
        <v>3131</v>
      </c>
      <c r="R31" s="858"/>
      <c r="S31" s="553">
        <v>5</v>
      </c>
      <c r="T31" s="551">
        <f t="shared" si="10"/>
        <v>1</v>
      </c>
      <c r="U31" s="764" t="str">
        <f t="shared" si="0"/>
        <v>De acuerdo con lo programado</v>
      </c>
      <c r="V31" s="771"/>
      <c r="W31" s="553">
        <v>1</v>
      </c>
      <c r="X31" s="551">
        <f t="shared" si="11"/>
        <v>1</v>
      </c>
      <c r="Y31" s="764" t="str">
        <f t="shared" si="2"/>
        <v>De acuerdo con lo programado</v>
      </c>
      <c r="Z31" s="765"/>
      <c r="AA31" s="553">
        <v>0</v>
      </c>
      <c r="AB31" s="551" t="str">
        <f t="shared" si="12"/>
        <v>No hay Programación</v>
      </c>
      <c r="AC31" s="764" t="str">
        <f t="shared" si="4"/>
        <v>De acuerdo con lo programado</v>
      </c>
      <c r="AD31" s="765"/>
      <c r="AE31" s="578">
        <v>0</v>
      </c>
      <c r="AF31" s="551" t="str">
        <f t="shared" si="13"/>
        <v>No hay Programación</v>
      </c>
      <c r="AG31" s="764" t="str">
        <f t="shared" si="14"/>
        <v>De acuerdo con lo programado</v>
      </c>
      <c r="AH31" s="856"/>
      <c r="AI31" s="625">
        <f t="shared" si="15"/>
        <v>6</v>
      </c>
      <c r="AJ31" s="554">
        <f t="shared" si="16"/>
        <v>1</v>
      </c>
      <c r="AK31" s="764" t="str">
        <f t="shared" si="6"/>
        <v>De acuerdo con lo programado</v>
      </c>
      <c r="AL31" s="856"/>
    </row>
    <row r="32" spans="1:38" s="266" customFormat="1" ht="58.5" customHeight="1" thickTop="1" thickBot="1">
      <c r="A32" s="267">
        <f t="shared" si="17"/>
        <v>18</v>
      </c>
      <c r="B32" s="267">
        <v>12</v>
      </c>
      <c r="C32" s="267">
        <v>0</v>
      </c>
      <c r="D32" s="267">
        <v>0</v>
      </c>
      <c r="E32" s="267" t="s">
        <v>224</v>
      </c>
      <c r="F32" s="857" t="s">
        <v>3132</v>
      </c>
      <c r="G32" s="766" t="s">
        <v>2748</v>
      </c>
      <c r="H32" s="766" t="s">
        <v>215</v>
      </c>
      <c r="I32" s="766">
        <v>6</v>
      </c>
      <c r="J32" s="552">
        <v>0</v>
      </c>
      <c r="K32" s="268">
        <f t="shared" si="7"/>
        <v>6</v>
      </c>
      <c r="L32" s="552">
        <v>0</v>
      </c>
      <c r="M32" s="552">
        <v>0</v>
      </c>
      <c r="N32" s="530">
        <f t="shared" si="18"/>
        <v>0</v>
      </c>
      <c r="O32" s="530">
        <f t="shared" si="9"/>
        <v>6</v>
      </c>
      <c r="P32" s="579"/>
      <c r="Q32" s="766" t="s">
        <v>3133</v>
      </c>
      <c r="R32" s="858"/>
      <c r="S32" s="553">
        <v>3</v>
      </c>
      <c r="T32" s="551">
        <f t="shared" si="10"/>
        <v>0.5</v>
      </c>
      <c r="U32" s="764" t="str">
        <f t="shared" si="0"/>
        <v>Atraso Leve</v>
      </c>
      <c r="V32" s="771"/>
      <c r="W32" s="553">
        <v>0</v>
      </c>
      <c r="X32" s="551" t="str">
        <f t="shared" si="11"/>
        <v>No hay Programación</v>
      </c>
      <c r="Y32" s="764" t="str">
        <f t="shared" si="2"/>
        <v>De acuerdo con lo programado</v>
      </c>
      <c r="Z32" s="765"/>
      <c r="AA32" s="553">
        <v>0</v>
      </c>
      <c r="AB32" s="551" t="str">
        <f t="shared" si="12"/>
        <v>No hay Programación</v>
      </c>
      <c r="AC32" s="764" t="str">
        <f t="shared" si="4"/>
        <v>De acuerdo con lo programado</v>
      </c>
      <c r="AD32" s="765"/>
      <c r="AE32" s="578">
        <v>0</v>
      </c>
      <c r="AF32" s="551" t="str">
        <f t="shared" si="13"/>
        <v>No hay Programación</v>
      </c>
      <c r="AG32" s="764" t="str">
        <f t="shared" si="14"/>
        <v>De acuerdo con lo programado</v>
      </c>
      <c r="AH32" s="856"/>
      <c r="AI32" s="625">
        <f t="shared" si="15"/>
        <v>3</v>
      </c>
      <c r="AJ32" s="554">
        <f t="shared" si="16"/>
        <v>0.5</v>
      </c>
      <c r="AK32" s="764" t="str">
        <f t="shared" si="6"/>
        <v>Atraso Leve</v>
      </c>
      <c r="AL32" s="856"/>
    </row>
    <row r="33" spans="1:38" s="266" customFormat="1" ht="58.5" customHeight="1" thickTop="1" thickBot="1">
      <c r="A33" s="267">
        <f>A32+1</f>
        <v>19</v>
      </c>
      <c r="B33" s="267">
        <v>12</v>
      </c>
      <c r="C33" s="267">
        <v>0</v>
      </c>
      <c r="D33" s="267">
        <v>0</v>
      </c>
      <c r="E33" s="267" t="s">
        <v>3134</v>
      </c>
      <c r="F33" s="857" t="s">
        <v>3135</v>
      </c>
      <c r="G33" s="766" t="s">
        <v>2748</v>
      </c>
      <c r="H33" s="766" t="s">
        <v>215</v>
      </c>
      <c r="I33" s="766">
        <v>1</v>
      </c>
      <c r="J33" s="552">
        <v>0</v>
      </c>
      <c r="K33" s="268">
        <f t="shared" si="7"/>
        <v>1</v>
      </c>
      <c r="L33" s="552">
        <v>0</v>
      </c>
      <c r="M33" s="552">
        <v>0</v>
      </c>
      <c r="N33" s="530">
        <f t="shared" si="18"/>
        <v>0</v>
      </c>
      <c r="O33" s="530">
        <f t="shared" si="9"/>
        <v>1</v>
      </c>
      <c r="P33" s="579"/>
      <c r="Q33" s="766" t="s">
        <v>3136</v>
      </c>
      <c r="R33" s="858" t="s">
        <v>3137</v>
      </c>
      <c r="S33" s="553">
        <v>0</v>
      </c>
      <c r="T33" s="551">
        <f t="shared" si="10"/>
        <v>0</v>
      </c>
      <c r="U33" s="764" t="str">
        <f t="shared" si="0"/>
        <v>En riesgo en cumplimiento</v>
      </c>
      <c r="V33" s="771"/>
      <c r="W33" s="553">
        <v>0</v>
      </c>
      <c r="X33" s="551" t="str">
        <f t="shared" si="11"/>
        <v>No hay Programación</v>
      </c>
      <c r="Y33" s="764" t="str">
        <f t="shared" si="2"/>
        <v>De acuerdo con lo programado</v>
      </c>
      <c r="Z33" s="765"/>
      <c r="AA33" s="553">
        <v>0</v>
      </c>
      <c r="AB33" s="551" t="str">
        <f t="shared" si="12"/>
        <v>No hay Programación</v>
      </c>
      <c r="AC33" s="764" t="str">
        <f t="shared" si="4"/>
        <v>De acuerdo con lo programado</v>
      </c>
      <c r="AD33" s="765"/>
      <c r="AE33" s="578">
        <v>0</v>
      </c>
      <c r="AF33" s="551" t="str">
        <f t="shared" si="13"/>
        <v>No hay Programación</v>
      </c>
      <c r="AG33" s="764" t="str">
        <f t="shared" si="14"/>
        <v>De acuerdo con lo programado</v>
      </c>
      <c r="AH33" s="856"/>
      <c r="AI33" s="625">
        <f t="shared" si="15"/>
        <v>0</v>
      </c>
      <c r="AJ33" s="554">
        <f t="shared" si="16"/>
        <v>0</v>
      </c>
      <c r="AK33" s="764" t="str">
        <f t="shared" si="6"/>
        <v>En riesgo en cumplimiento</v>
      </c>
      <c r="AL33" s="856"/>
    </row>
    <row r="34" spans="1:38" s="266" customFormat="1" ht="58.5" customHeight="1" thickTop="1" thickBot="1">
      <c r="A34" s="267">
        <f>A33+1</f>
        <v>20</v>
      </c>
      <c r="B34" s="267">
        <v>12</v>
      </c>
      <c r="C34" s="267">
        <v>0</v>
      </c>
      <c r="D34" s="267">
        <v>0</v>
      </c>
      <c r="E34" s="267" t="s">
        <v>224</v>
      </c>
      <c r="F34" s="857" t="s">
        <v>3138</v>
      </c>
      <c r="G34" s="766" t="s">
        <v>2748</v>
      </c>
      <c r="H34" s="766" t="s">
        <v>215</v>
      </c>
      <c r="I34" s="766">
        <v>2</v>
      </c>
      <c r="J34" s="552">
        <v>0</v>
      </c>
      <c r="K34" s="268">
        <f t="shared" si="7"/>
        <v>2</v>
      </c>
      <c r="L34" s="552">
        <v>0</v>
      </c>
      <c r="M34" s="552">
        <v>0</v>
      </c>
      <c r="N34" s="530">
        <f t="shared" si="18"/>
        <v>0</v>
      </c>
      <c r="O34" s="530">
        <f t="shared" si="9"/>
        <v>2</v>
      </c>
      <c r="P34" s="579"/>
      <c r="Q34" s="766" t="s">
        <v>3139</v>
      </c>
      <c r="R34" s="858"/>
      <c r="S34" s="553">
        <v>2</v>
      </c>
      <c r="T34" s="551">
        <f t="shared" si="10"/>
        <v>1</v>
      </c>
      <c r="U34" s="764" t="str">
        <f t="shared" si="0"/>
        <v>De acuerdo con lo programado</v>
      </c>
      <c r="V34" s="771"/>
      <c r="W34" s="553">
        <v>0</v>
      </c>
      <c r="X34" s="551" t="str">
        <f t="shared" si="11"/>
        <v>No hay Programación</v>
      </c>
      <c r="Y34" s="764" t="str">
        <f t="shared" si="2"/>
        <v>De acuerdo con lo programado</v>
      </c>
      <c r="Z34" s="765"/>
      <c r="AA34" s="553">
        <v>0</v>
      </c>
      <c r="AB34" s="551" t="str">
        <f t="shared" si="12"/>
        <v>No hay Programación</v>
      </c>
      <c r="AC34" s="764" t="str">
        <f t="shared" si="4"/>
        <v>De acuerdo con lo programado</v>
      </c>
      <c r="AD34" s="765"/>
      <c r="AE34" s="578">
        <v>0</v>
      </c>
      <c r="AF34" s="551" t="str">
        <f t="shared" si="13"/>
        <v>No hay Programación</v>
      </c>
      <c r="AG34" s="764" t="str">
        <f t="shared" si="14"/>
        <v>De acuerdo con lo programado</v>
      </c>
      <c r="AH34" s="856"/>
      <c r="AI34" s="625">
        <f t="shared" si="15"/>
        <v>2</v>
      </c>
      <c r="AJ34" s="554">
        <f t="shared" si="16"/>
        <v>1</v>
      </c>
      <c r="AK34" s="764" t="str">
        <f t="shared" si="6"/>
        <v>De acuerdo con lo programado</v>
      </c>
      <c r="AL34" s="856"/>
    </row>
    <row r="35" spans="1:38" s="266" customFormat="1" ht="58.5" customHeight="1" thickTop="1" thickBot="1">
      <c r="A35" s="267">
        <f t="shared" ref="A35:A98" si="19">A34+1</f>
        <v>21</v>
      </c>
      <c r="B35" s="267">
        <v>12</v>
      </c>
      <c r="C35" s="267">
        <v>0</v>
      </c>
      <c r="D35" s="267">
        <v>0</v>
      </c>
      <c r="E35" s="267" t="s">
        <v>224</v>
      </c>
      <c r="F35" s="857" t="s">
        <v>3140</v>
      </c>
      <c r="G35" s="766" t="s">
        <v>175</v>
      </c>
      <c r="H35" s="766" t="s">
        <v>207</v>
      </c>
      <c r="I35" s="552">
        <v>0</v>
      </c>
      <c r="J35" s="766">
        <v>120</v>
      </c>
      <c r="K35" s="268">
        <f t="shared" si="7"/>
        <v>120</v>
      </c>
      <c r="L35" s="766">
        <v>120</v>
      </c>
      <c r="M35" s="766">
        <v>80</v>
      </c>
      <c r="N35" s="530">
        <f t="shared" si="18"/>
        <v>200</v>
      </c>
      <c r="O35" s="530">
        <f t="shared" si="9"/>
        <v>320</v>
      </c>
      <c r="P35" s="579"/>
      <c r="Q35" s="766" t="s">
        <v>3091</v>
      </c>
      <c r="R35" s="858"/>
      <c r="S35" s="553">
        <v>70</v>
      </c>
      <c r="T35" s="551" t="str">
        <f>IF(S35="","No hay ejecución",IF(AND(I35=0),"No hay Programación", S35/I35))</f>
        <v>No hay Programación</v>
      </c>
      <c r="U35" s="764" t="str">
        <f t="shared" si="0"/>
        <v>De acuerdo con lo programado</v>
      </c>
      <c r="V35" s="771"/>
      <c r="W35" s="553">
        <v>185</v>
      </c>
      <c r="X35" s="551">
        <f>IF(W35="","No hay ejecución",IF(AND(J35=0),"No hay Programación", W35/J35))</f>
        <v>1.5416666666666667</v>
      </c>
      <c r="Y35" s="764" t="str">
        <f t="shared" si="2"/>
        <v>De acuerdo con lo programado</v>
      </c>
      <c r="Z35" s="765" t="s">
        <v>3141</v>
      </c>
      <c r="AA35" s="553">
        <v>120</v>
      </c>
      <c r="AB35" s="551">
        <f>IF(AA35="","No hay ejecución",IF(AND(L35=0),"No hay Programación", AA35/L35))</f>
        <v>1</v>
      </c>
      <c r="AC35" s="764" t="str">
        <f t="shared" si="4"/>
        <v>De acuerdo con lo programado</v>
      </c>
      <c r="AD35" s="765" t="s">
        <v>3141</v>
      </c>
      <c r="AE35" s="578">
        <v>0</v>
      </c>
      <c r="AF35" s="551">
        <f>IF(AE35="","No hay ejecución",IF(AND(M35=0),"No hay Programación", AE35/M35))</f>
        <v>0</v>
      </c>
      <c r="AG35" s="764" t="str">
        <f t="shared" si="14"/>
        <v>En riesgo en cumplimiento</v>
      </c>
      <c r="AH35" s="856"/>
      <c r="AI35" s="625">
        <f>AE35+AA35+W35+S35</f>
        <v>375</v>
      </c>
      <c r="AJ35" s="554">
        <f>IF(AI35="","No hay ejecución",IF(AND(O35=0),"No hay Programación", AI35/O35))</f>
        <v>1.171875</v>
      </c>
      <c r="AK35" s="764" t="str">
        <f t="shared" si="6"/>
        <v>De acuerdo con lo programado</v>
      </c>
      <c r="AL35" s="856" t="s">
        <v>3142</v>
      </c>
    </row>
    <row r="36" spans="1:38" s="266" customFormat="1" ht="58.5" customHeight="1" thickTop="1" thickBot="1">
      <c r="A36" s="267">
        <f t="shared" si="19"/>
        <v>22</v>
      </c>
      <c r="B36" s="267">
        <v>12</v>
      </c>
      <c r="C36" s="267">
        <v>0</v>
      </c>
      <c r="D36" s="267">
        <v>0</v>
      </c>
      <c r="E36" s="267" t="s">
        <v>224</v>
      </c>
      <c r="F36" s="864" t="s">
        <v>3143</v>
      </c>
      <c r="G36" s="766" t="s">
        <v>187</v>
      </c>
      <c r="H36" s="766" t="s">
        <v>215</v>
      </c>
      <c r="I36" s="766">
        <v>453</v>
      </c>
      <c r="J36" s="766">
        <v>737</v>
      </c>
      <c r="K36" s="268">
        <f t="shared" si="7"/>
        <v>1190</v>
      </c>
      <c r="L36" s="766">
        <v>668</v>
      </c>
      <c r="M36" s="766">
        <v>501</v>
      </c>
      <c r="N36" s="530">
        <f t="shared" si="18"/>
        <v>1169</v>
      </c>
      <c r="O36" s="530">
        <f t="shared" si="9"/>
        <v>2359</v>
      </c>
      <c r="P36" s="579"/>
      <c r="Q36" s="766" t="s">
        <v>3091</v>
      </c>
      <c r="R36" s="858"/>
      <c r="S36" s="553">
        <v>0</v>
      </c>
      <c r="T36" s="551">
        <f>IF(S36="","No hay ejecución",IF(AND(I36=0),"No hay Programación", S36/I36))</f>
        <v>0</v>
      </c>
      <c r="U36" s="764" t="str">
        <f t="shared" si="0"/>
        <v>En riesgo en cumplimiento</v>
      </c>
      <c r="V36" s="771"/>
      <c r="W36" s="553">
        <v>750</v>
      </c>
      <c r="X36" s="551">
        <f>IF(W36="","No hay ejecución",IF(AND(J36=0),"No hay Programación", W36/J36))</f>
        <v>1.0176390773405699</v>
      </c>
      <c r="Y36" s="764" t="str">
        <f t="shared" si="2"/>
        <v>De acuerdo con lo programado</v>
      </c>
      <c r="Z36" s="765"/>
      <c r="AA36" s="553">
        <v>763</v>
      </c>
      <c r="AB36" s="551">
        <f>IF(AA36="","No hay ejecución",IF(AND(L36=0),"No hay Programación", AA36/L36))</f>
        <v>1.1422155688622755</v>
      </c>
      <c r="AC36" s="764" t="str">
        <f t="shared" si="4"/>
        <v>De acuerdo con lo programado</v>
      </c>
      <c r="AD36" s="765" t="s">
        <v>3144</v>
      </c>
      <c r="AE36" s="578">
        <v>225</v>
      </c>
      <c r="AF36" s="551">
        <f>IF(AE36="","No hay ejecución",IF(AND(M36=0),"No hay Programación", AE36/M36))</f>
        <v>0.44910179640718562</v>
      </c>
      <c r="AG36" s="764" t="str">
        <f t="shared" si="14"/>
        <v>En riesgo en cumplimiento</v>
      </c>
      <c r="AH36" s="856" t="s">
        <v>3145</v>
      </c>
      <c r="AI36" s="625">
        <f>AE36+AA36+W36+S36</f>
        <v>1738</v>
      </c>
      <c r="AJ36" s="554">
        <f>IF(AI36="","No hay ejecución",IF(AND(O36=0),"No hay Programación", AI36/O36))</f>
        <v>0.73675286138194152</v>
      </c>
      <c r="AK36" s="764" t="str">
        <f t="shared" si="6"/>
        <v>Atraso Leve</v>
      </c>
      <c r="AL36" s="856" t="s">
        <v>3145</v>
      </c>
    </row>
    <row r="37" spans="1:38" s="266" customFormat="1" ht="58.5" customHeight="1" thickTop="1" thickBot="1">
      <c r="A37" s="267">
        <f t="shared" si="19"/>
        <v>23</v>
      </c>
      <c r="B37" s="267">
        <v>12</v>
      </c>
      <c r="C37" s="267"/>
      <c r="D37" s="267">
        <v>0</v>
      </c>
      <c r="E37" s="267" t="s">
        <v>224</v>
      </c>
      <c r="F37" s="861" t="s">
        <v>3146</v>
      </c>
      <c r="G37" s="766" t="s">
        <v>131</v>
      </c>
      <c r="H37" s="766" t="s">
        <v>215</v>
      </c>
      <c r="I37" s="766">
        <v>9</v>
      </c>
      <c r="J37" s="766">
        <v>12</v>
      </c>
      <c r="K37" s="268">
        <f t="shared" si="7"/>
        <v>21</v>
      </c>
      <c r="L37" s="766">
        <v>13</v>
      </c>
      <c r="M37" s="766">
        <v>10</v>
      </c>
      <c r="N37" s="530">
        <f t="shared" si="18"/>
        <v>23</v>
      </c>
      <c r="O37" s="530">
        <f t="shared" si="9"/>
        <v>44</v>
      </c>
      <c r="P37" s="579"/>
      <c r="Q37" s="766" t="s">
        <v>3091</v>
      </c>
      <c r="R37" s="858"/>
      <c r="S37" s="553">
        <v>1</v>
      </c>
      <c r="T37" s="551">
        <f t="shared" ref="T37:T53" si="20">IF(S37="","No hay ejecución",IF(AND(I37=0),"No hay Programación", S37/I37))</f>
        <v>0.1111111111111111</v>
      </c>
      <c r="U37" s="764" t="str">
        <f t="shared" si="0"/>
        <v>En riesgo en cumplimiento</v>
      </c>
      <c r="V37" s="771"/>
      <c r="W37" s="553">
        <v>5</v>
      </c>
      <c r="X37" s="551">
        <f t="shared" ref="X37:X53" si="21">IF(W37="","No hay ejecución",IF(AND(J37=0),"No hay Programación", W37/J37))</f>
        <v>0.41666666666666669</v>
      </c>
      <c r="Y37" s="764" t="str">
        <f t="shared" si="2"/>
        <v>En riesgo en cumplimiento</v>
      </c>
      <c r="Z37" s="765" t="s">
        <v>3147</v>
      </c>
      <c r="AA37" s="553">
        <v>13</v>
      </c>
      <c r="AB37" s="551">
        <f t="shared" ref="AB37:AB53" si="22">IF(AA37="","No hay ejecución",IF(AND(L37=0),"No hay Programación", AA37/L37))</f>
        <v>1</v>
      </c>
      <c r="AC37" s="764" t="str">
        <f t="shared" si="4"/>
        <v>De acuerdo con lo programado</v>
      </c>
      <c r="AD37" s="765"/>
      <c r="AE37" s="578">
        <v>10</v>
      </c>
      <c r="AF37" s="551">
        <f t="shared" ref="AF37:AF53" si="23">IF(AE37="","No hay ejecución",IF(AND(M37=0),"No hay Programación", AE37/M37))</f>
        <v>1</v>
      </c>
      <c r="AG37" s="764" t="str">
        <f t="shared" si="14"/>
        <v>De acuerdo con lo programado</v>
      </c>
      <c r="AH37" s="856"/>
      <c r="AI37" s="625">
        <f t="shared" ref="AI37:AI53" si="24">AE37+AA37+W37+S37</f>
        <v>29</v>
      </c>
      <c r="AJ37" s="554">
        <f t="shared" ref="AJ37:AJ53" si="25">IF(AI37="","No hay ejecución",IF(AND(O37=0),"No hay Programación", AI37/O37))</f>
        <v>0.65909090909090906</v>
      </c>
      <c r="AK37" s="764" t="str">
        <f t="shared" si="6"/>
        <v>Atraso Leve</v>
      </c>
      <c r="AL37" s="856" t="s">
        <v>3145</v>
      </c>
    </row>
    <row r="38" spans="1:38" s="266" customFormat="1" ht="58.5" customHeight="1" thickTop="1" thickBot="1">
      <c r="A38" s="267">
        <f t="shared" si="19"/>
        <v>24</v>
      </c>
      <c r="B38" s="267">
        <v>12</v>
      </c>
      <c r="C38" s="267"/>
      <c r="D38" s="267">
        <v>0</v>
      </c>
      <c r="E38" s="267" t="s">
        <v>224</v>
      </c>
      <c r="F38" s="863" t="s">
        <v>3148</v>
      </c>
      <c r="G38" s="766" t="s">
        <v>143</v>
      </c>
      <c r="H38" s="766" t="s">
        <v>220</v>
      </c>
      <c r="I38" s="552">
        <v>0</v>
      </c>
      <c r="J38" s="766">
        <v>6</v>
      </c>
      <c r="K38" s="268">
        <f t="shared" si="7"/>
        <v>6</v>
      </c>
      <c r="L38" s="766">
        <f>+[4]Abangares!M108+[4]Bagaces!M108+[4]Cañas!M108+[4]Carrillo!M108+[4]Hojancha!M108+'[4]La Cruz'!M108+[4]Liberia!M108+[4]Nandayure!M108+[4]Nicoya!M108+'[4]Santa Cruz'!M108+[4]Tilarán!M108</f>
        <v>2</v>
      </c>
      <c r="M38" s="766">
        <f>+[4]Abangares!N108+[4]Bagaces!N108+[4]Cañas!N108+[4]Carrillo!N108+[4]Hojancha!N108+'[4]La Cruz'!N108+[4]Liberia!N108+[4]Nandayure!N108+[4]Nicoya!N108+'[4]Santa Cruz'!N108+[4]Tilarán!N108</f>
        <v>1</v>
      </c>
      <c r="N38" s="530">
        <f t="shared" si="18"/>
        <v>3</v>
      </c>
      <c r="O38" s="530">
        <f t="shared" si="9"/>
        <v>9</v>
      </c>
      <c r="P38" s="579"/>
      <c r="Q38" s="766" t="s">
        <v>3091</v>
      </c>
      <c r="R38" s="858"/>
      <c r="S38" s="553">
        <v>0</v>
      </c>
      <c r="T38" s="551" t="str">
        <f t="shared" si="20"/>
        <v>No hay Programación</v>
      </c>
      <c r="U38" s="764" t="str">
        <f t="shared" si="0"/>
        <v>De acuerdo con lo programado</v>
      </c>
      <c r="V38" s="771"/>
      <c r="W38" s="553">
        <v>6</v>
      </c>
      <c r="X38" s="551">
        <f t="shared" si="21"/>
        <v>1</v>
      </c>
      <c r="Y38" s="764" t="str">
        <f t="shared" si="2"/>
        <v>De acuerdo con lo programado</v>
      </c>
      <c r="Z38" s="765"/>
      <c r="AA38" s="553">
        <v>2</v>
      </c>
      <c r="AB38" s="551">
        <f t="shared" si="22"/>
        <v>1</v>
      </c>
      <c r="AC38" s="764" t="str">
        <f t="shared" si="4"/>
        <v>De acuerdo con lo programado</v>
      </c>
      <c r="AD38" s="765"/>
      <c r="AE38" s="578">
        <v>0</v>
      </c>
      <c r="AF38" s="551">
        <f t="shared" si="23"/>
        <v>0</v>
      </c>
      <c r="AG38" s="764" t="str">
        <f t="shared" si="14"/>
        <v>En riesgo en cumplimiento</v>
      </c>
      <c r="AH38" s="856"/>
      <c r="AI38" s="625">
        <f t="shared" si="24"/>
        <v>8</v>
      </c>
      <c r="AJ38" s="554">
        <f t="shared" si="25"/>
        <v>0.88888888888888884</v>
      </c>
      <c r="AK38" s="764" t="str">
        <f t="shared" si="6"/>
        <v>Atraso Leve</v>
      </c>
      <c r="AL38" s="856" t="s">
        <v>3149</v>
      </c>
    </row>
    <row r="39" spans="1:38" s="266" customFormat="1" ht="58.5" customHeight="1">
      <c r="A39" s="267">
        <f t="shared" si="19"/>
        <v>25</v>
      </c>
      <c r="B39" s="267">
        <v>13</v>
      </c>
      <c r="C39" s="267"/>
      <c r="D39" s="267">
        <v>0</v>
      </c>
      <c r="E39" s="267" t="s">
        <v>3150</v>
      </c>
      <c r="F39" s="859" t="s">
        <v>3151</v>
      </c>
      <c r="G39" s="860" t="s">
        <v>2748</v>
      </c>
      <c r="H39" s="860" t="s">
        <v>215</v>
      </c>
      <c r="I39" s="552">
        <v>0</v>
      </c>
      <c r="J39" s="552">
        <v>0</v>
      </c>
      <c r="K39" s="268">
        <f t="shared" si="7"/>
        <v>0</v>
      </c>
      <c r="L39" s="552">
        <v>0</v>
      </c>
      <c r="M39" s="766">
        <v>5</v>
      </c>
      <c r="N39" s="530">
        <f t="shared" si="18"/>
        <v>5</v>
      </c>
      <c r="O39" s="530">
        <f t="shared" si="9"/>
        <v>5</v>
      </c>
      <c r="P39" s="579"/>
      <c r="Q39" s="766" t="s">
        <v>3152</v>
      </c>
      <c r="R39" s="858"/>
      <c r="S39" s="553">
        <v>0</v>
      </c>
      <c r="T39" s="551" t="str">
        <f t="shared" si="20"/>
        <v>No hay Programación</v>
      </c>
      <c r="U39" s="764" t="str">
        <f t="shared" si="0"/>
        <v>De acuerdo con lo programado</v>
      </c>
      <c r="V39" s="771"/>
      <c r="W39" s="553">
        <v>3</v>
      </c>
      <c r="X39" s="551" t="str">
        <f t="shared" si="21"/>
        <v>No hay Programación</v>
      </c>
      <c r="Y39" s="764" t="str">
        <f t="shared" si="2"/>
        <v>De acuerdo con lo programado</v>
      </c>
      <c r="Z39" s="765"/>
      <c r="AA39" s="553">
        <v>0</v>
      </c>
      <c r="AB39" s="551" t="str">
        <f t="shared" si="22"/>
        <v>No hay Programación</v>
      </c>
      <c r="AC39" s="764" t="str">
        <f t="shared" si="4"/>
        <v>De acuerdo con lo programado</v>
      </c>
      <c r="AD39" s="765"/>
      <c r="AE39" s="578">
        <v>1</v>
      </c>
      <c r="AF39" s="551">
        <f t="shared" si="23"/>
        <v>0.2</v>
      </c>
      <c r="AG39" s="764" t="str">
        <f t="shared" si="14"/>
        <v>En riesgo en cumplimiento</v>
      </c>
      <c r="AH39" s="856"/>
      <c r="AI39" s="625">
        <f t="shared" si="24"/>
        <v>4</v>
      </c>
      <c r="AJ39" s="554">
        <f t="shared" si="25"/>
        <v>0.8</v>
      </c>
      <c r="AK39" s="764" t="str">
        <f t="shared" si="6"/>
        <v>Atraso Leve</v>
      </c>
      <c r="AL39" s="856" t="s">
        <v>3153</v>
      </c>
    </row>
    <row r="40" spans="1:38" s="266" customFormat="1" ht="58.5" customHeight="1" thickTop="1" thickBot="1">
      <c r="A40" s="267">
        <f t="shared" si="19"/>
        <v>26</v>
      </c>
      <c r="B40" s="267">
        <v>13</v>
      </c>
      <c r="C40" s="267" t="s">
        <v>3061</v>
      </c>
      <c r="D40" s="267">
        <v>0</v>
      </c>
      <c r="E40" s="267" t="s">
        <v>225</v>
      </c>
      <c r="F40" s="857" t="s">
        <v>3095</v>
      </c>
      <c r="G40" s="766" t="s">
        <v>162</v>
      </c>
      <c r="H40" s="766" t="s">
        <v>215</v>
      </c>
      <c r="I40" s="766">
        <f>+[4]Abangares!J112+[4]Bagaces!J112+[4]Cañas!J112+[4]Carrillo!J112+[4]Hojancha!J112+'[4]La Cruz'!J112+[4]Liberia!J112+[4]Nandayure!J112+[4]Nicoya!J112+'[4]Santa Cruz'!J112+[4]Tilarán!J112</f>
        <v>5</v>
      </c>
      <c r="J40" s="552">
        <v>0</v>
      </c>
      <c r="K40" s="268">
        <f t="shared" si="7"/>
        <v>5</v>
      </c>
      <c r="L40" s="552">
        <v>0</v>
      </c>
      <c r="M40" s="552">
        <v>0</v>
      </c>
      <c r="N40" s="530">
        <f t="shared" si="18"/>
        <v>0</v>
      </c>
      <c r="O40" s="530">
        <f t="shared" si="9"/>
        <v>5</v>
      </c>
      <c r="P40" s="579"/>
      <c r="Q40" s="766" t="s">
        <v>3152</v>
      </c>
      <c r="R40" s="858"/>
      <c r="S40" s="553">
        <v>3</v>
      </c>
      <c r="T40" s="551">
        <f t="shared" si="20"/>
        <v>0.6</v>
      </c>
      <c r="U40" s="764" t="str">
        <f t="shared" si="0"/>
        <v>Atraso Leve</v>
      </c>
      <c r="V40" s="771"/>
      <c r="W40" s="553">
        <v>3</v>
      </c>
      <c r="X40" s="551" t="str">
        <f t="shared" si="21"/>
        <v>No hay Programación</v>
      </c>
      <c r="Y40" s="764" t="str">
        <f t="shared" si="2"/>
        <v>De acuerdo con lo programado</v>
      </c>
      <c r="Z40" s="765"/>
      <c r="AA40" s="553">
        <v>3</v>
      </c>
      <c r="AB40" s="551" t="str">
        <f t="shared" si="22"/>
        <v>No hay Programación</v>
      </c>
      <c r="AC40" s="764" t="str">
        <f t="shared" si="4"/>
        <v>De acuerdo con lo programado</v>
      </c>
      <c r="AD40" s="765"/>
      <c r="AE40" s="578">
        <v>0</v>
      </c>
      <c r="AF40" s="551" t="str">
        <f t="shared" si="23"/>
        <v>No hay Programación</v>
      </c>
      <c r="AG40" s="764" t="str">
        <f t="shared" si="14"/>
        <v>De acuerdo con lo programado</v>
      </c>
      <c r="AH40" s="856"/>
      <c r="AI40" s="625">
        <f t="shared" si="24"/>
        <v>9</v>
      </c>
      <c r="AJ40" s="554">
        <f t="shared" si="25"/>
        <v>1.8</v>
      </c>
      <c r="AK40" s="764" t="str">
        <f t="shared" si="6"/>
        <v>De acuerdo con lo programado</v>
      </c>
      <c r="AL40" s="856" t="s">
        <v>3154</v>
      </c>
    </row>
    <row r="41" spans="1:38" s="266" customFormat="1" ht="58.5" customHeight="1" thickTop="1" thickBot="1">
      <c r="A41" s="267">
        <f t="shared" si="19"/>
        <v>27</v>
      </c>
      <c r="B41" s="267">
        <v>13</v>
      </c>
      <c r="C41" s="267" t="s">
        <v>3061</v>
      </c>
      <c r="D41" s="267">
        <v>0</v>
      </c>
      <c r="E41" s="267" t="s">
        <v>225</v>
      </c>
      <c r="F41" s="861" t="s">
        <v>3155</v>
      </c>
      <c r="G41" s="766" t="s">
        <v>159</v>
      </c>
      <c r="H41" s="766" t="s">
        <v>207</v>
      </c>
      <c r="I41" s="552">
        <v>0</v>
      </c>
      <c r="J41" s="766">
        <f>+[4]Abangares!K113+[4]Bagaces!K113+[4]Cañas!K113+[4]Carrillo!K113+[4]Hojancha!K113+'[4]La Cruz'!K113+[4]Liberia!K113+[4]Nandayure!K113+[4]Nicoya!K113+'[4]Santa Cruz'!K113+[4]Tilarán!K113</f>
        <v>1</v>
      </c>
      <c r="K41" s="268">
        <f t="shared" si="7"/>
        <v>1</v>
      </c>
      <c r="L41" s="552">
        <v>0</v>
      </c>
      <c r="M41" s="552">
        <v>0</v>
      </c>
      <c r="N41" s="530">
        <f t="shared" si="18"/>
        <v>0</v>
      </c>
      <c r="O41" s="530">
        <f t="shared" si="9"/>
        <v>1</v>
      </c>
      <c r="P41" s="579"/>
      <c r="Q41" s="766" t="s">
        <v>3152</v>
      </c>
      <c r="R41" s="858"/>
      <c r="S41" s="553">
        <v>0</v>
      </c>
      <c r="T41" s="551" t="str">
        <f t="shared" si="20"/>
        <v>No hay Programación</v>
      </c>
      <c r="U41" s="764" t="str">
        <f t="shared" si="0"/>
        <v>De acuerdo con lo programado</v>
      </c>
      <c r="V41" s="771"/>
      <c r="W41" s="553">
        <v>0</v>
      </c>
      <c r="X41" s="551">
        <f t="shared" si="21"/>
        <v>0</v>
      </c>
      <c r="Y41" s="764" t="str">
        <f t="shared" si="2"/>
        <v>En riesgo en cumplimiento</v>
      </c>
      <c r="Z41" s="765"/>
      <c r="AA41" s="553">
        <v>0</v>
      </c>
      <c r="AB41" s="551" t="str">
        <f t="shared" si="22"/>
        <v>No hay Programación</v>
      </c>
      <c r="AC41" s="764" t="str">
        <f t="shared" si="4"/>
        <v>De acuerdo con lo programado</v>
      </c>
      <c r="AD41" s="765"/>
      <c r="AE41" s="578">
        <v>1</v>
      </c>
      <c r="AF41" s="551" t="str">
        <f t="shared" si="23"/>
        <v>No hay Programación</v>
      </c>
      <c r="AG41" s="764" t="str">
        <f t="shared" si="14"/>
        <v>De acuerdo con lo programado</v>
      </c>
      <c r="AH41" s="856"/>
      <c r="AI41" s="625">
        <f t="shared" si="24"/>
        <v>1</v>
      </c>
      <c r="AJ41" s="554">
        <f t="shared" si="25"/>
        <v>1</v>
      </c>
      <c r="AK41" s="764" t="str">
        <f t="shared" si="6"/>
        <v>De acuerdo con lo programado</v>
      </c>
      <c r="AL41" s="856"/>
    </row>
    <row r="42" spans="1:38" s="266" customFormat="1" ht="58.5" customHeight="1" thickTop="1" thickBot="1">
      <c r="A42" s="267">
        <f t="shared" si="19"/>
        <v>28</v>
      </c>
      <c r="B42" s="267">
        <v>13</v>
      </c>
      <c r="C42" s="267" t="s">
        <v>3061</v>
      </c>
      <c r="D42" s="267">
        <v>0</v>
      </c>
      <c r="E42" s="267" t="s">
        <v>225</v>
      </c>
      <c r="F42" s="864" t="s">
        <v>3156</v>
      </c>
      <c r="G42" s="766" t="s">
        <v>187</v>
      </c>
      <c r="H42" s="766" t="s">
        <v>215</v>
      </c>
      <c r="I42" s="766">
        <v>5</v>
      </c>
      <c r="J42" s="766">
        <v>14</v>
      </c>
      <c r="K42" s="268">
        <f t="shared" si="7"/>
        <v>19</v>
      </c>
      <c r="L42" s="766">
        <v>18</v>
      </c>
      <c r="M42" s="766">
        <v>8</v>
      </c>
      <c r="N42" s="530">
        <f t="shared" si="18"/>
        <v>26</v>
      </c>
      <c r="O42" s="530">
        <f t="shared" si="9"/>
        <v>45</v>
      </c>
      <c r="P42" s="579"/>
      <c r="Q42" s="766" t="s">
        <v>3152</v>
      </c>
      <c r="R42" s="858"/>
      <c r="S42" s="553">
        <v>1</v>
      </c>
      <c r="T42" s="551">
        <f t="shared" si="20"/>
        <v>0.2</v>
      </c>
      <c r="U42" s="764" t="str">
        <f t="shared" si="0"/>
        <v>En riesgo en cumplimiento</v>
      </c>
      <c r="V42" s="771"/>
      <c r="W42" s="553">
        <v>8</v>
      </c>
      <c r="X42" s="551">
        <f t="shared" si="21"/>
        <v>0.5714285714285714</v>
      </c>
      <c r="Y42" s="764" t="str">
        <f t="shared" si="2"/>
        <v>Atraso Leve</v>
      </c>
      <c r="Z42" s="765" t="s">
        <v>3157</v>
      </c>
      <c r="AA42" s="553">
        <v>18</v>
      </c>
      <c r="AB42" s="551">
        <f t="shared" si="22"/>
        <v>1</v>
      </c>
      <c r="AC42" s="764" t="str">
        <f t="shared" si="4"/>
        <v>De acuerdo con lo programado</v>
      </c>
      <c r="AD42" s="765"/>
      <c r="AE42" s="578">
        <v>26</v>
      </c>
      <c r="AF42" s="551">
        <f t="shared" si="23"/>
        <v>3.25</v>
      </c>
      <c r="AG42" s="764" t="str">
        <f t="shared" si="14"/>
        <v>De acuerdo con lo programado</v>
      </c>
      <c r="AH42" s="856"/>
      <c r="AI42" s="625">
        <f t="shared" si="24"/>
        <v>53</v>
      </c>
      <c r="AJ42" s="554">
        <f t="shared" si="25"/>
        <v>1.1777777777777778</v>
      </c>
      <c r="AK42" s="764" t="str">
        <f t="shared" si="6"/>
        <v>De acuerdo con lo programado</v>
      </c>
      <c r="AL42" s="856" t="s">
        <v>3158</v>
      </c>
    </row>
    <row r="43" spans="1:38" s="266" customFormat="1" ht="58.5" customHeight="1">
      <c r="A43" s="267">
        <f t="shared" si="19"/>
        <v>29</v>
      </c>
      <c r="B43" s="267">
        <v>13</v>
      </c>
      <c r="C43" s="267"/>
      <c r="D43" s="267">
        <v>0</v>
      </c>
      <c r="E43" s="267" t="s">
        <v>3159</v>
      </c>
      <c r="F43" s="859" t="s">
        <v>3160</v>
      </c>
      <c r="G43" s="766" t="s">
        <v>187</v>
      </c>
      <c r="H43" s="766" t="s">
        <v>215</v>
      </c>
      <c r="I43" s="552">
        <v>0</v>
      </c>
      <c r="J43" s="552">
        <v>0</v>
      </c>
      <c r="K43" s="268">
        <f t="shared" si="7"/>
        <v>0</v>
      </c>
      <c r="L43" s="552">
        <v>0</v>
      </c>
      <c r="M43" s="552">
        <v>0</v>
      </c>
      <c r="N43" s="530">
        <f t="shared" si="18"/>
        <v>0</v>
      </c>
      <c r="O43" s="530">
        <f t="shared" si="9"/>
        <v>0</v>
      </c>
      <c r="P43" s="579"/>
      <c r="Q43" s="766" t="s">
        <v>3161</v>
      </c>
      <c r="R43" s="858"/>
      <c r="S43" s="553">
        <v>0</v>
      </c>
      <c r="T43" s="551" t="str">
        <f t="shared" si="20"/>
        <v>No hay Programación</v>
      </c>
      <c r="U43" s="764" t="str">
        <f t="shared" si="0"/>
        <v>De acuerdo con lo programado</v>
      </c>
      <c r="V43" s="771"/>
      <c r="W43" s="553">
        <v>18</v>
      </c>
      <c r="X43" s="551" t="str">
        <f t="shared" si="21"/>
        <v>No hay Programación</v>
      </c>
      <c r="Y43" s="764" t="str">
        <f t="shared" si="2"/>
        <v>De acuerdo con lo programado</v>
      </c>
      <c r="Z43" s="765"/>
      <c r="AA43" s="553">
        <v>27</v>
      </c>
      <c r="AB43" s="551" t="str">
        <f t="shared" si="22"/>
        <v>No hay Programación</v>
      </c>
      <c r="AC43" s="764" t="str">
        <f t="shared" si="4"/>
        <v>De acuerdo con lo programado</v>
      </c>
      <c r="AD43" s="765" t="s">
        <v>3162</v>
      </c>
      <c r="AE43" s="578">
        <v>8</v>
      </c>
      <c r="AF43" s="551" t="str">
        <f t="shared" si="23"/>
        <v>No hay Programación</v>
      </c>
      <c r="AG43" s="764" t="str">
        <f t="shared" si="14"/>
        <v>De acuerdo con lo programado</v>
      </c>
      <c r="AH43" s="856"/>
      <c r="AI43" s="625">
        <f t="shared" si="24"/>
        <v>53</v>
      </c>
      <c r="AJ43" s="554" t="str">
        <f t="shared" si="25"/>
        <v>No hay Programación</v>
      </c>
      <c r="AK43" s="764" t="str">
        <f t="shared" si="6"/>
        <v>De acuerdo con lo programado</v>
      </c>
      <c r="AL43" s="856" t="s">
        <v>3163</v>
      </c>
    </row>
    <row r="44" spans="1:38" s="266" customFormat="1" ht="58.5" customHeight="1" thickTop="1" thickBot="1">
      <c r="A44" s="267">
        <f t="shared" si="19"/>
        <v>30</v>
      </c>
      <c r="B44" s="267">
        <v>12</v>
      </c>
      <c r="C44" s="267" t="s">
        <v>1444</v>
      </c>
      <c r="D44" s="267">
        <v>0</v>
      </c>
      <c r="E44" s="267" t="s">
        <v>227</v>
      </c>
      <c r="F44" s="857" t="s">
        <v>3095</v>
      </c>
      <c r="G44" s="766" t="s">
        <v>162</v>
      </c>
      <c r="H44" s="766" t="s">
        <v>215</v>
      </c>
      <c r="I44" s="766">
        <v>44</v>
      </c>
      <c r="J44" s="552">
        <v>0</v>
      </c>
      <c r="K44" s="268">
        <f t="shared" si="7"/>
        <v>44</v>
      </c>
      <c r="L44" s="552">
        <v>0</v>
      </c>
      <c r="M44" s="552">
        <v>0</v>
      </c>
      <c r="N44" s="530">
        <f t="shared" si="18"/>
        <v>0</v>
      </c>
      <c r="O44" s="530">
        <f t="shared" si="9"/>
        <v>44</v>
      </c>
      <c r="P44" s="579"/>
      <c r="Q44" s="766" t="s">
        <v>3161</v>
      </c>
      <c r="R44" s="858"/>
      <c r="S44" s="553">
        <v>34</v>
      </c>
      <c r="T44" s="551">
        <f t="shared" si="20"/>
        <v>0.77272727272727271</v>
      </c>
      <c r="U44" s="764" t="str">
        <f t="shared" si="0"/>
        <v>Atraso Leve</v>
      </c>
      <c r="V44" s="862" t="s">
        <v>3164</v>
      </c>
      <c r="W44" s="553">
        <v>3</v>
      </c>
      <c r="X44" s="551" t="str">
        <f t="shared" si="21"/>
        <v>No hay Programación</v>
      </c>
      <c r="Y44" s="764" t="str">
        <f t="shared" si="2"/>
        <v>De acuerdo con lo programado</v>
      </c>
      <c r="Z44" s="765"/>
      <c r="AA44" s="553">
        <v>0</v>
      </c>
      <c r="AB44" s="551" t="str">
        <f t="shared" si="22"/>
        <v>No hay Programación</v>
      </c>
      <c r="AC44" s="764" t="str">
        <f t="shared" si="4"/>
        <v>De acuerdo con lo programado</v>
      </c>
      <c r="AD44" s="765"/>
      <c r="AE44" s="578">
        <v>7</v>
      </c>
      <c r="AF44" s="551" t="str">
        <f t="shared" si="23"/>
        <v>No hay Programación</v>
      </c>
      <c r="AG44" s="764" t="str">
        <f t="shared" si="14"/>
        <v>De acuerdo con lo programado</v>
      </c>
      <c r="AH44" s="856"/>
      <c r="AI44" s="625">
        <f t="shared" si="24"/>
        <v>44</v>
      </c>
      <c r="AJ44" s="554">
        <f t="shared" si="25"/>
        <v>1</v>
      </c>
      <c r="AK44" s="764" t="str">
        <f t="shared" si="6"/>
        <v>De acuerdo con lo programado</v>
      </c>
      <c r="AL44" s="856"/>
    </row>
    <row r="45" spans="1:38" s="266" customFormat="1" ht="58.5" customHeight="1" thickTop="1" thickBot="1">
      <c r="A45" s="267">
        <f t="shared" si="19"/>
        <v>31</v>
      </c>
      <c r="B45" s="267">
        <v>12</v>
      </c>
      <c r="C45" s="267" t="s">
        <v>1444</v>
      </c>
      <c r="D45" s="267">
        <v>0</v>
      </c>
      <c r="E45" s="267" t="s">
        <v>227</v>
      </c>
      <c r="F45" s="857" t="s">
        <v>3165</v>
      </c>
      <c r="G45" s="766" t="s">
        <v>1540</v>
      </c>
      <c r="H45" s="766" t="s">
        <v>207</v>
      </c>
      <c r="I45" s="766">
        <v>48</v>
      </c>
      <c r="J45" s="552">
        <v>0</v>
      </c>
      <c r="K45" s="268">
        <f t="shared" si="7"/>
        <v>48</v>
      </c>
      <c r="L45" s="766">
        <v>2</v>
      </c>
      <c r="M45" s="552">
        <v>0</v>
      </c>
      <c r="N45" s="530">
        <f t="shared" si="18"/>
        <v>2</v>
      </c>
      <c r="O45" s="530">
        <f t="shared" si="9"/>
        <v>50</v>
      </c>
      <c r="P45" s="579"/>
      <c r="Q45" s="766" t="s">
        <v>3161</v>
      </c>
      <c r="R45" s="858"/>
      <c r="S45" s="553">
        <v>34</v>
      </c>
      <c r="T45" s="551">
        <f t="shared" si="20"/>
        <v>0.70833333333333337</v>
      </c>
      <c r="U45" s="764" t="str">
        <f t="shared" si="0"/>
        <v>Atraso Leve</v>
      </c>
      <c r="V45" s="862" t="s">
        <v>3164</v>
      </c>
      <c r="W45" s="553">
        <v>3</v>
      </c>
      <c r="X45" s="551" t="str">
        <f t="shared" si="21"/>
        <v>No hay Programación</v>
      </c>
      <c r="Y45" s="764" t="str">
        <f t="shared" si="2"/>
        <v>De acuerdo con lo programado</v>
      </c>
      <c r="Z45" s="765"/>
      <c r="AA45" s="553">
        <v>2</v>
      </c>
      <c r="AB45" s="551">
        <f t="shared" si="22"/>
        <v>1</v>
      </c>
      <c r="AC45" s="764" t="str">
        <f t="shared" si="4"/>
        <v>De acuerdo con lo programado</v>
      </c>
      <c r="AD45" s="765"/>
      <c r="AE45" s="578">
        <v>10</v>
      </c>
      <c r="AF45" s="551" t="str">
        <f t="shared" si="23"/>
        <v>No hay Programación</v>
      </c>
      <c r="AG45" s="764" t="str">
        <f t="shared" si="14"/>
        <v>De acuerdo con lo programado</v>
      </c>
      <c r="AH45" s="856"/>
      <c r="AI45" s="625">
        <f t="shared" si="24"/>
        <v>49</v>
      </c>
      <c r="AJ45" s="554">
        <f t="shared" si="25"/>
        <v>0.98</v>
      </c>
      <c r="AK45" s="764" t="str">
        <f t="shared" si="6"/>
        <v>De acuerdo con lo programado</v>
      </c>
      <c r="AL45" s="856"/>
    </row>
    <row r="46" spans="1:38" s="266" customFormat="1" ht="58.5" customHeight="1" thickTop="1" thickBot="1">
      <c r="A46" s="267">
        <f t="shared" si="19"/>
        <v>32</v>
      </c>
      <c r="B46" s="267">
        <v>12</v>
      </c>
      <c r="C46" s="267" t="s">
        <v>1444</v>
      </c>
      <c r="D46" s="267">
        <v>0</v>
      </c>
      <c r="E46" s="267" t="s">
        <v>227</v>
      </c>
      <c r="F46" s="857" t="s">
        <v>3166</v>
      </c>
      <c r="G46" s="766" t="s">
        <v>167</v>
      </c>
      <c r="H46" s="766" t="s">
        <v>210</v>
      </c>
      <c r="I46" s="766">
        <v>40</v>
      </c>
      <c r="J46" s="552">
        <v>0</v>
      </c>
      <c r="K46" s="268">
        <f t="shared" si="7"/>
        <v>40</v>
      </c>
      <c r="L46" s="552">
        <v>0</v>
      </c>
      <c r="M46" s="766">
        <v>7</v>
      </c>
      <c r="N46" s="530">
        <f t="shared" si="18"/>
        <v>7</v>
      </c>
      <c r="O46" s="530">
        <f t="shared" si="9"/>
        <v>47</v>
      </c>
      <c r="P46" s="579"/>
      <c r="Q46" s="766" t="s">
        <v>3161</v>
      </c>
      <c r="R46" s="858"/>
      <c r="S46" s="553">
        <v>27</v>
      </c>
      <c r="T46" s="551">
        <f t="shared" si="20"/>
        <v>0.67500000000000004</v>
      </c>
      <c r="U46" s="764" t="str">
        <f t="shared" si="0"/>
        <v>Atraso Leve</v>
      </c>
      <c r="V46" s="862" t="s">
        <v>3164</v>
      </c>
      <c r="W46" s="553">
        <v>4</v>
      </c>
      <c r="X46" s="551" t="str">
        <f t="shared" si="21"/>
        <v>No hay Programación</v>
      </c>
      <c r="Y46" s="764" t="str">
        <f t="shared" si="2"/>
        <v>De acuerdo con lo programado</v>
      </c>
      <c r="Z46" s="765"/>
      <c r="AA46" s="553">
        <v>0</v>
      </c>
      <c r="AB46" s="551" t="str">
        <f t="shared" si="22"/>
        <v>No hay Programación</v>
      </c>
      <c r="AC46" s="764" t="str">
        <f t="shared" si="4"/>
        <v>De acuerdo con lo programado</v>
      </c>
      <c r="AD46" s="765"/>
      <c r="AE46" s="578">
        <v>16</v>
      </c>
      <c r="AF46" s="551">
        <f t="shared" si="23"/>
        <v>2.2857142857142856</v>
      </c>
      <c r="AG46" s="764" t="str">
        <f t="shared" si="14"/>
        <v>De acuerdo con lo programado</v>
      </c>
      <c r="AH46" s="856" t="s">
        <v>3167</v>
      </c>
      <c r="AI46" s="625">
        <f t="shared" si="24"/>
        <v>47</v>
      </c>
      <c r="AJ46" s="554">
        <f t="shared" si="25"/>
        <v>1</v>
      </c>
      <c r="AK46" s="764" t="str">
        <f t="shared" si="6"/>
        <v>De acuerdo con lo programado</v>
      </c>
      <c r="AL46" s="856"/>
    </row>
    <row r="47" spans="1:38" s="266" customFormat="1" ht="58.5" customHeight="1" thickTop="1" thickBot="1">
      <c r="A47" s="267">
        <f t="shared" si="19"/>
        <v>33</v>
      </c>
      <c r="B47" s="267">
        <v>12</v>
      </c>
      <c r="C47" s="267" t="s">
        <v>1444</v>
      </c>
      <c r="D47" s="267">
        <v>0</v>
      </c>
      <c r="E47" s="267" t="s">
        <v>227</v>
      </c>
      <c r="F47" s="864" t="s">
        <v>3168</v>
      </c>
      <c r="G47" s="766" t="s">
        <v>187</v>
      </c>
      <c r="H47" s="766" t="s">
        <v>2668</v>
      </c>
      <c r="I47" s="766">
        <v>16</v>
      </c>
      <c r="J47" s="766">
        <v>29</v>
      </c>
      <c r="K47" s="268">
        <f t="shared" si="7"/>
        <v>45</v>
      </c>
      <c r="L47" s="766">
        <v>22</v>
      </c>
      <c r="M47" s="766">
        <v>22</v>
      </c>
      <c r="N47" s="530">
        <f t="shared" si="18"/>
        <v>44</v>
      </c>
      <c r="O47" s="530">
        <f t="shared" si="9"/>
        <v>89</v>
      </c>
      <c r="P47" s="579"/>
      <c r="Q47" s="766" t="s">
        <v>3161</v>
      </c>
      <c r="R47" s="858"/>
      <c r="S47" s="553">
        <v>11</v>
      </c>
      <c r="T47" s="551">
        <f t="shared" si="20"/>
        <v>0.6875</v>
      </c>
      <c r="U47" s="764" t="str">
        <f t="shared" si="0"/>
        <v>Atraso Leve</v>
      </c>
      <c r="V47" s="862" t="s">
        <v>3164</v>
      </c>
      <c r="W47" s="553">
        <v>29</v>
      </c>
      <c r="X47" s="551">
        <f t="shared" si="21"/>
        <v>1</v>
      </c>
      <c r="Y47" s="764" t="str">
        <f t="shared" si="2"/>
        <v>De acuerdo con lo programado</v>
      </c>
      <c r="Z47" s="765"/>
      <c r="AA47" s="553">
        <v>22</v>
      </c>
      <c r="AB47" s="551">
        <f t="shared" si="22"/>
        <v>1</v>
      </c>
      <c r="AC47" s="764" t="str">
        <f t="shared" si="4"/>
        <v>De acuerdo con lo programado</v>
      </c>
      <c r="AD47" s="765"/>
      <c r="AE47" s="578">
        <v>25</v>
      </c>
      <c r="AF47" s="551">
        <f t="shared" si="23"/>
        <v>1.1363636363636365</v>
      </c>
      <c r="AG47" s="764" t="str">
        <f t="shared" si="14"/>
        <v>De acuerdo con lo programado</v>
      </c>
      <c r="AH47" s="856"/>
      <c r="AI47" s="625">
        <f t="shared" si="24"/>
        <v>87</v>
      </c>
      <c r="AJ47" s="554">
        <f t="shared" si="25"/>
        <v>0.97752808988764039</v>
      </c>
      <c r="AK47" s="764" t="str">
        <f t="shared" si="6"/>
        <v>De acuerdo con lo programado</v>
      </c>
      <c r="AL47" s="856"/>
    </row>
    <row r="48" spans="1:38" s="266" customFormat="1" ht="58.5" customHeight="1" thickTop="1" thickBot="1">
      <c r="A48" s="267">
        <f t="shared" si="19"/>
        <v>34</v>
      </c>
      <c r="B48" s="267">
        <v>12</v>
      </c>
      <c r="C48" s="267" t="s">
        <v>1444</v>
      </c>
      <c r="D48" s="267">
        <v>0</v>
      </c>
      <c r="E48" s="267" t="s">
        <v>227</v>
      </c>
      <c r="F48" s="857" t="s">
        <v>3169</v>
      </c>
      <c r="G48" s="766" t="s">
        <v>167</v>
      </c>
      <c r="H48" s="766" t="s">
        <v>195</v>
      </c>
      <c r="I48" s="552">
        <v>0</v>
      </c>
      <c r="J48" s="552">
        <v>0</v>
      </c>
      <c r="K48" s="268">
        <f t="shared" si="7"/>
        <v>0</v>
      </c>
      <c r="L48" s="766">
        <v>42</v>
      </c>
      <c r="M48" s="766">
        <v>2</v>
      </c>
      <c r="N48" s="530">
        <f t="shared" si="18"/>
        <v>44</v>
      </c>
      <c r="O48" s="530">
        <f t="shared" si="9"/>
        <v>44</v>
      </c>
      <c r="P48" s="579"/>
      <c r="Q48" s="766" t="s">
        <v>3161</v>
      </c>
      <c r="R48" s="858"/>
      <c r="S48" s="553">
        <v>0</v>
      </c>
      <c r="T48" s="551" t="str">
        <f t="shared" si="20"/>
        <v>No hay Programación</v>
      </c>
      <c r="U48" s="764" t="str">
        <f t="shared" si="0"/>
        <v>De acuerdo con lo programado</v>
      </c>
      <c r="V48" s="771"/>
      <c r="W48" s="553">
        <v>0</v>
      </c>
      <c r="X48" s="551" t="str">
        <f t="shared" si="21"/>
        <v>No hay Programación</v>
      </c>
      <c r="Y48" s="764" t="str">
        <f t="shared" si="2"/>
        <v>De acuerdo con lo programado</v>
      </c>
      <c r="Z48" s="765"/>
      <c r="AA48" s="553">
        <v>45</v>
      </c>
      <c r="AB48" s="551">
        <f t="shared" si="22"/>
        <v>1.0714285714285714</v>
      </c>
      <c r="AC48" s="764" t="str">
        <f t="shared" si="4"/>
        <v>De acuerdo con lo programado</v>
      </c>
      <c r="AD48" s="765" t="s">
        <v>3170</v>
      </c>
      <c r="AE48" s="578">
        <v>8</v>
      </c>
      <c r="AF48" s="551">
        <f t="shared" si="23"/>
        <v>4</v>
      </c>
      <c r="AG48" s="764" t="str">
        <f t="shared" si="14"/>
        <v>De acuerdo con lo programado</v>
      </c>
      <c r="AH48" s="856" t="s">
        <v>3171</v>
      </c>
      <c r="AI48" s="625">
        <f t="shared" si="24"/>
        <v>53</v>
      </c>
      <c r="AJ48" s="554">
        <f t="shared" si="25"/>
        <v>1.2045454545454546</v>
      </c>
      <c r="AK48" s="764" t="str">
        <f t="shared" si="6"/>
        <v>De acuerdo con lo programado</v>
      </c>
      <c r="AL48" s="856" t="s">
        <v>3171</v>
      </c>
    </row>
    <row r="49" spans="1:38" s="266" customFormat="1" ht="58.5" customHeight="1">
      <c r="A49" s="267">
        <f t="shared" si="19"/>
        <v>35</v>
      </c>
      <c r="B49" s="267">
        <v>13</v>
      </c>
      <c r="C49" s="267" t="s">
        <v>1421</v>
      </c>
      <c r="D49" s="267">
        <v>0</v>
      </c>
      <c r="E49" s="267" t="s">
        <v>229</v>
      </c>
      <c r="F49" s="859" t="s">
        <v>3172</v>
      </c>
      <c r="G49" s="766" t="s">
        <v>167</v>
      </c>
      <c r="H49" s="766" t="s">
        <v>215</v>
      </c>
      <c r="I49" s="766">
        <v>55</v>
      </c>
      <c r="J49" s="552">
        <v>0</v>
      </c>
      <c r="K49" s="268">
        <f t="shared" si="7"/>
        <v>55</v>
      </c>
      <c r="L49" s="552">
        <v>0</v>
      </c>
      <c r="M49" s="552">
        <v>0</v>
      </c>
      <c r="N49" s="530">
        <f t="shared" si="18"/>
        <v>0</v>
      </c>
      <c r="O49" s="530">
        <f t="shared" si="9"/>
        <v>55</v>
      </c>
      <c r="P49" s="579"/>
      <c r="Q49" s="766" t="s">
        <v>3161</v>
      </c>
      <c r="R49" s="858"/>
      <c r="S49" s="616">
        <v>0</v>
      </c>
      <c r="T49" s="551">
        <f t="shared" si="20"/>
        <v>0</v>
      </c>
      <c r="U49" s="764" t="str">
        <f t="shared" si="0"/>
        <v>En riesgo en cumplimiento</v>
      </c>
      <c r="V49" s="771"/>
      <c r="W49" s="553">
        <v>19</v>
      </c>
      <c r="X49" s="551" t="str">
        <f t="shared" si="21"/>
        <v>No hay Programación</v>
      </c>
      <c r="Y49" s="764" t="str">
        <f t="shared" si="2"/>
        <v>De acuerdo con lo programado</v>
      </c>
      <c r="Z49" s="765"/>
      <c r="AA49" s="553">
        <v>33</v>
      </c>
      <c r="AB49" s="551" t="str">
        <f t="shared" si="22"/>
        <v>No hay Programación</v>
      </c>
      <c r="AC49" s="764" t="str">
        <f t="shared" si="4"/>
        <v>De acuerdo con lo programado</v>
      </c>
      <c r="AD49" s="765"/>
      <c r="AE49" s="578">
        <v>4</v>
      </c>
      <c r="AF49" s="551" t="str">
        <f t="shared" si="23"/>
        <v>No hay Programación</v>
      </c>
      <c r="AG49" s="764" t="str">
        <f t="shared" si="14"/>
        <v>De acuerdo con lo programado</v>
      </c>
      <c r="AH49" s="856"/>
      <c r="AI49" s="625">
        <f t="shared" si="24"/>
        <v>56</v>
      </c>
      <c r="AJ49" s="554">
        <f t="shared" si="25"/>
        <v>1.0181818181818181</v>
      </c>
      <c r="AK49" s="764" t="str">
        <f t="shared" si="6"/>
        <v>De acuerdo con lo programado</v>
      </c>
      <c r="AL49" s="856" t="s">
        <v>3173</v>
      </c>
    </row>
    <row r="50" spans="1:38" s="266" customFormat="1" ht="58.5" customHeight="1" thickTop="1" thickBot="1">
      <c r="A50" s="267">
        <f t="shared" si="19"/>
        <v>36</v>
      </c>
      <c r="B50" s="267">
        <v>13</v>
      </c>
      <c r="C50" s="267" t="s">
        <v>1421</v>
      </c>
      <c r="D50" s="267">
        <v>0</v>
      </c>
      <c r="E50" s="267" t="s">
        <v>229</v>
      </c>
      <c r="F50" s="857" t="s">
        <v>3095</v>
      </c>
      <c r="G50" s="766" t="s">
        <v>162</v>
      </c>
      <c r="H50" s="766" t="s">
        <v>215</v>
      </c>
      <c r="I50" s="766">
        <f>+[4]Abangares!J137+[4]Bagaces!J137+[4]Cañas!J137+[4]Carrillo!J137+[4]Hojancha!J137+'[4]La Cruz'!J137+[4]Liberia!J137+[4]Nandayure!J137+[4]Nicoya!J137+'[4]Santa Cruz'!J137+[4]Tilarán!J137</f>
        <v>55</v>
      </c>
      <c r="J50" s="552">
        <v>0</v>
      </c>
      <c r="K50" s="268">
        <f t="shared" si="7"/>
        <v>55</v>
      </c>
      <c r="L50" s="552">
        <v>0</v>
      </c>
      <c r="M50" s="552">
        <v>0</v>
      </c>
      <c r="N50" s="530">
        <f t="shared" si="18"/>
        <v>0</v>
      </c>
      <c r="O50" s="530">
        <f t="shared" si="9"/>
        <v>55</v>
      </c>
      <c r="P50" s="579"/>
      <c r="Q50" s="766" t="s">
        <v>3161</v>
      </c>
      <c r="R50" s="858"/>
      <c r="S50" s="553">
        <v>52</v>
      </c>
      <c r="T50" s="551">
        <f t="shared" si="20"/>
        <v>0.94545454545454544</v>
      </c>
      <c r="U50" s="764" t="str">
        <f t="shared" si="0"/>
        <v>De acuerdo con lo programado</v>
      </c>
      <c r="V50" s="771"/>
      <c r="W50" s="553">
        <v>3</v>
      </c>
      <c r="X50" s="551" t="str">
        <f t="shared" si="21"/>
        <v>No hay Programación</v>
      </c>
      <c r="Y50" s="764" t="str">
        <f t="shared" si="2"/>
        <v>De acuerdo con lo programado</v>
      </c>
      <c r="Z50" s="765"/>
      <c r="AA50" s="553">
        <v>0</v>
      </c>
      <c r="AB50" s="551" t="str">
        <f t="shared" si="22"/>
        <v>No hay Programación</v>
      </c>
      <c r="AC50" s="764" t="str">
        <f t="shared" si="4"/>
        <v>De acuerdo con lo programado</v>
      </c>
      <c r="AD50" s="765"/>
      <c r="AE50" s="578">
        <v>1</v>
      </c>
      <c r="AF50" s="551" t="str">
        <f t="shared" si="23"/>
        <v>No hay Programación</v>
      </c>
      <c r="AG50" s="764" t="str">
        <f t="shared" si="14"/>
        <v>De acuerdo con lo programado</v>
      </c>
      <c r="AH50" s="856"/>
      <c r="AI50" s="625">
        <f t="shared" si="24"/>
        <v>56</v>
      </c>
      <c r="AJ50" s="554">
        <f t="shared" si="25"/>
        <v>1.0181818181818181</v>
      </c>
      <c r="AK50" s="764" t="str">
        <f t="shared" si="6"/>
        <v>De acuerdo con lo programado</v>
      </c>
      <c r="AL50" s="856" t="s">
        <v>3173</v>
      </c>
    </row>
    <row r="51" spans="1:38" s="266" customFormat="1" ht="58.5" customHeight="1" thickTop="1" thickBot="1">
      <c r="A51" s="267">
        <f t="shared" si="19"/>
        <v>37</v>
      </c>
      <c r="B51" s="267">
        <v>13</v>
      </c>
      <c r="C51" s="267" t="s">
        <v>1421</v>
      </c>
      <c r="D51" s="267">
        <v>0</v>
      </c>
      <c r="E51" s="267" t="s">
        <v>229</v>
      </c>
      <c r="F51" s="864" t="s">
        <v>3174</v>
      </c>
      <c r="G51" s="766" t="s">
        <v>187</v>
      </c>
      <c r="H51" s="766" t="s">
        <v>215</v>
      </c>
      <c r="I51" s="766">
        <v>116</v>
      </c>
      <c r="J51" s="766">
        <v>213</v>
      </c>
      <c r="K51" s="268">
        <f t="shared" si="7"/>
        <v>329</v>
      </c>
      <c r="L51" s="766">
        <v>238</v>
      </c>
      <c r="M51" s="766">
        <f>+[4]Abangares!N138+[4]Bagaces!N138+[4]Cañas!N138+[4]Carrillo!N138+[4]Hojancha!N138+'[4]La Cruz'!N138+[4]Liberia!N138+[4]Nandayure!N138+[4]Nicoya!N138+'[4]Santa Cruz'!N138+[4]Tilarán!N138</f>
        <v>49</v>
      </c>
      <c r="N51" s="530">
        <f t="shared" si="18"/>
        <v>287</v>
      </c>
      <c r="O51" s="530">
        <f t="shared" si="9"/>
        <v>616</v>
      </c>
      <c r="P51" s="579"/>
      <c r="Q51" s="766" t="s">
        <v>3161</v>
      </c>
      <c r="R51" s="858"/>
      <c r="S51" s="553">
        <v>31</v>
      </c>
      <c r="T51" s="551">
        <f t="shared" si="20"/>
        <v>0.26724137931034481</v>
      </c>
      <c r="U51" s="764" t="str">
        <f t="shared" si="0"/>
        <v>En riesgo en cumplimiento</v>
      </c>
      <c r="V51" s="771"/>
      <c r="W51" s="553">
        <v>210</v>
      </c>
      <c r="X51" s="551">
        <f t="shared" si="21"/>
        <v>0.9859154929577465</v>
      </c>
      <c r="Y51" s="764" t="str">
        <f t="shared" si="2"/>
        <v>De acuerdo con lo programado</v>
      </c>
      <c r="Z51" s="765"/>
      <c r="AA51" s="553">
        <v>265</v>
      </c>
      <c r="AB51" s="551">
        <f t="shared" si="22"/>
        <v>1.1134453781512605</v>
      </c>
      <c r="AC51" s="764" t="str">
        <f t="shared" si="4"/>
        <v>De acuerdo con lo programado</v>
      </c>
      <c r="AD51" s="765" t="s">
        <v>3144</v>
      </c>
      <c r="AE51" s="578">
        <v>191</v>
      </c>
      <c r="AF51" s="551">
        <f t="shared" si="23"/>
        <v>3.8979591836734695</v>
      </c>
      <c r="AG51" s="764" t="str">
        <f t="shared" si="14"/>
        <v>De acuerdo con lo programado</v>
      </c>
      <c r="AH51" s="856"/>
      <c r="AI51" s="625">
        <f t="shared" si="24"/>
        <v>697</v>
      </c>
      <c r="AJ51" s="554">
        <f t="shared" si="25"/>
        <v>1.1314935064935066</v>
      </c>
      <c r="AK51" s="764" t="str">
        <f t="shared" si="6"/>
        <v>De acuerdo con lo programado</v>
      </c>
      <c r="AL51" s="856" t="s">
        <v>3175</v>
      </c>
    </row>
    <row r="52" spans="1:38" s="266" customFormat="1" ht="58.5" customHeight="1" thickTop="1" thickBot="1">
      <c r="A52" s="267">
        <f t="shared" si="19"/>
        <v>38</v>
      </c>
      <c r="B52" s="267">
        <v>13</v>
      </c>
      <c r="C52" s="267" t="s">
        <v>1421</v>
      </c>
      <c r="D52" s="267">
        <v>0</v>
      </c>
      <c r="E52" s="267" t="s">
        <v>229</v>
      </c>
      <c r="F52" s="861" t="s">
        <v>3176</v>
      </c>
      <c r="G52" s="766" t="s">
        <v>159</v>
      </c>
      <c r="H52" s="766" t="s">
        <v>207</v>
      </c>
      <c r="I52" s="766">
        <v>4</v>
      </c>
      <c r="J52" s="552">
        <v>0</v>
      </c>
      <c r="K52" s="268">
        <f t="shared" si="7"/>
        <v>4</v>
      </c>
      <c r="L52" s="766">
        <v>5</v>
      </c>
      <c r="M52" s="766">
        <v>2</v>
      </c>
      <c r="N52" s="530">
        <f t="shared" si="18"/>
        <v>7</v>
      </c>
      <c r="O52" s="530">
        <f t="shared" si="9"/>
        <v>11</v>
      </c>
      <c r="P52" s="579"/>
      <c r="Q52" s="766" t="s">
        <v>3161</v>
      </c>
      <c r="R52" s="858"/>
      <c r="S52" s="553">
        <v>1</v>
      </c>
      <c r="T52" s="551">
        <f t="shared" si="20"/>
        <v>0.25</v>
      </c>
      <c r="U52" s="764" t="str">
        <f t="shared" si="0"/>
        <v>En riesgo en cumplimiento</v>
      </c>
      <c r="V52" s="771"/>
      <c r="W52" s="553">
        <v>3</v>
      </c>
      <c r="X52" s="551" t="str">
        <f t="shared" si="21"/>
        <v>No hay Programación</v>
      </c>
      <c r="Y52" s="764" t="str">
        <f t="shared" si="2"/>
        <v>De acuerdo con lo programado</v>
      </c>
      <c r="Z52" s="765"/>
      <c r="AA52" s="553">
        <v>5</v>
      </c>
      <c r="AB52" s="551">
        <f t="shared" si="22"/>
        <v>1</v>
      </c>
      <c r="AC52" s="764" t="str">
        <f t="shared" si="4"/>
        <v>De acuerdo con lo programado</v>
      </c>
      <c r="AD52" s="765"/>
      <c r="AE52" s="578">
        <v>1</v>
      </c>
      <c r="AF52" s="551">
        <f t="shared" si="23"/>
        <v>0.5</v>
      </c>
      <c r="AG52" s="764" t="str">
        <f t="shared" si="14"/>
        <v>Atraso Leve</v>
      </c>
      <c r="AH52" s="856" t="s">
        <v>3094</v>
      </c>
      <c r="AI52" s="625">
        <f t="shared" si="24"/>
        <v>10</v>
      </c>
      <c r="AJ52" s="554">
        <f t="shared" si="25"/>
        <v>0.90909090909090906</v>
      </c>
      <c r="AK52" s="764" t="str">
        <f t="shared" si="6"/>
        <v>De acuerdo con lo programado</v>
      </c>
      <c r="AL52" s="856"/>
    </row>
    <row r="53" spans="1:38" s="266" customFormat="1" ht="58.5" customHeight="1" thickTop="1" thickBot="1">
      <c r="A53" s="267">
        <f t="shared" si="19"/>
        <v>39</v>
      </c>
      <c r="B53" s="267">
        <v>13</v>
      </c>
      <c r="C53" s="267" t="s">
        <v>1421</v>
      </c>
      <c r="D53" s="267">
        <v>0</v>
      </c>
      <c r="E53" s="267" t="s">
        <v>3177</v>
      </c>
      <c r="F53" s="857" t="s">
        <v>3178</v>
      </c>
      <c r="G53" s="766" t="s">
        <v>167</v>
      </c>
      <c r="H53" s="766" t="s">
        <v>215</v>
      </c>
      <c r="I53" s="766">
        <f>+[4]Abangares!J142+[4]Bagaces!J142+[4]Cañas!J142+[4]Carrillo!J142+[4]Hojancha!J142+'[4]La Cruz'!J142+[4]Liberia!J142+[4]Nandayure!J142+[4]Nicoya!J142+'[4]Santa Cruz'!J142+[4]Tilarán!J142</f>
        <v>10</v>
      </c>
      <c r="J53" s="766">
        <v>8</v>
      </c>
      <c r="K53" s="268">
        <f t="shared" si="7"/>
        <v>18</v>
      </c>
      <c r="L53" s="766">
        <v>20</v>
      </c>
      <c r="M53" s="766">
        <v>11</v>
      </c>
      <c r="N53" s="530">
        <f t="shared" si="18"/>
        <v>31</v>
      </c>
      <c r="O53" s="530">
        <f t="shared" si="9"/>
        <v>49</v>
      </c>
      <c r="P53" s="579"/>
      <c r="Q53" s="766" t="s">
        <v>3161</v>
      </c>
      <c r="R53" s="858"/>
      <c r="S53" s="553">
        <v>9</v>
      </c>
      <c r="T53" s="551">
        <f t="shared" si="20"/>
        <v>0.9</v>
      </c>
      <c r="U53" s="764" t="str">
        <f t="shared" si="0"/>
        <v>De acuerdo con lo programado</v>
      </c>
      <c r="V53" s="771"/>
      <c r="W53" s="553">
        <v>6</v>
      </c>
      <c r="X53" s="551">
        <f t="shared" si="21"/>
        <v>0.75</v>
      </c>
      <c r="Y53" s="764" t="str">
        <f t="shared" si="2"/>
        <v>Atraso Leve</v>
      </c>
      <c r="Z53" s="765"/>
      <c r="AA53" s="553">
        <v>31</v>
      </c>
      <c r="AB53" s="551">
        <f t="shared" si="22"/>
        <v>1.55</v>
      </c>
      <c r="AC53" s="764" t="str">
        <f t="shared" si="4"/>
        <v>De acuerdo con lo programado</v>
      </c>
      <c r="AD53" s="765" t="s">
        <v>3144</v>
      </c>
      <c r="AE53" s="578">
        <v>13</v>
      </c>
      <c r="AF53" s="551">
        <f t="shared" si="23"/>
        <v>1.1818181818181819</v>
      </c>
      <c r="AG53" s="764" t="str">
        <f t="shared" si="14"/>
        <v>De acuerdo con lo programado</v>
      </c>
      <c r="AH53" s="856" t="s">
        <v>3179</v>
      </c>
      <c r="AI53" s="625">
        <f t="shared" si="24"/>
        <v>59</v>
      </c>
      <c r="AJ53" s="554">
        <f t="shared" si="25"/>
        <v>1.2040816326530612</v>
      </c>
      <c r="AK53" s="764" t="str">
        <f t="shared" si="6"/>
        <v>De acuerdo con lo programado</v>
      </c>
      <c r="AL53" s="856"/>
    </row>
    <row r="54" spans="1:38" s="266" customFormat="1" ht="58.5" customHeight="1" thickTop="1" thickBot="1">
      <c r="A54" s="267">
        <f t="shared" si="19"/>
        <v>40</v>
      </c>
      <c r="B54" s="267">
        <v>13</v>
      </c>
      <c r="C54" s="267" t="s">
        <v>1421</v>
      </c>
      <c r="D54" s="267">
        <v>0</v>
      </c>
      <c r="E54" s="267" t="s">
        <v>229</v>
      </c>
      <c r="F54" s="863" t="s">
        <v>3148</v>
      </c>
      <c r="G54" s="766" t="s">
        <v>143</v>
      </c>
      <c r="H54" s="766" t="s">
        <v>220</v>
      </c>
      <c r="I54" s="552">
        <v>0</v>
      </c>
      <c r="J54" s="552">
        <v>0</v>
      </c>
      <c r="K54" s="268">
        <f t="shared" si="7"/>
        <v>0</v>
      </c>
      <c r="L54" s="552">
        <v>0</v>
      </c>
      <c r="M54" s="766">
        <f>+[4]Abangares!N158+[4]Bagaces!N158+[4]Cañas!N158+[4]Carrillo!N158+[4]Hojancha!N158+'[4]La Cruz'!N158+[4]Liberia!N158+[4]Nandayure!N158+[4]Nicoya!N158+'[4]Santa Cruz'!N158+[4]Tilarán!N158</f>
        <v>1</v>
      </c>
      <c r="N54" s="530">
        <f t="shared" si="18"/>
        <v>1</v>
      </c>
      <c r="O54" s="530">
        <f t="shared" si="9"/>
        <v>1</v>
      </c>
      <c r="P54" s="579"/>
      <c r="Q54" s="766" t="s">
        <v>3161</v>
      </c>
      <c r="R54" s="858"/>
      <c r="S54" s="553">
        <v>0</v>
      </c>
      <c r="T54" s="551" t="str">
        <f t="shared" ref="T54:T82" si="26">IF(S54="","No hay ejecución",IF(AND(I54=0),"No hay Programación", S54/I54))</f>
        <v>No hay Programación</v>
      </c>
      <c r="U54" s="764" t="str">
        <f t="shared" si="0"/>
        <v>De acuerdo con lo programado</v>
      </c>
      <c r="V54" s="771"/>
      <c r="W54" s="553">
        <v>0</v>
      </c>
      <c r="X54" s="551" t="str">
        <f t="shared" ref="X54:X82" si="27">IF(W54="","No hay ejecución",IF(AND(J54=0),"No hay Programación", W54/J54))</f>
        <v>No hay Programación</v>
      </c>
      <c r="Y54" s="764" t="str">
        <f t="shared" si="2"/>
        <v>De acuerdo con lo programado</v>
      </c>
      <c r="Z54" s="765"/>
      <c r="AA54" s="553">
        <v>0</v>
      </c>
      <c r="AB54" s="551" t="str">
        <f t="shared" ref="AB54:AB82" si="28">IF(AA54="","No hay ejecución",IF(AND(L54=0),"No hay Programación", AA54/L54))</f>
        <v>No hay Programación</v>
      </c>
      <c r="AC54" s="764" t="str">
        <f t="shared" si="4"/>
        <v>De acuerdo con lo programado</v>
      </c>
      <c r="AD54" s="765"/>
      <c r="AE54" s="578">
        <v>0</v>
      </c>
      <c r="AF54" s="551">
        <f t="shared" ref="AF54:AF82" si="29">IF(AE54="","No hay ejecución",IF(AND(M54=0),"No hay Programación", AE54/M54))</f>
        <v>0</v>
      </c>
      <c r="AG54" s="764" t="str">
        <f t="shared" si="14"/>
        <v>En riesgo en cumplimiento</v>
      </c>
      <c r="AH54" s="856"/>
      <c r="AI54" s="625">
        <f t="shared" ref="AI54:AI82" si="30">AE54+AA54+W54+S54</f>
        <v>0</v>
      </c>
      <c r="AJ54" s="554">
        <f t="shared" ref="AJ54:AJ82" si="31">IF(AI54="","No hay ejecución",IF(AND(O54=0),"No hay Programación", AI54/O54))</f>
        <v>0</v>
      </c>
      <c r="AK54" s="764" t="str">
        <f t="shared" si="6"/>
        <v>En riesgo en cumplimiento</v>
      </c>
      <c r="AL54" s="856"/>
    </row>
    <row r="55" spans="1:38" s="266" customFormat="1" ht="58.5" customHeight="1">
      <c r="A55" s="267">
        <f t="shared" si="19"/>
        <v>41</v>
      </c>
      <c r="B55" s="267">
        <v>13</v>
      </c>
      <c r="C55" s="267" t="s">
        <v>3180</v>
      </c>
      <c r="D55" s="267">
        <v>0</v>
      </c>
      <c r="E55" s="267" t="s">
        <v>3181</v>
      </c>
      <c r="F55" s="859" t="s">
        <v>3182</v>
      </c>
      <c r="G55" s="860"/>
      <c r="H55" s="860"/>
      <c r="I55" s="552">
        <v>0</v>
      </c>
      <c r="J55" s="552">
        <v>0</v>
      </c>
      <c r="K55" s="268">
        <f t="shared" si="7"/>
        <v>0</v>
      </c>
      <c r="L55" s="552">
        <v>0</v>
      </c>
      <c r="M55" s="766">
        <v>7089</v>
      </c>
      <c r="N55" s="530">
        <f t="shared" si="18"/>
        <v>7089</v>
      </c>
      <c r="O55" s="530">
        <f t="shared" si="9"/>
        <v>7089</v>
      </c>
      <c r="P55" s="579"/>
      <c r="Q55" s="766" t="s">
        <v>3161</v>
      </c>
      <c r="R55" s="858"/>
      <c r="S55" s="553">
        <v>0</v>
      </c>
      <c r="T55" s="551" t="str">
        <f t="shared" si="26"/>
        <v>No hay Programación</v>
      </c>
      <c r="U55" s="764" t="str">
        <f t="shared" si="0"/>
        <v>De acuerdo con lo programado</v>
      </c>
      <c r="V55" s="771"/>
      <c r="W55" s="553">
        <v>0</v>
      </c>
      <c r="X55" s="551" t="str">
        <f t="shared" si="27"/>
        <v>No hay Programación</v>
      </c>
      <c r="Y55" s="764" t="str">
        <f t="shared" si="2"/>
        <v>De acuerdo con lo programado</v>
      </c>
      <c r="Z55" s="765"/>
      <c r="AA55" s="553">
        <v>0</v>
      </c>
      <c r="AB55" s="551" t="str">
        <f t="shared" si="28"/>
        <v>No hay Programación</v>
      </c>
      <c r="AC55" s="764" t="str">
        <f t="shared" si="4"/>
        <v>De acuerdo con lo programado</v>
      </c>
      <c r="AD55" s="765"/>
      <c r="AE55" s="578">
        <v>8780</v>
      </c>
      <c r="AF55" s="551">
        <f t="shared" si="29"/>
        <v>1.2385385808999858</v>
      </c>
      <c r="AG55" s="764" t="str">
        <f t="shared" si="14"/>
        <v>De acuerdo con lo programado</v>
      </c>
      <c r="AH55" s="856"/>
      <c r="AI55" s="625">
        <f t="shared" si="30"/>
        <v>8780</v>
      </c>
      <c r="AJ55" s="554">
        <f t="shared" si="31"/>
        <v>1.2385385808999858</v>
      </c>
      <c r="AK55" s="764" t="str">
        <f t="shared" si="6"/>
        <v>De acuerdo con lo programado</v>
      </c>
      <c r="AL55" s="856" t="s">
        <v>3183</v>
      </c>
    </row>
    <row r="56" spans="1:38" s="266" customFormat="1" ht="58.5" customHeight="1" thickTop="1" thickBot="1">
      <c r="A56" s="267">
        <f t="shared" si="19"/>
        <v>42</v>
      </c>
      <c r="B56" s="267">
        <v>13</v>
      </c>
      <c r="C56" s="267" t="s">
        <v>1421</v>
      </c>
      <c r="D56" s="267">
        <v>0</v>
      </c>
      <c r="E56" s="267" t="s">
        <v>3181</v>
      </c>
      <c r="F56" s="857" t="s">
        <v>3184</v>
      </c>
      <c r="G56" s="766" t="s">
        <v>167</v>
      </c>
      <c r="H56" s="766" t="s">
        <v>215</v>
      </c>
      <c r="I56" s="766">
        <v>58</v>
      </c>
      <c r="J56" s="552">
        <v>0</v>
      </c>
      <c r="K56" s="268">
        <f t="shared" si="7"/>
        <v>58</v>
      </c>
      <c r="L56" s="552">
        <v>0</v>
      </c>
      <c r="M56" s="552">
        <v>0</v>
      </c>
      <c r="N56" s="530">
        <f>+L56+M56</f>
        <v>0</v>
      </c>
      <c r="O56" s="530">
        <f t="shared" si="9"/>
        <v>58</v>
      </c>
      <c r="P56" s="579"/>
      <c r="Q56" s="766" t="s">
        <v>3161</v>
      </c>
      <c r="R56" s="858"/>
      <c r="S56" s="553">
        <v>43</v>
      </c>
      <c r="T56" s="551">
        <f t="shared" si="26"/>
        <v>0.74137931034482762</v>
      </c>
      <c r="U56" s="764" t="str">
        <f t="shared" si="0"/>
        <v>Atraso Leve</v>
      </c>
      <c r="V56" s="771"/>
      <c r="W56" s="553">
        <v>58</v>
      </c>
      <c r="X56" s="551" t="str">
        <f t="shared" si="27"/>
        <v>No hay Programación</v>
      </c>
      <c r="Y56" s="764" t="str">
        <f t="shared" si="2"/>
        <v>De acuerdo con lo programado</v>
      </c>
      <c r="Z56" s="765"/>
      <c r="AA56" s="553">
        <v>0</v>
      </c>
      <c r="AB56" s="551" t="str">
        <f t="shared" si="28"/>
        <v>No hay Programación</v>
      </c>
      <c r="AC56" s="764" t="str">
        <f t="shared" si="4"/>
        <v>De acuerdo con lo programado</v>
      </c>
      <c r="AD56" s="765"/>
      <c r="AE56" s="578"/>
      <c r="AF56" s="551" t="str">
        <f t="shared" si="29"/>
        <v>No hay ejecución</v>
      </c>
      <c r="AG56" s="764" t="str">
        <f t="shared" si="14"/>
        <v>NA</v>
      </c>
      <c r="AH56" s="856"/>
      <c r="AI56" s="625">
        <f t="shared" si="30"/>
        <v>101</v>
      </c>
      <c r="AJ56" s="554">
        <f t="shared" si="31"/>
        <v>1.7413793103448276</v>
      </c>
      <c r="AK56" s="764" t="str">
        <f t="shared" si="6"/>
        <v>De acuerdo con lo programado</v>
      </c>
      <c r="AL56" s="856" t="s">
        <v>3185</v>
      </c>
    </row>
    <row r="57" spans="1:38" s="266" customFormat="1" ht="58.5" customHeight="1" thickTop="1" thickBot="1">
      <c r="A57" s="267">
        <f t="shared" si="19"/>
        <v>43</v>
      </c>
      <c r="B57" s="267">
        <v>13</v>
      </c>
      <c r="C57" s="267" t="s">
        <v>1421</v>
      </c>
      <c r="D57" s="267">
        <v>0</v>
      </c>
      <c r="E57" s="267" t="s">
        <v>3181</v>
      </c>
      <c r="F57" s="864" t="s">
        <v>3186</v>
      </c>
      <c r="G57" s="766" t="s">
        <v>187</v>
      </c>
      <c r="H57" s="766" t="s">
        <v>215</v>
      </c>
      <c r="I57" s="766">
        <v>51</v>
      </c>
      <c r="J57" s="766">
        <v>8</v>
      </c>
      <c r="K57" s="268">
        <f t="shared" si="7"/>
        <v>59</v>
      </c>
      <c r="L57" s="766">
        <v>37</v>
      </c>
      <c r="M57" s="766">
        <v>22</v>
      </c>
      <c r="N57" s="530">
        <f t="shared" si="18"/>
        <v>59</v>
      </c>
      <c r="O57" s="530">
        <f t="shared" si="9"/>
        <v>118</v>
      </c>
      <c r="P57" s="579"/>
      <c r="Q57" s="766" t="s">
        <v>3161</v>
      </c>
      <c r="R57" s="858"/>
      <c r="S57" s="553">
        <v>37</v>
      </c>
      <c r="T57" s="551">
        <f t="shared" si="26"/>
        <v>0.72549019607843135</v>
      </c>
      <c r="U57" s="764" t="str">
        <f t="shared" si="0"/>
        <v>Atraso Leve</v>
      </c>
      <c r="V57" s="862" t="s">
        <v>3187</v>
      </c>
      <c r="W57" s="553">
        <v>8</v>
      </c>
      <c r="X57" s="551">
        <f t="shared" si="27"/>
        <v>1</v>
      </c>
      <c r="Y57" s="764" t="str">
        <f t="shared" si="2"/>
        <v>De acuerdo con lo programado</v>
      </c>
      <c r="Z57" s="765"/>
      <c r="AA57" s="553">
        <v>0</v>
      </c>
      <c r="AB57" s="551">
        <f t="shared" si="28"/>
        <v>0</v>
      </c>
      <c r="AC57" s="764" t="str">
        <f t="shared" si="4"/>
        <v>En riesgo en cumplimiento</v>
      </c>
      <c r="AD57" s="765"/>
      <c r="AE57" s="578">
        <v>22</v>
      </c>
      <c r="AF57" s="551">
        <f t="shared" si="29"/>
        <v>1</v>
      </c>
      <c r="AG57" s="764" t="str">
        <f t="shared" si="14"/>
        <v>De acuerdo con lo programado</v>
      </c>
      <c r="AH57" s="856"/>
      <c r="AI57" s="625">
        <f t="shared" si="30"/>
        <v>67</v>
      </c>
      <c r="AJ57" s="554">
        <f t="shared" si="31"/>
        <v>0.56779661016949157</v>
      </c>
      <c r="AK57" s="764" t="str">
        <f t="shared" si="6"/>
        <v>Atraso Leve</v>
      </c>
      <c r="AL57" s="856"/>
    </row>
    <row r="58" spans="1:38" s="266" customFormat="1" ht="58.5" customHeight="1" thickTop="1" thickBot="1">
      <c r="A58" s="267">
        <f t="shared" si="19"/>
        <v>44</v>
      </c>
      <c r="B58" s="267">
        <v>13</v>
      </c>
      <c r="C58" s="267" t="s">
        <v>1421</v>
      </c>
      <c r="D58" s="267">
        <v>0</v>
      </c>
      <c r="E58" s="267" t="s">
        <v>3181</v>
      </c>
      <c r="F58" s="857" t="s">
        <v>3188</v>
      </c>
      <c r="G58" s="766" t="s">
        <v>144</v>
      </c>
      <c r="H58" s="766" t="s">
        <v>215</v>
      </c>
      <c r="I58" s="552">
        <v>0</v>
      </c>
      <c r="J58" s="552">
        <v>0</v>
      </c>
      <c r="K58" s="268">
        <f t="shared" si="7"/>
        <v>0</v>
      </c>
      <c r="L58" s="552">
        <v>0</v>
      </c>
      <c r="M58" s="766">
        <v>58</v>
      </c>
      <c r="N58" s="530">
        <f t="shared" si="18"/>
        <v>58</v>
      </c>
      <c r="O58" s="530">
        <f t="shared" si="9"/>
        <v>58</v>
      </c>
      <c r="P58" s="579"/>
      <c r="Q58" s="766" t="s">
        <v>3161</v>
      </c>
      <c r="R58" s="858"/>
      <c r="S58" s="553">
        <v>8</v>
      </c>
      <c r="T58" s="551" t="str">
        <f t="shared" si="26"/>
        <v>No hay Programación</v>
      </c>
      <c r="U58" s="764" t="str">
        <f t="shared" si="0"/>
        <v>De acuerdo con lo programado</v>
      </c>
      <c r="V58" s="862" t="s">
        <v>3187</v>
      </c>
      <c r="W58" s="553">
        <v>0</v>
      </c>
      <c r="X58" s="551" t="str">
        <f t="shared" si="27"/>
        <v>No hay Programación</v>
      </c>
      <c r="Y58" s="764" t="str">
        <f t="shared" si="2"/>
        <v>De acuerdo con lo programado</v>
      </c>
      <c r="Z58" s="765"/>
      <c r="AA58" s="553">
        <v>0</v>
      </c>
      <c r="AB58" s="551" t="str">
        <f t="shared" si="28"/>
        <v>No hay Programación</v>
      </c>
      <c r="AC58" s="764" t="str">
        <f t="shared" si="4"/>
        <v>De acuerdo con lo programado</v>
      </c>
      <c r="AD58" s="765"/>
      <c r="AE58" s="578">
        <v>47</v>
      </c>
      <c r="AF58" s="551">
        <f t="shared" si="29"/>
        <v>0.81034482758620685</v>
      </c>
      <c r="AG58" s="764" t="str">
        <f t="shared" si="14"/>
        <v>Atraso Leve</v>
      </c>
      <c r="AH58" s="856"/>
      <c r="AI58" s="625">
        <f t="shared" si="30"/>
        <v>55</v>
      </c>
      <c r="AJ58" s="554">
        <f t="shared" si="31"/>
        <v>0.94827586206896552</v>
      </c>
      <c r="AK58" s="764" t="str">
        <f t="shared" si="6"/>
        <v>De acuerdo con lo programado</v>
      </c>
      <c r="AL58" s="856"/>
    </row>
    <row r="59" spans="1:38" s="266" customFormat="1" ht="58.5" customHeight="1" thickTop="1" thickBot="1">
      <c r="A59" s="267">
        <f t="shared" si="19"/>
        <v>45</v>
      </c>
      <c r="B59" s="267">
        <v>13</v>
      </c>
      <c r="C59" s="267" t="s">
        <v>1421</v>
      </c>
      <c r="D59" s="267">
        <v>0</v>
      </c>
      <c r="E59" s="267" t="s">
        <v>3181</v>
      </c>
      <c r="F59" s="857" t="s">
        <v>3189</v>
      </c>
      <c r="G59" s="766" t="s">
        <v>144</v>
      </c>
      <c r="H59" s="766" t="s">
        <v>215</v>
      </c>
      <c r="I59" s="552">
        <v>0</v>
      </c>
      <c r="J59" s="552">
        <v>0</v>
      </c>
      <c r="K59" s="268">
        <f t="shared" si="7"/>
        <v>0</v>
      </c>
      <c r="L59" s="552">
        <v>0</v>
      </c>
      <c r="M59" s="766">
        <v>58</v>
      </c>
      <c r="N59" s="530">
        <f t="shared" si="18"/>
        <v>58</v>
      </c>
      <c r="O59" s="530">
        <f t="shared" si="9"/>
        <v>58</v>
      </c>
      <c r="P59" s="579"/>
      <c r="Q59" s="766" t="s">
        <v>3161</v>
      </c>
      <c r="R59" s="858"/>
      <c r="S59" s="553">
        <v>9</v>
      </c>
      <c r="T59" s="551" t="str">
        <f t="shared" si="26"/>
        <v>No hay Programación</v>
      </c>
      <c r="U59" s="764" t="str">
        <f t="shared" si="0"/>
        <v>De acuerdo con lo programado</v>
      </c>
      <c r="V59" s="771"/>
      <c r="W59" s="553">
        <v>0</v>
      </c>
      <c r="X59" s="551" t="str">
        <f t="shared" si="27"/>
        <v>No hay Programación</v>
      </c>
      <c r="Y59" s="764" t="str">
        <f t="shared" si="2"/>
        <v>De acuerdo con lo programado</v>
      </c>
      <c r="Z59" s="765"/>
      <c r="AA59" s="553">
        <v>0</v>
      </c>
      <c r="AB59" s="551" t="str">
        <f t="shared" si="28"/>
        <v>No hay Programación</v>
      </c>
      <c r="AC59" s="764" t="str">
        <f t="shared" si="4"/>
        <v>De acuerdo con lo programado</v>
      </c>
      <c r="AD59" s="765"/>
      <c r="AE59" s="578">
        <v>49</v>
      </c>
      <c r="AF59" s="551">
        <f t="shared" si="29"/>
        <v>0.84482758620689657</v>
      </c>
      <c r="AG59" s="764" t="str">
        <f t="shared" si="14"/>
        <v>Atraso Leve</v>
      </c>
      <c r="AH59" s="856"/>
      <c r="AI59" s="625">
        <f t="shared" si="30"/>
        <v>58</v>
      </c>
      <c r="AJ59" s="554">
        <f t="shared" si="31"/>
        <v>1</v>
      </c>
      <c r="AK59" s="764" t="str">
        <f t="shared" si="6"/>
        <v>De acuerdo con lo programado</v>
      </c>
      <c r="AL59" s="856"/>
    </row>
    <row r="60" spans="1:38" s="266" customFormat="1" ht="58.5" customHeight="1" thickTop="1" thickBot="1">
      <c r="A60" s="267">
        <f t="shared" si="19"/>
        <v>46</v>
      </c>
      <c r="B60" s="267">
        <v>13</v>
      </c>
      <c r="C60" s="267" t="s">
        <v>1421</v>
      </c>
      <c r="D60" s="267">
        <v>0</v>
      </c>
      <c r="E60" s="267" t="s">
        <v>3190</v>
      </c>
      <c r="F60" s="859" t="s">
        <v>3191</v>
      </c>
      <c r="G60" s="766" t="s">
        <v>167</v>
      </c>
      <c r="H60" s="766" t="s">
        <v>215</v>
      </c>
      <c r="I60" s="766">
        <v>1</v>
      </c>
      <c r="J60" s="552">
        <v>0</v>
      </c>
      <c r="K60" s="268">
        <f t="shared" si="7"/>
        <v>1</v>
      </c>
      <c r="L60" s="766">
        <v>1</v>
      </c>
      <c r="M60" s="552">
        <v>0</v>
      </c>
      <c r="N60" s="530">
        <f t="shared" si="18"/>
        <v>1</v>
      </c>
      <c r="O60" s="530">
        <f t="shared" si="9"/>
        <v>2</v>
      </c>
      <c r="P60" s="579"/>
      <c r="Q60" s="766" t="s">
        <v>3192</v>
      </c>
      <c r="R60" s="858"/>
      <c r="S60" s="616">
        <v>2</v>
      </c>
      <c r="T60" s="551">
        <f t="shared" si="26"/>
        <v>2</v>
      </c>
      <c r="U60" s="764" t="str">
        <f t="shared" si="0"/>
        <v>De acuerdo con lo programado</v>
      </c>
      <c r="V60" s="771"/>
      <c r="W60" s="553">
        <v>1</v>
      </c>
      <c r="X60" s="551" t="str">
        <f t="shared" si="27"/>
        <v>No hay Programación</v>
      </c>
      <c r="Y60" s="764" t="str">
        <f t="shared" si="2"/>
        <v>De acuerdo con lo programado</v>
      </c>
      <c r="Z60" s="765"/>
      <c r="AA60" s="553">
        <v>0</v>
      </c>
      <c r="AB60" s="551">
        <f t="shared" si="28"/>
        <v>0</v>
      </c>
      <c r="AC60" s="764" t="str">
        <f t="shared" si="4"/>
        <v>En riesgo en cumplimiento</v>
      </c>
      <c r="AD60" s="765" t="s">
        <v>3193</v>
      </c>
      <c r="AE60" s="578"/>
      <c r="AF60" s="551" t="str">
        <f t="shared" si="29"/>
        <v>No hay ejecución</v>
      </c>
      <c r="AG60" s="764" t="str">
        <f t="shared" si="14"/>
        <v>NA</v>
      </c>
      <c r="AH60" s="856"/>
      <c r="AI60" s="625">
        <f t="shared" si="30"/>
        <v>3</v>
      </c>
      <c r="AJ60" s="554">
        <f t="shared" si="31"/>
        <v>1.5</v>
      </c>
      <c r="AK60" s="764" t="str">
        <f t="shared" si="6"/>
        <v>De acuerdo con lo programado</v>
      </c>
      <c r="AL60" s="856" t="s">
        <v>3193</v>
      </c>
    </row>
    <row r="61" spans="1:38" s="266" customFormat="1" ht="58.5" customHeight="1" thickTop="1" thickBot="1">
      <c r="A61" s="267">
        <f t="shared" si="19"/>
        <v>47</v>
      </c>
      <c r="B61" s="267">
        <v>13</v>
      </c>
      <c r="C61" s="267" t="s">
        <v>1421</v>
      </c>
      <c r="D61" s="267">
        <v>0</v>
      </c>
      <c r="E61" s="267" t="s">
        <v>3190</v>
      </c>
      <c r="F61" s="857" t="s">
        <v>3095</v>
      </c>
      <c r="G61" s="766" t="s">
        <v>162</v>
      </c>
      <c r="H61" s="766" t="s">
        <v>215</v>
      </c>
      <c r="I61" s="766">
        <v>1</v>
      </c>
      <c r="J61" s="552">
        <v>0</v>
      </c>
      <c r="K61" s="268">
        <f t="shared" si="7"/>
        <v>1</v>
      </c>
      <c r="L61" s="766">
        <v>1</v>
      </c>
      <c r="M61" s="552">
        <v>0</v>
      </c>
      <c r="N61" s="530">
        <f t="shared" si="18"/>
        <v>1</v>
      </c>
      <c r="O61" s="530">
        <f t="shared" si="9"/>
        <v>2</v>
      </c>
      <c r="P61" s="579"/>
      <c r="Q61" s="766" t="s">
        <v>3192</v>
      </c>
      <c r="R61" s="858"/>
      <c r="S61" s="553">
        <v>1</v>
      </c>
      <c r="T61" s="551">
        <f t="shared" si="26"/>
        <v>1</v>
      </c>
      <c r="U61" s="764" t="str">
        <f t="shared" si="0"/>
        <v>De acuerdo con lo programado</v>
      </c>
      <c r="V61" s="771"/>
      <c r="W61" s="553">
        <v>2</v>
      </c>
      <c r="X61" s="551" t="str">
        <f t="shared" si="27"/>
        <v>No hay Programación</v>
      </c>
      <c r="Y61" s="764" t="str">
        <f t="shared" si="2"/>
        <v>De acuerdo con lo programado</v>
      </c>
      <c r="Z61" s="765"/>
      <c r="AA61" s="553">
        <v>1</v>
      </c>
      <c r="AB61" s="551">
        <f t="shared" si="28"/>
        <v>1</v>
      </c>
      <c r="AC61" s="764" t="str">
        <f t="shared" si="4"/>
        <v>De acuerdo con lo programado</v>
      </c>
      <c r="AD61" s="765"/>
      <c r="AE61" s="578"/>
      <c r="AF61" s="551" t="str">
        <f t="shared" si="29"/>
        <v>No hay ejecución</v>
      </c>
      <c r="AG61" s="764" t="str">
        <f t="shared" si="14"/>
        <v>NA</v>
      </c>
      <c r="AH61" s="856"/>
      <c r="AI61" s="625">
        <f t="shared" si="30"/>
        <v>4</v>
      </c>
      <c r="AJ61" s="554">
        <f t="shared" si="31"/>
        <v>2</v>
      </c>
      <c r="AK61" s="764" t="str">
        <f t="shared" si="6"/>
        <v>De acuerdo con lo programado</v>
      </c>
      <c r="AL61" s="856" t="s">
        <v>3194</v>
      </c>
    </row>
    <row r="62" spans="1:38" s="266" customFormat="1" ht="58.5" customHeight="1" thickTop="1" thickBot="1">
      <c r="A62" s="267">
        <f t="shared" si="19"/>
        <v>48</v>
      </c>
      <c r="B62" s="267">
        <v>13</v>
      </c>
      <c r="C62" s="267" t="s">
        <v>1421</v>
      </c>
      <c r="D62" s="267">
        <v>0</v>
      </c>
      <c r="E62" s="267" t="s">
        <v>3190</v>
      </c>
      <c r="F62" s="857" t="s">
        <v>3195</v>
      </c>
      <c r="G62" s="766" t="s">
        <v>167</v>
      </c>
      <c r="H62" s="766" t="s">
        <v>215</v>
      </c>
      <c r="I62" s="766">
        <v>1</v>
      </c>
      <c r="J62" s="552">
        <v>0</v>
      </c>
      <c r="K62" s="268">
        <f t="shared" si="7"/>
        <v>1</v>
      </c>
      <c r="L62" s="766">
        <v>1</v>
      </c>
      <c r="M62" s="552">
        <v>0</v>
      </c>
      <c r="N62" s="530">
        <f t="shared" si="18"/>
        <v>1</v>
      </c>
      <c r="O62" s="530">
        <f t="shared" si="9"/>
        <v>2</v>
      </c>
      <c r="P62" s="579"/>
      <c r="Q62" s="766" t="s">
        <v>3192</v>
      </c>
      <c r="R62" s="858"/>
      <c r="S62" s="553">
        <v>1</v>
      </c>
      <c r="T62" s="551">
        <f t="shared" si="26"/>
        <v>1</v>
      </c>
      <c r="U62" s="764" t="str">
        <f t="shared" si="0"/>
        <v>De acuerdo con lo programado</v>
      </c>
      <c r="V62" s="771"/>
      <c r="W62" s="553">
        <v>1</v>
      </c>
      <c r="X62" s="551" t="str">
        <f t="shared" si="27"/>
        <v>No hay Programación</v>
      </c>
      <c r="Y62" s="764" t="str">
        <f t="shared" si="2"/>
        <v>De acuerdo con lo programado</v>
      </c>
      <c r="Z62" s="765"/>
      <c r="AA62" s="553">
        <v>1</v>
      </c>
      <c r="AB62" s="551">
        <f t="shared" si="28"/>
        <v>1</v>
      </c>
      <c r="AC62" s="764" t="str">
        <f t="shared" si="4"/>
        <v>De acuerdo con lo programado</v>
      </c>
      <c r="AD62" s="765"/>
      <c r="AE62" s="578"/>
      <c r="AF62" s="551" t="str">
        <f t="shared" si="29"/>
        <v>No hay ejecución</v>
      </c>
      <c r="AG62" s="764" t="str">
        <f t="shared" si="14"/>
        <v>NA</v>
      </c>
      <c r="AH62" s="856"/>
      <c r="AI62" s="625">
        <f t="shared" si="30"/>
        <v>3</v>
      </c>
      <c r="AJ62" s="554">
        <f t="shared" si="31"/>
        <v>1.5</v>
      </c>
      <c r="AK62" s="764" t="str">
        <f t="shared" si="6"/>
        <v>De acuerdo con lo programado</v>
      </c>
      <c r="AL62" s="856" t="s">
        <v>3193</v>
      </c>
    </row>
    <row r="63" spans="1:38" s="266" customFormat="1" ht="58.5" customHeight="1" thickTop="1" thickBot="1">
      <c r="A63" s="267">
        <f t="shared" si="19"/>
        <v>49</v>
      </c>
      <c r="B63" s="267">
        <v>13</v>
      </c>
      <c r="C63" s="267" t="s">
        <v>1421</v>
      </c>
      <c r="D63" s="267">
        <v>0</v>
      </c>
      <c r="E63" s="267" t="s">
        <v>3190</v>
      </c>
      <c r="F63" s="857" t="s">
        <v>3196</v>
      </c>
      <c r="G63" s="766" t="s">
        <v>187</v>
      </c>
      <c r="H63" s="766" t="s">
        <v>215</v>
      </c>
      <c r="I63" s="552">
        <v>0</v>
      </c>
      <c r="J63" s="766">
        <v>3</v>
      </c>
      <c r="K63" s="268">
        <f t="shared" si="7"/>
        <v>3</v>
      </c>
      <c r="L63" s="552">
        <v>0</v>
      </c>
      <c r="M63" s="552">
        <v>0</v>
      </c>
      <c r="N63" s="530">
        <f t="shared" si="18"/>
        <v>0</v>
      </c>
      <c r="O63" s="530">
        <f t="shared" si="9"/>
        <v>3</v>
      </c>
      <c r="P63" s="579"/>
      <c r="Q63" s="766" t="s">
        <v>3192</v>
      </c>
      <c r="R63" s="858"/>
      <c r="S63" s="553">
        <v>0</v>
      </c>
      <c r="T63" s="551" t="str">
        <f t="shared" si="26"/>
        <v>No hay Programación</v>
      </c>
      <c r="U63" s="764" t="str">
        <f t="shared" si="0"/>
        <v>De acuerdo con lo programado</v>
      </c>
      <c r="V63" s="771"/>
      <c r="W63" s="553">
        <v>3</v>
      </c>
      <c r="X63" s="551">
        <f t="shared" si="27"/>
        <v>1</v>
      </c>
      <c r="Y63" s="764" t="str">
        <f t="shared" si="2"/>
        <v>De acuerdo con lo programado</v>
      </c>
      <c r="Z63" s="765"/>
      <c r="AA63" s="553">
        <v>0</v>
      </c>
      <c r="AB63" s="551" t="str">
        <f t="shared" si="28"/>
        <v>No hay Programación</v>
      </c>
      <c r="AC63" s="764" t="str">
        <f t="shared" si="4"/>
        <v>De acuerdo con lo programado</v>
      </c>
      <c r="AD63" s="765"/>
      <c r="AE63" s="578">
        <v>0</v>
      </c>
      <c r="AF63" s="551" t="str">
        <f t="shared" si="29"/>
        <v>No hay Programación</v>
      </c>
      <c r="AG63" s="764" t="str">
        <f t="shared" si="14"/>
        <v>De acuerdo con lo programado</v>
      </c>
      <c r="AH63" s="856"/>
      <c r="AI63" s="625">
        <f t="shared" si="30"/>
        <v>3</v>
      </c>
      <c r="AJ63" s="554">
        <f t="shared" si="31"/>
        <v>1</v>
      </c>
      <c r="AK63" s="764" t="str">
        <f t="shared" si="6"/>
        <v>De acuerdo con lo programado</v>
      </c>
      <c r="AL63" s="856"/>
    </row>
    <row r="64" spans="1:38" s="266" customFormat="1" ht="58.5" customHeight="1" thickTop="1" thickBot="1">
      <c r="A64" s="267">
        <f t="shared" si="19"/>
        <v>50</v>
      </c>
      <c r="B64" s="267">
        <v>13</v>
      </c>
      <c r="C64" s="267" t="s">
        <v>1421</v>
      </c>
      <c r="D64" s="267">
        <v>0</v>
      </c>
      <c r="E64" s="267" t="s">
        <v>3190</v>
      </c>
      <c r="F64" s="864" t="s">
        <v>3197</v>
      </c>
      <c r="G64" s="766" t="s">
        <v>187</v>
      </c>
      <c r="H64" s="766" t="s">
        <v>215</v>
      </c>
      <c r="I64" s="552">
        <v>0</v>
      </c>
      <c r="J64" s="766">
        <v>10</v>
      </c>
      <c r="K64" s="268">
        <f t="shared" si="7"/>
        <v>10</v>
      </c>
      <c r="L64" s="766">
        <v>4</v>
      </c>
      <c r="M64" s="766">
        <v>2</v>
      </c>
      <c r="N64" s="530">
        <f t="shared" si="18"/>
        <v>6</v>
      </c>
      <c r="O64" s="530">
        <f t="shared" si="9"/>
        <v>16</v>
      </c>
      <c r="P64" s="579"/>
      <c r="Q64" s="766" t="s">
        <v>3192</v>
      </c>
      <c r="R64" s="858"/>
      <c r="S64" s="553">
        <v>0</v>
      </c>
      <c r="T64" s="551" t="str">
        <f t="shared" si="26"/>
        <v>No hay Programación</v>
      </c>
      <c r="U64" s="764" t="str">
        <f t="shared" si="0"/>
        <v>De acuerdo con lo programado</v>
      </c>
      <c r="V64" s="771"/>
      <c r="W64" s="553">
        <v>4</v>
      </c>
      <c r="X64" s="551">
        <f t="shared" si="27"/>
        <v>0.4</v>
      </c>
      <c r="Y64" s="764" t="str">
        <f t="shared" si="2"/>
        <v>En riesgo en cumplimiento</v>
      </c>
      <c r="Z64" s="765"/>
      <c r="AA64" s="553">
        <v>5</v>
      </c>
      <c r="AB64" s="551">
        <f t="shared" si="28"/>
        <v>1.25</v>
      </c>
      <c r="AC64" s="764" t="str">
        <f t="shared" si="4"/>
        <v>De acuerdo con lo programado</v>
      </c>
      <c r="AD64" s="765" t="s">
        <v>3198</v>
      </c>
      <c r="AE64" s="578">
        <v>5</v>
      </c>
      <c r="AF64" s="551">
        <f t="shared" si="29"/>
        <v>2.5</v>
      </c>
      <c r="AG64" s="764" t="str">
        <f t="shared" si="14"/>
        <v>De acuerdo con lo programado</v>
      </c>
      <c r="AH64" s="856"/>
      <c r="AI64" s="625">
        <f t="shared" si="30"/>
        <v>14</v>
      </c>
      <c r="AJ64" s="554">
        <f t="shared" si="31"/>
        <v>0.875</v>
      </c>
      <c r="AK64" s="764" t="str">
        <f t="shared" si="6"/>
        <v>Atraso Leve</v>
      </c>
      <c r="AL64" s="856"/>
    </row>
    <row r="65" spans="1:38" s="266" customFormat="1" ht="58.5" customHeight="1">
      <c r="A65" s="267">
        <f t="shared" si="19"/>
        <v>51</v>
      </c>
      <c r="B65" s="267">
        <v>12</v>
      </c>
      <c r="C65" s="267" t="s">
        <v>1444</v>
      </c>
      <c r="D65" s="267">
        <v>0</v>
      </c>
      <c r="E65" s="267" t="s">
        <v>3199</v>
      </c>
      <c r="F65" s="859" t="s">
        <v>3200</v>
      </c>
      <c r="G65" s="766" t="s">
        <v>167</v>
      </c>
      <c r="H65" s="766" t="s">
        <v>215</v>
      </c>
      <c r="I65" s="552">
        <v>0</v>
      </c>
      <c r="J65" s="766">
        <v>6</v>
      </c>
      <c r="K65" s="268">
        <f t="shared" si="7"/>
        <v>6</v>
      </c>
      <c r="L65" s="766">
        <v>8</v>
      </c>
      <c r="M65" s="552">
        <v>0</v>
      </c>
      <c r="N65" s="530">
        <f t="shared" si="18"/>
        <v>8</v>
      </c>
      <c r="O65" s="530">
        <f t="shared" si="9"/>
        <v>14</v>
      </c>
      <c r="P65" s="579"/>
      <c r="Q65" s="766" t="s">
        <v>3201</v>
      </c>
      <c r="R65" s="858"/>
      <c r="S65" s="616">
        <v>0</v>
      </c>
      <c r="T65" s="551" t="str">
        <f t="shared" si="26"/>
        <v>No hay Programación</v>
      </c>
      <c r="U65" s="764" t="str">
        <f t="shared" si="0"/>
        <v>De acuerdo con lo programado</v>
      </c>
      <c r="V65" s="771"/>
      <c r="W65" s="553">
        <v>17</v>
      </c>
      <c r="X65" s="551">
        <f t="shared" si="27"/>
        <v>2.8333333333333335</v>
      </c>
      <c r="Y65" s="764" t="str">
        <f t="shared" si="2"/>
        <v>De acuerdo con lo programado</v>
      </c>
      <c r="Z65" s="765" t="s">
        <v>3202</v>
      </c>
      <c r="AA65" s="553">
        <v>8</v>
      </c>
      <c r="AB65" s="551">
        <f t="shared" si="28"/>
        <v>1</v>
      </c>
      <c r="AC65" s="764" t="str">
        <f t="shared" si="4"/>
        <v>De acuerdo con lo programado</v>
      </c>
      <c r="AD65" s="765" t="s">
        <v>3203</v>
      </c>
      <c r="AE65" s="578">
        <v>1</v>
      </c>
      <c r="AF65" s="551" t="str">
        <f t="shared" si="29"/>
        <v>No hay Programación</v>
      </c>
      <c r="AG65" s="764" t="str">
        <f t="shared" si="14"/>
        <v>De acuerdo con lo programado</v>
      </c>
      <c r="AH65" s="856"/>
      <c r="AI65" s="625">
        <f t="shared" si="30"/>
        <v>26</v>
      </c>
      <c r="AJ65" s="554">
        <f t="shared" si="31"/>
        <v>1.8571428571428572</v>
      </c>
      <c r="AK65" s="764" t="str">
        <f t="shared" si="6"/>
        <v>De acuerdo con lo programado</v>
      </c>
      <c r="AL65" s="856" t="s">
        <v>3204</v>
      </c>
    </row>
    <row r="66" spans="1:38" s="266" customFormat="1" ht="58.5" customHeight="1" thickTop="1" thickBot="1">
      <c r="A66" s="267">
        <f t="shared" si="19"/>
        <v>52</v>
      </c>
      <c r="B66" s="267">
        <v>12</v>
      </c>
      <c r="C66" s="267" t="s">
        <v>1444</v>
      </c>
      <c r="D66" s="267">
        <v>0</v>
      </c>
      <c r="E66" s="267" t="s">
        <v>3199</v>
      </c>
      <c r="F66" s="857" t="s">
        <v>3205</v>
      </c>
      <c r="G66" s="766" t="s">
        <v>167</v>
      </c>
      <c r="H66" s="766" t="s">
        <v>215</v>
      </c>
      <c r="I66" s="766">
        <f>+[4]Abangares!J183+[4]Bagaces!J183+[4]Cañas!J183+[4]Carrillo!J183+[4]Hojancha!J183+'[4]La Cruz'!J183+[4]Liberia!J183+[4]Nandayure!J183+[4]Nicoya!J183+'[4]Santa Cruz'!J183+[4]Tilarán!J183</f>
        <v>11</v>
      </c>
      <c r="J66" s="766">
        <v>3</v>
      </c>
      <c r="K66" s="268">
        <f t="shared" si="7"/>
        <v>14</v>
      </c>
      <c r="L66" s="552">
        <v>0</v>
      </c>
      <c r="M66" s="552">
        <v>0</v>
      </c>
      <c r="N66" s="530">
        <f t="shared" si="18"/>
        <v>0</v>
      </c>
      <c r="O66" s="530">
        <f t="shared" si="9"/>
        <v>14</v>
      </c>
      <c r="P66" s="579"/>
      <c r="Q66" s="766" t="s">
        <v>3201</v>
      </c>
      <c r="R66" s="858"/>
      <c r="S66" s="553">
        <v>6</v>
      </c>
      <c r="T66" s="551">
        <f t="shared" si="26"/>
        <v>0.54545454545454541</v>
      </c>
      <c r="U66" s="764" t="str">
        <f t="shared" si="0"/>
        <v>Atraso Leve</v>
      </c>
      <c r="V66" s="771"/>
      <c r="W66" s="553">
        <v>17</v>
      </c>
      <c r="X66" s="551">
        <f t="shared" si="27"/>
        <v>5.666666666666667</v>
      </c>
      <c r="Y66" s="764" t="str">
        <f t="shared" si="2"/>
        <v>De acuerdo con lo programado</v>
      </c>
      <c r="Z66" s="765" t="s">
        <v>3202</v>
      </c>
      <c r="AA66" s="553">
        <v>0</v>
      </c>
      <c r="AB66" s="551" t="str">
        <f t="shared" si="28"/>
        <v>No hay Programación</v>
      </c>
      <c r="AC66" s="764" t="str">
        <f t="shared" si="4"/>
        <v>De acuerdo con lo programado</v>
      </c>
      <c r="AD66" s="765"/>
      <c r="AE66" s="578">
        <v>0</v>
      </c>
      <c r="AF66" s="551" t="str">
        <f t="shared" si="29"/>
        <v>No hay Programación</v>
      </c>
      <c r="AG66" s="764" t="str">
        <f t="shared" si="14"/>
        <v>De acuerdo con lo programado</v>
      </c>
      <c r="AH66" s="856"/>
      <c r="AI66" s="625">
        <f t="shared" si="30"/>
        <v>23</v>
      </c>
      <c r="AJ66" s="554">
        <f t="shared" si="31"/>
        <v>1.6428571428571428</v>
      </c>
      <c r="AK66" s="764" t="str">
        <f t="shared" si="6"/>
        <v>De acuerdo con lo programado</v>
      </c>
      <c r="AL66" s="856"/>
    </row>
    <row r="67" spans="1:38" s="266" customFormat="1" ht="58.5" customHeight="1" thickTop="1" thickBot="1">
      <c r="A67" s="267">
        <f t="shared" si="19"/>
        <v>53</v>
      </c>
      <c r="B67" s="267">
        <v>12</v>
      </c>
      <c r="C67" s="267" t="s">
        <v>1444</v>
      </c>
      <c r="D67" s="267">
        <v>0</v>
      </c>
      <c r="E67" s="267" t="s">
        <v>3199</v>
      </c>
      <c r="F67" s="864" t="s">
        <v>3206</v>
      </c>
      <c r="G67" s="766" t="s">
        <v>187</v>
      </c>
      <c r="H67" s="766" t="s">
        <v>215</v>
      </c>
      <c r="I67" s="766">
        <v>6</v>
      </c>
      <c r="J67" s="766">
        <v>25</v>
      </c>
      <c r="K67" s="268">
        <f t="shared" si="7"/>
        <v>31</v>
      </c>
      <c r="L67" s="766">
        <v>12</v>
      </c>
      <c r="M67" s="766">
        <v>5</v>
      </c>
      <c r="N67" s="530">
        <f t="shared" si="18"/>
        <v>17</v>
      </c>
      <c r="O67" s="530">
        <f t="shared" si="9"/>
        <v>48</v>
      </c>
      <c r="P67" s="579"/>
      <c r="Q67" s="766" t="s">
        <v>3201</v>
      </c>
      <c r="R67" s="858"/>
      <c r="S67" s="553">
        <v>4</v>
      </c>
      <c r="T67" s="551">
        <f t="shared" si="26"/>
        <v>0.66666666666666663</v>
      </c>
      <c r="U67" s="764" t="str">
        <f t="shared" si="0"/>
        <v>Atraso Leve</v>
      </c>
      <c r="V67" s="862" t="s">
        <v>3207</v>
      </c>
      <c r="W67" s="553">
        <v>25</v>
      </c>
      <c r="X67" s="551">
        <f t="shared" si="27"/>
        <v>1</v>
      </c>
      <c r="Y67" s="764" t="str">
        <f t="shared" si="2"/>
        <v>De acuerdo con lo programado</v>
      </c>
      <c r="Z67" s="765"/>
      <c r="AA67" s="553">
        <v>12</v>
      </c>
      <c r="AB67" s="551">
        <f t="shared" si="28"/>
        <v>1</v>
      </c>
      <c r="AC67" s="764" t="str">
        <f t="shared" si="4"/>
        <v>De acuerdo con lo programado</v>
      </c>
      <c r="AD67" s="765"/>
      <c r="AE67" s="578">
        <v>10</v>
      </c>
      <c r="AF67" s="551">
        <f t="shared" si="29"/>
        <v>2</v>
      </c>
      <c r="AG67" s="764" t="str">
        <f t="shared" si="14"/>
        <v>De acuerdo con lo programado</v>
      </c>
      <c r="AH67" s="856"/>
      <c r="AI67" s="625">
        <f t="shared" si="30"/>
        <v>51</v>
      </c>
      <c r="AJ67" s="554">
        <f t="shared" si="31"/>
        <v>1.0625</v>
      </c>
      <c r="AK67" s="764" t="str">
        <f t="shared" si="6"/>
        <v>De acuerdo con lo programado</v>
      </c>
      <c r="AL67" s="856" t="s">
        <v>3204</v>
      </c>
    </row>
    <row r="68" spans="1:38" s="266" customFormat="1" ht="58.5" customHeight="1" thickTop="1" thickBot="1">
      <c r="A68" s="267">
        <f t="shared" si="19"/>
        <v>54</v>
      </c>
      <c r="B68" s="267">
        <v>12</v>
      </c>
      <c r="C68" s="267" t="s">
        <v>1444</v>
      </c>
      <c r="D68" s="267">
        <v>0</v>
      </c>
      <c r="E68" s="267" t="s">
        <v>3199</v>
      </c>
      <c r="F68" s="857" t="s">
        <v>3208</v>
      </c>
      <c r="G68" s="766" t="s">
        <v>146</v>
      </c>
      <c r="H68" s="766" t="s">
        <v>195</v>
      </c>
      <c r="I68" s="766">
        <v>2</v>
      </c>
      <c r="J68" s="766">
        <v>10</v>
      </c>
      <c r="K68" s="268">
        <f t="shared" si="7"/>
        <v>12</v>
      </c>
      <c r="L68" s="766">
        <v>2</v>
      </c>
      <c r="M68" s="552">
        <v>0</v>
      </c>
      <c r="N68" s="530">
        <f t="shared" si="18"/>
        <v>2</v>
      </c>
      <c r="O68" s="530">
        <f t="shared" si="9"/>
        <v>14</v>
      </c>
      <c r="P68" s="579"/>
      <c r="Q68" s="766" t="s">
        <v>3201</v>
      </c>
      <c r="R68" s="858"/>
      <c r="S68" s="553">
        <v>0</v>
      </c>
      <c r="T68" s="551">
        <f t="shared" si="26"/>
        <v>0</v>
      </c>
      <c r="U68" s="764" t="str">
        <f t="shared" si="0"/>
        <v>En riesgo en cumplimiento</v>
      </c>
      <c r="V68" s="771"/>
      <c r="W68" s="553">
        <v>17</v>
      </c>
      <c r="X68" s="551">
        <f t="shared" si="27"/>
        <v>1.7</v>
      </c>
      <c r="Y68" s="764" t="str">
        <f t="shared" si="2"/>
        <v>De acuerdo con lo programado</v>
      </c>
      <c r="Z68" s="765"/>
      <c r="AA68" s="553">
        <v>8</v>
      </c>
      <c r="AB68" s="551">
        <f t="shared" si="28"/>
        <v>4</v>
      </c>
      <c r="AC68" s="764" t="str">
        <f t="shared" si="4"/>
        <v>De acuerdo con lo programado</v>
      </c>
      <c r="AD68" s="765" t="s">
        <v>3209</v>
      </c>
      <c r="AE68" s="578">
        <v>1</v>
      </c>
      <c r="AF68" s="551" t="str">
        <f t="shared" si="29"/>
        <v>No hay Programación</v>
      </c>
      <c r="AG68" s="764" t="str">
        <f t="shared" si="14"/>
        <v>De acuerdo con lo programado</v>
      </c>
      <c r="AH68" s="856"/>
      <c r="AI68" s="625">
        <f t="shared" si="30"/>
        <v>26</v>
      </c>
      <c r="AJ68" s="554">
        <f t="shared" si="31"/>
        <v>1.8571428571428572</v>
      </c>
      <c r="AK68" s="764" t="str">
        <f t="shared" si="6"/>
        <v>De acuerdo con lo programado</v>
      </c>
      <c r="AL68" s="856" t="s">
        <v>3204</v>
      </c>
    </row>
    <row r="69" spans="1:38" s="266" customFormat="1" ht="58.5" customHeight="1" thickTop="1" thickBot="1">
      <c r="A69" s="267">
        <f t="shared" si="19"/>
        <v>55</v>
      </c>
      <c r="B69" s="267">
        <v>12</v>
      </c>
      <c r="C69" s="267" t="s">
        <v>1561</v>
      </c>
      <c r="D69" s="267">
        <v>0</v>
      </c>
      <c r="E69" s="267" t="s">
        <v>3210</v>
      </c>
      <c r="F69" s="859" t="s">
        <v>3211</v>
      </c>
      <c r="G69" s="766" t="s">
        <v>175</v>
      </c>
      <c r="H69" s="766" t="s">
        <v>200</v>
      </c>
      <c r="I69" s="766">
        <v>4</v>
      </c>
      <c r="J69" s="766">
        <v>9</v>
      </c>
      <c r="K69" s="268">
        <f t="shared" si="7"/>
        <v>13</v>
      </c>
      <c r="L69" s="766">
        <f>+[4]Abangares!M187+[4]Bagaces!M187+[4]Cañas!M187+[4]Carrillo!M187+[4]Hojancha!M187+'[4]La Cruz'!M187+[4]Liberia!M187+[4]Nandayure!M187+[4]Nicoya!M187+'[4]Santa Cruz'!M187+[4]Tilarán!M187</f>
        <v>1</v>
      </c>
      <c r="M69" s="552">
        <v>0</v>
      </c>
      <c r="N69" s="530">
        <f t="shared" si="18"/>
        <v>1</v>
      </c>
      <c r="O69" s="530">
        <f t="shared" si="9"/>
        <v>14</v>
      </c>
      <c r="P69" s="579"/>
      <c r="Q69" s="766" t="s">
        <v>3212</v>
      </c>
      <c r="R69" s="858"/>
      <c r="S69" s="553">
        <v>8</v>
      </c>
      <c r="T69" s="551">
        <f t="shared" si="26"/>
        <v>2</v>
      </c>
      <c r="U69" s="764" t="str">
        <f t="shared" si="0"/>
        <v>De acuerdo con lo programado</v>
      </c>
      <c r="V69" s="771"/>
      <c r="W69" s="553">
        <v>14</v>
      </c>
      <c r="X69" s="551">
        <f t="shared" si="27"/>
        <v>1.5555555555555556</v>
      </c>
      <c r="Y69" s="764" t="str">
        <f t="shared" si="2"/>
        <v>De acuerdo con lo programado</v>
      </c>
      <c r="Z69" s="765"/>
      <c r="AA69" s="553">
        <v>2</v>
      </c>
      <c r="AB69" s="551">
        <f t="shared" si="28"/>
        <v>2</v>
      </c>
      <c r="AC69" s="764" t="str">
        <f t="shared" si="4"/>
        <v>De acuerdo con lo programado</v>
      </c>
      <c r="AD69" s="765" t="s">
        <v>3213</v>
      </c>
      <c r="AE69" s="578">
        <v>0</v>
      </c>
      <c r="AF69" s="551" t="str">
        <f t="shared" si="29"/>
        <v>No hay Programación</v>
      </c>
      <c r="AG69" s="764" t="str">
        <f t="shared" si="14"/>
        <v>De acuerdo con lo programado</v>
      </c>
      <c r="AH69" s="856"/>
      <c r="AI69" s="625">
        <f t="shared" si="30"/>
        <v>24</v>
      </c>
      <c r="AJ69" s="554">
        <f t="shared" si="31"/>
        <v>1.7142857142857142</v>
      </c>
      <c r="AK69" s="764" t="str">
        <f t="shared" si="6"/>
        <v>De acuerdo con lo programado</v>
      </c>
      <c r="AL69" s="856"/>
    </row>
    <row r="70" spans="1:38" s="266" customFormat="1" ht="58.5" customHeight="1" thickTop="1" thickBot="1">
      <c r="A70" s="267">
        <f t="shared" si="19"/>
        <v>56</v>
      </c>
      <c r="B70" s="267">
        <v>12</v>
      </c>
      <c r="C70" s="267" t="s">
        <v>1561</v>
      </c>
      <c r="D70" s="267">
        <v>0</v>
      </c>
      <c r="E70" s="267" t="s">
        <v>3210</v>
      </c>
      <c r="F70" s="857" t="s">
        <v>3214</v>
      </c>
      <c r="G70" s="766" t="s">
        <v>3215</v>
      </c>
      <c r="H70" s="766" t="s">
        <v>204</v>
      </c>
      <c r="I70" s="766">
        <v>4</v>
      </c>
      <c r="J70" s="766">
        <v>9</v>
      </c>
      <c r="K70" s="268">
        <f t="shared" si="7"/>
        <v>13</v>
      </c>
      <c r="L70" s="766">
        <v>1</v>
      </c>
      <c r="M70" s="552">
        <v>0</v>
      </c>
      <c r="N70" s="530">
        <f t="shared" si="18"/>
        <v>1</v>
      </c>
      <c r="O70" s="530">
        <f t="shared" si="9"/>
        <v>14</v>
      </c>
      <c r="P70" s="579"/>
      <c r="Q70" s="766" t="s">
        <v>3212</v>
      </c>
      <c r="R70" s="858"/>
      <c r="S70" s="553">
        <v>5</v>
      </c>
      <c r="T70" s="551">
        <f t="shared" si="26"/>
        <v>1.25</v>
      </c>
      <c r="U70" s="764" t="str">
        <f t="shared" si="0"/>
        <v>De acuerdo con lo programado</v>
      </c>
      <c r="V70" s="771"/>
      <c r="W70" s="553">
        <v>14</v>
      </c>
      <c r="X70" s="551">
        <f t="shared" si="27"/>
        <v>1.5555555555555556</v>
      </c>
      <c r="Y70" s="764" t="str">
        <f t="shared" si="2"/>
        <v>De acuerdo con lo programado</v>
      </c>
      <c r="Z70" s="765" t="s">
        <v>3216</v>
      </c>
      <c r="AA70" s="553">
        <v>3</v>
      </c>
      <c r="AB70" s="551">
        <f t="shared" si="28"/>
        <v>3</v>
      </c>
      <c r="AC70" s="764" t="str">
        <f t="shared" si="4"/>
        <v>De acuerdo con lo programado</v>
      </c>
      <c r="AD70" s="765" t="s">
        <v>3217</v>
      </c>
      <c r="AE70" s="578">
        <v>3</v>
      </c>
      <c r="AF70" s="551" t="str">
        <f t="shared" si="29"/>
        <v>No hay Programación</v>
      </c>
      <c r="AG70" s="764" t="str">
        <f t="shared" si="14"/>
        <v>De acuerdo con lo programado</v>
      </c>
      <c r="AH70" s="856"/>
      <c r="AI70" s="625">
        <f t="shared" si="30"/>
        <v>25</v>
      </c>
      <c r="AJ70" s="554">
        <f t="shared" si="31"/>
        <v>1.7857142857142858</v>
      </c>
      <c r="AK70" s="764" t="str">
        <f t="shared" si="6"/>
        <v>De acuerdo con lo programado</v>
      </c>
      <c r="AL70" s="856" t="s">
        <v>3218</v>
      </c>
    </row>
    <row r="71" spans="1:38" s="266" customFormat="1" ht="58.5" customHeight="1" thickTop="1" thickBot="1">
      <c r="A71" s="267">
        <f t="shared" si="19"/>
        <v>57</v>
      </c>
      <c r="B71" s="267">
        <v>12</v>
      </c>
      <c r="C71" s="267" t="s">
        <v>1561</v>
      </c>
      <c r="D71" s="267">
        <v>0</v>
      </c>
      <c r="E71" s="267" t="s">
        <v>3210</v>
      </c>
      <c r="F71" s="857" t="s">
        <v>3214</v>
      </c>
      <c r="G71" s="766" t="s">
        <v>131</v>
      </c>
      <c r="H71" s="766" t="s">
        <v>207</v>
      </c>
      <c r="I71" s="766">
        <f>+[4]Abangares!J189+[4]Bagaces!J189+[4]Cañas!J189+[4]Carrillo!J189+[4]Hojancha!J189+'[4]La Cruz'!J189+[4]Liberia!J189+[4]Nandayure!J189+[4]Nicoya!J189+'[4]Santa Cruz'!J189+[4]Tilarán!J189</f>
        <v>1</v>
      </c>
      <c r="J71" s="766">
        <f>+[4]Abangares!K189+[4]Bagaces!K189+[4]Cañas!K189+[4]Carrillo!K189+[4]Hojancha!K189+'[4]La Cruz'!K189+[4]Liberia!K189+[4]Nandayure!K189+[4]Nicoya!K189+'[4]Santa Cruz'!K189+[4]Tilarán!K189</f>
        <v>1</v>
      </c>
      <c r="K71" s="268">
        <f t="shared" si="7"/>
        <v>2</v>
      </c>
      <c r="L71" s="552">
        <v>0</v>
      </c>
      <c r="M71" s="552">
        <v>0</v>
      </c>
      <c r="N71" s="530">
        <f t="shared" si="18"/>
        <v>0</v>
      </c>
      <c r="O71" s="530">
        <f t="shared" si="9"/>
        <v>2</v>
      </c>
      <c r="P71" s="579"/>
      <c r="Q71" s="766" t="s">
        <v>3212</v>
      </c>
      <c r="R71" s="858"/>
      <c r="S71" s="553">
        <v>1</v>
      </c>
      <c r="T71" s="551">
        <f t="shared" si="26"/>
        <v>1</v>
      </c>
      <c r="U71" s="764" t="str">
        <f t="shared" si="0"/>
        <v>De acuerdo con lo programado</v>
      </c>
      <c r="V71" s="771"/>
      <c r="W71" s="553">
        <v>1</v>
      </c>
      <c r="X71" s="551">
        <f t="shared" si="27"/>
        <v>1</v>
      </c>
      <c r="Y71" s="764" t="str">
        <f t="shared" si="2"/>
        <v>De acuerdo con lo programado</v>
      </c>
      <c r="Z71" s="765"/>
      <c r="AA71" s="553">
        <v>0</v>
      </c>
      <c r="AB71" s="551" t="str">
        <f t="shared" si="28"/>
        <v>No hay Programación</v>
      </c>
      <c r="AC71" s="764" t="str">
        <f t="shared" si="4"/>
        <v>De acuerdo con lo programado</v>
      </c>
      <c r="AD71" s="765"/>
      <c r="AE71" s="578">
        <v>0</v>
      </c>
      <c r="AF71" s="551" t="str">
        <f t="shared" si="29"/>
        <v>No hay Programación</v>
      </c>
      <c r="AG71" s="764" t="str">
        <f t="shared" si="14"/>
        <v>De acuerdo con lo programado</v>
      </c>
      <c r="AH71" s="856"/>
      <c r="AI71" s="625">
        <f t="shared" si="30"/>
        <v>2</v>
      </c>
      <c r="AJ71" s="554">
        <f t="shared" si="31"/>
        <v>1</v>
      </c>
      <c r="AK71" s="764" t="str">
        <f t="shared" si="6"/>
        <v>De acuerdo con lo programado</v>
      </c>
      <c r="AL71" s="856"/>
    </row>
    <row r="72" spans="1:38" s="266" customFormat="1" ht="58.5" customHeight="1" thickTop="1" thickBot="1">
      <c r="A72" s="267">
        <f t="shared" si="19"/>
        <v>58</v>
      </c>
      <c r="B72" s="267">
        <v>12</v>
      </c>
      <c r="C72" s="267" t="s">
        <v>1561</v>
      </c>
      <c r="D72" s="267">
        <v>0</v>
      </c>
      <c r="E72" s="267" t="s">
        <v>3210</v>
      </c>
      <c r="F72" s="857" t="s">
        <v>3219</v>
      </c>
      <c r="G72" s="766" t="s">
        <v>178</v>
      </c>
      <c r="H72" s="766" t="s">
        <v>202</v>
      </c>
      <c r="I72" s="766">
        <f>+[4]Abangares!J190+[4]Bagaces!J190+[4]Cañas!J190+[4]Carrillo!J190+[4]Hojancha!J190+'[4]La Cruz'!J190+[4]Liberia!J190+[4]Nandayure!J190+[4]Nicoya!J190+'[4]Santa Cruz'!J190+[4]Tilarán!J190</f>
        <v>3</v>
      </c>
      <c r="J72" s="766">
        <v>10</v>
      </c>
      <c r="K72" s="268">
        <f t="shared" si="7"/>
        <v>13</v>
      </c>
      <c r="L72" s="766">
        <v>1</v>
      </c>
      <c r="M72" s="552">
        <v>0</v>
      </c>
      <c r="N72" s="530">
        <f t="shared" si="18"/>
        <v>1</v>
      </c>
      <c r="O72" s="530">
        <f t="shared" si="9"/>
        <v>14</v>
      </c>
      <c r="P72" s="579"/>
      <c r="Q72" s="766" t="s">
        <v>3212</v>
      </c>
      <c r="R72" s="858"/>
      <c r="S72" s="553">
        <v>4</v>
      </c>
      <c r="T72" s="551">
        <f t="shared" si="26"/>
        <v>1.3333333333333333</v>
      </c>
      <c r="U72" s="764" t="str">
        <f t="shared" si="0"/>
        <v>De acuerdo con lo programado</v>
      </c>
      <c r="V72" s="862" t="s">
        <v>3220</v>
      </c>
      <c r="W72" s="553">
        <v>10</v>
      </c>
      <c r="X72" s="551">
        <f t="shared" si="27"/>
        <v>1</v>
      </c>
      <c r="Y72" s="764" t="str">
        <f t="shared" si="2"/>
        <v>De acuerdo con lo programado</v>
      </c>
      <c r="Z72" s="765"/>
      <c r="AA72" s="553">
        <v>4</v>
      </c>
      <c r="AB72" s="551">
        <f t="shared" si="28"/>
        <v>4</v>
      </c>
      <c r="AC72" s="764" t="str">
        <f t="shared" si="4"/>
        <v>De acuerdo con lo programado</v>
      </c>
      <c r="AD72" s="765" t="s">
        <v>3217</v>
      </c>
      <c r="AE72" s="578">
        <v>2</v>
      </c>
      <c r="AF72" s="551" t="str">
        <f t="shared" si="29"/>
        <v>No hay Programación</v>
      </c>
      <c r="AG72" s="764" t="str">
        <f t="shared" si="14"/>
        <v>De acuerdo con lo programado</v>
      </c>
      <c r="AH72" s="856"/>
      <c r="AI72" s="625">
        <f t="shared" si="30"/>
        <v>20</v>
      </c>
      <c r="AJ72" s="554">
        <f t="shared" si="31"/>
        <v>1.4285714285714286</v>
      </c>
      <c r="AK72" s="764" t="str">
        <f t="shared" si="6"/>
        <v>De acuerdo con lo programado</v>
      </c>
      <c r="AL72" s="856" t="s">
        <v>3218</v>
      </c>
    </row>
    <row r="73" spans="1:38" s="266" customFormat="1" ht="58.5" customHeight="1" thickTop="1" thickBot="1">
      <c r="A73" s="267">
        <f t="shared" si="19"/>
        <v>59</v>
      </c>
      <c r="B73" s="267">
        <f t="shared" ref="B73" si="32">B72+1</f>
        <v>13</v>
      </c>
      <c r="C73" s="267" t="s">
        <v>1561</v>
      </c>
      <c r="D73" s="267">
        <v>0</v>
      </c>
      <c r="E73" s="267" t="s">
        <v>3210</v>
      </c>
      <c r="F73" s="857" t="s">
        <v>3221</v>
      </c>
      <c r="G73" s="766" t="s">
        <v>178</v>
      </c>
      <c r="H73" s="766" t="s">
        <v>202</v>
      </c>
      <c r="I73" s="766">
        <f>+[4]Abangares!J191+[4]Bagaces!J191+[4]Cañas!J191+[4]Carrillo!J191+[4]Hojancha!J191+'[4]La Cruz'!J191+[4]Liberia!J191+[4]Nandayure!J191+[4]Nicoya!J191+'[4]Santa Cruz'!J191+[4]Tilarán!J191</f>
        <v>1</v>
      </c>
      <c r="J73" s="766">
        <v>12</v>
      </c>
      <c r="K73" s="268">
        <f t="shared" si="7"/>
        <v>13</v>
      </c>
      <c r="L73" s="766">
        <v>1</v>
      </c>
      <c r="M73" s="552">
        <v>0</v>
      </c>
      <c r="N73" s="530">
        <f t="shared" si="18"/>
        <v>1</v>
      </c>
      <c r="O73" s="530">
        <f t="shared" si="9"/>
        <v>14</v>
      </c>
      <c r="P73" s="579"/>
      <c r="Q73" s="766" t="s">
        <v>3212</v>
      </c>
      <c r="R73" s="858"/>
      <c r="S73" s="553">
        <v>4</v>
      </c>
      <c r="T73" s="551">
        <f t="shared" si="26"/>
        <v>4</v>
      </c>
      <c r="U73" s="764" t="str">
        <f t="shared" si="0"/>
        <v>De acuerdo con lo programado</v>
      </c>
      <c r="V73" s="862" t="s">
        <v>3220</v>
      </c>
      <c r="W73" s="553">
        <v>12</v>
      </c>
      <c r="X73" s="551">
        <f t="shared" si="27"/>
        <v>1</v>
      </c>
      <c r="Y73" s="764" t="str">
        <f t="shared" si="2"/>
        <v>De acuerdo con lo programado</v>
      </c>
      <c r="Z73" s="765"/>
      <c r="AA73" s="553">
        <v>3</v>
      </c>
      <c r="AB73" s="551">
        <f t="shared" si="28"/>
        <v>3</v>
      </c>
      <c r="AC73" s="764" t="str">
        <f t="shared" si="4"/>
        <v>De acuerdo con lo programado</v>
      </c>
      <c r="AD73" s="765" t="s">
        <v>3217</v>
      </c>
      <c r="AE73" s="578">
        <v>2</v>
      </c>
      <c r="AF73" s="551" t="str">
        <f t="shared" si="29"/>
        <v>No hay Programación</v>
      </c>
      <c r="AG73" s="764" t="str">
        <f t="shared" si="14"/>
        <v>De acuerdo con lo programado</v>
      </c>
      <c r="AH73" s="856"/>
      <c r="AI73" s="625">
        <f t="shared" si="30"/>
        <v>21</v>
      </c>
      <c r="AJ73" s="554">
        <f t="shared" si="31"/>
        <v>1.5</v>
      </c>
      <c r="AK73" s="764" t="str">
        <f t="shared" si="6"/>
        <v>De acuerdo con lo programado</v>
      </c>
      <c r="AL73" s="856" t="s">
        <v>3218</v>
      </c>
    </row>
    <row r="74" spans="1:38" s="266" customFormat="1" ht="58.5" customHeight="1">
      <c r="A74" s="267">
        <f t="shared" si="19"/>
        <v>60</v>
      </c>
      <c r="B74" s="267">
        <v>8</v>
      </c>
      <c r="C74" s="267"/>
      <c r="D74" s="267">
        <v>0</v>
      </c>
      <c r="E74" s="267" t="s">
        <v>3222</v>
      </c>
      <c r="F74" s="859" t="s">
        <v>3223</v>
      </c>
      <c r="G74" s="766" t="s">
        <v>3224</v>
      </c>
      <c r="H74" s="766" t="s">
        <v>215</v>
      </c>
      <c r="I74" s="552">
        <v>0</v>
      </c>
      <c r="J74" s="552">
        <v>0</v>
      </c>
      <c r="K74" s="268">
        <f t="shared" si="7"/>
        <v>0</v>
      </c>
      <c r="L74" s="552">
        <v>0</v>
      </c>
      <c r="M74" s="766">
        <v>10</v>
      </c>
      <c r="N74" s="530">
        <f t="shared" si="18"/>
        <v>10</v>
      </c>
      <c r="O74" s="530">
        <f t="shared" si="9"/>
        <v>10</v>
      </c>
      <c r="P74" s="579"/>
      <c r="Q74" s="766" t="s">
        <v>3225</v>
      </c>
      <c r="R74" s="858"/>
      <c r="S74" s="616">
        <v>0</v>
      </c>
      <c r="T74" s="551" t="str">
        <f t="shared" si="26"/>
        <v>No hay Programación</v>
      </c>
      <c r="U74" s="764" t="str">
        <f t="shared" si="0"/>
        <v>De acuerdo con lo programado</v>
      </c>
      <c r="V74" s="771"/>
      <c r="W74" s="553">
        <v>0</v>
      </c>
      <c r="X74" s="551" t="str">
        <f t="shared" si="27"/>
        <v>No hay Programación</v>
      </c>
      <c r="Y74" s="764" t="str">
        <f t="shared" si="2"/>
        <v>De acuerdo con lo programado</v>
      </c>
      <c r="Z74" s="765"/>
      <c r="AA74" s="553">
        <v>0</v>
      </c>
      <c r="AB74" s="551" t="str">
        <f t="shared" si="28"/>
        <v>No hay Programación</v>
      </c>
      <c r="AC74" s="764" t="str">
        <f t="shared" si="4"/>
        <v>De acuerdo con lo programado</v>
      </c>
      <c r="AD74" s="765"/>
      <c r="AE74" s="578">
        <v>13</v>
      </c>
      <c r="AF74" s="551">
        <f t="shared" si="29"/>
        <v>1.3</v>
      </c>
      <c r="AG74" s="764" t="str">
        <f t="shared" si="14"/>
        <v>De acuerdo con lo programado</v>
      </c>
      <c r="AH74" s="856"/>
      <c r="AI74" s="625">
        <f t="shared" si="30"/>
        <v>13</v>
      </c>
      <c r="AJ74" s="554">
        <f t="shared" si="31"/>
        <v>1.3</v>
      </c>
      <c r="AK74" s="764" t="str">
        <f t="shared" si="6"/>
        <v>De acuerdo con lo programado</v>
      </c>
      <c r="AL74" s="856" t="s">
        <v>3226</v>
      </c>
    </row>
    <row r="75" spans="1:38" s="266" customFormat="1" ht="58.5" customHeight="1" thickTop="1" thickBot="1">
      <c r="A75" s="267">
        <f t="shared" si="19"/>
        <v>61</v>
      </c>
      <c r="B75" s="267">
        <v>8</v>
      </c>
      <c r="C75" s="267"/>
      <c r="D75" s="267">
        <v>0</v>
      </c>
      <c r="E75" s="267" t="s">
        <v>3222</v>
      </c>
      <c r="F75" s="857" t="s">
        <v>3227</v>
      </c>
      <c r="G75" s="766" t="s">
        <v>162</v>
      </c>
      <c r="H75" s="766" t="s">
        <v>215</v>
      </c>
      <c r="I75" s="766">
        <f>+[4]Abangares!J194+[4]Bagaces!J194+[4]Cañas!J194+[4]Carrillo!J194+[4]Hojancha!J194+'[4]La Cruz'!J194+[4]Liberia!J194+[4]Nandayure!J194+[4]Nicoya!J194+'[4]Santa Cruz'!J194+[4]Tilarán!J194</f>
        <v>6</v>
      </c>
      <c r="J75" s="766">
        <v>4</v>
      </c>
      <c r="K75" s="268">
        <f t="shared" si="7"/>
        <v>10</v>
      </c>
      <c r="L75" s="552">
        <v>0</v>
      </c>
      <c r="M75" s="552">
        <v>0</v>
      </c>
      <c r="N75" s="530">
        <f t="shared" si="18"/>
        <v>0</v>
      </c>
      <c r="O75" s="530">
        <f t="shared" si="9"/>
        <v>10</v>
      </c>
      <c r="P75" s="579"/>
      <c r="Q75" s="766" t="s">
        <v>3225</v>
      </c>
      <c r="R75" s="858"/>
      <c r="S75" s="553">
        <v>5</v>
      </c>
      <c r="T75" s="551">
        <f t="shared" si="26"/>
        <v>0.83333333333333337</v>
      </c>
      <c r="U75" s="764" t="str">
        <f t="shared" si="0"/>
        <v>Atraso Leve</v>
      </c>
      <c r="V75" s="771"/>
      <c r="W75" s="553">
        <v>4</v>
      </c>
      <c r="X75" s="551">
        <f t="shared" si="27"/>
        <v>1</v>
      </c>
      <c r="Y75" s="764" t="str">
        <f t="shared" si="2"/>
        <v>De acuerdo con lo programado</v>
      </c>
      <c r="Z75" s="765"/>
      <c r="AA75" s="553">
        <v>0</v>
      </c>
      <c r="AB75" s="551" t="str">
        <f t="shared" si="28"/>
        <v>No hay Programación</v>
      </c>
      <c r="AC75" s="764" t="str">
        <f t="shared" si="4"/>
        <v>De acuerdo con lo programado</v>
      </c>
      <c r="AD75" s="765"/>
      <c r="AE75" s="578">
        <v>1</v>
      </c>
      <c r="AF75" s="551" t="str">
        <f t="shared" si="29"/>
        <v>No hay Programación</v>
      </c>
      <c r="AG75" s="764" t="str">
        <f t="shared" si="14"/>
        <v>De acuerdo con lo programado</v>
      </c>
      <c r="AH75" s="856"/>
      <c r="AI75" s="625">
        <f t="shared" si="30"/>
        <v>10</v>
      </c>
      <c r="AJ75" s="554">
        <f t="shared" si="31"/>
        <v>1</v>
      </c>
      <c r="AK75" s="764" t="str">
        <f t="shared" si="6"/>
        <v>De acuerdo con lo programado</v>
      </c>
      <c r="AL75" s="856"/>
    </row>
    <row r="76" spans="1:38" s="266" customFormat="1" ht="58.5" customHeight="1" thickTop="1" thickBot="1">
      <c r="A76" s="267">
        <f t="shared" si="19"/>
        <v>62</v>
      </c>
      <c r="B76" s="267">
        <v>8</v>
      </c>
      <c r="C76" s="267"/>
      <c r="D76" s="267">
        <v>0</v>
      </c>
      <c r="E76" s="267" t="s">
        <v>3222</v>
      </c>
      <c r="F76" s="857" t="s">
        <v>3228</v>
      </c>
      <c r="G76" s="766" t="s">
        <v>142</v>
      </c>
      <c r="H76" s="766" t="s">
        <v>215</v>
      </c>
      <c r="I76" s="766">
        <f>+[4]Abangares!J197+[4]Bagaces!J197+[4]Cañas!J197+[4]Carrillo!J197+[4]Hojancha!J197+'[4]La Cruz'!J197+[4]Liberia!J197+[4]Nandayure!J197+[4]Nicoya!J197+'[4]Santa Cruz'!J197+[4]Tilarán!J197</f>
        <v>2</v>
      </c>
      <c r="J76" s="766">
        <v>8</v>
      </c>
      <c r="K76" s="268">
        <f t="shared" si="7"/>
        <v>10</v>
      </c>
      <c r="L76" s="552">
        <v>0</v>
      </c>
      <c r="M76" s="552">
        <v>0</v>
      </c>
      <c r="N76" s="530">
        <f t="shared" si="18"/>
        <v>0</v>
      </c>
      <c r="O76" s="530">
        <f t="shared" si="9"/>
        <v>10</v>
      </c>
      <c r="P76" s="579"/>
      <c r="Q76" s="766" t="s">
        <v>3225</v>
      </c>
      <c r="R76" s="858"/>
      <c r="S76" s="553">
        <v>1</v>
      </c>
      <c r="T76" s="551">
        <f t="shared" si="26"/>
        <v>0.5</v>
      </c>
      <c r="U76" s="764" t="str">
        <f t="shared" si="0"/>
        <v>Atraso Leve</v>
      </c>
      <c r="V76" s="771"/>
      <c r="W76" s="553">
        <v>8</v>
      </c>
      <c r="X76" s="551">
        <f t="shared" si="27"/>
        <v>1</v>
      </c>
      <c r="Y76" s="764" t="str">
        <f t="shared" si="2"/>
        <v>De acuerdo con lo programado</v>
      </c>
      <c r="Z76" s="765"/>
      <c r="AA76" s="553">
        <v>0</v>
      </c>
      <c r="AB76" s="551" t="str">
        <f t="shared" si="28"/>
        <v>No hay Programación</v>
      </c>
      <c r="AC76" s="764" t="str">
        <f t="shared" si="4"/>
        <v>De acuerdo con lo programado</v>
      </c>
      <c r="AD76" s="765"/>
      <c r="AE76" s="578">
        <v>0</v>
      </c>
      <c r="AF76" s="551" t="str">
        <f t="shared" si="29"/>
        <v>No hay Programación</v>
      </c>
      <c r="AG76" s="764" t="str">
        <f t="shared" si="14"/>
        <v>De acuerdo con lo programado</v>
      </c>
      <c r="AH76" s="856"/>
      <c r="AI76" s="625">
        <f t="shared" si="30"/>
        <v>9</v>
      </c>
      <c r="AJ76" s="554">
        <f t="shared" si="31"/>
        <v>0.9</v>
      </c>
      <c r="AK76" s="764" t="str">
        <f t="shared" si="6"/>
        <v>De acuerdo con lo programado</v>
      </c>
      <c r="AL76" s="856"/>
    </row>
    <row r="77" spans="1:38" s="266" customFormat="1" ht="58.5" customHeight="1" thickTop="1" thickBot="1">
      <c r="A77" s="267">
        <f t="shared" si="19"/>
        <v>63</v>
      </c>
      <c r="B77" s="267">
        <v>8</v>
      </c>
      <c r="C77" s="267"/>
      <c r="D77" s="267">
        <v>0</v>
      </c>
      <c r="E77" s="267" t="s">
        <v>3222</v>
      </c>
      <c r="F77" s="857" t="s">
        <v>3229</v>
      </c>
      <c r="G77" s="766" t="s">
        <v>146</v>
      </c>
      <c r="H77" s="766" t="s">
        <v>215</v>
      </c>
      <c r="I77" s="552">
        <v>0</v>
      </c>
      <c r="J77" s="766">
        <v>5</v>
      </c>
      <c r="K77" s="268">
        <f t="shared" si="7"/>
        <v>5</v>
      </c>
      <c r="L77" s="766">
        <v>6</v>
      </c>
      <c r="M77" s="766">
        <v>6</v>
      </c>
      <c r="N77" s="530">
        <f t="shared" si="18"/>
        <v>12</v>
      </c>
      <c r="O77" s="530">
        <f t="shared" si="9"/>
        <v>17</v>
      </c>
      <c r="P77" s="579"/>
      <c r="Q77" s="766" t="s">
        <v>3225</v>
      </c>
      <c r="R77" s="858"/>
      <c r="S77" s="553">
        <v>0</v>
      </c>
      <c r="T77" s="551" t="str">
        <f t="shared" si="26"/>
        <v>No hay Programación</v>
      </c>
      <c r="U77" s="764" t="str">
        <f t="shared" si="0"/>
        <v>De acuerdo con lo programado</v>
      </c>
      <c r="V77" s="771"/>
      <c r="W77" s="553">
        <v>5</v>
      </c>
      <c r="X77" s="551">
        <f t="shared" si="27"/>
        <v>1</v>
      </c>
      <c r="Y77" s="764" t="str">
        <f t="shared" si="2"/>
        <v>De acuerdo con lo programado</v>
      </c>
      <c r="Z77" s="765"/>
      <c r="AA77" s="553">
        <v>6</v>
      </c>
      <c r="AB77" s="551">
        <f t="shared" si="28"/>
        <v>1</v>
      </c>
      <c r="AC77" s="764" t="str">
        <f t="shared" si="4"/>
        <v>De acuerdo con lo programado</v>
      </c>
      <c r="AD77" s="765"/>
      <c r="AE77" s="578">
        <v>7</v>
      </c>
      <c r="AF77" s="551">
        <f t="shared" si="29"/>
        <v>1.1666666666666667</v>
      </c>
      <c r="AG77" s="764" t="str">
        <f t="shared" si="14"/>
        <v>De acuerdo con lo programado</v>
      </c>
      <c r="AH77" s="856"/>
      <c r="AI77" s="625">
        <f t="shared" si="30"/>
        <v>18</v>
      </c>
      <c r="AJ77" s="554">
        <f t="shared" si="31"/>
        <v>1.0588235294117647</v>
      </c>
      <c r="AK77" s="764" t="str">
        <f t="shared" si="6"/>
        <v>De acuerdo con lo programado</v>
      </c>
      <c r="AL77" s="856" t="s">
        <v>3226</v>
      </c>
    </row>
    <row r="78" spans="1:38" s="266" customFormat="1" ht="58.5" customHeight="1" thickTop="1" thickBot="1">
      <c r="A78" s="267">
        <f t="shared" si="19"/>
        <v>64</v>
      </c>
      <c r="B78" s="267">
        <v>8</v>
      </c>
      <c r="C78" s="267"/>
      <c r="D78" s="267">
        <v>0</v>
      </c>
      <c r="E78" s="267" t="s">
        <v>3222</v>
      </c>
      <c r="F78" s="857" t="s">
        <v>3230</v>
      </c>
      <c r="G78" s="766" t="s">
        <v>146</v>
      </c>
      <c r="H78" s="766" t="s">
        <v>207</v>
      </c>
      <c r="I78" s="552">
        <v>0</v>
      </c>
      <c r="J78" s="766">
        <f>+[4]Abangares!K202+[4]Bagaces!K202+[4]Cañas!K202+[4]Carrillo!K202+[4]Hojancha!K202+'[4]La Cruz'!K202+[4]Liberia!K202+[4]Nandayure!K202+[4]Nicoya!K202+'[4]Santa Cruz'!K202+[4]Tilarán!K202</f>
        <v>2</v>
      </c>
      <c r="K78" s="268">
        <f t="shared" si="7"/>
        <v>2</v>
      </c>
      <c r="L78" s="766">
        <f>+[4]Abangares!M202+[4]Bagaces!M202+[4]Cañas!M202+[4]Carrillo!M202+[4]Hojancha!M202+'[4]La Cruz'!M202+[4]Liberia!M202+[4]Nandayure!M202+[4]Nicoya!M202+'[4]Santa Cruz'!M202+[4]Tilarán!M202</f>
        <v>1</v>
      </c>
      <c r="M78" s="766">
        <f>+[4]Abangares!N202+[4]Bagaces!N202+[4]Cañas!N202+[4]Carrillo!N202+[4]Hojancha!N202+'[4]La Cruz'!N202+[4]Liberia!N202+[4]Nandayure!N202+[4]Nicoya!N202+'[4]Santa Cruz'!N202+[4]Tilarán!N202</f>
        <v>3</v>
      </c>
      <c r="N78" s="530">
        <f t="shared" si="18"/>
        <v>4</v>
      </c>
      <c r="O78" s="530">
        <f t="shared" si="9"/>
        <v>6</v>
      </c>
      <c r="P78" s="579"/>
      <c r="Q78" s="766" t="s">
        <v>3225</v>
      </c>
      <c r="R78" s="858"/>
      <c r="S78" s="553">
        <v>0</v>
      </c>
      <c r="T78" s="551" t="str">
        <f t="shared" si="26"/>
        <v>No hay Programación</v>
      </c>
      <c r="U78" s="764" t="str">
        <f t="shared" si="0"/>
        <v>De acuerdo con lo programado</v>
      </c>
      <c r="V78" s="771"/>
      <c r="W78" s="553">
        <v>2</v>
      </c>
      <c r="X78" s="551">
        <f t="shared" si="27"/>
        <v>1</v>
      </c>
      <c r="Y78" s="764" t="str">
        <f t="shared" si="2"/>
        <v>De acuerdo con lo programado</v>
      </c>
      <c r="Z78" s="765"/>
      <c r="AA78" s="553">
        <v>1</v>
      </c>
      <c r="AB78" s="551">
        <f t="shared" si="28"/>
        <v>1</v>
      </c>
      <c r="AC78" s="764" t="str">
        <f t="shared" si="4"/>
        <v>De acuerdo con lo programado</v>
      </c>
      <c r="AD78" s="765"/>
      <c r="AE78" s="578">
        <v>2</v>
      </c>
      <c r="AF78" s="551">
        <f t="shared" si="29"/>
        <v>0.66666666666666663</v>
      </c>
      <c r="AG78" s="764" t="str">
        <f t="shared" si="14"/>
        <v>Atraso Leve</v>
      </c>
      <c r="AH78" s="856"/>
      <c r="AI78" s="625">
        <f t="shared" si="30"/>
        <v>5</v>
      </c>
      <c r="AJ78" s="554">
        <f t="shared" si="31"/>
        <v>0.83333333333333337</v>
      </c>
      <c r="AK78" s="764" t="str">
        <f t="shared" si="6"/>
        <v>Atraso Leve</v>
      </c>
      <c r="AL78" s="856"/>
    </row>
    <row r="79" spans="1:38" s="266" customFormat="1" ht="58.5" customHeight="1" thickTop="1" thickBot="1">
      <c r="A79" s="267">
        <f t="shared" si="19"/>
        <v>65</v>
      </c>
      <c r="B79" s="267">
        <v>8</v>
      </c>
      <c r="C79" s="267"/>
      <c r="D79" s="267">
        <v>0</v>
      </c>
      <c r="E79" s="267" t="s">
        <v>421</v>
      </c>
      <c r="F79" s="859" t="s">
        <v>2921</v>
      </c>
      <c r="G79" s="766" t="s">
        <v>3231</v>
      </c>
      <c r="H79" s="766" t="s">
        <v>202</v>
      </c>
      <c r="I79" s="552">
        <v>0</v>
      </c>
      <c r="J79" s="552">
        <v>0</v>
      </c>
      <c r="K79" s="268">
        <f t="shared" si="7"/>
        <v>0</v>
      </c>
      <c r="L79" s="552">
        <v>0</v>
      </c>
      <c r="M79" s="766">
        <v>40</v>
      </c>
      <c r="N79" s="530">
        <f t="shared" si="18"/>
        <v>40</v>
      </c>
      <c r="O79" s="530">
        <f t="shared" si="9"/>
        <v>40</v>
      </c>
      <c r="P79" s="579"/>
      <c r="Q79" s="766" t="s">
        <v>3201</v>
      </c>
      <c r="R79" s="858"/>
      <c r="S79" s="553">
        <v>0</v>
      </c>
      <c r="T79" s="551" t="str">
        <f t="shared" si="26"/>
        <v>No hay Programación</v>
      </c>
      <c r="U79" s="764" t="str">
        <f t="shared" ref="U79:U142" si="33">IF(T79="No hay ejecución","NA",IF(T79&gt;=90%,"De acuerdo con lo programado",IF(T79&gt;=50%,"Atraso Leve",IF(T79&lt;=49.99%,"En riesgo en cumplimiento"))))</f>
        <v>De acuerdo con lo programado</v>
      </c>
      <c r="V79" s="771"/>
      <c r="W79" s="553">
        <v>26</v>
      </c>
      <c r="X79" s="551" t="str">
        <f t="shared" si="27"/>
        <v>No hay Programación</v>
      </c>
      <c r="Y79" s="764" t="str">
        <f t="shared" ref="Y79:Y142" si="34">IF(X79="No hay ejecución","NA",IF(X79&gt;=90%,"De acuerdo con lo programado",IF(X79&gt;=50%,"Atraso Leve",IF(X79&lt;=49.99%,"En riesgo en cumplimiento"))))</f>
        <v>De acuerdo con lo programado</v>
      </c>
      <c r="Z79" s="765"/>
      <c r="AA79" s="553">
        <v>31</v>
      </c>
      <c r="AB79" s="551" t="str">
        <f t="shared" si="28"/>
        <v>No hay Programación</v>
      </c>
      <c r="AC79" s="764" t="str">
        <f t="shared" ref="AC79:AC142" si="35">IF(AB79="No hay ejecución","NA",IF(AB79&gt;=90%,"De acuerdo con lo programado",IF(AB79&gt;=50%,"Atraso Leve",IF(AB79&lt;=49.99%,"En riesgo en cumplimiento"))))</f>
        <v>De acuerdo con lo programado</v>
      </c>
      <c r="AD79" s="765"/>
      <c r="AE79" s="578">
        <v>0</v>
      </c>
      <c r="AF79" s="551">
        <f t="shared" si="29"/>
        <v>0</v>
      </c>
      <c r="AG79" s="764" t="str">
        <f t="shared" ref="AG79:AG142" si="36">IF(AF79="No hay ejecución","NA",IF(AF79&gt;=90%,"De acuerdo con lo programado",IF(AF79&gt;=50%,"Atraso Leve",IF(AF79&lt;=49.99%,"En riesgo en cumplimiento"))))</f>
        <v>En riesgo en cumplimiento</v>
      </c>
      <c r="AH79" s="856"/>
      <c r="AI79" s="625">
        <f t="shared" si="30"/>
        <v>57</v>
      </c>
      <c r="AJ79" s="554">
        <f t="shared" si="31"/>
        <v>1.425</v>
      </c>
      <c r="AK79" s="764" t="str">
        <f t="shared" ref="AK79:AK142" si="37">IF(AJ79="No hay ejecución","NA",IF(AJ79&gt;=90%,"De acuerdo con lo programado",IF(AJ79&gt;=50%,"Atraso Leve",IF(AJ79&lt;=49.99%,"En riesgo en cumplimiento"))))</f>
        <v>De acuerdo con lo programado</v>
      </c>
      <c r="AL79" s="856" t="s">
        <v>3232</v>
      </c>
    </row>
    <row r="80" spans="1:38" s="266" customFormat="1" ht="58.5" customHeight="1" thickTop="1" thickBot="1">
      <c r="A80" s="267">
        <f t="shared" si="19"/>
        <v>66</v>
      </c>
      <c r="B80" s="267">
        <v>8</v>
      </c>
      <c r="C80" s="267"/>
      <c r="D80" s="267">
        <v>0</v>
      </c>
      <c r="E80" s="267" t="s">
        <v>241</v>
      </c>
      <c r="F80" s="857" t="s">
        <v>3233</v>
      </c>
      <c r="G80" s="766" t="s">
        <v>178</v>
      </c>
      <c r="H80" s="766" t="s">
        <v>202</v>
      </c>
      <c r="I80" s="552">
        <v>0</v>
      </c>
      <c r="J80" s="766">
        <v>10</v>
      </c>
      <c r="K80" s="268">
        <f t="shared" ref="K80:K143" si="38">+I80+J80</f>
        <v>10</v>
      </c>
      <c r="L80" s="766">
        <v>20</v>
      </c>
      <c r="M80" s="766">
        <v>10</v>
      </c>
      <c r="N80" s="530">
        <f t="shared" ref="N80:N142" si="39">+L80+M80</f>
        <v>30</v>
      </c>
      <c r="O80" s="530">
        <f t="shared" ref="O80:O143" si="40">+K80+N80</f>
        <v>40</v>
      </c>
      <c r="P80" s="579"/>
      <c r="Q80" s="766" t="s">
        <v>3201</v>
      </c>
      <c r="R80" s="858"/>
      <c r="S80" s="553">
        <v>3</v>
      </c>
      <c r="T80" s="551" t="str">
        <f t="shared" si="26"/>
        <v>No hay Programación</v>
      </c>
      <c r="U80" s="764" t="str">
        <f t="shared" si="33"/>
        <v>De acuerdo con lo programado</v>
      </c>
      <c r="V80" s="771"/>
      <c r="W80" s="553">
        <v>26</v>
      </c>
      <c r="X80" s="551">
        <f t="shared" si="27"/>
        <v>2.6</v>
      </c>
      <c r="Y80" s="764" t="str">
        <f t="shared" si="34"/>
        <v>De acuerdo con lo programado</v>
      </c>
      <c r="Z80" s="765" t="s">
        <v>3234</v>
      </c>
      <c r="AA80" s="553">
        <v>31</v>
      </c>
      <c r="AB80" s="551">
        <f t="shared" si="28"/>
        <v>1.55</v>
      </c>
      <c r="AC80" s="764" t="str">
        <f t="shared" si="35"/>
        <v>De acuerdo con lo programado</v>
      </c>
      <c r="AD80" s="765" t="s">
        <v>3235</v>
      </c>
      <c r="AE80" s="578">
        <v>10</v>
      </c>
      <c r="AF80" s="551">
        <f t="shared" si="29"/>
        <v>1</v>
      </c>
      <c r="AG80" s="764" t="str">
        <f t="shared" si="36"/>
        <v>De acuerdo con lo programado</v>
      </c>
      <c r="AH80" s="856"/>
      <c r="AI80" s="625">
        <f t="shared" si="30"/>
        <v>70</v>
      </c>
      <c r="AJ80" s="554">
        <f t="shared" si="31"/>
        <v>1.75</v>
      </c>
      <c r="AK80" s="764" t="str">
        <f t="shared" si="37"/>
        <v>De acuerdo con lo programado</v>
      </c>
      <c r="AL80" s="856" t="s">
        <v>3235</v>
      </c>
    </row>
    <row r="81" spans="1:38" s="266" customFormat="1" ht="58.5" customHeight="1">
      <c r="A81" s="267">
        <f t="shared" si="19"/>
        <v>67</v>
      </c>
      <c r="B81" s="267">
        <v>8</v>
      </c>
      <c r="C81" s="267"/>
      <c r="D81" s="267">
        <v>0</v>
      </c>
      <c r="E81" s="267" t="s">
        <v>243</v>
      </c>
      <c r="F81" s="859" t="s">
        <v>3236</v>
      </c>
      <c r="G81" s="766" t="s">
        <v>146</v>
      </c>
      <c r="H81" s="766" t="s">
        <v>197</v>
      </c>
      <c r="I81" s="552">
        <v>0</v>
      </c>
      <c r="J81" s="552">
        <v>0</v>
      </c>
      <c r="K81" s="268">
        <f t="shared" si="38"/>
        <v>0</v>
      </c>
      <c r="L81" s="552">
        <v>0</v>
      </c>
      <c r="M81" s="766">
        <v>40</v>
      </c>
      <c r="N81" s="530">
        <f t="shared" si="39"/>
        <v>40</v>
      </c>
      <c r="O81" s="530">
        <f t="shared" si="40"/>
        <v>40</v>
      </c>
      <c r="P81" s="579"/>
      <c r="Q81" s="766" t="s">
        <v>3201</v>
      </c>
      <c r="R81" s="858" t="s">
        <v>3237</v>
      </c>
      <c r="S81" s="553">
        <v>0</v>
      </c>
      <c r="T81" s="551" t="str">
        <f t="shared" si="26"/>
        <v>No hay Programación</v>
      </c>
      <c r="U81" s="764" t="str">
        <f t="shared" si="33"/>
        <v>De acuerdo con lo programado</v>
      </c>
      <c r="V81" s="771"/>
      <c r="W81" s="553">
        <v>142</v>
      </c>
      <c r="X81" s="551" t="str">
        <f t="shared" si="27"/>
        <v>No hay Programación</v>
      </c>
      <c r="Y81" s="764" t="str">
        <f t="shared" si="34"/>
        <v>De acuerdo con lo programado</v>
      </c>
      <c r="Z81" s="765"/>
      <c r="AA81" s="553">
        <v>26</v>
      </c>
      <c r="AB81" s="551" t="str">
        <f t="shared" si="28"/>
        <v>No hay Programación</v>
      </c>
      <c r="AC81" s="764" t="str">
        <f t="shared" si="35"/>
        <v>De acuerdo con lo programado</v>
      </c>
      <c r="AD81" s="765"/>
      <c r="AE81" s="578">
        <v>9</v>
      </c>
      <c r="AF81" s="551">
        <f t="shared" si="29"/>
        <v>0.22500000000000001</v>
      </c>
      <c r="AG81" s="764" t="str">
        <f t="shared" si="36"/>
        <v>En riesgo en cumplimiento</v>
      </c>
      <c r="AH81" s="856"/>
      <c r="AI81" s="625">
        <f t="shared" si="30"/>
        <v>177</v>
      </c>
      <c r="AJ81" s="554">
        <f t="shared" si="31"/>
        <v>4.4249999999999998</v>
      </c>
      <c r="AK81" s="764" t="str">
        <f t="shared" si="37"/>
        <v>De acuerdo con lo programado</v>
      </c>
      <c r="AL81" s="856" t="s">
        <v>3235</v>
      </c>
    </row>
    <row r="82" spans="1:38" s="266" customFormat="1" ht="58.5" customHeight="1" thickTop="1" thickBot="1">
      <c r="A82" s="267">
        <f t="shared" si="19"/>
        <v>68</v>
      </c>
      <c r="B82" s="267">
        <v>8</v>
      </c>
      <c r="C82" s="267"/>
      <c r="D82" s="267">
        <v>0</v>
      </c>
      <c r="E82" s="267" t="s">
        <v>423</v>
      </c>
      <c r="F82" s="857" t="s">
        <v>3238</v>
      </c>
      <c r="G82" s="766" t="s">
        <v>3239</v>
      </c>
      <c r="H82" s="766" t="s">
        <v>207</v>
      </c>
      <c r="I82" s="766">
        <v>15</v>
      </c>
      <c r="J82" s="766">
        <v>20</v>
      </c>
      <c r="K82" s="268">
        <f t="shared" si="38"/>
        <v>35</v>
      </c>
      <c r="L82" s="766">
        <v>10</v>
      </c>
      <c r="M82" s="766">
        <v>5</v>
      </c>
      <c r="N82" s="530">
        <f t="shared" si="39"/>
        <v>15</v>
      </c>
      <c r="O82" s="530">
        <f t="shared" si="40"/>
        <v>50</v>
      </c>
      <c r="P82" s="579"/>
      <c r="Q82" s="766" t="s">
        <v>3201</v>
      </c>
      <c r="R82" s="858"/>
      <c r="S82" s="553">
        <v>0</v>
      </c>
      <c r="T82" s="551">
        <f t="shared" si="26"/>
        <v>0</v>
      </c>
      <c r="U82" s="764" t="str">
        <f t="shared" si="33"/>
        <v>En riesgo en cumplimiento</v>
      </c>
      <c r="V82" s="771"/>
      <c r="W82" s="553">
        <v>142</v>
      </c>
      <c r="X82" s="551">
        <f t="shared" si="27"/>
        <v>7.1</v>
      </c>
      <c r="Y82" s="764" t="str">
        <f t="shared" si="34"/>
        <v>De acuerdo con lo programado</v>
      </c>
      <c r="Z82" s="765" t="s">
        <v>3240</v>
      </c>
      <c r="AA82" s="553">
        <v>27</v>
      </c>
      <c r="AB82" s="551">
        <f t="shared" si="28"/>
        <v>2.7</v>
      </c>
      <c r="AC82" s="764" t="str">
        <f t="shared" si="35"/>
        <v>De acuerdo con lo programado</v>
      </c>
      <c r="AD82" s="765" t="s">
        <v>3240</v>
      </c>
      <c r="AE82" s="578">
        <v>0</v>
      </c>
      <c r="AF82" s="551">
        <f t="shared" si="29"/>
        <v>0</v>
      </c>
      <c r="AG82" s="764" t="str">
        <f t="shared" si="36"/>
        <v>En riesgo en cumplimiento</v>
      </c>
      <c r="AH82" s="856"/>
      <c r="AI82" s="625">
        <f t="shared" si="30"/>
        <v>169</v>
      </c>
      <c r="AJ82" s="554">
        <f t="shared" si="31"/>
        <v>3.38</v>
      </c>
      <c r="AK82" s="764" t="str">
        <f t="shared" si="37"/>
        <v>De acuerdo con lo programado</v>
      </c>
      <c r="AL82" s="856"/>
    </row>
    <row r="83" spans="1:38" s="266" customFormat="1" ht="58.5" customHeight="1" thickTop="1" thickBot="1">
      <c r="A83" s="267">
        <f t="shared" si="19"/>
        <v>69</v>
      </c>
      <c r="B83" s="267">
        <v>8</v>
      </c>
      <c r="C83" s="267"/>
      <c r="D83" s="267">
        <v>0</v>
      </c>
      <c r="E83" s="267" t="s">
        <v>243</v>
      </c>
      <c r="F83" s="857" t="s">
        <v>3241</v>
      </c>
      <c r="G83" s="766" t="s">
        <v>146</v>
      </c>
      <c r="H83" s="766" t="s">
        <v>207</v>
      </c>
      <c r="I83" s="766">
        <v>15</v>
      </c>
      <c r="J83" s="766">
        <v>20</v>
      </c>
      <c r="K83" s="268">
        <f t="shared" si="38"/>
        <v>35</v>
      </c>
      <c r="L83" s="766">
        <v>10</v>
      </c>
      <c r="M83" s="766">
        <v>5</v>
      </c>
      <c r="N83" s="530">
        <f t="shared" si="39"/>
        <v>15</v>
      </c>
      <c r="O83" s="530">
        <f t="shared" si="40"/>
        <v>50</v>
      </c>
      <c r="P83" s="579"/>
      <c r="Q83" s="766" t="s">
        <v>3201</v>
      </c>
      <c r="R83" s="858"/>
      <c r="S83" s="553">
        <v>0</v>
      </c>
      <c r="T83" s="551">
        <f t="shared" ref="T83:T103" si="41">IF(S83="","No hay ejecución",IF(AND(I83=0),"No hay Programación", S83/I83))</f>
        <v>0</v>
      </c>
      <c r="U83" s="764" t="str">
        <f t="shared" si="33"/>
        <v>En riesgo en cumplimiento</v>
      </c>
      <c r="V83" s="771"/>
      <c r="W83" s="553">
        <v>50</v>
      </c>
      <c r="X83" s="551">
        <f t="shared" ref="X83:X103" si="42">IF(W83="","No hay ejecución",IF(AND(J83=0),"No hay Programación", W83/J83))</f>
        <v>2.5</v>
      </c>
      <c r="Y83" s="764" t="str">
        <f t="shared" si="34"/>
        <v>De acuerdo con lo programado</v>
      </c>
      <c r="Z83" s="765" t="s">
        <v>3240</v>
      </c>
      <c r="AA83" s="553">
        <v>27</v>
      </c>
      <c r="AB83" s="551">
        <f t="shared" ref="AB83:AB103" si="43">IF(AA83="","No hay ejecución",IF(AND(L83=0),"No hay Programación", AA83/L83))</f>
        <v>2.7</v>
      </c>
      <c r="AC83" s="764" t="str">
        <f t="shared" si="35"/>
        <v>De acuerdo con lo programado</v>
      </c>
      <c r="AD83" s="765" t="s">
        <v>3240</v>
      </c>
      <c r="AE83" s="578">
        <v>0</v>
      </c>
      <c r="AF83" s="551">
        <f t="shared" ref="AF83:AF103" si="44">IF(AE83="","No hay ejecución",IF(AND(M83=0),"No hay Programación", AE83/M83))</f>
        <v>0</v>
      </c>
      <c r="AG83" s="764" t="str">
        <f t="shared" si="36"/>
        <v>En riesgo en cumplimiento</v>
      </c>
      <c r="AH83" s="856"/>
      <c r="AI83" s="625">
        <f t="shared" ref="AI83:AI103" si="45">AE83+AA83+W83+S83</f>
        <v>77</v>
      </c>
      <c r="AJ83" s="554">
        <f t="shared" ref="AJ83:AJ103" si="46">IF(AI83="","No hay ejecución",IF(AND(O83=0),"No hay Programación", AI83/O83))</f>
        <v>1.54</v>
      </c>
      <c r="AK83" s="764" t="str">
        <f t="shared" si="37"/>
        <v>De acuerdo con lo programado</v>
      </c>
      <c r="AL83" s="856"/>
    </row>
    <row r="84" spans="1:38" s="266" customFormat="1" ht="58.5" customHeight="1">
      <c r="A84" s="267">
        <f t="shared" si="19"/>
        <v>70</v>
      </c>
      <c r="B84" s="267">
        <v>8</v>
      </c>
      <c r="C84" s="267"/>
      <c r="D84" s="267">
        <v>0</v>
      </c>
      <c r="E84" s="267" t="s">
        <v>425</v>
      </c>
      <c r="F84" s="859" t="s">
        <v>3242</v>
      </c>
      <c r="G84" s="766" t="s">
        <v>178</v>
      </c>
      <c r="H84" s="766" t="s">
        <v>202</v>
      </c>
      <c r="I84" s="552">
        <v>0</v>
      </c>
      <c r="J84" s="766">
        <v>10</v>
      </c>
      <c r="K84" s="268">
        <f t="shared" si="38"/>
        <v>10</v>
      </c>
      <c r="L84" s="766">
        <v>10</v>
      </c>
      <c r="M84" s="766">
        <v>11</v>
      </c>
      <c r="N84" s="530">
        <f t="shared" si="39"/>
        <v>21</v>
      </c>
      <c r="O84" s="530">
        <f t="shared" si="40"/>
        <v>31</v>
      </c>
      <c r="P84" s="579"/>
      <c r="Q84" s="766" t="s">
        <v>3201</v>
      </c>
      <c r="R84" s="858"/>
      <c r="S84" s="553">
        <v>0</v>
      </c>
      <c r="T84" s="551" t="str">
        <f t="shared" si="41"/>
        <v>No hay Programación</v>
      </c>
      <c r="U84" s="764" t="str">
        <f t="shared" si="33"/>
        <v>De acuerdo con lo programado</v>
      </c>
      <c r="V84" s="771"/>
      <c r="W84" s="553">
        <v>10</v>
      </c>
      <c r="X84" s="551">
        <f t="shared" si="42"/>
        <v>1</v>
      </c>
      <c r="Y84" s="764" t="str">
        <f t="shared" si="34"/>
        <v>De acuerdo con lo programado</v>
      </c>
      <c r="Z84" s="765"/>
      <c r="AA84" s="553">
        <v>28</v>
      </c>
      <c r="AB84" s="551">
        <f t="shared" si="43"/>
        <v>2.8</v>
      </c>
      <c r="AC84" s="764" t="str">
        <f t="shared" si="35"/>
        <v>De acuerdo con lo programado</v>
      </c>
      <c r="AD84" s="765" t="s">
        <v>3243</v>
      </c>
      <c r="AE84" s="578">
        <v>0</v>
      </c>
      <c r="AF84" s="551">
        <f t="shared" si="44"/>
        <v>0</v>
      </c>
      <c r="AG84" s="764" t="str">
        <f t="shared" si="36"/>
        <v>En riesgo en cumplimiento</v>
      </c>
      <c r="AH84" s="856"/>
      <c r="AI84" s="625">
        <f t="shared" si="45"/>
        <v>38</v>
      </c>
      <c r="AJ84" s="554">
        <f t="shared" si="46"/>
        <v>1.2258064516129032</v>
      </c>
      <c r="AK84" s="764" t="str">
        <f t="shared" si="37"/>
        <v>De acuerdo con lo programado</v>
      </c>
      <c r="AL84" s="856" t="s">
        <v>3244</v>
      </c>
    </row>
    <row r="85" spans="1:38" s="266" customFormat="1" ht="58.5" customHeight="1" thickTop="1" thickBot="1">
      <c r="A85" s="267">
        <f t="shared" si="19"/>
        <v>71</v>
      </c>
      <c r="B85" s="267">
        <v>8</v>
      </c>
      <c r="C85" s="267"/>
      <c r="D85" s="267">
        <v>0</v>
      </c>
      <c r="E85" s="267" t="s">
        <v>245</v>
      </c>
      <c r="F85" s="864" t="s">
        <v>3245</v>
      </c>
      <c r="G85" s="766" t="s">
        <v>187</v>
      </c>
      <c r="H85" s="766" t="s">
        <v>3246</v>
      </c>
      <c r="I85" s="552">
        <v>0</v>
      </c>
      <c r="J85" s="766">
        <v>20</v>
      </c>
      <c r="K85" s="268">
        <f t="shared" si="38"/>
        <v>20</v>
      </c>
      <c r="L85" s="766">
        <v>20</v>
      </c>
      <c r="M85" s="766">
        <v>21</v>
      </c>
      <c r="N85" s="530">
        <f t="shared" si="39"/>
        <v>41</v>
      </c>
      <c r="O85" s="530">
        <f t="shared" si="40"/>
        <v>61</v>
      </c>
      <c r="P85" s="579"/>
      <c r="Q85" s="766" t="s">
        <v>3201</v>
      </c>
      <c r="R85" s="858"/>
      <c r="S85" s="553">
        <v>0</v>
      </c>
      <c r="T85" s="551" t="str">
        <f t="shared" si="41"/>
        <v>No hay Programación</v>
      </c>
      <c r="U85" s="764" t="str">
        <f t="shared" si="33"/>
        <v>De acuerdo con lo programado</v>
      </c>
      <c r="V85" s="771"/>
      <c r="W85" s="553">
        <v>20</v>
      </c>
      <c r="X85" s="551">
        <f t="shared" si="42"/>
        <v>1</v>
      </c>
      <c r="Y85" s="764" t="str">
        <f t="shared" si="34"/>
        <v>De acuerdo con lo programado</v>
      </c>
      <c r="Z85" s="765"/>
      <c r="AA85" s="553">
        <v>28</v>
      </c>
      <c r="AB85" s="551">
        <f t="shared" si="43"/>
        <v>1.4</v>
      </c>
      <c r="AC85" s="764" t="str">
        <f t="shared" si="35"/>
        <v>De acuerdo con lo programado</v>
      </c>
      <c r="AD85" s="765" t="s">
        <v>3243</v>
      </c>
      <c r="AE85" s="578">
        <v>35</v>
      </c>
      <c r="AF85" s="551">
        <f t="shared" si="44"/>
        <v>1.6666666666666667</v>
      </c>
      <c r="AG85" s="764" t="str">
        <f t="shared" si="36"/>
        <v>De acuerdo con lo programado</v>
      </c>
      <c r="AH85" s="856" t="s">
        <v>3247</v>
      </c>
      <c r="AI85" s="625">
        <f t="shared" si="45"/>
        <v>83</v>
      </c>
      <c r="AJ85" s="554">
        <f t="shared" si="46"/>
        <v>1.360655737704918</v>
      </c>
      <c r="AK85" s="764" t="str">
        <f t="shared" si="37"/>
        <v>De acuerdo con lo programado</v>
      </c>
      <c r="AL85" s="856" t="s">
        <v>3247</v>
      </c>
    </row>
    <row r="86" spans="1:38" s="266" customFormat="1" ht="58.5" customHeight="1">
      <c r="A86" s="267">
        <f t="shared" si="19"/>
        <v>72</v>
      </c>
      <c r="B86" s="267">
        <v>16</v>
      </c>
      <c r="C86" s="267"/>
      <c r="D86" s="267">
        <v>0</v>
      </c>
      <c r="E86" s="267" t="s">
        <v>427</v>
      </c>
      <c r="F86" s="859" t="s">
        <v>3248</v>
      </c>
      <c r="G86" s="766" t="s">
        <v>160</v>
      </c>
      <c r="H86" s="766" t="s">
        <v>193</v>
      </c>
      <c r="I86" s="552">
        <v>0</v>
      </c>
      <c r="J86" s="552">
        <v>0</v>
      </c>
      <c r="K86" s="268">
        <f t="shared" si="38"/>
        <v>0</v>
      </c>
      <c r="L86" s="552">
        <v>0</v>
      </c>
      <c r="M86" s="552">
        <v>0</v>
      </c>
      <c r="N86" s="530">
        <f>+L86+M86</f>
        <v>0</v>
      </c>
      <c r="O86" s="530">
        <f t="shared" si="40"/>
        <v>0</v>
      </c>
      <c r="P86" s="579"/>
      <c r="Q86" s="766" t="s">
        <v>3201</v>
      </c>
      <c r="R86" s="858"/>
      <c r="S86" s="553">
        <v>0</v>
      </c>
      <c r="T86" s="551" t="str">
        <f t="shared" si="41"/>
        <v>No hay Programación</v>
      </c>
      <c r="U86" s="764" t="str">
        <f t="shared" si="33"/>
        <v>De acuerdo con lo programado</v>
      </c>
      <c r="V86" s="771"/>
      <c r="W86" s="553">
        <v>170</v>
      </c>
      <c r="X86" s="551" t="str">
        <f t="shared" si="42"/>
        <v>No hay Programación</v>
      </c>
      <c r="Y86" s="764" t="str">
        <f t="shared" si="34"/>
        <v>De acuerdo con lo programado</v>
      </c>
      <c r="Z86" s="765"/>
      <c r="AA86" s="553">
        <v>124</v>
      </c>
      <c r="AB86" s="551" t="str">
        <f t="shared" si="43"/>
        <v>No hay Programación</v>
      </c>
      <c r="AC86" s="764" t="str">
        <f t="shared" si="35"/>
        <v>De acuerdo con lo programado</v>
      </c>
      <c r="AD86" s="765"/>
      <c r="AE86" s="578">
        <v>732</v>
      </c>
      <c r="AF86" s="551" t="str">
        <f t="shared" si="44"/>
        <v>No hay Programación</v>
      </c>
      <c r="AG86" s="764" t="str">
        <f t="shared" si="36"/>
        <v>De acuerdo con lo programado</v>
      </c>
      <c r="AH86" s="856"/>
      <c r="AI86" s="625">
        <f t="shared" si="45"/>
        <v>1026</v>
      </c>
      <c r="AJ86" s="554" t="str">
        <f t="shared" si="46"/>
        <v>No hay Programación</v>
      </c>
      <c r="AK86" s="764" t="str">
        <f t="shared" si="37"/>
        <v>De acuerdo con lo programado</v>
      </c>
      <c r="AL86" s="856" t="s">
        <v>3249</v>
      </c>
    </row>
    <row r="87" spans="1:38" s="266" customFormat="1" ht="58.5" customHeight="1" thickTop="1" thickBot="1">
      <c r="A87" s="267">
        <f t="shared" si="19"/>
        <v>73</v>
      </c>
      <c r="B87" s="267">
        <v>13</v>
      </c>
      <c r="C87" s="267" t="s">
        <v>3180</v>
      </c>
      <c r="D87" s="267">
        <v>0</v>
      </c>
      <c r="E87" s="267" t="s">
        <v>429</v>
      </c>
      <c r="F87" s="859" t="s">
        <v>3250</v>
      </c>
      <c r="G87" s="766" t="s">
        <v>167</v>
      </c>
      <c r="H87" s="766" t="s">
        <v>215</v>
      </c>
      <c r="I87" s="552">
        <v>0</v>
      </c>
      <c r="J87" s="552">
        <v>0</v>
      </c>
      <c r="K87" s="268">
        <f t="shared" si="38"/>
        <v>0</v>
      </c>
      <c r="L87" s="552">
        <v>0</v>
      </c>
      <c r="M87" s="766">
        <v>131</v>
      </c>
      <c r="N87" s="530">
        <f t="shared" si="39"/>
        <v>131</v>
      </c>
      <c r="O87" s="530">
        <f t="shared" si="40"/>
        <v>131</v>
      </c>
      <c r="P87" s="579"/>
      <c r="Q87" s="766" t="s">
        <v>3201</v>
      </c>
      <c r="R87" s="858"/>
      <c r="S87" s="553">
        <v>0</v>
      </c>
      <c r="T87" s="551" t="str">
        <f t="shared" si="41"/>
        <v>No hay Programación</v>
      </c>
      <c r="U87" s="764" t="str">
        <f t="shared" si="33"/>
        <v>De acuerdo con lo programado</v>
      </c>
      <c r="V87" s="771"/>
      <c r="W87" s="553">
        <v>33</v>
      </c>
      <c r="X87" s="551" t="str">
        <f t="shared" si="42"/>
        <v>No hay Programación</v>
      </c>
      <c r="Y87" s="764" t="str">
        <f t="shared" si="34"/>
        <v>De acuerdo con lo programado</v>
      </c>
      <c r="Z87" s="765"/>
      <c r="AA87" s="553">
        <v>75</v>
      </c>
      <c r="AB87" s="551" t="str">
        <f t="shared" si="43"/>
        <v>No hay Programación</v>
      </c>
      <c r="AC87" s="764" t="str">
        <f t="shared" si="35"/>
        <v>De acuerdo con lo programado</v>
      </c>
      <c r="AD87" s="765"/>
      <c r="AE87" s="578"/>
      <c r="AF87" s="551" t="str">
        <f t="shared" si="44"/>
        <v>No hay ejecución</v>
      </c>
      <c r="AG87" s="764" t="str">
        <f t="shared" si="36"/>
        <v>NA</v>
      </c>
      <c r="AH87" s="856" t="s">
        <v>3251</v>
      </c>
      <c r="AI87" s="625">
        <f t="shared" si="45"/>
        <v>108</v>
      </c>
      <c r="AJ87" s="554">
        <f t="shared" si="46"/>
        <v>0.82442748091603058</v>
      </c>
      <c r="AK87" s="764" t="str">
        <f t="shared" si="37"/>
        <v>Atraso Leve</v>
      </c>
      <c r="AL87" s="856" t="s">
        <v>3251</v>
      </c>
    </row>
    <row r="88" spans="1:38" s="266" customFormat="1" ht="58.5" customHeight="1" thickTop="1" thickBot="1">
      <c r="A88" s="267">
        <f t="shared" si="19"/>
        <v>74</v>
      </c>
      <c r="B88" s="267">
        <v>13</v>
      </c>
      <c r="C88" s="267" t="s">
        <v>1421</v>
      </c>
      <c r="D88" s="267">
        <v>0</v>
      </c>
      <c r="E88" s="267" t="s">
        <v>249</v>
      </c>
      <c r="F88" s="857" t="s">
        <v>3095</v>
      </c>
      <c r="G88" s="766" t="s">
        <v>162</v>
      </c>
      <c r="H88" s="766" t="s">
        <v>215</v>
      </c>
      <c r="I88" s="766">
        <v>125</v>
      </c>
      <c r="J88" s="766">
        <v>6</v>
      </c>
      <c r="K88" s="268">
        <f t="shared" si="38"/>
        <v>131</v>
      </c>
      <c r="L88" s="552">
        <v>0</v>
      </c>
      <c r="M88" s="552">
        <v>0</v>
      </c>
      <c r="N88" s="530">
        <f>+L88+M88</f>
        <v>0</v>
      </c>
      <c r="O88" s="530">
        <f t="shared" si="40"/>
        <v>131</v>
      </c>
      <c r="P88" s="579"/>
      <c r="Q88" s="766" t="s">
        <v>3201</v>
      </c>
      <c r="R88" s="858"/>
      <c r="S88" s="553">
        <v>96</v>
      </c>
      <c r="T88" s="551">
        <f t="shared" si="41"/>
        <v>0.76800000000000002</v>
      </c>
      <c r="U88" s="764" t="str">
        <f t="shared" si="33"/>
        <v>Atraso Leve</v>
      </c>
      <c r="V88" s="771"/>
      <c r="W88" s="553">
        <v>6</v>
      </c>
      <c r="X88" s="551">
        <f t="shared" si="42"/>
        <v>1</v>
      </c>
      <c r="Y88" s="764" t="str">
        <f t="shared" si="34"/>
        <v>De acuerdo con lo programado</v>
      </c>
      <c r="Z88" s="765"/>
      <c r="AA88" s="553">
        <v>0</v>
      </c>
      <c r="AB88" s="551" t="str">
        <f t="shared" si="43"/>
        <v>No hay Programación</v>
      </c>
      <c r="AC88" s="764" t="str">
        <f t="shared" si="35"/>
        <v>De acuerdo con lo programado</v>
      </c>
      <c r="AD88" s="765"/>
      <c r="AE88" s="578">
        <v>7</v>
      </c>
      <c r="AF88" s="551" t="str">
        <f t="shared" si="44"/>
        <v>No hay Programación</v>
      </c>
      <c r="AG88" s="764" t="str">
        <f t="shared" si="36"/>
        <v>De acuerdo con lo programado</v>
      </c>
      <c r="AH88" s="856"/>
      <c r="AI88" s="625">
        <f t="shared" si="45"/>
        <v>109</v>
      </c>
      <c r="AJ88" s="554">
        <f t="shared" si="46"/>
        <v>0.83206106870229013</v>
      </c>
      <c r="AK88" s="764" t="str">
        <f t="shared" si="37"/>
        <v>Atraso Leve</v>
      </c>
      <c r="AL88" s="856"/>
    </row>
    <row r="89" spans="1:38" s="266" customFormat="1" ht="58.5" customHeight="1" thickTop="1" thickBot="1">
      <c r="A89" s="267">
        <f t="shared" si="19"/>
        <v>75</v>
      </c>
      <c r="B89" s="267">
        <v>13</v>
      </c>
      <c r="C89" s="267" t="s">
        <v>1421</v>
      </c>
      <c r="D89" s="267">
        <v>0</v>
      </c>
      <c r="E89" s="267" t="s">
        <v>249</v>
      </c>
      <c r="F89" s="864" t="s">
        <v>3252</v>
      </c>
      <c r="G89" s="766" t="s">
        <v>187</v>
      </c>
      <c r="H89" s="766" t="s">
        <v>215</v>
      </c>
      <c r="I89" s="766">
        <v>116</v>
      </c>
      <c r="J89" s="766">
        <v>213</v>
      </c>
      <c r="K89" s="268">
        <f t="shared" si="38"/>
        <v>329</v>
      </c>
      <c r="L89" s="766">
        <v>238</v>
      </c>
      <c r="M89" s="766">
        <v>181</v>
      </c>
      <c r="N89" s="530">
        <f t="shared" si="39"/>
        <v>419</v>
      </c>
      <c r="O89" s="530">
        <f t="shared" si="40"/>
        <v>748</v>
      </c>
      <c r="P89" s="579"/>
      <c r="Q89" s="766" t="s">
        <v>3201</v>
      </c>
      <c r="R89" s="858"/>
      <c r="S89" s="553">
        <v>13</v>
      </c>
      <c r="T89" s="551">
        <f t="shared" si="41"/>
        <v>0.11206896551724138</v>
      </c>
      <c r="U89" s="764" t="str">
        <f t="shared" si="33"/>
        <v>En riesgo en cumplimiento</v>
      </c>
      <c r="V89" s="771"/>
      <c r="W89" s="553">
        <v>173</v>
      </c>
      <c r="X89" s="551">
        <f t="shared" si="42"/>
        <v>0.81220657276995301</v>
      </c>
      <c r="Y89" s="764" t="str">
        <f t="shared" si="34"/>
        <v>Atraso Leve</v>
      </c>
      <c r="Z89" s="765"/>
      <c r="AA89" s="553">
        <v>240</v>
      </c>
      <c r="AB89" s="551">
        <f t="shared" si="43"/>
        <v>1.0084033613445378</v>
      </c>
      <c r="AC89" s="764" t="str">
        <f t="shared" si="35"/>
        <v>De acuerdo con lo programado</v>
      </c>
      <c r="AD89" s="765"/>
      <c r="AE89" s="578">
        <v>20</v>
      </c>
      <c r="AF89" s="551">
        <f t="shared" si="44"/>
        <v>0.11049723756906077</v>
      </c>
      <c r="AG89" s="764" t="str">
        <f t="shared" si="36"/>
        <v>En riesgo en cumplimiento</v>
      </c>
      <c r="AH89" s="856" t="s">
        <v>3251</v>
      </c>
      <c r="AI89" s="625">
        <f t="shared" si="45"/>
        <v>446</v>
      </c>
      <c r="AJ89" s="554">
        <f t="shared" si="46"/>
        <v>0.59625668449197866</v>
      </c>
      <c r="AK89" s="764" t="str">
        <f t="shared" si="37"/>
        <v>Atraso Leve</v>
      </c>
      <c r="AL89" s="856" t="s">
        <v>3251</v>
      </c>
    </row>
    <row r="90" spans="1:38" s="266" customFormat="1" ht="58.5" customHeight="1" thickTop="1" thickBot="1">
      <c r="A90" s="267">
        <f t="shared" si="19"/>
        <v>76</v>
      </c>
      <c r="B90" s="267">
        <v>13</v>
      </c>
      <c r="C90" s="267" t="s">
        <v>1421</v>
      </c>
      <c r="D90" s="267">
        <v>0</v>
      </c>
      <c r="E90" s="267" t="s">
        <v>249</v>
      </c>
      <c r="F90" s="857" t="s">
        <v>3178</v>
      </c>
      <c r="G90" s="766" t="s">
        <v>167</v>
      </c>
      <c r="H90" s="766" t="s">
        <v>215</v>
      </c>
      <c r="I90" s="766">
        <v>10</v>
      </c>
      <c r="J90" s="766">
        <v>8</v>
      </c>
      <c r="K90" s="268">
        <f t="shared" si="38"/>
        <v>18</v>
      </c>
      <c r="L90" s="766">
        <v>20</v>
      </c>
      <c r="M90" s="766">
        <v>11</v>
      </c>
      <c r="N90" s="530">
        <f t="shared" si="39"/>
        <v>31</v>
      </c>
      <c r="O90" s="530">
        <f t="shared" si="40"/>
        <v>49</v>
      </c>
      <c r="P90" s="579"/>
      <c r="Q90" s="766" t="s">
        <v>3201</v>
      </c>
      <c r="R90" s="858"/>
      <c r="S90" s="553">
        <v>5</v>
      </c>
      <c r="T90" s="551">
        <f t="shared" si="41"/>
        <v>0.5</v>
      </c>
      <c r="U90" s="764" t="str">
        <f t="shared" si="33"/>
        <v>Atraso Leve</v>
      </c>
      <c r="V90" s="771"/>
      <c r="W90" s="553">
        <v>8</v>
      </c>
      <c r="X90" s="551">
        <f t="shared" si="42"/>
        <v>1</v>
      </c>
      <c r="Y90" s="764" t="str">
        <f t="shared" si="34"/>
        <v>De acuerdo con lo programado</v>
      </c>
      <c r="Z90" s="765"/>
      <c r="AA90" s="553">
        <v>20</v>
      </c>
      <c r="AB90" s="551">
        <f t="shared" si="43"/>
        <v>1</v>
      </c>
      <c r="AC90" s="764" t="str">
        <f t="shared" si="35"/>
        <v>De acuerdo con lo programado</v>
      </c>
      <c r="AD90" s="765"/>
      <c r="AE90" s="578">
        <v>18</v>
      </c>
      <c r="AF90" s="551">
        <f t="shared" si="44"/>
        <v>1.6363636363636365</v>
      </c>
      <c r="AG90" s="764" t="str">
        <f t="shared" si="36"/>
        <v>De acuerdo con lo programado</v>
      </c>
      <c r="AH90" s="856"/>
      <c r="AI90" s="625">
        <f t="shared" si="45"/>
        <v>51</v>
      </c>
      <c r="AJ90" s="554">
        <f t="shared" si="46"/>
        <v>1.0408163265306123</v>
      </c>
      <c r="AK90" s="764" t="str">
        <f t="shared" si="37"/>
        <v>De acuerdo con lo programado</v>
      </c>
      <c r="AL90" s="856" t="s">
        <v>3253</v>
      </c>
    </row>
    <row r="91" spans="1:38" s="266" customFormat="1" ht="58.5" customHeight="1" thickTop="1" thickBot="1">
      <c r="A91" s="267">
        <f t="shared" si="19"/>
        <v>77</v>
      </c>
      <c r="B91" s="267">
        <v>13</v>
      </c>
      <c r="C91" s="267" t="s">
        <v>1421</v>
      </c>
      <c r="D91" s="267">
        <v>0</v>
      </c>
      <c r="E91" s="267" t="s">
        <v>249</v>
      </c>
      <c r="F91" s="861" t="s">
        <v>3254</v>
      </c>
      <c r="G91" s="766" t="s">
        <v>159</v>
      </c>
      <c r="H91" s="766" t="s">
        <v>207</v>
      </c>
      <c r="I91" s="766">
        <v>13</v>
      </c>
      <c r="J91" s="766">
        <v>9</v>
      </c>
      <c r="K91" s="268">
        <f t="shared" si="38"/>
        <v>22</v>
      </c>
      <c r="L91" s="766">
        <v>25</v>
      </c>
      <c r="M91" s="766">
        <v>13</v>
      </c>
      <c r="N91" s="530">
        <f t="shared" si="39"/>
        <v>38</v>
      </c>
      <c r="O91" s="530">
        <f t="shared" si="40"/>
        <v>60</v>
      </c>
      <c r="P91" s="579"/>
      <c r="Q91" s="766" t="s">
        <v>3201</v>
      </c>
      <c r="R91" s="858"/>
      <c r="S91" s="553">
        <v>0</v>
      </c>
      <c r="T91" s="551">
        <f t="shared" si="41"/>
        <v>0</v>
      </c>
      <c r="U91" s="764" t="str">
        <f t="shared" si="33"/>
        <v>En riesgo en cumplimiento</v>
      </c>
      <c r="V91" s="771"/>
      <c r="W91" s="553">
        <v>0</v>
      </c>
      <c r="X91" s="551">
        <f t="shared" si="42"/>
        <v>0</v>
      </c>
      <c r="Y91" s="764" t="str">
        <f t="shared" si="34"/>
        <v>En riesgo en cumplimiento</v>
      </c>
      <c r="Z91" s="765"/>
      <c r="AA91" s="553">
        <v>19</v>
      </c>
      <c r="AB91" s="551">
        <f t="shared" si="43"/>
        <v>0.76</v>
      </c>
      <c r="AC91" s="764" t="str">
        <f t="shared" si="35"/>
        <v>Atraso Leve</v>
      </c>
      <c r="AD91" s="765" t="s">
        <v>3255</v>
      </c>
      <c r="AE91" s="578">
        <v>0</v>
      </c>
      <c r="AF91" s="551">
        <f t="shared" si="44"/>
        <v>0</v>
      </c>
      <c r="AG91" s="764" t="str">
        <f t="shared" si="36"/>
        <v>En riesgo en cumplimiento</v>
      </c>
      <c r="AH91" s="856"/>
      <c r="AI91" s="625">
        <f t="shared" si="45"/>
        <v>19</v>
      </c>
      <c r="AJ91" s="554">
        <f t="shared" si="46"/>
        <v>0.31666666666666665</v>
      </c>
      <c r="AK91" s="764" t="str">
        <f t="shared" si="37"/>
        <v>En riesgo en cumplimiento</v>
      </c>
      <c r="AL91" s="856" t="s">
        <v>3251</v>
      </c>
    </row>
    <row r="92" spans="1:38" s="266" customFormat="1" ht="58.5" customHeight="1" thickTop="1" thickBot="1">
      <c r="A92" s="267">
        <f t="shared" si="19"/>
        <v>78</v>
      </c>
      <c r="B92" s="267">
        <v>13</v>
      </c>
      <c r="C92" s="267" t="s">
        <v>1421</v>
      </c>
      <c r="D92" s="267">
        <v>0</v>
      </c>
      <c r="E92" s="267" t="s">
        <v>249</v>
      </c>
      <c r="F92" s="863" t="s">
        <v>3148</v>
      </c>
      <c r="G92" s="766" t="s">
        <v>143</v>
      </c>
      <c r="H92" s="766" t="s">
        <v>220</v>
      </c>
      <c r="I92" s="552">
        <v>0</v>
      </c>
      <c r="J92" s="552">
        <v>0</v>
      </c>
      <c r="K92" s="268">
        <f t="shared" si="38"/>
        <v>0</v>
      </c>
      <c r="L92" s="552">
        <v>0</v>
      </c>
      <c r="M92" s="766">
        <f>+[4]Abangares!N241+[4]Bagaces!N241+[4]Cañas!N241+[4]Carrillo!N241+[4]Hojancha!N241+'[4]La Cruz'!N241+[4]Liberia!N241+[4]Nandayure!N241+[4]Nicoya!N241+'[4]Santa Cruz'!N241+[4]Tilarán!N241</f>
        <v>1</v>
      </c>
      <c r="N92" s="530">
        <f t="shared" si="39"/>
        <v>1</v>
      </c>
      <c r="O92" s="530">
        <f t="shared" si="40"/>
        <v>1</v>
      </c>
      <c r="P92" s="579"/>
      <c r="Q92" s="766" t="s">
        <v>3201</v>
      </c>
      <c r="R92" s="858"/>
      <c r="S92" s="553">
        <v>0</v>
      </c>
      <c r="T92" s="551" t="str">
        <f t="shared" si="41"/>
        <v>No hay Programación</v>
      </c>
      <c r="U92" s="764" t="str">
        <f t="shared" si="33"/>
        <v>De acuerdo con lo programado</v>
      </c>
      <c r="V92" s="771"/>
      <c r="W92" s="553">
        <v>0</v>
      </c>
      <c r="X92" s="551" t="str">
        <f t="shared" si="42"/>
        <v>No hay Programación</v>
      </c>
      <c r="Y92" s="764" t="str">
        <f t="shared" si="34"/>
        <v>De acuerdo con lo programado</v>
      </c>
      <c r="Z92" s="765"/>
      <c r="AA92" s="553">
        <v>0</v>
      </c>
      <c r="AB92" s="551" t="str">
        <f t="shared" si="43"/>
        <v>No hay Programación</v>
      </c>
      <c r="AC92" s="764" t="str">
        <f t="shared" si="35"/>
        <v>De acuerdo con lo programado</v>
      </c>
      <c r="AD92" s="765"/>
      <c r="AE92" s="578">
        <v>0</v>
      </c>
      <c r="AF92" s="551">
        <f t="shared" si="44"/>
        <v>0</v>
      </c>
      <c r="AG92" s="764" t="str">
        <f t="shared" si="36"/>
        <v>En riesgo en cumplimiento</v>
      </c>
      <c r="AH92" s="856"/>
      <c r="AI92" s="625">
        <f t="shared" si="45"/>
        <v>0</v>
      </c>
      <c r="AJ92" s="554">
        <f t="shared" si="46"/>
        <v>0</v>
      </c>
      <c r="AK92" s="764" t="str">
        <f t="shared" si="37"/>
        <v>En riesgo en cumplimiento</v>
      </c>
      <c r="AL92" s="856" t="s">
        <v>3251</v>
      </c>
    </row>
    <row r="93" spans="1:38" s="266" customFormat="1" ht="58.5" customHeight="1">
      <c r="A93" s="267">
        <f t="shared" si="19"/>
        <v>79</v>
      </c>
      <c r="B93" s="267">
        <v>13</v>
      </c>
      <c r="C93" s="267" t="s">
        <v>1421</v>
      </c>
      <c r="D93" s="267">
        <v>0</v>
      </c>
      <c r="E93" s="267" t="s">
        <v>251</v>
      </c>
      <c r="F93" s="859" t="s">
        <v>3256</v>
      </c>
      <c r="G93" s="766" t="s">
        <v>167</v>
      </c>
      <c r="H93" s="766" t="s">
        <v>215</v>
      </c>
      <c r="I93" s="552">
        <v>0</v>
      </c>
      <c r="J93" s="552">
        <v>0</v>
      </c>
      <c r="K93" s="268">
        <f t="shared" si="38"/>
        <v>0</v>
      </c>
      <c r="L93" s="552">
        <v>0</v>
      </c>
      <c r="M93" s="766">
        <v>2</v>
      </c>
      <c r="N93" s="530">
        <f t="shared" si="39"/>
        <v>2</v>
      </c>
      <c r="O93" s="530">
        <f t="shared" si="40"/>
        <v>2</v>
      </c>
      <c r="P93" s="579"/>
      <c r="Q93" s="766" t="s">
        <v>3257</v>
      </c>
      <c r="R93" s="858"/>
      <c r="S93" s="616">
        <v>0</v>
      </c>
      <c r="T93" s="551" t="str">
        <f t="shared" si="41"/>
        <v>No hay Programación</v>
      </c>
      <c r="U93" s="764" t="str">
        <f t="shared" si="33"/>
        <v>De acuerdo con lo programado</v>
      </c>
      <c r="V93" s="771"/>
      <c r="W93" s="553">
        <v>1</v>
      </c>
      <c r="X93" s="551" t="str">
        <f t="shared" si="42"/>
        <v>No hay Programación</v>
      </c>
      <c r="Y93" s="764" t="str">
        <f t="shared" si="34"/>
        <v>De acuerdo con lo programado</v>
      </c>
      <c r="Z93" s="765"/>
      <c r="AA93" s="553">
        <v>2</v>
      </c>
      <c r="AB93" s="551" t="str">
        <f t="shared" si="43"/>
        <v>No hay Programación</v>
      </c>
      <c r="AC93" s="764" t="str">
        <f t="shared" si="35"/>
        <v>De acuerdo con lo programado</v>
      </c>
      <c r="AD93" s="765"/>
      <c r="AE93" s="578">
        <v>2</v>
      </c>
      <c r="AF93" s="551">
        <f t="shared" si="44"/>
        <v>1</v>
      </c>
      <c r="AG93" s="764" t="str">
        <f t="shared" si="36"/>
        <v>De acuerdo con lo programado</v>
      </c>
      <c r="AH93" s="856"/>
      <c r="AI93" s="625">
        <f t="shared" si="45"/>
        <v>5</v>
      </c>
      <c r="AJ93" s="554">
        <f t="shared" si="46"/>
        <v>2.5</v>
      </c>
      <c r="AK93" s="764" t="str">
        <f t="shared" si="37"/>
        <v>De acuerdo con lo programado</v>
      </c>
      <c r="AL93" s="856" t="s">
        <v>3258</v>
      </c>
    </row>
    <row r="94" spans="1:38" s="266" customFormat="1" ht="58.5" customHeight="1" thickTop="1" thickBot="1">
      <c r="A94" s="267">
        <f t="shared" si="19"/>
        <v>80</v>
      </c>
      <c r="B94" s="267">
        <v>13</v>
      </c>
      <c r="C94" s="267" t="s">
        <v>1421</v>
      </c>
      <c r="D94" s="267">
        <v>0</v>
      </c>
      <c r="E94" s="267" t="s">
        <v>251</v>
      </c>
      <c r="F94" s="857" t="s">
        <v>3095</v>
      </c>
      <c r="G94" s="766" t="s">
        <v>142</v>
      </c>
      <c r="H94" s="766" t="s">
        <v>215</v>
      </c>
      <c r="I94" s="766">
        <v>1</v>
      </c>
      <c r="J94" s="766">
        <v>1</v>
      </c>
      <c r="K94" s="268">
        <f t="shared" si="38"/>
        <v>2</v>
      </c>
      <c r="L94" s="552">
        <v>0</v>
      </c>
      <c r="M94" s="552">
        <v>0</v>
      </c>
      <c r="N94" s="530">
        <f>+L94+M94</f>
        <v>0</v>
      </c>
      <c r="O94" s="530">
        <f t="shared" si="40"/>
        <v>2</v>
      </c>
      <c r="P94" s="579"/>
      <c r="Q94" s="766" t="s">
        <v>3257</v>
      </c>
      <c r="R94" s="858"/>
      <c r="S94" s="553">
        <v>3</v>
      </c>
      <c r="T94" s="551">
        <f t="shared" si="41"/>
        <v>3</v>
      </c>
      <c r="U94" s="764" t="str">
        <f t="shared" si="33"/>
        <v>De acuerdo con lo programado</v>
      </c>
      <c r="V94" s="771"/>
      <c r="W94" s="553">
        <v>1</v>
      </c>
      <c r="X94" s="551">
        <f t="shared" si="42"/>
        <v>1</v>
      </c>
      <c r="Y94" s="764" t="str">
        <f t="shared" si="34"/>
        <v>De acuerdo con lo programado</v>
      </c>
      <c r="Z94" s="765"/>
      <c r="AA94" s="553">
        <v>0</v>
      </c>
      <c r="AB94" s="551" t="str">
        <f t="shared" si="43"/>
        <v>No hay Programación</v>
      </c>
      <c r="AC94" s="764" t="str">
        <f t="shared" si="35"/>
        <v>De acuerdo con lo programado</v>
      </c>
      <c r="AD94" s="765"/>
      <c r="AE94" s="578">
        <v>1</v>
      </c>
      <c r="AF94" s="551" t="str">
        <f t="shared" si="44"/>
        <v>No hay Programación</v>
      </c>
      <c r="AG94" s="764" t="str">
        <f t="shared" si="36"/>
        <v>De acuerdo con lo programado</v>
      </c>
      <c r="AH94" s="856"/>
      <c r="AI94" s="625">
        <f t="shared" si="45"/>
        <v>5</v>
      </c>
      <c r="AJ94" s="554">
        <f t="shared" si="46"/>
        <v>2.5</v>
      </c>
      <c r="AK94" s="764" t="str">
        <f t="shared" si="37"/>
        <v>De acuerdo con lo programado</v>
      </c>
      <c r="AL94" s="856" t="s">
        <v>3258</v>
      </c>
    </row>
    <row r="95" spans="1:38" s="266" customFormat="1" ht="58.5" customHeight="1" thickTop="1" thickBot="1">
      <c r="A95" s="267">
        <f t="shared" si="19"/>
        <v>81</v>
      </c>
      <c r="B95" s="267">
        <v>13</v>
      </c>
      <c r="C95" s="267" t="s">
        <v>1421</v>
      </c>
      <c r="D95" s="267">
        <v>0</v>
      </c>
      <c r="E95" s="267" t="s">
        <v>251</v>
      </c>
      <c r="F95" s="864" t="s">
        <v>3197</v>
      </c>
      <c r="G95" s="766" t="s">
        <v>187</v>
      </c>
      <c r="H95" s="766" t="s">
        <v>215</v>
      </c>
      <c r="I95" s="766">
        <f>+[4]Abangares!J246+[4]Bagaces!J246+[4]Cañas!J246+[4]Carrillo!J246+[4]Hojancha!J246+'[4]La Cruz'!J246+[4]Liberia!J246+[4]Nandayure!J246+[4]Nicoya!J246+'[4]Santa Cruz'!J246+[4]Tilarán!J246</f>
        <v>1</v>
      </c>
      <c r="J95" s="766">
        <v>7</v>
      </c>
      <c r="K95" s="268">
        <f t="shared" si="38"/>
        <v>8</v>
      </c>
      <c r="L95" s="766">
        <v>10</v>
      </c>
      <c r="M95" s="766">
        <v>3</v>
      </c>
      <c r="N95" s="530">
        <f t="shared" si="39"/>
        <v>13</v>
      </c>
      <c r="O95" s="530">
        <f t="shared" si="40"/>
        <v>21</v>
      </c>
      <c r="P95" s="579"/>
      <c r="Q95" s="766" t="s">
        <v>3257</v>
      </c>
      <c r="R95" s="858"/>
      <c r="S95" s="553">
        <v>1</v>
      </c>
      <c r="T95" s="551">
        <f t="shared" si="41"/>
        <v>1</v>
      </c>
      <c r="U95" s="764" t="str">
        <f t="shared" si="33"/>
        <v>De acuerdo con lo programado</v>
      </c>
      <c r="V95" s="771"/>
      <c r="W95" s="553">
        <v>7</v>
      </c>
      <c r="X95" s="551">
        <f t="shared" si="42"/>
        <v>1</v>
      </c>
      <c r="Y95" s="764" t="str">
        <f t="shared" si="34"/>
        <v>De acuerdo con lo programado</v>
      </c>
      <c r="Z95" s="765"/>
      <c r="AA95" s="553">
        <v>10</v>
      </c>
      <c r="AB95" s="551">
        <f t="shared" si="43"/>
        <v>1</v>
      </c>
      <c r="AC95" s="764" t="str">
        <f t="shared" si="35"/>
        <v>De acuerdo con lo programado</v>
      </c>
      <c r="AD95" s="765"/>
      <c r="AE95" s="578">
        <v>1</v>
      </c>
      <c r="AF95" s="551">
        <f t="shared" si="44"/>
        <v>0.33333333333333331</v>
      </c>
      <c r="AG95" s="764" t="str">
        <f t="shared" si="36"/>
        <v>En riesgo en cumplimiento</v>
      </c>
      <c r="AH95" s="856" t="s">
        <v>3251</v>
      </c>
      <c r="AI95" s="625">
        <f t="shared" si="45"/>
        <v>19</v>
      </c>
      <c r="AJ95" s="554">
        <f t="shared" si="46"/>
        <v>0.90476190476190477</v>
      </c>
      <c r="AK95" s="764" t="str">
        <f t="shared" si="37"/>
        <v>De acuerdo con lo programado</v>
      </c>
      <c r="AL95" s="856"/>
    </row>
    <row r="96" spans="1:38" s="266" customFormat="1" ht="58.5" customHeight="1">
      <c r="A96" s="267">
        <f t="shared" si="19"/>
        <v>82</v>
      </c>
      <c r="B96" s="267"/>
      <c r="C96" s="267"/>
      <c r="D96" s="267">
        <v>0</v>
      </c>
      <c r="E96" s="267" t="s">
        <v>434</v>
      </c>
      <c r="F96" s="859" t="s">
        <v>3259</v>
      </c>
      <c r="G96" s="766" t="s">
        <v>3260</v>
      </c>
      <c r="H96" s="766" t="s">
        <v>3261</v>
      </c>
      <c r="I96" s="552">
        <v>0</v>
      </c>
      <c r="J96" s="552">
        <v>0</v>
      </c>
      <c r="K96" s="268">
        <f t="shared" si="38"/>
        <v>0</v>
      </c>
      <c r="L96" s="552">
        <v>0</v>
      </c>
      <c r="M96" s="860">
        <v>43130</v>
      </c>
      <c r="N96" s="530">
        <f t="shared" si="39"/>
        <v>43130</v>
      </c>
      <c r="O96" s="530">
        <f t="shared" si="40"/>
        <v>43130</v>
      </c>
      <c r="P96" s="579"/>
      <c r="Q96" s="766" t="s">
        <v>3201</v>
      </c>
      <c r="R96" s="858"/>
      <c r="S96" s="553">
        <v>0</v>
      </c>
      <c r="T96" s="551" t="str">
        <f t="shared" si="41"/>
        <v>No hay Programación</v>
      </c>
      <c r="U96" s="764" t="str">
        <f t="shared" si="33"/>
        <v>De acuerdo con lo programado</v>
      </c>
      <c r="V96" s="771"/>
      <c r="W96" s="553">
        <v>0</v>
      </c>
      <c r="X96" s="551" t="str">
        <f t="shared" si="42"/>
        <v>No hay Programación</v>
      </c>
      <c r="Y96" s="764" t="str">
        <f t="shared" si="34"/>
        <v>De acuerdo con lo programado</v>
      </c>
      <c r="Z96" s="765"/>
      <c r="AA96" s="553">
        <v>0</v>
      </c>
      <c r="AB96" s="551" t="str">
        <f t="shared" si="43"/>
        <v>No hay Programación</v>
      </c>
      <c r="AC96" s="764" t="str">
        <f t="shared" si="35"/>
        <v>De acuerdo con lo programado</v>
      </c>
      <c r="AD96" s="765"/>
      <c r="AE96" s="578">
        <v>968</v>
      </c>
      <c r="AF96" s="551">
        <f t="shared" si="44"/>
        <v>2.2443774634824949E-2</v>
      </c>
      <c r="AG96" s="764" t="str">
        <f t="shared" si="36"/>
        <v>En riesgo en cumplimiento</v>
      </c>
      <c r="AH96" s="856"/>
      <c r="AI96" s="625">
        <f t="shared" si="45"/>
        <v>968</v>
      </c>
      <c r="AJ96" s="554">
        <f t="shared" si="46"/>
        <v>2.2443774634824949E-2</v>
      </c>
      <c r="AK96" s="764" t="str">
        <f t="shared" si="37"/>
        <v>En riesgo en cumplimiento</v>
      </c>
      <c r="AL96" s="856"/>
    </row>
    <row r="97" spans="1:38" s="266" customFormat="1" ht="58.5" customHeight="1" thickTop="1" thickBot="1">
      <c r="A97" s="267">
        <f t="shared" si="19"/>
        <v>83</v>
      </c>
      <c r="B97" s="267">
        <v>12</v>
      </c>
      <c r="C97" s="267" t="s">
        <v>3262</v>
      </c>
      <c r="D97" s="267">
        <v>0</v>
      </c>
      <c r="E97" s="267" t="s">
        <v>437</v>
      </c>
      <c r="F97" s="859" t="s">
        <v>254</v>
      </c>
      <c r="G97" s="766" t="s">
        <v>3263</v>
      </c>
      <c r="H97" s="766" t="s">
        <v>215</v>
      </c>
      <c r="I97" s="552">
        <v>0</v>
      </c>
      <c r="J97" s="552">
        <v>0</v>
      </c>
      <c r="K97" s="268">
        <f t="shared" si="38"/>
        <v>0</v>
      </c>
      <c r="L97" s="552">
        <v>0</v>
      </c>
      <c r="M97" s="552">
        <v>0</v>
      </c>
      <c r="N97" s="530">
        <f t="shared" si="39"/>
        <v>0</v>
      </c>
      <c r="O97" s="530">
        <f t="shared" si="40"/>
        <v>0</v>
      </c>
      <c r="P97" s="579"/>
      <c r="Q97" s="766" t="s">
        <v>3201</v>
      </c>
      <c r="R97" s="858"/>
      <c r="S97" s="553">
        <v>0</v>
      </c>
      <c r="T97" s="551" t="str">
        <f t="shared" si="41"/>
        <v>No hay Programación</v>
      </c>
      <c r="U97" s="764" t="str">
        <f t="shared" si="33"/>
        <v>De acuerdo con lo programado</v>
      </c>
      <c r="V97" s="771"/>
      <c r="W97" s="553">
        <v>0</v>
      </c>
      <c r="X97" s="551" t="str">
        <f t="shared" si="42"/>
        <v>No hay Programación</v>
      </c>
      <c r="Y97" s="764" t="str">
        <f t="shared" si="34"/>
        <v>De acuerdo con lo programado</v>
      </c>
      <c r="Z97" s="765"/>
      <c r="AA97" s="553">
        <v>0</v>
      </c>
      <c r="AB97" s="551" t="str">
        <f t="shared" si="43"/>
        <v>No hay Programación</v>
      </c>
      <c r="AC97" s="764" t="str">
        <f t="shared" si="35"/>
        <v>De acuerdo con lo programado</v>
      </c>
      <c r="AD97" s="765"/>
      <c r="AE97" s="578">
        <v>0</v>
      </c>
      <c r="AF97" s="551" t="str">
        <f t="shared" si="44"/>
        <v>No hay Programación</v>
      </c>
      <c r="AG97" s="764" t="str">
        <f t="shared" si="36"/>
        <v>De acuerdo con lo programado</v>
      </c>
      <c r="AH97" s="856"/>
      <c r="AI97" s="625">
        <f t="shared" si="45"/>
        <v>0</v>
      </c>
      <c r="AJ97" s="554" t="str">
        <f t="shared" si="46"/>
        <v>No hay Programación</v>
      </c>
      <c r="AK97" s="764" t="str">
        <f t="shared" si="37"/>
        <v>De acuerdo con lo programado</v>
      </c>
      <c r="AL97" s="856"/>
    </row>
    <row r="98" spans="1:38" s="266" customFormat="1" ht="58.5" customHeight="1" thickTop="1" thickBot="1">
      <c r="A98" s="267">
        <f t="shared" si="19"/>
        <v>84</v>
      </c>
      <c r="B98" s="267">
        <v>12</v>
      </c>
      <c r="C98" s="267" t="s">
        <v>3262</v>
      </c>
      <c r="D98" s="267">
        <v>0</v>
      </c>
      <c r="E98" s="267" t="s">
        <v>439</v>
      </c>
      <c r="F98" s="859" t="s">
        <v>256</v>
      </c>
      <c r="G98" s="865" t="s">
        <v>3263</v>
      </c>
      <c r="H98" s="865" t="s">
        <v>215</v>
      </c>
      <c r="I98" s="552">
        <v>0</v>
      </c>
      <c r="J98" s="552">
        <v>0</v>
      </c>
      <c r="K98" s="268">
        <f t="shared" ref="K98" si="47">+I98+J98</f>
        <v>0</v>
      </c>
      <c r="L98" s="552">
        <v>0</v>
      </c>
      <c r="M98" s="552">
        <v>0</v>
      </c>
      <c r="N98" s="530">
        <f t="shared" ref="N98" si="48">+L98+M98</f>
        <v>0</v>
      </c>
      <c r="O98" s="530">
        <f t="shared" ref="O98" si="49">+K98+N98</f>
        <v>0</v>
      </c>
      <c r="P98" s="619"/>
      <c r="Q98" s="766" t="s">
        <v>3201</v>
      </c>
      <c r="R98" s="858"/>
      <c r="S98" s="553">
        <v>0</v>
      </c>
      <c r="T98" s="620" t="str">
        <f t="shared" si="41"/>
        <v>No hay Programación</v>
      </c>
      <c r="U98" s="866" t="str">
        <f t="shared" si="33"/>
        <v>De acuerdo con lo programado</v>
      </c>
      <c r="V98" s="771"/>
      <c r="W98" s="553">
        <v>0</v>
      </c>
      <c r="X98" s="551" t="str">
        <f t="shared" ref="X98" si="50">IF(W98="","No hay ejecución",IF(AND(M98=0),"No hay Programación", W98/M98))</f>
        <v>No hay Programación</v>
      </c>
      <c r="Y98" s="764" t="str">
        <f t="shared" si="34"/>
        <v>De acuerdo con lo programado</v>
      </c>
      <c r="Z98" s="867"/>
      <c r="AA98" s="626">
        <v>0</v>
      </c>
      <c r="AB98" s="620" t="str">
        <f t="shared" si="43"/>
        <v>No hay Programación</v>
      </c>
      <c r="AC98" s="866" t="str">
        <f t="shared" si="35"/>
        <v>De acuerdo con lo programado</v>
      </c>
      <c r="AD98" s="867"/>
      <c r="AE98" s="770">
        <v>0</v>
      </c>
      <c r="AF98" s="620" t="str">
        <f t="shared" si="44"/>
        <v>No hay Programación</v>
      </c>
      <c r="AG98" s="866" t="str">
        <f t="shared" si="36"/>
        <v>De acuerdo con lo programado</v>
      </c>
      <c r="AH98" s="870"/>
      <c r="AI98" s="627">
        <f t="shared" si="45"/>
        <v>0</v>
      </c>
      <c r="AJ98" s="628" t="str">
        <f t="shared" si="46"/>
        <v>No hay Programación</v>
      </c>
      <c r="AK98" s="866" t="str">
        <f t="shared" si="37"/>
        <v>De acuerdo con lo programado</v>
      </c>
      <c r="AL98" s="870"/>
    </row>
    <row r="99" spans="1:38" s="266" customFormat="1" ht="58.5" customHeight="1" thickTop="1" thickBot="1">
      <c r="A99" s="868" t="s">
        <v>3264</v>
      </c>
      <c r="B99" s="868"/>
      <c r="C99" s="868"/>
      <c r="D99" s="868"/>
      <c r="E99" s="868"/>
      <c r="F99" s="868"/>
      <c r="G99" s="621"/>
      <c r="H99" s="621"/>
      <c r="I99" s="621"/>
      <c r="J99" s="621"/>
      <c r="K99" s="621"/>
      <c r="L99" s="621"/>
      <c r="M99" s="621"/>
      <c r="N99" s="621"/>
      <c r="O99" s="621"/>
      <c r="P99" s="621"/>
      <c r="Q99" s="621"/>
      <c r="R99" s="621"/>
      <c r="S99" s="621"/>
      <c r="T99" s="621"/>
      <c r="U99" s="621"/>
      <c r="V99" s="621"/>
      <c r="W99" s="621"/>
      <c r="X99" s="621"/>
      <c r="Y99" s="621"/>
      <c r="Z99" s="621"/>
      <c r="AA99" s="621"/>
      <c r="AB99" s="621"/>
      <c r="AC99" s="621"/>
      <c r="AD99" s="621"/>
      <c r="AE99" s="615"/>
      <c r="AF99" s="621"/>
      <c r="AG99" s="621"/>
      <c r="AH99" s="615"/>
      <c r="AI99" s="621"/>
      <c r="AJ99" s="621"/>
      <c r="AK99" s="621"/>
      <c r="AL99" s="615"/>
    </row>
    <row r="100" spans="1:38" s="266" customFormat="1" ht="58.5" customHeight="1" thickTop="1" thickBot="1">
      <c r="A100" s="267">
        <f>A98+1</f>
        <v>85</v>
      </c>
      <c r="B100" s="267">
        <v>8</v>
      </c>
      <c r="C100" s="267"/>
      <c r="D100" s="267">
        <v>0</v>
      </c>
      <c r="E100" s="267">
        <v>0</v>
      </c>
      <c r="F100" s="857" t="s">
        <v>3265</v>
      </c>
      <c r="G100" s="766" t="s">
        <v>167</v>
      </c>
      <c r="H100" s="766" t="s">
        <v>215</v>
      </c>
      <c r="I100" s="552">
        <v>0</v>
      </c>
      <c r="J100" s="552">
        <v>0</v>
      </c>
      <c r="K100" s="622">
        <f t="shared" si="38"/>
        <v>0</v>
      </c>
      <c r="L100" s="552">
        <v>0</v>
      </c>
      <c r="M100" s="552">
        <v>0</v>
      </c>
      <c r="N100" s="623">
        <f t="shared" si="39"/>
        <v>0</v>
      </c>
      <c r="O100" s="623">
        <f t="shared" si="40"/>
        <v>0</v>
      </c>
      <c r="P100" s="624"/>
      <c r="Q100" s="766" t="s">
        <v>3201</v>
      </c>
      <c r="R100" s="858"/>
      <c r="S100" s="553"/>
      <c r="T100" s="551" t="str">
        <f t="shared" si="41"/>
        <v>No hay ejecución</v>
      </c>
      <c r="U100" s="764" t="str">
        <f t="shared" si="33"/>
        <v>NA</v>
      </c>
      <c r="V100" s="862" t="s">
        <v>3266</v>
      </c>
      <c r="W100" s="553">
        <v>521</v>
      </c>
      <c r="X100" s="551" t="str">
        <f t="shared" si="42"/>
        <v>No hay Programación</v>
      </c>
      <c r="Y100" s="764" t="str">
        <f t="shared" si="34"/>
        <v>De acuerdo con lo programado</v>
      </c>
      <c r="Z100" s="765"/>
      <c r="AA100" s="553">
        <v>0</v>
      </c>
      <c r="AB100" s="551" t="str">
        <f t="shared" si="43"/>
        <v>No hay Programación</v>
      </c>
      <c r="AC100" s="764" t="str">
        <f t="shared" si="35"/>
        <v>De acuerdo con lo programado</v>
      </c>
      <c r="AD100" s="765"/>
      <c r="AE100" s="578">
        <v>0</v>
      </c>
      <c r="AF100" s="551" t="str">
        <f t="shared" si="44"/>
        <v>No hay Programación</v>
      </c>
      <c r="AG100" s="764" t="str">
        <f t="shared" si="36"/>
        <v>De acuerdo con lo programado</v>
      </c>
      <c r="AH100" s="856"/>
      <c r="AI100" s="625">
        <f t="shared" si="45"/>
        <v>521</v>
      </c>
      <c r="AJ100" s="554" t="str">
        <f t="shared" si="46"/>
        <v>No hay Programación</v>
      </c>
      <c r="AK100" s="764" t="str">
        <f t="shared" si="37"/>
        <v>De acuerdo con lo programado</v>
      </c>
      <c r="AL100" s="856"/>
    </row>
    <row r="101" spans="1:38" s="266" customFormat="1" ht="58.5" customHeight="1" thickTop="1" thickBot="1">
      <c r="A101" s="267">
        <f t="shared" ref="A101:A141" si="51">A100+1</f>
        <v>86</v>
      </c>
      <c r="B101" s="267">
        <v>8</v>
      </c>
      <c r="C101" s="267"/>
      <c r="D101" s="267">
        <v>0</v>
      </c>
      <c r="E101" s="267">
        <v>0</v>
      </c>
      <c r="F101" s="857" t="s">
        <v>2617</v>
      </c>
      <c r="G101" s="766" t="s">
        <v>175</v>
      </c>
      <c r="H101" s="766" t="s">
        <v>215</v>
      </c>
      <c r="I101" s="552">
        <v>0</v>
      </c>
      <c r="J101" s="552">
        <v>0</v>
      </c>
      <c r="K101" s="268">
        <f t="shared" si="38"/>
        <v>0</v>
      </c>
      <c r="L101" s="552">
        <v>0</v>
      </c>
      <c r="M101" s="552">
        <v>0</v>
      </c>
      <c r="N101" s="530">
        <f t="shared" si="39"/>
        <v>0</v>
      </c>
      <c r="O101" s="530">
        <f t="shared" si="40"/>
        <v>0</v>
      </c>
      <c r="P101" s="579"/>
      <c r="Q101" s="766" t="s">
        <v>3201</v>
      </c>
      <c r="R101" s="858"/>
      <c r="S101" s="553"/>
      <c r="T101" s="551" t="str">
        <f t="shared" si="41"/>
        <v>No hay ejecución</v>
      </c>
      <c r="U101" s="764" t="str">
        <f t="shared" si="33"/>
        <v>NA</v>
      </c>
      <c r="V101" s="862" t="s">
        <v>3266</v>
      </c>
      <c r="W101" s="553">
        <v>4572</v>
      </c>
      <c r="X101" s="551" t="str">
        <f t="shared" si="42"/>
        <v>No hay Programación</v>
      </c>
      <c r="Y101" s="764" t="str">
        <f t="shared" si="34"/>
        <v>De acuerdo con lo programado</v>
      </c>
      <c r="Z101" s="765"/>
      <c r="AA101" s="553">
        <v>1041</v>
      </c>
      <c r="AB101" s="551" t="str">
        <f t="shared" si="43"/>
        <v>No hay Programación</v>
      </c>
      <c r="AC101" s="764" t="str">
        <f t="shared" si="35"/>
        <v>De acuerdo con lo programado</v>
      </c>
      <c r="AD101" s="765"/>
      <c r="AE101" s="578">
        <v>819</v>
      </c>
      <c r="AF101" s="551" t="str">
        <f t="shared" si="44"/>
        <v>No hay Programación</v>
      </c>
      <c r="AG101" s="764" t="str">
        <f t="shared" si="36"/>
        <v>De acuerdo con lo programado</v>
      </c>
      <c r="AH101" s="856"/>
      <c r="AI101" s="625">
        <f t="shared" si="45"/>
        <v>6432</v>
      </c>
      <c r="AJ101" s="554" t="str">
        <f t="shared" si="46"/>
        <v>No hay Programación</v>
      </c>
      <c r="AK101" s="764" t="str">
        <f t="shared" si="37"/>
        <v>De acuerdo con lo programado</v>
      </c>
      <c r="AL101" s="856"/>
    </row>
    <row r="102" spans="1:38" s="266" customFormat="1" ht="58.5" customHeight="1" thickTop="1" thickBot="1">
      <c r="A102" s="267">
        <f t="shared" si="51"/>
        <v>87</v>
      </c>
      <c r="B102" s="267">
        <v>17</v>
      </c>
      <c r="C102" s="267"/>
      <c r="D102" s="267">
        <v>0</v>
      </c>
      <c r="E102" s="267">
        <v>0</v>
      </c>
      <c r="F102" s="857" t="s">
        <v>2627</v>
      </c>
      <c r="G102" s="766" t="s">
        <v>3267</v>
      </c>
      <c r="H102" s="766" t="s">
        <v>215</v>
      </c>
      <c r="I102" s="552">
        <v>0</v>
      </c>
      <c r="J102" s="552">
        <v>0</v>
      </c>
      <c r="K102" s="268">
        <f t="shared" si="38"/>
        <v>0</v>
      </c>
      <c r="L102" s="552">
        <v>0</v>
      </c>
      <c r="M102" s="552">
        <v>0</v>
      </c>
      <c r="N102" s="530">
        <f t="shared" si="39"/>
        <v>0</v>
      </c>
      <c r="O102" s="530">
        <f t="shared" si="40"/>
        <v>0</v>
      </c>
      <c r="P102" s="579"/>
      <c r="Q102" s="766" t="s">
        <v>3201</v>
      </c>
      <c r="R102" s="858"/>
      <c r="S102" s="553">
        <v>3</v>
      </c>
      <c r="T102" s="551" t="str">
        <f t="shared" si="41"/>
        <v>No hay Programación</v>
      </c>
      <c r="U102" s="764" t="str">
        <f t="shared" si="33"/>
        <v>De acuerdo con lo programado</v>
      </c>
      <c r="V102" s="771"/>
      <c r="W102" s="553">
        <v>0</v>
      </c>
      <c r="X102" s="551" t="str">
        <f t="shared" si="42"/>
        <v>No hay Programación</v>
      </c>
      <c r="Y102" s="764" t="str">
        <f t="shared" si="34"/>
        <v>De acuerdo con lo programado</v>
      </c>
      <c r="Z102" s="765"/>
      <c r="AA102" s="553">
        <v>2</v>
      </c>
      <c r="AB102" s="551" t="str">
        <f t="shared" si="43"/>
        <v>No hay Programación</v>
      </c>
      <c r="AC102" s="764" t="str">
        <f t="shared" si="35"/>
        <v>De acuerdo con lo programado</v>
      </c>
      <c r="AD102" s="765"/>
      <c r="AE102" s="578">
        <v>0</v>
      </c>
      <c r="AF102" s="551" t="str">
        <f t="shared" si="44"/>
        <v>No hay Programación</v>
      </c>
      <c r="AG102" s="764" t="str">
        <f t="shared" si="36"/>
        <v>De acuerdo con lo programado</v>
      </c>
      <c r="AH102" s="856"/>
      <c r="AI102" s="625">
        <f t="shared" si="45"/>
        <v>5</v>
      </c>
      <c r="AJ102" s="554" t="str">
        <f t="shared" si="46"/>
        <v>No hay Programación</v>
      </c>
      <c r="AK102" s="764" t="str">
        <f t="shared" si="37"/>
        <v>De acuerdo con lo programado</v>
      </c>
      <c r="AL102" s="856"/>
    </row>
    <row r="103" spans="1:38" s="266" customFormat="1" ht="58.5" customHeight="1" thickTop="1" thickBot="1">
      <c r="A103" s="267">
        <f t="shared" si="51"/>
        <v>88</v>
      </c>
      <c r="B103" s="267">
        <v>17</v>
      </c>
      <c r="C103" s="267"/>
      <c r="D103" s="267">
        <v>0</v>
      </c>
      <c r="E103" s="267">
        <v>0</v>
      </c>
      <c r="F103" s="857" t="s">
        <v>3268</v>
      </c>
      <c r="G103" s="766" t="s">
        <v>182</v>
      </c>
      <c r="H103" s="766" t="s">
        <v>207</v>
      </c>
      <c r="I103" s="552">
        <v>0</v>
      </c>
      <c r="J103" s="552">
        <v>0</v>
      </c>
      <c r="K103" s="268">
        <f t="shared" si="38"/>
        <v>0</v>
      </c>
      <c r="L103" s="552">
        <v>0</v>
      </c>
      <c r="M103" s="552">
        <v>0</v>
      </c>
      <c r="N103" s="530">
        <f t="shared" si="39"/>
        <v>0</v>
      </c>
      <c r="O103" s="530">
        <f t="shared" si="40"/>
        <v>0</v>
      </c>
      <c r="P103" s="579"/>
      <c r="Q103" s="766" t="s">
        <v>3201</v>
      </c>
      <c r="R103" s="858"/>
      <c r="S103" s="553">
        <v>18</v>
      </c>
      <c r="T103" s="551" t="str">
        <f t="shared" si="41"/>
        <v>No hay Programación</v>
      </c>
      <c r="U103" s="764" t="str">
        <f t="shared" si="33"/>
        <v>De acuerdo con lo programado</v>
      </c>
      <c r="V103" s="771"/>
      <c r="W103" s="553">
        <v>27</v>
      </c>
      <c r="X103" s="551" t="str">
        <f t="shared" si="42"/>
        <v>No hay Programación</v>
      </c>
      <c r="Y103" s="764" t="str">
        <f t="shared" si="34"/>
        <v>De acuerdo con lo programado</v>
      </c>
      <c r="Z103" s="765"/>
      <c r="AA103" s="553">
        <v>21</v>
      </c>
      <c r="AB103" s="551" t="str">
        <f t="shared" si="43"/>
        <v>No hay Programación</v>
      </c>
      <c r="AC103" s="764" t="str">
        <f t="shared" si="35"/>
        <v>De acuerdo con lo programado</v>
      </c>
      <c r="AD103" s="765"/>
      <c r="AE103" s="578">
        <v>20</v>
      </c>
      <c r="AF103" s="551" t="str">
        <f t="shared" si="44"/>
        <v>No hay Programación</v>
      </c>
      <c r="AG103" s="764" t="str">
        <f t="shared" si="36"/>
        <v>De acuerdo con lo programado</v>
      </c>
      <c r="AH103" s="856"/>
      <c r="AI103" s="625">
        <f t="shared" si="45"/>
        <v>86</v>
      </c>
      <c r="AJ103" s="554" t="str">
        <f t="shared" si="46"/>
        <v>No hay Programación</v>
      </c>
      <c r="AK103" s="764" t="str">
        <f t="shared" si="37"/>
        <v>De acuerdo con lo programado</v>
      </c>
      <c r="AL103" s="856"/>
    </row>
    <row r="104" spans="1:38" s="266" customFormat="1" ht="58.5" customHeight="1" thickTop="1" thickBot="1">
      <c r="A104" s="267">
        <f t="shared" si="51"/>
        <v>89</v>
      </c>
      <c r="B104" s="267">
        <v>17</v>
      </c>
      <c r="C104" s="267"/>
      <c r="D104" s="267">
        <v>0</v>
      </c>
      <c r="E104" s="267">
        <v>0</v>
      </c>
      <c r="F104" s="857" t="s">
        <v>3269</v>
      </c>
      <c r="G104" s="766" t="s">
        <v>182</v>
      </c>
      <c r="H104" s="766" t="s">
        <v>207</v>
      </c>
      <c r="I104" s="552">
        <v>0</v>
      </c>
      <c r="J104" s="552">
        <v>0</v>
      </c>
      <c r="K104" s="268">
        <f t="shared" si="38"/>
        <v>0</v>
      </c>
      <c r="L104" s="552">
        <v>0</v>
      </c>
      <c r="M104" s="552">
        <v>0</v>
      </c>
      <c r="N104" s="530">
        <f t="shared" si="39"/>
        <v>0</v>
      </c>
      <c r="O104" s="530">
        <f t="shared" si="40"/>
        <v>0</v>
      </c>
      <c r="P104" s="579"/>
      <c r="Q104" s="766" t="s">
        <v>3201</v>
      </c>
      <c r="R104" s="858"/>
      <c r="S104" s="553">
        <v>9</v>
      </c>
      <c r="T104" s="551" t="str">
        <f t="shared" ref="T104:T135" si="52">IF(S104="","No hay ejecución",IF(AND(I104=0),"No hay Programación", S104/I104))</f>
        <v>No hay Programación</v>
      </c>
      <c r="U104" s="764" t="str">
        <f t="shared" si="33"/>
        <v>De acuerdo con lo programado</v>
      </c>
      <c r="V104" s="771"/>
      <c r="W104" s="553">
        <v>20</v>
      </c>
      <c r="X104" s="551" t="str">
        <f t="shared" ref="X104:X135" si="53">IF(W104="","No hay ejecución",IF(AND(J104=0),"No hay Programación", W104/J104))</f>
        <v>No hay Programación</v>
      </c>
      <c r="Y104" s="764" t="str">
        <f t="shared" si="34"/>
        <v>De acuerdo con lo programado</v>
      </c>
      <c r="Z104" s="765"/>
      <c r="AA104" s="553">
        <v>15</v>
      </c>
      <c r="AB104" s="551" t="str">
        <f t="shared" ref="AB104:AB135" si="54">IF(AA104="","No hay ejecución",IF(AND(L104=0),"No hay Programación", AA104/L104))</f>
        <v>No hay Programación</v>
      </c>
      <c r="AC104" s="764" t="str">
        <f t="shared" si="35"/>
        <v>De acuerdo con lo programado</v>
      </c>
      <c r="AD104" s="765"/>
      <c r="AE104" s="578">
        <v>31</v>
      </c>
      <c r="AF104" s="551" t="str">
        <f t="shared" ref="AF104:AF135" si="55">IF(AE104="","No hay ejecución",IF(AND(M104=0),"No hay Programación", AE104/M104))</f>
        <v>No hay Programación</v>
      </c>
      <c r="AG104" s="764" t="str">
        <f t="shared" si="36"/>
        <v>De acuerdo con lo programado</v>
      </c>
      <c r="AH104" s="856"/>
      <c r="AI104" s="625">
        <f t="shared" ref="AI104:AI135" si="56">AE104+AA104+W104+S104</f>
        <v>75</v>
      </c>
      <c r="AJ104" s="554" t="str">
        <f t="shared" ref="AJ104:AJ135" si="57">IF(AI104="","No hay ejecución",IF(AND(O104=0),"No hay Programación", AI104/O104))</f>
        <v>No hay Programación</v>
      </c>
      <c r="AK104" s="764" t="str">
        <f t="shared" si="37"/>
        <v>De acuerdo con lo programado</v>
      </c>
      <c r="AL104" s="856"/>
    </row>
    <row r="105" spans="1:38" s="266" customFormat="1" ht="58.5" customHeight="1" thickTop="1" thickBot="1">
      <c r="A105" s="267">
        <f t="shared" si="51"/>
        <v>90</v>
      </c>
      <c r="B105" s="267">
        <v>17</v>
      </c>
      <c r="C105" s="267"/>
      <c r="D105" s="267">
        <v>0</v>
      </c>
      <c r="E105" s="267">
        <v>0</v>
      </c>
      <c r="F105" s="857" t="s">
        <v>3270</v>
      </c>
      <c r="G105" s="766" t="s">
        <v>182</v>
      </c>
      <c r="H105" s="766" t="s">
        <v>207</v>
      </c>
      <c r="I105" s="552">
        <v>0</v>
      </c>
      <c r="J105" s="552">
        <v>0</v>
      </c>
      <c r="K105" s="268">
        <f t="shared" si="38"/>
        <v>0</v>
      </c>
      <c r="L105" s="552">
        <v>0</v>
      </c>
      <c r="M105" s="552">
        <v>0</v>
      </c>
      <c r="N105" s="530">
        <f t="shared" si="39"/>
        <v>0</v>
      </c>
      <c r="O105" s="530">
        <f t="shared" si="40"/>
        <v>0</v>
      </c>
      <c r="P105" s="579"/>
      <c r="Q105" s="766" t="s">
        <v>3201</v>
      </c>
      <c r="R105" s="858"/>
      <c r="S105" s="553">
        <v>8</v>
      </c>
      <c r="T105" s="551" t="str">
        <f t="shared" si="52"/>
        <v>No hay Programación</v>
      </c>
      <c r="U105" s="764" t="str">
        <f t="shared" si="33"/>
        <v>De acuerdo con lo programado</v>
      </c>
      <c r="V105" s="771"/>
      <c r="W105" s="553">
        <v>16</v>
      </c>
      <c r="X105" s="551" t="str">
        <f t="shared" si="53"/>
        <v>No hay Programación</v>
      </c>
      <c r="Y105" s="764" t="str">
        <f t="shared" si="34"/>
        <v>De acuerdo con lo programado</v>
      </c>
      <c r="Z105" s="765"/>
      <c r="AA105" s="553">
        <v>14</v>
      </c>
      <c r="AB105" s="551" t="str">
        <f t="shared" si="54"/>
        <v>No hay Programación</v>
      </c>
      <c r="AC105" s="764" t="str">
        <f t="shared" si="35"/>
        <v>De acuerdo con lo programado</v>
      </c>
      <c r="AD105" s="765"/>
      <c r="AE105" s="578">
        <v>7</v>
      </c>
      <c r="AF105" s="551" t="str">
        <f t="shared" si="55"/>
        <v>No hay Programación</v>
      </c>
      <c r="AG105" s="764" t="str">
        <f t="shared" si="36"/>
        <v>De acuerdo con lo programado</v>
      </c>
      <c r="AH105" s="856"/>
      <c r="AI105" s="625">
        <f t="shared" si="56"/>
        <v>45</v>
      </c>
      <c r="AJ105" s="554" t="str">
        <f t="shared" si="57"/>
        <v>No hay Programación</v>
      </c>
      <c r="AK105" s="764" t="str">
        <f t="shared" si="37"/>
        <v>De acuerdo con lo programado</v>
      </c>
      <c r="AL105" s="856"/>
    </row>
    <row r="106" spans="1:38" s="266" customFormat="1" ht="58.5" customHeight="1" thickTop="1" thickBot="1">
      <c r="A106" s="267">
        <f t="shared" si="51"/>
        <v>91</v>
      </c>
      <c r="B106" s="267">
        <v>17</v>
      </c>
      <c r="C106" s="267"/>
      <c r="D106" s="267">
        <v>0</v>
      </c>
      <c r="E106" s="267">
        <v>0</v>
      </c>
      <c r="F106" s="857" t="s">
        <v>2338</v>
      </c>
      <c r="G106" s="766" t="s">
        <v>182</v>
      </c>
      <c r="H106" s="766" t="s">
        <v>207</v>
      </c>
      <c r="I106" s="552">
        <v>0</v>
      </c>
      <c r="J106" s="552">
        <v>0</v>
      </c>
      <c r="K106" s="268">
        <f t="shared" si="38"/>
        <v>0</v>
      </c>
      <c r="L106" s="552">
        <v>0</v>
      </c>
      <c r="M106" s="552">
        <v>0</v>
      </c>
      <c r="N106" s="530">
        <f t="shared" si="39"/>
        <v>0</v>
      </c>
      <c r="O106" s="530">
        <f t="shared" si="40"/>
        <v>0</v>
      </c>
      <c r="P106" s="579"/>
      <c r="Q106" s="766" t="s">
        <v>3201</v>
      </c>
      <c r="R106" s="858"/>
      <c r="S106" s="553">
        <v>5</v>
      </c>
      <c r="T106" s="551" t="str">
        <f t="shared" si="52"/>
        <v>No hay Programación</v>
      </c>
      <c r="U106" s="764" t="str">
        <f t="shared" si="33"/>
        <v>De acuerdo con lo programado</v>
      </c>
      <c r="V106" s="771"/>
      <c r="W106" s="553">
        <v>4</v>
      </c>
      <c r="X106" s="551" t="str">
        <f t="shared" si="53"/>
        <v>No hay Programación</v>
      </c>
      <c r="Y106" s="764" t="str">
        <f t="shared" si="34"/>
        <v>De acuerdo con lo programado</v>
      </c>
      <c r="Z106" s="765"/>
      <c r="AA106" s="553">
        <v>6</v>
      </c>
      <c r="AB106" s="551" t="str">
        <f t="shared" si="54"/>
        <v>No hay Programación</v>
      </c>
      <c r="AC106" s="764" t="str">
        <f t="shared" si="35"/>
        <v>De acuerdo con lo programado</v>
      </c>
      <c r="AD106" s="765"/>
      <c r="AE106" s="578">
        <v>6</v>
      </c>
      <c r="AF106" s="551" t="str">
        <f t="shared" si="55"/>
        <v>No hay Programación</v>
      </c>
      <c r="AG106" s="764" t="str">
        <f t="shared" si="36"/>
        <v>De acuerdo con lo programado</v>
      </c>
      <c r="AH106" s="856"/>
      <c r="AI106" s="625">
        <f t="shared" si="56"/>
        <v>21</v>
      </c>
      <c r="AJ106" s="554" t="str">
        <f t="shared" si="57"/>
        <v>No hay Programación</v>
      </c>
      <c r="AK106" s="764" t="str">
        <f t="shared" si="37"/>
        <v>De acuerdo con lo programado</v>
      </c>
      <c r="AL106" s="856"/>
    </row>
    <row r="107" spans="1:38" s="266" customFormat="1" ht="58.5" customHeight="1" thickTop="1" thickBot="1">
      <c r="A107" s="267">
        <f t="shared" si="51"/>
        <v>92</v>
      </c>
      <c r="B107" s="267">
        <v>8</v>
      </c>
      <c r="C107" s="267"/>
      <c r="D107" s="267">
        <v>0</v>
      </c>
      <c r="E107" s="267">
        <v>0</v>
      </c>
      <c r="F107" s="857" t="s">
        <v>3271</v>
      </c>
      <c r="G107" s="766" t="s">
        <v>170</v>
      </c>
      <c r="H107" s="766" t="s">
        <v>205</v>
      </c>
      <c r="I107" s="552">
        <v>0</v>
      </c>
      <c r="J107" s="552">
        <v>0</v>
      </c>
      <c r="K107" s="268">
        <f t="shared" si="38"/>
        <v>0</v>
      </c>
      <c r="L107" s="552">
        <v>0</v>
      </c>
      <c r="M107" s="552">
        <v>0</v>
      </c>
      <c r="N107" s="530">
        <f>+L107+M107</f>
        <v>0</v>
      </c>
      <c r="O107" s="530">
        <f t="shared" si="40"/>
        <v>0</v>
      </c>
      <c r="P107" s="579"/>
      <c r="Q107" s="766" t="s">
        <v>3201</v>
      </c>
      <c r="R107" s="858"/>
      <c r="S107" s="553">
        <v>10</v>
      </c>
      <c r="T107" s="551" t="str">
        <f t="shared" si="52"/>
        <v>No hay Programación</v>
      </c>
      <c r="U107" s="764" t="str">
        <f t="shared" si="33"/>
        <v>De acuerdo con lo programado</v>
      </c>
      <c r="V107" s="862" t="s">
        <v>3272</v>
      </c>
      <c r="W107" s="553">
        <v>0</v>
      </c>
      <c r="X107" s="551" t="str">
        <f t="shared" si="53"/>
        <v>No hay Programación</v>
      </c>
      <c r="Y107" s="764" t="str">
        <f t="shared" si="34"/>
        <v>De acuerdo con lo programado</v>
      </c>
      <c r="Z107" s="765"/>
      <c r="AA107" s="553">
        <v>0</v>
      </c>
      <c r="AB107" s="551" t="str">
        <f t="shared" si="54"/>
        <v>No hay Programación</v>
      </c>
      <c r="AC107" s="764" t="str">
        <f t="shared" si="35"/>
        <v>De acuerdo con lo programado</v>
      </c>
      <c r="AD107" s="765"/>
      <c r="AE107" s="578">
        <v>0</v>
      </c>
      <c r="AF107" s="551" t="str">
        <f t="shared" si="55"/>
        <v>No hay Programación</v>
      </c>
      <c r="AG107" s="764" t="str">
        <f t="shared" si="36"/>
        <v>De acuerdo con lo programado</v>
      </c>
      <c r="AH107" s="856"/>
      <c r="AI107" s="625">
        <f t="shared" si="56"/>
        <v>10</v>
      </c>
      <c r="AJ107" s="554" t="str">
        <f t="shared" si="57"/>
        <v>No hay Programación</v>
      </c>
      <c r="AK107" s="764" t="str">
        <f t="shared" si="37"/>
        <v>De acuerdo con lo programado</v>
      </c>
      <c r="AL107" s="856"/>
    </row>
    <row r="108" spans="1:38" s="266" customFormat="1" ht="58.5" customHeight="1" thickTop="1" thickBot="1">
      <c r="A108" s="267">
        <f t="shared" si="51"/>
        <v>93</v>
      </c>
      <c r="B108" s="267">
        <v>16</v>
      </c>
      <c r="C108" s="267"/>
      <c r="D108" s="267">
        <v>0</v>
      </c>
      <c r="E108" s="267">
        <v>0</v>
      </c>
      <c r="F108" s="857" t="s">
        <v>3273</v>
      </c>
      <c r="G108" s="766" t="s">
        <v>170</v>
      </c>
      <c r="H108" s="766" t="s">
        <v>213</v>
      </c>
      <c r="I108" s="552">
        <v>0</v>
      </c>
      <c r="J108" s="552">
        <v>0</v>
      </c>
      <c r="K108" s="268">
        <f t="shared" si="38"/>
        <v>0</v>
      </c>
      <c r="L108" s="552">
        <v>0</v>
      </c>
      <c r="M108" s="552">
        <v>0</v>
      </c>
      <c r="N108" s="530">
        <f t="shared" si="39"/>
        <v>0</v>
      </c>
      <c r="O108" s="530">
        <f t="shared" si="40"/>
        <v>0</v>
      </c>
      <c r="P108" s="579"/>
      <c r="Q108" s="766" t="s">
        <v>3201</v>
      </c>
      <c r="R108" s="858" t="s">
        <v>3274</v>
      </c>
      <c r="S108" s="553">
        <v>1</v>
      </c>
      <c r="T108" s="551" t="str">
        <f t="shared" si="52"/>
        <v>No hay Programación</v>
      </c>
      <c r="U108" s="764" t="str">
        <f t="shared" si="33"/>
        <v>De acuerdo con lo programado</v>
      </c>
      <c r="V108" s="771"/>
      <c r="W108" s="553">
        <v>0</v>
      </c>
      <c r="X108" s="551" t="str">
        <f t="shared" si="53"/>
        <v>No hay Programación</v>
      </c>
      <c r="Y108" s="764" t="str">
        <f t="shared" si="34"/>
        <v>De acuerdo con lo programado</v>
      </c>
      <c r="Z108" s="765"/>
      <c r="AA108" s="553">
        <v>0</v>
      </c>
      <c r="AB108" s="551" t="str">
        <f t="shared" si="54"/>
        <v>No hay Programación</v>
      </c>
      <c r="AC108" s="764" t="str">
        <f t="shared" si="35"/>
        <v>De acuerdo con lo programado</v>
      </c>
      <c r="AD108" s="765"/>
      <c r="AE108" s="578">
        <v>11</v>
      </c>
      <c r="AF108" s="551" t="str">
        <f t="shared" si="55"/>
        <v>No hay Programación</v>
      </c>
      <c r="AG108" s="764" t="str">
        <f t="shared" si="36"/>
        <v>De acuerdo con lo programado</v>
      </c>
      <c r="AH108" s="856"/>
      <c r="AI108" s="625">
        <f t="shared" si="56"/>
        <v>12</v>
      </c>
      <c r="AJ108" s="554" t="str">
        <f t="shared" si="57"/>
        <v>No hay Programación</v>
      </c>
      <c r="AK108" s="764" t="str">
        <f t="shared" si="37"/>
        <v>De acuerdo con lo programado</v>
      </c>
      <c r="AL108" s="856"/>
    </row>
    <row r="109" spans="1:38" s="266" customFormat="1" ht="58.5" customHeight="1" thickTop="1" thickBot="1">
      <c r="A109" s="267">
        <f t="shared" si="51"/>
        <v>94</v>
      </c>
      <c r="B109" s="267">
        <v>16</v>
      </c>
      <c r="C109" s="267"/>
      <c r="D109" s="267">
        <v>0</v>
      </c>
      <c r="E109" s="267">
        <v>0</v>
      </c>
      <c r="F109" s="857" t="s">
        <v>3275</v>
      </c>
      <c r="G109" s="766" t="s">
        <v>170</v>
      </c>
      <c r="H109" s="766" t="s">
        <v>219</v>
      </c>
      <c r="I109" s="552">
        <v>0</v>
      </c>
      <c r="J109" s="552">
        <v>0</v>
      </c>
      <c r="K109" s="268">
        <f t="shared" si="38"/>
        <v>0</v>
      </c>
      <c r="L109" s="552">
        <v>0</v>
      </c>
      <c r="M109" s="552">
        <v>0</v>
      </c>
      <c r="N109" s="530">
        <f t="shared" si="39"/>
        <v>0</v>
      </c>
      <c r="O109" s="530">
        <f t="shared" si="40"/>
        <v>0</v>
      </c>
      <c r="P109" s="579"/>
      <c r="Q109" s="766" t="s">
        <v>3201</v>
      </c>
      <c r="R109" s="858" t="s">
        <v>3276</v>
      </c>
      <c r="S109" s="553">
        <v>1</v>
      </c>
      <c r="T109" s="551" t="str">
        <f t="shared" si="52"/>
        <v>No hay Programación</v>
      </c>
      <c r="U109" s="764" t="str">
        <f t="shared" si="33"/>
        <v>De acuerdo con lo programado</v>
      </c>
      <c r="V109" s="771"/>
      <c r="W109" s="553">
        <v>11</v>
      </c>
      <c r="X109" s="551" t="str">
        <f t="shared" si="53"/>
        <v>No hay Programación</v>
      </c>
      <c r="Y109" s="764" t="str">
        <f t="shared" si="34"/>
        <v>De acuerdo con lo programado</v>
      </c>
      <c r="Z109" s="765"/>
      <c r="AA109" s="553">
        <v>0</v>
      </c>
      <c r="AB109" s="551" t="str">
        <f t="shared" si="54"/>
        <v>No hay Programación</v>
      </c>
      <c r="AC109" s="764" t="str">
        <f t="shared" si="35"/>
        <v>De acuerdo con lo programado</v>
      </c>
      <c r="AD109" s="765"/>
      <c r="AE109" s="578">
        <v>11</v>
      </c>
      <c r="AF109" s="551" t="str">
        <f t="shared" si="55"/>
        <v>No hay Programación</v>
      </c>
      <c r="AG109" s="764" t="str">
        <f t="shared" si="36"/>
        <v>De acuerdo con lo programado</v>
      </c>
      <c r="AH109" s="856"/>
      <c r="AI109" s="625">
        <f t="shared" si="56"/>
        <v>23</v>
      </c>
      <c r="AJ109" s="554" t="str">
        <f t="shared" si="57"/>
        <v>No hay Programación</v>
      </c>
      <c r="AK109" s="764" t="str">
        <f t="shared" si="37"/>
        <v>De acuerdo con lo programado</v>
      </c>
      <c r="AL109" s="856"/>
    </row>
    <row r="110" spans="1:38" s="266" customFormat="1" ht="58.5" customHeight="1" thickTop="1" thickBot="1">
      <c r="A110" s="267">
        <f t="shared" si="51"/>
        <v>95</v>
      </c>
      <c r="B110" s="267">
        <v>16</v>
      </c>
      <c r="C110" s="267"/>
      <c r="D110" s="267">
        <v>0</v>
      </c>
      <c r="E110" s="267">
        <v>0</v>
      </c>
      <c r="F110" s="857" t="s">
        <v>3277</v>
      </c>
      <c r="G110" s="766" t="s">
        <v>144</v>
      </c>
      <c r="H110" s="766" t="s">
        <v>213</v>
      </c>
      <c r="I110" s="552">
        <v>0</v>
      </c>
      <c r="J110" s="552">
        <v>0</v>
      </c>
      <c r="K110" s="268">
        <f t="shared" si="38"/>
        <v>0</v>
      </c>
      <c r="L110" s="552">
        <v>0</v>
      </c>
      <c r="M110" s="552">
        <v>0</v>
      </c>
      <c r="N110" s="530">
        <f>+L110+M110</f>
        <v>0</v>
      </c>
      <c r="O110" s="530">
        <f t="shared" si="40"/>
        <v>0</v>
      </c>
      <c r="P110" s="579"/>
      <c r="Q110" s="766" t="s">
        <v>3201</v>
      </c>
      <c r="R110" s="858"/>
      <c r="S110" s="553">
        <v>1</v>
      </c>
      <c r="T110" s="551" t="str">
        <f t="shared" si="52"/>
        <v>No hay Programación</v>
      </c>
      <c r="U110" s="764" t="str">
        <f t="shared" si="33"/>
        <v>De acuerdo con lo programado</v>
      </c>
      <c r="V110" s="771"/>
      <c r="W110" s="553">
        <v>11</v>
      </c>
      <c r="X110" s="551" t="str">
        <f t="shared" si="53"/>
        <v>No hay Programación</v>
      </c>
      <c r="Y110" s="764" t="str">
        <f t="shared" si="34"/>
        <v>De acuerdo con lo programado</v>
      </c>
      <c r="Z110" s="765"/>
      <c r="AA110" s="553">
        <v>0</v>
      </c>
      <c r="AB110" s="551" t="str">
        <f t="shared" si="54"/>
        <v>No hay Programación</v>
      </c>
      <c r="AC110" s="764" t="str">
        <f t="shared" si="35"/>
        <v>De acuerdo con lo programado</v>
      </c>
      <c r="AD110" s="765"/>
      <c r="AE110" s="578">
        <v>12</v>
      </c>
      <c r="AF110" s="551" t="str">
        <f t="shared" si="55"/>
        <v>No hay Programación</v>
      </c>
      <c r="AG110" s="764" t="str">
        <f t="shared" si="36"/>
        <v>De acuerdo con lo programado</v>
      </c>
      <c r="AH110" s="856"/>
      <c r="AI110" s="625">
        <f t="shared" si="56"/>
        <v>24</v>
      </c>
      <c r="AJ110" s="554" t="str">
        <f t="shared" si="57"/>
        <v>No hay Programación</v>
      </c>
      <c r="AK110" s="764" t="str">
        <f t="shared" si="37"/>
        <v>De acuerdo con lo programado</v>
      </c>
      <c r="AL110" s="856"/>
    </row>
    <row r="111" spans="1:38" s="266" customFormat="1" ht="58.5" customHeight="1" thickTop="1" thickBot="1">
      <c r="A111" s="267">
        <f t="shared" si="51"/>
        <v>96</v>
      </c>
      <c r="B111" s="267">
        <v>16</v>
      </c>
      <c r="C111" s="267"/>
      <c r="D111" s="267">
        <v>0</v>
      </c>
      <c r="E111" s="267">
        <v>0</v>
      </c>
      <c r="F111" s="857" t="s">
        <v>3278</v>
      </c>
      <c r="G111" s="766" t="s">
        <v>170</v>
      </c>
      <c r="H111" s="766" t="s">
        <v>205</v>
      </c>
      <c r="I111" s="552">
        <v>0</v>
      </c>
      <c r="J111" s="552">
        <v>0</v>
      </c>
      <c r="K111" s="268">
        <f t="shared" si="38"/>
        <v>0</v>
      </c>
      <c r="L111" s="552">
        <v>0</v>
      </c>
      <c r="M111" s="552">
        <v>0</v>
      </c>
      <c r="N111" s="530">
        <f t="shared" si="39"/>
        <v>0</v>
      </c>
      <c r="O111" s="530">
        <f t="shared" si="40"/>
        <v>0</v>
      </c>
      <c r="P111" s="579"/>
      <c r="Q111" s="766" t="s">
        <v>3201</v>
      </c>
      <c r="R111" s="858"/>
      <c r="S111" s="553">
        <v>0</v>
      </c>
      <c r="T111" s="551" t="str">
        <f t="shared" si="52"/>
        <v>No hay Programación</v>
      </c>
      <c r="U111" s="764" t="str">
        <f t="shared" si="33"/>
        <v>De acuerdo con lo programado</v>
      </c>
      <c r="V111" s="771"/>
      <c r="W111" s="553">
        <v>11</v>
      </c>
      <c r="X111" s="551" t="str">
        <f t="shared" si="53"/>
        <v>No hay Programación</v>
      </c>
      <c r="Y111" s="764" t="str">
        <f t="shared" si="34"/>
        <v>De acuerdo con lo programado</v>
      </c>
      <c r="Z111" s="765"/>
      <c r="AA111" s="553">
        <v>12</v>
      </c>
      <c r="AB111" s="551" t="str">
        <f t="shared" si="54"/>
        <v>No hay Programación</v>
      </c>
      <c r="AC111" s="764" t="str">
        <f t="shared" si="35"/>
        <v>De acuerdo con lo programado</v>
      </c>
      <c r="AD111" s="765"/>
      <c r="AE111" s="578">
        <v>11</v>
      </c>
      <c r="AF111" s="551" t="str">
        <f t="shared" si="55"/>
        <v>No hay Programación</v>
      </c>
      <c r="AG111" s="764" t="str">
        <f t="shared" si="36"/>
        <v>De acuerdo con lo programado</v>
      </c>
      <c r="AH111" s="856"/>
      <c r="AI111" s="625">
        <f t="shared" si="56"/>
        <v>34</v>
      </c>
      <c r="AJ111" s="554" t="str">
        <f t="shared" si="57"/>
        <v>No hay Programación</v>
      </c>
      <c r="AK111" s="764" t="str">
        <f t="shared" si="37"/>
        <v>De acuerdo con lo programado</v>
      </c>
      <c r="AL111" s="856"/>
    </row>
    <row r="112" spans="1:38" s="266" customFormat="1" ht="58.5" customHeight="1" thickTop="1" thickBot="1">
      <c r="A112" s="267">
        <f t="shared" si="51"/>
        <v>97</v>
      </c>
      <c r="B112" s="267">
        <v>16</v>
      </c>
      <c r="C112" s="267"/>
      <c r="D112" s="267">
        <v>0</v>
      </c>
      <c r="E112" s="267">
        <v>0</v>
      </c>
      <c r="F112" s="857" t="s">
        <v>3279</v>
      </c>
      <c r="G112" s="766" t="s">
        <v>170</v>
      </c>
      <c r="H112" s="766" t="s">
        <v>205</v>
      </c>
      <c r="I112" s="552">
        <v>0</v>
      </c>
      <c r="J112" s="552">
        <v>0</v>
      </c>
      <c r="K112" s="268">
        <f t="shared" si="38"/>
        <v>0</v>
      </c>
      <c r="L112" s="552">
        <v>0</v>
      </c>
      <c r="M112" s="552">
        <v>0</v>
      </c>
      <c r="N112" s="530">
        <f t="shared" si="39"/>
        <v>0</v>
      </c>
      <c r="O112" s="530">
        <f t="shared" si="40"/>
        <v>0</v>
      </c>
      <c r="P112" s="579"/>
      <c r="Q112" s="766" t="s">
        <v>3201</v>
      </c>
      <c r="R112" s="858"/>
      <c r="S112" s="553">
        <v>3</v>
      </c>
      <c r="T112" s="551" t="str">
        <f t="shared" si="52"/>
        <v>No hay Programación</v>
      </c>
      <c r="U112" s="764" t="str">
        <f t="shared" si="33"/>
        <v>De acuerdo con lo programado</v>
      </c>
      <c r="V112" s="771"/>
      <c r="W112" s="553">
        <v>0</v>
      </c>
      <c r="X112" s="551" t="str">
        <f t="shared" si="53"/>
        <v>No hay Programación</v>
      </c>
      <c r="Y112" s="764" t="str">
        <f t="shared" si="34"/>
        <v>De acuerdo con lo programado</v>
      </c>
      <c r="Z112" s="765"/>
      <c r="AA112" s="553">
        <v>0</v>
      </c>
      <c r="AB112" s="551" t="str">
        <f t="shared" si="54"/>
        <v>No hay Programación</v>
      </c>
      <c r="AC112" s="764" t="str">
        <f t="shared" si="35"/>
        <v>De acuerdo con lo programado</v>
      </c>
      <c r="AD112" s="765"/>
      <c r="AE112" s="578">
        <v>11</v>
      </c>
      <c r="AF112" s="551" t="str">
        <f t="shared" si="55"/>
        <v>No hay Programación</v>
      </c>
      <c r="AG112" s="764" t="str">
        <f t="shared" si="36"/>
        <v>De acuerdo con lo programado</v>
      </c>
      <c r="AH112" s="856"/>
      <c r="AI112" s="625">
        <f t="shared" si="56"/>
        <v>14</v>
      </c>
      <c r="AJ112" s="554" t="str">
        <f t="shared" si="57"/>
        <v>No hay Programación</v>
      </c>
      <c r="AK112" s="764" t="str">
        <f t="shared" si="37"/>
        <v>De acuerdo con lo programado</v>
      </c>
      <c r="AL112" s="856"/>
    </row>
    <row r="113" spans="1:38" s="266" customFormat="1" ht="58.5" customHeight="1" thickTop="1" thickBot="1">
      <c r="A113" s="267">
        <f t="shared" si="51"/>
        <v>98</v>
      </c>
      <c r="B113" s="267">
        <v>16</v>
      </c>
      <c r="C113" s="267"/>
      <c r="D113" s="267">
        <v>0</v>
      </c>
      <c r="E113" s="267">
        <v>0</v>
      </c>
      <c r="F113" s="857" t="s">
        <v>3280</v>
      </c>
      <c r="G113" s="766" t="s">
        <v>144</v>
      </c>
      <c r="H113" s="766" t="s">
        <v>215</v>
      </c>
      <c r="I113" s="552">
        <v>0</v>
      </c>
      <c r="J113" s="552">
        <v>0</v>
      </c>
      <c r="K113" s="268">
        <f t="shared" si="38"/>
        <v>0</v>
      </c>
      <c r="L113" s="552">
        <v>0</v>
      </c>
      <c r="M113" s="552">
        <v>0</v>
      </c>
      <c r="N113" s="530">
        <f t="shared" si="39"/>
        <v>0</v>
      </c>
      <c r="O113" s="530">
        <f t="shared" si="40"/>
        <v>0</v>
      </c>
      <c r="P113" s="579"/>
      <c r="Q113" s="766" t="s">
        <v>3281</v>
      </c>
      <c r="R113" s="858"/>
      <c r="S113" s="553">
        <v>0</v>
      </c>
      <c r="T113" s="551" t="str">
        <f t="shared" si="52"/>
        <v>No hay Programación</v>
      </c>
      <c r="U113" s="764" t="str">
        <f t="shared" si="33"/>
        <v>De acuerdo con lo programado</v>
      </c>
      <c r="V113" s="771"/>
      <c r="W113" s="553">
        <v>0</v>
      </c>
      <c r="X113" s="551" t="str">
        <f t="shared" si="53"/>
        <v>No hay Programación</v>
      </c>
      <c r="Y113" s="764" t="str">
        <f t="shared" si="34"/>
        <v>De acuerdo con lo programado</v>
      </c>
      <c r="Z113" s="765"/>
      <c r="AA113" s="553">
        <v>0</v>
      </c>
      <c r="AB113" s="551" t="str">
        <f t="shared" si="54"/>
        <v>No hay Programación</v>
      </c>
      <c r="AC113" s="764" t="str">
        <f t="shared" si="35"/>
        <v>De acuerdo con lo programado</v>
      </c>
      <c r="AD113" s="765"/>
      <c r="AE113" s="578">
        <v>7</v>
      </c>
      <c r="AF113" s="551" t="str">
        <f t="shared" si="55"/>
        <v>No hay Programación</v>
      </c>
      <c r="AG113" s="764" t="str">
        <f t="shared" si="36"/>
        <v>De acuerdo con lo programado</v>
      </c>
      <c r="AH113" s="856"/>
      <c r="AI113" s="625">
        <f t="shared" si="56"/>
        <v>7</v>
      </c>
      <c r="AJ113" s="554" t="str">
        <f t="shared" si="57"/>
        <v>No hay Programación</v>
      </c>
      <c r="AK113" s="764" t="str">
        <f t="shared" si="37"/>
        <v>De acuerdo con lo programado</v>
      </c>
      <c r="AL113" s="856"/>
    </row>
    <row r="114" spans="1:38" s="266" customFormat="1" ht="58.5" customHeight="1" thickTop="1" thickBot="1">
      <c r="A114" s="267">
        <f t="shared" si="51"/>
        <v>99</v>
      </c>
      <c r="B114" s="267">
        <v>0</v>
      </c>
      <c r="C114" s="267"/>
      <c r="D114" s="267">
        <v>0</v>
      </c>
      <c r="E114" s="267">
        <v>0</v>
      </c>
      <c r="F114" s="857" t="s">
        <v>3282</v>
      </c>
      <c r="G114" s="766" t="s">
        <v>141</v>
      </c>
      <c r="H114" s="766" t="s">
        <v>205</v>
      </c>
      <c r="I114" s="552">
        <v>0</v>
      </c>
      <c r="J114" s="552">
        <v>0</v>
      </c>
      <c r="K114" s="268">
        <f t="shared" si="38"/>
        <v>0</v>
      </c>
      <c r="L114" s="552">
        <v>0</v>
      </c>
      <c r="M114" s="552">
        <v>0</v>
      </c>
      <c r="N114" s="530">
        <f t="shared" si="39"/>
        <v>0</v>
      </c>
      <c r="O114" s="530">
        <f t="shared" si="40"/>
        <v>0</v>
      </c>
      <c r="P114" s="579"/>
      <c r="Q114" s="766" t="s">
        <v>3283</v>
      </c>
      <c r="R114" s="858"/>
      <c r="S114" s="553">
        <v>6</v>
      </c>
      <c r="T114" s="551" t="str">
        <f t="shared" si="52"/>
        <v>No hay Programación</v>
      </c>
      <c r="U114" s="764" t="str">
        <f t="shared" si="33"/>
        <v>De acuerdo con lo programado</v>
      </c>
      <c r="V114" s="862" t="s">
        <v>3284</v>
      </c>
      <c r="W114" s="553">
        <v>5</v>
      </c>
      <c r="X114" s="551" t="str">
        <f t="shared" si="53"/>
        <v>No hay Programación</v>
      </c>
      <c r="Y114" s="764" t="str">
        <f t="shared" si="34"/>
        <v>De acuerdo con lo programado</v>
      </c>
      <c r="Z114" s="765"/>
      <c r="AA114" s="553">
        <v>4</v>
      </c>
      <c r="AB114" s="551" t="str">
        <f t="shared" si="54"/>
        <v>No hay Programación</v>
      </c>
      <c r="AC114" s="764" t="str">
        <f t="shared" si="35"/>
        <v>De acuerdo con lo programado</v>
      </c>
      <c r="AD114" s="765"/>
      <c r="AE114" s="578">
        <v>14</v>
      </c>
      <c r="AF114" s="551" t="str">
        <f t="shared" si="55"/>
        <v>No hay Programación</v>
      </c>
      <c r="AG114" s="764" t="str">
        <f t="shared" si="36"/>
        <v>De acuerdo con lo programado</v>
      </c>
      <c r="AH114" s="856"/>
      <c r="AI114" s="625">
        <f t="shared" si="56"/>
        <v>29</v>
      </c>
      <c r="AJ114" s="554" t="str">
        <f t="shared" si="57"/>
        <v>No hay Programación</v>
      </c>
      <c r="AK114" s="764" t="str">
        <f t="shared" si="37"/>
        <v>De acuerdo con lo programado</v>
      </c>
      <c r="AL114" s="856"/>
    </row>
    <row r="115" spans="1:38" s="266" customFormat="1" ht="58.5" customHeight="1" thickTop="1" thickBot="1">
      <c r="A115" s="267">
        <f t="shared" si="51"/>
        <v>100</v>
      </c>
      <c r="B115" s="267">
        <v>0</v>
      </c>
      <c r="C115" s="267"/>
      <c r="D115" s="267">
        <v>0</v>
      </c>
      <c r="E115" s="267">
        <v>0</v>
      </c>
      <c r="F115" s="857" t="s">
        <v>3285</v>
      </c>
      <c r="G115" s="766" t="s">
        <v>3286</v>
      </c>
      <c r="H115" s="766" t="s">
        <v>207</v>
      </c>
      <c r="I115" s="552">
        <v>0</v>
      </c>
      <c r="J115" s="552">
        <v>0</v>
      </c>
      <c r="K115" s="268">
        <f t="shared" si="38"/>
        <v>0</v>
      </c>
      <c r="L115" s="552">
        <v>0</v>
      </c>
      <c r="M115" s="552">
        <v>0</v>
      </c>
      <c r="N115" s="530">
        <f t="shared" si="39"/>
        <v>0</v>
      </c>
      <c r="O115" s="530">
        <f t="shared" si="40"/>
        <v>0</v>
      </c>
      <c r="P115" s="579"/>
      <c r="Q115" s="766" t="s">
        <v>3287</v>
      </c>
      <c r="R115" s="858" t="s">
        <v>3288</v>
      </c>
      <c r="S115" s="553">
        <v>0</v>
      </c>
      <c r="T115" s="551" t="str">
        <f t="shared" ref="T115:T126" si="58">IF(S115="","No hay ejecución",IF(AND(I115=0),"No hay Programación", S115/I115))</f>
        <v>No hay Programación</v>
      </c>
      <c r="U115" s="764" t="str">
        <f t="shared" si="33"/>
        <v>De acuerdo con lo programado</v>
      </c>
      <c r="V115" s="771"/>
      <c r="W115" s="553">
        <v>8</v>
      </c>
      <c r="X115" s="551" t="str">
        <f t="shared" ref="X115:X126" si="59">IF(W115="","No hay ejecución",IF(AND(J115=0),"No hay Programación", W115/J115))</f>
        <v>No hay Programación</v>
      </c>
      <c r="Y115" s="764" t="str">
        <f t="shared" si="34"/>
        <v>De acuerdo con lo programado</v>
      </c>
      <c r="Z115" s="765" t="s">
        <v>3289</v>
      </c>
      <c r="AA115" s="553">
        <v>0</v>
      </c>
      <c r="AB115" s="551" t="str">
        <f t="shared" ref="AB115:AB126" si="60">IF(AA115="","No hay ejecución",IF(AND(L115=0),"No hay Programación", AA115/L115))</f>
        <v>No hay Programación</v>
      </c>
      <c r="AC115" s="764" t="str">
        <f t="shared" si="35"/>
        <v>De acuerdo con lo programado</v>
      </c>
      <c r="AD115" s="765"/>
      <c r="AE115" s="578">
        <v>4</v>
      </c>
      <c r="AF115" s="551" t="str">
        <f t="shared" ref="AF115:AF126" si="61">IF(AE115="","No hay ejecución",IF(AND(M115=0),"No hay Programación", AE115/M115))</f>
        <v>No hay Programación</v>
      </c>
      <c r="AG115" s="764" t="str">
        <f t="shared" si="36"/>
        <v>De acuerdo con lo programado</v>
      </c>
      <c r="AH115" s="856"/>
      <c r="AI115" s="625">
        <f t="shared" ref="AI115:AI126" si="62">AE115+AA115+W115+S115</f>
        <v>12</v>
      </c>
      <c r="AJ115" s="554" t="str">
        <f t="shared" ref="AJ115:AJ126" si="63">IF(AI115="","No hay ejecución",IF(AND(O115=0),"No hay Programación", AI115/O115))</f>
        <v>No hay Programación</v>
      </c>
      <c r="AK115" s="764" t="str">
        <f t="shared" si="37"/>
        <v>De acuerdo con lo programado</v>
      </c>
      <c r="AL115" s="856"/>
    </row>
    <row r="116" spans="1:38" s="266" customFormat="1" ht="58.5" customHeight="1" thickTop="1" thickBot="1">
      <c r="A116" s="267">
        <f t="shared" si="51"/>
        <v>101</v>
      </c>
      <c r="B116" s="267">
        <v>0</v>
      </c>
      <c r="C116" s="267"/>
      <c r="D116" s="267">
        <v>0</v>
      </c>
      <c r="E116" s="267">
        <v>0</v>
      </c>
      <c r="F116" s="857" t="s">
        <v>3290</v>
      </c>
      <c r="G116" s="766" t="s">
        <v>187</v>
      </c>
      <c r="H116" s="766" t="s">
        <v>204</v>
      </c>
      <c r="I116" s="552">
        <v>0</v>
      </c>
      <c r="J116" s="552">
        <v>0</v>
      </c>
      <c r="K116" s="268">
        <f t="shared" si="38"/>
        <v>0</v>
      </c>
      <c r="L116" s="552">
        <v>0</v>
      </c>
      <c r="M116" s="552">
        <v>0</v>
      </c>
      <c r="N116" s="530">
        <f>+L116+M116</f>
        <v>0</v>
      </c>
      <c r="O116" s="530">
        <f t="shared" si="40"/>
        <v>0</v>
      </c>
      <c r="P116" s="579"/>
      <c r="Q116" s="766" t="s">
        <v>3291</v>
      </c>
      <c r="R116" s="858" t="s">
        <v>3292</v>
      </c>
      <c r="S116" s="553">
        <v>0</v>
      </c>
      <c r="T116" s="551" t="str">
        <f t="shared" si="58"/>
        <v>No hay Programación</v>
      </c>
      <c r="U116" s="764" t="str">
        <f t="shared" si="33"/>
        <v>De acuerdo con lo programado</v>
      </c>
      <c r="V116" s="771"/>
      <c r="W116" s="553">
        <v>1</v>
      </c>
      <c r="X116" s="551" t="str">
        <f t="shared" si="59"/>
        <v>No hay Programación</v>
      </c>
      <c r="Y116" s="764" t="str">
        <f t="shared" si="34"/>
        <v>De acuerdo con lo programado</v>
      </c>
      <c r="Z116" s="765"/>
      <c r="AA116" s="553">
        <v>0</v>
      </c>
      <c r="AB116" s="551" t="str">
        <f t="shared" si="60"/>
        <v>No hay Programación</v>
      </c>
      <c r="AC116" s="764" t="str">
        <f t="shared" si="35"/>
        <v>De acuerdo con lo programado</v>
      </c>
      <c r="AD116" s="765"/>
      <c r="AE116" s="578">
        <v>1</v>
      </c>
      <c r="AF116" s="551" t="str">
        <f t="shared" si="61"/>
        <v>No hay Programación</v>
      </c>
      <c r="AG116" s="764" t="str">
        <f t="shared" si="36"/>
        <v>De acuerdo con lo programado</v>
      </c>
      <c r="AH116" s="856"/>
      <c r="AI116" s="625">
        <f t="shared" si="62"/>
        <v>2</v>
      </c>
      <c r="AJ116" s="554" t="str">
        <f t="shared" si="63"/>
        <v>No hay Programación</v>
      </c>
      <c r="AK116" s="764" t="str">
        <f t="shared" si="37"/>
        <v>De acuerdo con lo programado</v>
      </c>
      <c r="AL116" s="856"/>
    </row>
    <row r="117" spans="1:38" s="266" customFormat="1" ht="58.5" customHeight="1" thickTop="1" thickBot="1">
      <c r="A117" s="267">
        <f t="shared" si="51"/>
        <v>102</v>
      </c>
      <c r="B117" s="267">
        <v>0</v>
      </c>
      <c r="C117" s="267"/>
      <c r="D117" s="267">
        <v>0</v>
      </c>
      <c r="E117" s="267">
        <v>0</v>
      </c>
      <c r="F117" s="857" t="s">
        <v>3293</v>
      </c>
      <c r="G117" s="766" t="s">
        <v>187</v>
      </c>
      <c r="H117" s="766" t="s">
        <v>3246</v>
      </c>
      <c r="I117" s="552">
        <v>0</v>
      </c>
      <c r="J117" s="552">
        <v>0</v>
      </c>
      <c r="K117" s="268">
        <f t="shared" si="38"/>
        <v>0</v>
      </c>
      <c r="L117" s="552">
        <v>0</v>
      </c>
      <c r="M117" s="552">
        <v>0</v>
      </c>
      <c r="N117" s="530">
        <f t="shared" si="39"/>
        <v>0</v>
      </c>
      <c r="O117" s="530">
        <f t="shared" si="40"/>
        <v>0</v>
      </c>
      <c r="P117" s="579"/>
      <c r="Q117" s="766" t="s">
        <v>3294</v>
      </c>
      <c r="R117" s="858" t="s">
        <v>3295</v>
      </c>
      <c r="S117" s="553">
        <v>0</v>
      </c>
      <c r="T117" s="551" t="str">
        <f t="shared" si="58"/>
        <v>No hay Programación</v>
      </c>
      <c r="U117" s="764" t="str">
        <f t="shared" si="33"/>
        <v>De acuerdo con lo programado</v>
      </c>
      <c r="V117" s="771"/>
      <c r="W117" s="553">
        <v>8</v>
      </c>
      <c r="X117" s="551" t="str">
        <f t="shared" si="59"/>
        <v>No hay Programación</v>
      </c>
      <c r="Y117" s="764" t="str">
        <f t="shared" si="34"/>
        <v>De acuerdo con lo programado</v>
      </c>
      <c r="Z117" s="765"/>
      <c r="AA117" s="553">
        <v>8</v>
      </c>
      <c r="AB117" s="551" t="str">
        <f t="shared" si="60"/>
        <v>No hay Programación</v>
      </c>
      <c r="AC117" s="764" t="str">
        <f t="shared" si="35"/>
        <v>De acuerdo con lo programado</v>
      </c>
      <c r="AD117" s="765"/>
      <c r="AE117" s="578">
        <v>8</v>
      </c>
      <c r="AF117" s="551" t="str">
        <f t="shared" si="61"/>
        <v>No hay Programación</v>
      </c>
      <c r="AG117" s="764" t="str">
        <f t="shared" si="36"/>
        <v>De acuerdo con lo programado</v>
      </c>
      <c r="AH117" s="856"/>
      <c r="AI117" s="625">
        <f t="shared" si="62"/>
        <v>24</v>
      </c>
      <c r="AJ117" s="554" t="str">
        <f t="shared" si="63"/>
        <v>No hay Programación</v>
      </c>
      <c r="AK117" s="764" t="str">
        <f t="shared" si="37"/>
        <v>De acuerdo con lo programado</v>
      </c>
      <c r="AL117" s="856"/>
    </row>
    <row r="118" spans="1:38" s="266" customFormat="1" ht="58.5" customHeight="1" thickTop="1" thickBot="1">
      <c r="A118" s="267">
        <f t="shared" si="51"/>
        <v>103</v>
      </c>
      <c r="B118" s="267">
        <v>0</v>
      </c>
      <c r="C118" s="267"/>
      <c r="D118" s="267">
        <v>0</v>
      </c>
      <c r="E118" s="267">
        <v>0</v>
      </c>
      <c r="F118" s="857" t="s">
        <v>3296</v>
      </c>
      <c r="G118" s="766" t="s">
        <v>2567</v>
      </c>
      <c r="H118" s="766" t="s">
        <v>194</v>
      </c>
      <c r="I118" s="552">
        <v>0</v>
      </c>
      <c r="J118" s="552">
        <v>0</v>
      </c>
      <c r="K118" s="268">
        <f t="shared" si="38"/>
        <v>0</v>
      </c>
      <c r="L118" s="552">
        <v>0</v>
      </c>
      <c r="M118" s="552">
        <v>0</v>
      </c>
      <c r="N118" s="530">
        <f t="shared" si="39"/>
        <v>0</v>
      </c>
      <c r="O118" s="530">
        <f t="shared" si="40"/>
        <v>0</v>
      </c>
      <c r="P118" s="579"/>
      <c r="Q118" s="766" t="s">
        <v>3294</v>
      </c>
      <c r="R118" s="858" t="s">
        <v>3295</v>
      </c>
      <c r="S118" s="553">
        <v>0</v>
      </c>
      <c r="T118" s="551" t="str">
        <f t="shared" si="58"/>
        <v>No hay Programación</v>
      </c>
      <c r="U118" s="764" t="str">
        <f t="shared" si="33"/>
        <v>De acuerdo con lo programado</v>
      </c>
      <c r="V118" s="771"/>
      <c r="W118" s="553">
        <v>9</v>
      </c>
      <c r="X118" s="551" t="str">
        <f t="shared" si="59"/>
        <v>No hay Programación</v>
      </c>
      <c r="Y118" s="764" t="str">
        <f t="shared" si="34"/>
        <v>De acuerdo con lo programado</v>
      </c>
      <c r="Z118" s="765"/>
      <c r="AA118" s="553">
        <v>9</v>
      </c>
      <c r="AB118" s="551" t="str">
        <f t="shared" si="60"/>
        <v>No hay Programación</v>
      </c>
      <c r="AC118" s="764" t="str">
        <f t="shared" si="35"/>
        <v>De acuerdo con lo programado</v>
      </c>
      <c r="AD118" s="765"/>
      <c r="AE118" s="578">
        <v>36</v>
      </c>
      <c r="AF118" s="551" t="str">
        <f t="shared" si="61"/>
        <v>No hay Programación</v>
      </c>
      <c r="AG118" s="764" t="str">
        <f t="shared" si="36"/>
        <v>De acuerdo con lo programado</v>
      </c>
      <c r="AH118" s="856"/>
      <c r="AI118" s="625">
        <f t="shared" si="62"/>
        <v>54</v>
      </c>
      <c r="AJ118" s="554" t="str">
        <f t="shared" si="63"/>
        <v>No hay Programación</v>
      </c>
      <c r="AK118" s="764" t="str">
        <f t="shared" si="37"/>
        <v>De acuerdo con lo programado</v>
      </c>
      <c r="AL118" s="856"/>
    </row>
    <row r="119" spans="1:38" s="266" customFormat="1" ht="58.5" customHeight="1" thickTop="1" thickBot="1">
      <c r="A119" s="267">
        <f t="shared" si="51"/>
        <v>104</v>
      </c>
      <c r="B119" s="267">
        <v>0</v>
      </c>
      <c r="C119" s="267"/>
      <c r="D119" s="267">
        <v>0</v>
      </c>
      <c r="E119" s="267">
        <v>0</v>
      </c>
      <c r="F119" s="857" t="s">
        <v>3297</v>
      </c>
      <c r="G119" s="766" t="s">
        <v>2567</v>
      </c>
      <c r="H119" s="766" t="s">
        <v>194</v>
      </c>
      <c r="I119" s="552">
        <v>0</v>
      </c>
      <c r="J119" s="552">
        <v>0</v>
      </c>
      <c r="K119" s="268">
        <f t="shared" si="38"/>
        <v>0</v>
      </c>
      <c r="L119" s="552">
        <v>0</v>
      </c>
      <c r="M119" s="552">
        <v>0</v>
      </c>
      <c r="N119" s="530">
        <f t="shared" si="39"/>
        <v>0</v>
      </c>
      <c r="O119" s="530">
        <f t="shared" si="40"/>
        <v>0</v>
      </c>
      <c r="P119" s="579"/>
      <c r="Q119" s="766" t="s">
        <v>3294</v>
      </c>
      <c r="R119" s="858" t="s">
        <v>3295</v>
      </c>
      <c r="S119" s="553">
        <v>0</v>
      </c>
      <c r="T119" s="551" t="str">
        <f t="shared" si="58"/>
        <v>No hay Programación</v>
      </c>
      <c r="U119" s="764" t="str">
        <f t="shared" si="33"/>
        <v>De acuerdo con lo programado</v>
      </c>
      <c r="V119" s="771"/>
      <c r="W119" s="553">
        <v>9</v>
      </c>
      <c r="X119" s="551" t="str">
        <f t="shared" si="59"/>
        <v>No hay Programación</v>
      </c>
      <c r="Y119" s="764" t="str">
        <f t="shared" si="34"/>
        <v>De acuerdo con lo programado</v>
      </c>
      <c r="Z119" s="765"/>
      <c r="AA119" s="553">
        <v>9</v>
      </c>
      <c r="AB119" s="551" t="str">
        <f t="shared" si="60"/>
        <v>No hay Programación</v>
      </c>
      <c r="AC119" s="764" t="str">
        <f t="shared" si="35"/>
        <v>De acuerdo con lo programado</v>
      </c>
      <c r="AD119" s="765"/>
      <c r="AE119" s="578">
        <v>8</v>
      </c>
      <c r="AF119" s="551" t="str">
        <f t="shared" si="61"/>
        <v>No hay Programación</v>
      </c>
      <c r="AG119" s="764" t="str">
        <f t="shared" si="36"/>
        <v>De acuerdo con lo programado</v>
      </c>
      <c r="AH119" s="856"/>
      <c r="AI119" s="625">
        <f t="shared" si="62"/>
        <v>26</v>
      </c>
      <c r="AJ119" s="554" t="str">
        <f t="shared" si="63"/>
        <v>No hay Programación</v>
      </c>
      <c r="AK119" s="764" t="str">
        <f t="shared" si="37"/>
        <v>De acuerdo con lo programado</v>
      </c>
      <c r="AL119" s="856"/>
    </row>
    <row r="120" spans="1:38" s="266" customFormat="1" ht="58.5" customHeight="1" thickTop="1" thickBot="1">
      <c r="A120" s="267">
        <f t="shared" si="51"/>
        <v>105</v>
      </c>
      <c r="B120" s="267">
        <v>0</v>
      </c>
      <c r="C120" s="267"/>
      <c r="D120" s="267">
        <v>0</v>
      </c>
      <c r="E120" s="267">
        <v>0</v>
      </c>
      <c r="F120" s="857" t="s">
        <v>3298</v>
      </c>
      <c r="G120" s="766" t="s">
        <v>187</v>
      </c>
      <c r="H120" s="766" t="s">
        <v>3299</v>
      </c>
      <c r="I120" s="552">
        <v>0</v>
      </c>
      <c r="J120" s="552">
        <v>0</v>
      </c>
      <c r="K120" s="268">
        <f t="shared" si="38"/>
        <v>0</v>
      </c>
      <c r="L120" s="552">
        <v>0</v>
      </c>
      <c r="M120" s="552">
        <v>0</v>
      </c>
      <c r="N120" s="530">
        <f t="shared" si="39"/>
        <v>0</v>
      </c>
      <c r="O120" s="530">
        <f t="shared" si="40"/>
        <v>0</v>
      </c>
      <c r="P120" s="579"/>
      <c r="Q120" s="766" t="s">
        <v>3294</v>
      </c>
      <c r="R120" s="858" t="s">
        <v>3295</v>
      </c>
      <c r="S120" s="553">
        <v>0</v>
      </c>
      <c r="T120" s="551" t="str">
        <f t="shared" si="58"/>
        <v>No hay Programación</v>
      </c>
      <c r="U120" s="764" t="str">
        <f t="shared" si="33"/>
        <v>De acuerdo con lo programado</v>
      </c>
      <c r="V120" s="771"/>
      <c r="W120" s="553">
        <v>0</v>
      </c>
      <c r="X120" s="551" t="str">
        <f t="shared" si="59"/>
        <v>No hay Programación</v>
      </c>
      <c r="Y120" s="764" t="str">
        <f t="shared" si="34"/>
        <v>De acuerdo con lo programado</v>
      </c>
      <c r="Z120" s="765"/>
      <c r="AA120" s="553">
        <v>0</v>
      </c>
      <c r="AB120" s="551" t="str">
        <f t="shared" si="60"/>
        <v>No hay Programación</v>
      </c>
      <c r="AC120" s="764" t="str">
        <f t="shared" si="35"/>
        <v>De acuerdo con lo programado</v>
      </c>
      <c r="AD120" s="765"/>
      <c r="AE120" s="578">
        <v>1</v>
      </c>
      <c r="AF120" s="551" t="str">
        <f t="shared" si="61"/>
        <v>No hay Programación</v>
      </c>
      <c r="AG120" s="764" t="str">
        <f t="shared" si="36"/>
        <v>De acuerdo con lo programado</v>
      </c>
      <c r="AH120" s="856"/>
      <c r="AI120" s="625">
        <f t="shared" si="62"/>
        <v>1</v>
      </c>
      <c r="AJ120" s="554" t="str">
        <f t="shared" si="63"/>
        <v>No hay Programación</v>
      </c>
      <c r="AK120" s="764" t="str">
        <f t="shared" si="37"/>
        <v>De acuerdo con lo programado</v>
      </c>
      <c r="AL120" s="856"/>
    </row>
    <row r="121" spans="1:38" s="266" customFormat="1" ht="58.5" customHeight="1" thickTop="1" thickBot="1">
      <c r="A121" s="267">
        <f t="shared" si="51"/>
        <v>106</v>
      </c>
      <c r="B121" s="267">
        <v>0</v>
      </c>
      <c r="C121" s="267"/>
      <c r="D121" s="267">
        <v>0</v>
      </c>
      <c r="E121" s="267">
        <v>0</v>
      </c>
      <c r="F121" s="857" t="s">
        <v>3300</v>
      </c>
      <c r="G121" s="766" t="s">
        <v>2567</v>
      </c>
      <c r="H121" s="766" t="s">
        <v>194</v>
      </c>
      <c r="I121" s="552">
        <v>0</v>
      </c>
      <c r="J121" s="552">
        <v>0</v>
      </c>
      <c r="K121" s="268">
        <f t="shared" si="38"/>
        <v>0</v>
      </c>
      <c r="L121" s="552">
        <v>0</v>
      </c>
      <c r="M121" s="552">
        <v>0</v>
      </c>
      <c r="N121" s="530">
        <f t="shared" si="39"/>
        <v>0</v>
      </c>
      <c r="O121" s="530">
        <f t="shared" si="40"/>
        <v>0</v>
      </c>
      <c r="P121" s="579"/>
      <c r="Q121" s="766" t="s">
        <v>3294</v>
      </c>
      <c r="R121" s="858" t="s">
        <v>3295</v>
      </c>
      <c r="S121" s="553">
        <v>0</v>
      </c>
      <c r="T121" s="551" t="str">
        <f t="shared" si="58"/>
        <v>No hay Programación</v>
      </c>
      <c r="U121" s="764" t="str">
        <f t="shared" si="33"/>
        <v>De acuerdo con lo programado</v>
      </c>
      <c r="V121" s="771"/>
      <c r="W121" s="553">
        <v>0</v>
      </c>
      <c r="X121" s="551" t="str">
        <f t="shared" si="59"/>
        <v>No hay Programación</v>
      </c>
      <c r="Y121" s="764" t="str">
        <f t="shared" si="34"/>
        <v>De acuerdo con lo programado</v>
      </c>
      <c r="Z121" s="765"/>
      <c r="AA121" s="553">
        <v>0</v>
      </c>
      <c r="AB121" s="551" t="str">
        <f t="shared" si="60"/>
        <v>No hay Programación</v>
      </c>
      <c r="AC121" s="764" t="str">
        <f t="shared" si="35"/>
        <v>De acuerdo con lo programado</v>
      </c>
      <c r="AD121" s="765"/>
      <c r="AE121" s="578">
        <v>1</v>
      </c>
      <c r="AF121" s="551" t="str">
        <f t="shared" si="61"/>
        <v>No hay Programación</v>
      </c>
      <c r="AG121" s="764" t="str">
        <f t="shared" si="36"/>
        <v>De acuerdo con lo programado</v>
      </c>
      <c r="AH121" s="856"/>
      <c r="AI121" s="625">
        <f t="shared" si="62"/>
        <v>1</v>
      </c>
      <c r="AJ121" s="554" t="str">
        <f t="shared" si="63"/>
        <v>No hay Programación</v>
      </c>
      <c r="AK121" s="764" t="str">
        <f t="shared" si="37"/>
        <v>De acuerdo con lo programado</v>
      </c>
      <c r="AL121" s="856"/>
    </row>
    <row r="122" spans="1:38" s="266" customFormat="1" ht="58.5" customHeight="1" thickTop="1" thickBot="1">
      <c r="A122" s="267">
        <f t="shared" si="51"/>
        <v>107</v>
      </c>
      <c r="B122" s="267">
        <v>0</v>
      </c>
      <c r="C122" s="267"/>
      <c r="D122" s="267">
        <v>0</v>
      </c>
      <c r="E122" s="267">
        <v>0</v>
      </c>
      <c r="F122" s="857" t="s">
        <v>3301</v>
      </c>
      <c r="G122" s="766" t="s">
        <v>182</v>
      </c>
      <c r="H122" s="766" t="s">
        <v>207</v>
      </c>
      <c r="I122" s="552">
        <v>0</v>
      </c>
      <c r="J122" s="552">
        <v>0</v>
      </c>
      <c r="K122" s="268">
        <f t="shared" si="38"/>
        <v>0</v>
      </c>
      <c r="L122" s="552">
        <v>0</v>
      </c>
      <c r="M122" s="552">
        <v>0</v>
      </c>
      <c r="N122" s="530">
        <f t="shared" si="39"/>
        <v>0</v>
      </c>
      <c r="O122" s="530">
        <f t="shared" si="40"/>
        <v>0</v>
      </c>
      <c r="P122" s="579"/>
      <c r="Q122" s="766" t="s">
        <v>3302</v>
      </c>
      <c r="R122" s="858" t="s">
        <v>3303</v>
      </c>
      <c r="S122" s="553">
        <v>0</v>
      </c>
      <c r="T122" s="551" t="str">
        <f t="shared" si="58"/>
        <v>No hay Programación</v>
      </c>
      <c r="U122" s="764" t="str">
        <f t="shared" si="33"/>
        <v>De acuerdo con lo programado</v>
      </c>
      <c r="V122" s="771"/>
      <c r="W122" s="553">
        <v>2</v>
      </c>
      <c r="X122" s="551" t="str">
        <f t="shared" si="59"/>
        <v>No hay Programación</v>
      </c>
      <c r="Y122" s="764" t="str">
        <f t="shared" si="34"/>
        <v>De acuerdo con lo programado</v>
      </c>
      <c r="Z122" s="765"/>
      <c r="AA122" s="553">
        <v>0</v>
      </c>
      <c r="AB122" s="551" t="str">
        <f t="shared" si="60"/>
        <v>No hay Programación</v>
      </c>
      <c r="AC122" s="764" t="str">
        <f t="shared" si="35"/>
        <v>De acuerdo con lo programado</v>
      </c>
      <c r="AD122" s="765"/>
      <c r="AE122" s="578">
        <v>0</v>
      </c>
      <c r="AF122" s="551" t="str">
        <f t="shared" si="61"/>
        <v>No hay Programación</v>
      </c>
      <c r="AG122" s="764" t="str">
        <f t="shared" si="36"/>
        <v>De acuerdo con lo programado</v>
      </c>
      <c r="AH122" s="856"/>
      <c r="AI122" s="625">
        <f t="shared" si="62"/>
        <v>2</v>
      </c>
      <c r="AJ122" s="554" t="str">
        <f t="shared" si="63"/>
        <v>No hay Programación</v>
      </c>
      <c r="AK122" s="764" t="str">
        <f t="shared" si="37"/>
        <v>De acuerdo con lo programado</v>
      </c>
      <c r="AL122" s="856"/>
    </row>
    <row r="123" spans="1:38" s="266" customFormat="1" ht="58.5" customHeight="1">
      <c r="A123" s="267">
        <f t="shared" si="51"/>
        <v>108</v>
      </c>
      <c r="B123" s="267">
        <v>0</v>
      </c>
      <c r="C123" s="267"/>
      <c r="D123" s="267">
        <v>0</v>
      </c>
      <c r="E123" s="267" t="s">
        <v>257</v>
      </c>
      <c r="F123" s="857" t="s">
        <v>3304</v>
      </c>
      <c r="G123" s="766" t="s">
        <v>164</v>
      </c>
      <c r="H123" s="766" t="s">
        <v>1336</v>
      </c>
      <c r="I123" s="552">
        <v>0</v>
      </c>
      <c r="J123" s="552">
        <v>0</v>
      </c>
      <c r="K123" s="268">
        <f t="shared" si="38"/>
        <v>0</v>
      </c>
      <c r="L123" s="552">
        <v>0</v>
      </c>
      <c r="M123" s="552">
        <v>0</v>
      </c>
      <c r="N123" s="530">
        <f t="shared" si="39"/>
        <v>0</v>
      </c>
      <c r="O123" s="530">
        <f t="shared" si="40"/>
        <v>0</v>
      </c>
      <c r="P123" s="579"/>
      <c r="Q123" s="860" t="s">
        <v>3305</v>
      </c>
      <c r="R123" s="858"/>
      <c r="S123" s="553">
        <v>0</v>
      </c>
      <c r="T123" s="551" t="str">
        <f t="shared" si="58"/>
        <v>No hay Programación</v>
      </c>
      <c r="U123" s="764" t="str">
        <f t="shared" si="33"/>
        <v>De acuerdo con lo programado</v>
      </c>
      <c r="V123" s="771"/>
      <c r="W123" s="553">
        <v>45</v>
      </c>
      <c r="X123" s="551" t="str">
        <f t="shared" si="59"/>
        <v>No hay Programación</v>
      </c>
      <c r="Y123" s="764" t="str">
        <f t="shared" si="34"/>
        <v>De acuerdo con lo programado</v>
      </c>
      <c r="Z123" s="765" t="s">
        <v>3306</v>
      </c>
      <c r="AA123" s="553">
        <v>60</v>
      </c>
      <c r="AB123" s="551" t="str">
        <f t="shared" si="60"/>
        <v>No hay Programación</v>
      </c>
      <c r="AC123" s="764" t="str">
        <f t="shared" si="35"/>
        <v>De acuerdo con lo programado</v>
      </c>
      <c r="AD123" s="765"/>
      <c r="AE123" s="578">
        <v>67</v>
      </c>
      <c r="AF123" s="551" t="str">
        <f t="shared" si="61"/>
        <v>No hay Programación</v>
      </c>
      <c r="AG123" s="764" t="str">
        <f t="shared" si="36"/>
        <v>De acuerdo con lo programado</v>
      </c>
      <c r="AH123" s="856"/>
      <c r="AI123" s="625">
        <f t="shared" si="62"/>
        <v>172</v>
      </c>
      <c r="AJ123" s="554" t="str">
        <f t="shared" si="63"/>
        <v>No hay Programación</v>
      </c>
      <c r="AK123" s="764" t="str">
        <f t="shared" si="37"/>
        <v>De acuerdo con lo programado</v>
      </c>
      <c r="AL123" s="856" t="s">
        <v>3307</v>
      </c>
    </row>
    <row r="124" spans="1:38" s="266" customFormat="1" ht="58.5" customHeight="1">
      <c r="A124" s="267">
        <f t="shared" si="51"/>
        <v>109</v>
      </c>
      <c r="B124" s="267">
        <v>0</v>
      </c>
      <c r="C124" s="267"/>
      <c r="D124" s="267">
        <v>0</v>
      </c>
      <c r="E124" s="267" t="s">
        <v>259</v>
      </c>
      <c r="F124" s="857" t="s">
        <v>3308</v>
      </c>
      <c r="G124" s="766" t="s">
        <v>164</v>
      </c>
      <c r="H124" s="766" t="s">
        <v>1336</v>
      </c>
      <c r="I124" s="552">
        <v>0</v>
      </c>
      <c r="J124" s="552">
        <v>0</v>
      </c>
      <c r="K124" s="268">
        <f t="shared" si="38"/>
        <v>0</v>
      </c>
      <c r="L124" s="552">
        <v>0</v>
      </c>
      <c r="M124" s="552">
        <v>0</v>
      </c>
      <c r="N124" s="530">
        <f t="shared" si="39"/>
        <v>0</v>
      </c>
      <c r="O124" s="530">
        <f t="shared" si="40"/>
        <v>0</v>
      </c>
      <c r="P124" s="579"/>
      <c r="Q124" s="860" t="s">
        <v>3305</v>
      </c>
      <c r="R124" s="858"/>
      <c r="S124" s="553">
        <v>0</v>
      </c>
      <c r="T124" s="551" t="str">
        <f t="shared" si="58"/>
        <v>No hay Programación</v>
      </c>
      <c r="U124" s="764" t="str">
        <f t="shared" si="33"/>
        <v>De acuerdo con lo programado</v>
      </c>
      <c r="V124" s="771"/>
      <c r="W124" s="553">
        <v>8</v>
      </c>
      <c r="X124" s="551" t="str">
        <f t="shared" si="59"/>
        <v>No hay Programación</v>
      </c>
      <c r="Y124" s="764" t="str">
        <f t="shared" si="34"/>
        <v>De acuerdo con lo programado</v>
      </c>
      <c r="Z124" s="765"/>
      <c r="AA124" s="553">
        <v>8</v>
      </c>
      <c r="AB124" s="551" t="str">
        <f t="shared" si="60"/>
        <v>No hay Programación</v>
      </c>
      <c r="AC124" s="764" t="str">
        <f t="shared" si="35"/>
        <v>De acuerdo con lo programado</v>
      </c>
      <c r="AD124" s="765"/>
      <c r="AE124" s="578">
        <v>18</v>
      </c>
      <c r="AF124" s="551" t="str">
        <f t="shared" si="61"/>
        <v>No hay Programación</v>
      </c>
      <c r="AG124" s="764" t="str">
        <f t="shared" si="36"/>
        <v>De acuerdo con lo programado</v>
      </c>
      <c r="AH124" s="856"/>
      <c r="AI124" s="625">
        <f t="shared" si="62"/>
        <v>34</v>
      </c>
      <c r="AJ124" s="554" t="str">
        <f t="shared" si="63"/>
        <v>No hay Programación</v>
      </c>
      <c r="AK124" s="764" t="str">
        <f t="shared" si="37"/>
        <v>De acuerdo con lo programado</v>
      </c>
      <c r="AL124" s="856" t="s">
        <v>3309</v>
      </c>
    </row>
    <row r="125" spans="1:38" s="266" customFormat="1" ht="58.5" customHeight="1">
      <c r="A125" s="267">
        <f t="shared" si="51"/>
        <v>110</v>
      </c>
      <c r="B125" s="267">
        <v>0</v>
      </c>
      <c r="C125" s="267"/>
      <c r="D125" s="267">
        <v>0</v>
      </c>
      <c r="E125" s="267" t="s">
        <v>261</v>
      </c>
      <c r="F125" s="857" t="s">
        <v>3310</v>
      </c>
      <c r="G125" s="766" t="s">
        <v>164</v>
      </c>
      <c r="H125" s="766" t="s">
        <v>1336</v>
      </c>
      <c r="I125" s="552">
        <v>0</v>
      </c>
      <c r="J125" s="552">
        <v>0</v>
      </c>
      <c r="K125" s="268">
        <f t="shared" si="38"/>
        <v>0</v>
      </c>
      <c r="L125" s="552">
        <v>0</v>
      </c>
      <c r="M125" s="552">
        <v>0</v>
      </c>
      <c r="N125" s="530">
        <f t="shared" si="39"/>
        <v>0</v>
      </c>
      <c r="O125" s="530">
        <f t="shared" si="40"/>
        <v>0</v>
      </c>
      <c r="P125" s="579"/>
      <c r="Q125" s="860" t="s">
        <v>3305</v>
      </c>
      <c r="R125" s="858"/>
      <c r="S125" s="553">
        <v>0</v>
      </c>
      <c r="T125" s="551" t="str">
        <f t="shared" si="58"/>
        <v>No hay Programación</v>
      </c>
      <c r="U125" s="764" t="str">
        <f t="shared" si="33"/>
        <v>De acuerdo con lo programado</v>
      </c>
      <c r="V125" s="771"/>
      <c r="W125" s="553">
        <v>84</v>
      </c>
      <c r="X125" s="551" t="str">
        <f t="shared" si="59"/>
        <v>No hay Programación</v>
      </c>
      <c r="Y125" s="764" t="str">
        <f t="shared" si="34"/>
        <v>De acuerdo con lo programado</v>
      </c>
      <c r="Z125" s="765" t="s">
        <v>3311</v>
      </c>
      <c r="AA125" s="553">
        <v>45</v>
      </c>
      <c r="AB125" s="551" t="str">
        <f t="shared" si="60"/>
        <v>No hay Programación</v>
      </c>
      <c r="AC125" s="764" t="str">
        <f t="shared" si="35"/>
        <v>De acuerdo con lo programado</v>
      </c>
      <c r="AD125" s="765"/>
      <c r="AE125" s="578">
        <v>174</v>
      </c>
      <c r="AF125" s="551" t="str">
        <f t="shared" si="61"/>
        <v>No hay Programación</v>
      </c>
      <c r="AG125" s="764" t="str">
        <f t="shared" si="36"/>
        <v>De acuerdo con lo programado</v>
      </c>
      <c r="AH125" s="856"/>
      <c r="AI125" s="625">
        <f t="shared" si="62"/>
        <v>303</v>
      </c>
      <c r="AJ125" s="554" t="str">
        <f t="shared" si="63"/>
        <v>No hay Programación</v>
      </c>
      <c r="AK125" s="764" t="str">
        <f t="shared" si="37"/>
        <v>De acuerdo con lo programado</v>
      </c>
      <c r="AL125" s="856" t="s">
        <v>3312</v>
      </c>
    </row>
    <row r="126" spans="1:38" s="266" customFormat="1" ht="58.5" customHeight="1">
      <c r="A126" s="267">
        <f t="shared" si="51"/>
        <v>111</v>
      </c>
      <c r="B126" s="267">
        <v>0</v>
      </c>
      <c r="C126" s="267"/>
      <c r="D126" s="267">
        <v>0</v>
      </c>
      <c r="E126" s="267" t="s">
        <v>263</v>
      </c>
      <c r="F126" s="857" t="s">
        <v>3313</v>
      </c>
      <c r="G126" s="766" t="s">
        <v>164</v>
      </c>
      <c r="H126" s="766" t="s">
        <v>1336</v>
      </c>
      <c r="I126" s="552">
        <v>0</v>
      </c>
      <c r="J126" s="552">
        <v>0</v>
      </c>
      <c r="K126" s="268">
        <f t="shared" si="38"/>
        <v>0</v>
      </c>
      <c r="L126" s="552">
        <v>0</v>
      </c>
      <c r="M126" s="552">
        <v>0</v>
      </c>
      <c r="N126" s="530">
        <f t="shared" si="39"/>
        <v>0</v>
      </c>
      <c r="O126" s="530">
        <f t="shared" si="40"/>
        <v>0</v>
      </c>
      <c r="P126" s="579"/>
      <c r="Q126" s="860" t="s">
        <v>3305</v>
      </c>
      <c r="R126" s="858"/>
      <c r="S126" s="553">
        <v>0</v>
      </c>
      <c r="T126" s="551" t="str">
        <f t="shared" si="58"/>
        <v>No hay Programación</v>
      </c>
      <c r="U126" s="764" t="str">
        <f t="shared" si="33"/>
        <v>De acuerdo con lo programado</v>
      </c>
      <c r="V126" s="771"/>
      <c r="W126" s="553">
        <v>77</v>
      </c>
      <c r="X126" s="551" t="str">
        <f t="shared" si="59"/>
        <v>No hay Programación</v>
      </c>
      <c r="Y126" s="764" t="str">
        <f t="shared" si="34"/>
        <v>De acuerdo con lo programado</v>
      </c>
      <c r="Z126" s="765" t="s">
        <v>3311</v>
      </c>
      <c r="AA126" s="553">
        <v>28</v>
      </c>
      <c r="AB126" s="551" t="str">
        <f t="shared" si="60"/>
        <v>No hay Programación</v>
      </c>
      <c r="AC126" s="764" t="str">
        <f t="shared" si="35"/>
        <v>De acuerdo con lo programado</v>
      </c>
      <c r="AD126" s="765"/>
      <c r="AE126" s="578">
        <v>142</v>
      </c>
      <c r="AF126" s="551" t="str">
        <f t="shared" si="61"/>
        <v>No hay Programación</v>
      </c>
      <c r="AG126" s="764" t="str">
        <f t="shared" si="36"/>
        <v>De acuerdo con lo programado</v>
      </c>
      <c r="AH126" s="856"/>
      <c r="AI126" s="625">
        <f t="shared" si="62"/>
        <v>247</v>
      </c>
      <c r="AJ126" s="554" t="str">
        <f t="shared" si="63"/>
        <v>No hay Programación</v>
      </c>
      <c r="AK126" s="764" t="str">
        <f t="shared" si="37"/>
        <v>De acuerdo con lo programado</v>
      </c>
      <c r="AL126" s="856" t="s">
        <v>3314</v>
      </c>
    </row>
    <row r="127" spans="1:38" s="265" customFormat="1" ht="58.5" customHeight="1" thickTop="1" thickBot="1">
      <c r="A127" s="267">
        <f t="shared" si="51"/>
        <v>112</v>
      </c>
      <c r="B127" s="267">
        <v>0</v>
      </c>
      <c r="C127" s="267"/>
      <c r="D127" s="267">
        <v>0</v>
      </c>
      <c r="E127" s="267"/>
      <c r="F127" s="869" t="s">
        <v>3315</v>
      </c>
      <c r="G127" s="766"/>
      <c r="H127" s="766"/>
      <c r="I127" s="552">
        <v>0</v>
      </c>
      <c r="J127" s="552">
        <v>0</v>
      </c>
      <c r="K127" s="268">
        <f t="shared" si="38"/>
        <v>0</v>
      </c>
      <c r="L127" s="552">
        <v>0</v>
      </c>
      <c r="M127" s="552">
        <v>0</v>
      </c>
      <c r="N127" s="530">
        <f>+L127+M127</f>
        <v>0</v>
      </c>
      <c r="O127" s="530">
        <f t="shared" si="40"/>
        <v>0</v>
      </c>
      <c r="P127" s="579"/>
      <c r="Q127" s="766"/>
      <c r="R127" s="858"/>
      <c r="S127" s="553">
        <v>0</v>
      </c>
      <c r="T127" s="551" t="str">
        <f t="shared" si="52"/>
        <v>No hay Programación</v>
      </c>
      <c r="U127" s="764" t="str">
        <f t="shared" si="33"/>
        <v>De acuerdo con lo programado</v>
      </c>
      <c r="V127" s="771"/>
      <c r="W127" s="553">
        <v>0</v>
      </c>
      <c r="X127" s="551" t="str">
        <f t="shared" si="53"/>
        <v>No hay Programación</v>
      </c>
      <c r="Y127" s="764" t="str">
        <f t="shared" si="34"/>
        <v>De acuerdo con lo programado</v>
      </c>
      <c r="Z127" s="765"/>
      <c r="AA127" s="553">
        <v>0</v>
      </c>
      <c r="AB127" s="551" t="str">
        <f t="shared" si="54"/>
        <v>No hay Programación</v>
      </c>
      <c r="AC127" s="764" t="str">
        <f t="shared" si="35"/>
        <v>De acuerdo con lo programado</v>
      </c>
      <c r="AD127" s="765"/>
      <c r="AE127" s="578">
        <v>0</v>
      </c>
      <c r="AF127" s="551" t="str">
        <f t="shared" si="55"/>
        <v>No hay Programación</v>
      </c>
      <c r="AG127" s="764" t="str">
        <f t="shared" si="36"/>
        <v>De acuerdo con lo programado</v>
      </c>
      <c r="AH127" s="856"/>
      <c r="AI127" s="625">
        <f t="shared" si="56"/>
        <v>0</v>
      </c>
      <c r="AJ127" s="554" t="str">
        <f t="shared" si="57"/>
        <v>No hay Programación</v>
      </c>
      <c r="AK127" s="764" t="str">
        <f t="shared" si="37"/>
        <v>De acuerdo con lo programado</v>
      </c>
      <c r="AL127" s="856"/>
    </row>
    <row r="128" spans="1:38" s="265" customFormat="1" ht="58.5" customHeight="1" thickTop="1" thickBot="1">
      <c r="A128" s="267">
        <f t="shared" si="51"/>
        <v>113</v>
      </c>
      <c r="B128" s="267">
        <v>12</v>
      </c>
      <c r="C128" s="267">
        <v>0</v>
      </c>
      <c r="D128" s="267">
        <v>0</v>
      </c>
      <c r="E128" s="267" t="s">
        <v>224</v>
      </c>
      <c r="F128" s="857" t="s">
        <v>3316</v>
      </c>
      <c r="G128" s="766" t="s">
        <v>3317</v>
      </c>
      <c r="H128" s="766" t="s">
        <v>1336</v>
      </c>
      <c r="I128" s="552">
        <v>0</v>
      </c>
      <c r="J128" s="552">
        <v>0</v>
      </c>
      <c r="K128" s="268">
        <f t="shared" si="38"/>
        <v>0</v>
      </c>
      <c r="L128" s="552">
        <v>0</v>
      </c>
      <c r="M128" s="552">
        <v>0</v>
      </c>
      <c r="N128" s="530">
        <f t="shared" si="39"/>
        <v>0</v>
      </c>
      <c r="O128" s="530">
        <f t="shared" si="40"/>
        <v>0</v>
      </c>
      <c r="P128" s="579"/>
      <c r="Q128" s="766" t="s">
        <v>3318</v>
      </c>
      <c r="R128" s="858"/>
      <c r="S128" s="553">
        <v>0</v>
      </c>
      <c r="T128" s="551" t="str">
        <f t="shared" ref="T128" si="64">IF(S128="","No hay ejecución",IF(AND(I128=0),"No hay Programación", S128/I128))</f>
        <v>No hay Programación</v>
      </c>
      <c r="U128" s="764" t="str">
        <f t="shared" si="33"/>
        <v>De acuerdo con lo programado</v>
      </c>
      <c r="V128" s="771"/>
      <c r="W128" s="553">
        <v>0</v>
      </c>
      <c r="X128" s="551" t="str">
        <f t="shared" ref="X128" si="65">IF(W128="","No hay ejecución",IF(AND(J128=0),"No hay Programación", W128/J128))</f>
        <v>No hay Programación</v>
      </c>
      <c r="Y128" s="764" t="str">
        <f t="shared" si="34"/>
        <v>De acuerdo con lo programado</v>
      </c>
      <c r="Z128" s="765"/>
      <c r="AA128" s="553">
        <v>5</v>
      </c>
      <c r="AB128" s="551" t="str">
        <f t="shared" ref="AB128" si="66">IF(AA128="","No hay ejecución",IF(AND(L128=0),"No hay Programación", AA128/L128))</f>
        <v>No hay Programación</v>
      </c>
      <c r="AC128" s="764" t="str">
        <f t="shared" si="35"/>
        <v>De acuerdo con lo programado</v>
      </c>
      <c r="AD128" s="765"/>
      <c r="AE128" s="578">
        <v>5</v>
      </c>
      <c r="AF128" s="551" t="str">
        <f t="shared" ref="AF128" si="67">IF(AE128="","No hay ejecución",IF(AND(M128=0),"No hay Programación", AE128/M128))</f>
        <v>No hay Programación</v>
      </c>
      <c r="AG128" s="764" t="str">
        <f t="shared" si="36"/>
        <v>De acuerdo con lo programado</v>
      </c>
      <c r="AH128" s="856"/>
      <c r="AI128" s="625">
        <f t="shared" ref="AI128" si="68">AE128+AA128+W128+S128</f>
        <v>10</v>
      </c>
      <c r="AJ128" s="554" t="str">
        <f t="shared" ref="AJ128" si="69">IF(AI128="","No hay ejecución",IF(AND(O128=0),"No hay Programación", AI128/O128))</f>
        <v>No hay Programación</v>
      </c>
      <c r="AK128" s="764" t="str">
        <f t="shared" si="37"/>
        <v>De acuerdo con lo programado</v>
      </c>
      <c r="AL128" s="856"/>
    </row>
    <row r="129" spans="1:38" s="265" customFormat="1" ht="58.5" customHeight="1" thickTop="1" thickBot="1">
      <c r="A129" s="267">
        <f t="shared" si="51"/>
        <v>114</v>
      </c>
      <c r="B129" s="267">
        <v>12</v>
      </c>
      <c r="C129" s="267" t="str">
        <f>+[4]Coordinadores!C284</f>
        <v>2.12.1.1</v>
      </c>
      <c r="D129" s="267">
        <f>+[4]Coordinadores!D284</f>
        <v>0</v>
      </c>
      <c r="E129" s="267" t="str">
        <f>+[4]Coordinadores!E284</f>
        <v>I.02</v>
      </c>
      <c r="F129" s="857" t="str">
        <f>+[4]Coordinadores!F284</f>
        <v xml:space="preserve">   Seguimiento del Indicador Número de productores atendidos con sistemas de producción orgánica certificados o en transición.   </v>
      </c>
      <c r="G129" s="766" t="s">
        <v>3317</v>
      </c>
      <c r="H129" s="766" t="s">
        <v>1336</v>
      </c>
      <c r="I129" s="552">
        <v>0</v>
      </c>
      <c r="J129" s="552">
        <v>0</v>
      </c>
      <c r="K129" s="268">
        <f t="shared" si="38"/>
        <v>0</v>
      </c>
      <c r="L129" s="552">
        <v>0</v>
      </c>
      <c r="M129" s="552">
        <v>0</v>
      </c>
      <c r="N129" s="530">
        <f t="shared" si="39"/>
        <v>0</v>
      </c>
      <c r="O129" s="530">
        <f t="shared" si="40"/>
        <v>0</v>
      </c>
      <c r="P129" s="579"/>
      <c r="Q129" s="766" t="s">
        <v>3318</v>
      </c>
      <c r="R129" s="858"/>
      <c r="S129" s="553">
        <v>0</v>
      </c>
      <c r="T129" s="551" t="str">
        <f t="shared" si="52"/>
        <v>No hay Programación</v>
      </c>
      <c r="U129" s="764" t="str">
        <f t="shared" si="33"/>
        <v>De acuerdo con lo programado</v>
      </c>
      <c r="V129" s="771"/>
      <c r="W129" s="553">
        <v>4</v>
      </c>
      <c r="X129" s="551" t="str">
        <f t="shared" si="53"/>
        <v>No hay Programación</v>
      </c>
      <c r="Y129" s="764" t="str">
        <f t="shared" si="34"/>
        <v>De acuerdo con lo programado</v>
      </c>
      <c r="Z129" s="765" t="s">
        <v>3319</v>
      </c>
      <c r="AA129" s="553">
        <v>2</v>
      </c>
      <c r="AB129" s="551" t="str">
        <f t="shared" si="54"/>
        <v>No hay Programación</v>
      </c>
      <c r="AC129" s="764" t="str">
        <f t="shared" si="35"/>
        <v>De acuerdo con lo programado</v>
      </c>
      <c r="AD129" s="765"/>
      <c r="AE129" s="578">
        <v>2</v>
      </c>
      <c r="AF129" s="551" t="str">
        <f t="shared" si="55"/>
        <v>No hay Programación</v>
      </c>
      <c r="AG129" s="764" t="str">
        <f t="shared" si="36"/>
        <v>De acuerdo con lo programado</v>
      </c>
      <c r="AH129" s="856"/>
      <c r="AI129" s="625">
        <f t="shared" si="56"/>
        <v>8</v>
      </c>
      <c r="AJ129" s="554" t="str">
        <f t="shared" si="57"/>
        <v>No hay Programación</v>
      </c>
      <c r="AK129" s="764" t="str">
        <f t="shared" si="37"/>
        <v>De acuerdo con lo programado</v>
      </c>
      <c r="AL129" s="856"/>
    </row>
    <row r="130" spans="1:38" s="265" customFormat="1" ht="58.5" customHeight="1" thickTop="1" thickBot="1">
      <c r="A130" s="267">
        <f t="shared" si="51"/>
        <v>115</v>
      </c>
      <c r="B130" s="267">
        <f>+[4]Coordinadores!B299</f>
        <v>12</v>
      </c>
      <c r="C130" s="267" t="str">
        <f>+[4]Coordinadores!C299</f>
        <v xml:space="preserve">2.10.1.1 </v>
      </c>
      <c r="D130" s="267">
        <f>+[4]Coordinadores!D299</f>
        <v>0</v>
      </c>
      <c r="E130" s="267" t="s">
        <v>3159</v>
      </c>
      <c r="F130" s="857" t="s">
        <v>3320</v>
      </c>
      <c r="G130" s="766" t="s">
        <v>3317</v>
      </c>
      <c r="H130" s="766" t="s">
        <v>1336</v>
      </c>
      <c r="I130" s="552">
        <v>0</v>
      </c>
      <c r="J130" s="552">
        <v>0</v>
      </c>
      <c r="K130" s="268">
        <f t="shared" si="38"/>
        <v>0</v>
      </c>
      <c r="L130" s="552">
        <v>0</v>
      </c>
      <c r="M130" s="552">
        <v>0</v>
      </c>
      <c r="N130" s="530">
        <f t="shared" si="39"/>
        <v>0</v>
      </c>
      <c r="O130" s="530">
        <f t="shared" si="40"/>
        <v>0</v>
      </c>
      <c r="P130" s="579"/>
      <c r="Q130" s="766" t="s">
        <v>3318</v>
      </c>
      <c r="R130" s="858"/>
      <c r="S130" s="553">
        <v>0</v>
      </c>
      <c r="T130" s="551" t="str">
        <f t="shared" ref="T130" si="70">IF(S130="","No hay ejecución",IF(AND(I130=0),"No hay Programación", S130/I130))</f>
        <v>No hay Programación</v>
      </c>
      <c r="U130" s="764" t="str">
        <f t="shared" si="33"/>
        <v>De acuerdo con lo programado</v>
      </c>
      <c r="V130" s="771"/>
      <c r="W130" s="553">
        <v>2</v>
      </c>
      <c r="X130" s="551" t="str">
        <f t="shared" ref="X130" si="71">IF(W130="","No hay ejecución",IF(AND(J130=0),"No hay Programación", W130/J130))</f>
        <v>No hay Programación</v>
      </c>
      <c r="Y130" s="764" t="str">
        <f t="shared" si="34"/>
        <v>De acuerdo con lo programado</v>
      </c>
      <c r="Z130" s="765"/>
      <c r="AA130" s="553">
        <v>10</v>
      </c>
      <c r="AB130" s="551" t="str">
        <f t="shared" ref="AB130" si="72">IF(AA130="","No hay ejecución",IF(AND(L130=0),"No hay Programación", AA130/L130))</f>
        <v>No hay Programación</v>
      </c>
      <c r="AC130" s="764" t="str">
        <f t="shared" si="35"/>
        <v>De acuerdo con lo programado</v>
      </c>
      <c r="AD130" s="765"/>
      <c r="AE130" s="578">
        <v>12</v>
      </c>
      <c r="AF130" s="551" t="str">
        <f t="shared" ref="AF130" si="73">IF(AE130="","No hay ejecución",IF(AND(M130=0),"No hay Programación", AE130/M130))</f>
        <v>No hay Programación</v>
      </c>
      <c r="AG130" s="764" t="str">
        <f t="shared" si="36"/>
        <v>De acuerdo con lo programado</v>
      </c>
      <c r="AH130" s="856"/>
      <c r="AI130" s="625">
        <f t="shared" ref="AI130" si="74">AE130+AA130+W130+S130</f>
        <v>24</v>
      </c>
      <c r="AJ130" s="554" t="str">
        <f t="shared" ref="AJ130" si="75">IF(AI130="","No hay ejecución",IF(AND(O130=0),"No hay Programación", AI130/O130))</f>
        <v>No hay Programación</v>
      </c>
      <c r="AK130" s="764" t="str">
        <f t="shared" si="37"/>
        <v>De acuerdo con lo programado</v>
      </c>
      <c r="AL130" s="856"/>
    </row>
    <row r="131" spans="1:38" s="265" customFormat="1" ht="58.5" customHeight="1" thickTop="1" thickBot="1">
      <c r="A131" s="267">
        <f t="shared" si="51"/>
        <v>116</v>
      </c>
      <c r="B131" s="267">
        <f>+[4]Coordinadores!B304</f>
        <v>13</v>
      </c>
      <c r="C131" s="267" t="str">
        <f>+[4]Coordinadores!C304</f>
        <v>3.7.1.1</v>
      </c>
      <c r="D131" s="267">
        <f>+[4]Coordinadores!D304</f>
        <v>0</v>
      </c>
      <c r="E131" s="267" t="s">
        <v>3177</v>
      </c>
      <c r="F131" s="857" t="str">
        <f>+[4]Coordinadores!F304</f>
        <v xml:space="preserve">  Seguimiento del indicador en Sistema de la DNEA de NAMA Ganadería </v>
      </c>
      <c r="G131" s="766" t="s">
        <v>3317</v>
      </c>
      <c r="H131" s="766" t="s">
        <v>1336</v>
      </c>
      <c r="I131" s="552">
        <v>0</v>
      </c>
      <c r="J131" s="552">
        <v>0</v>
      </c>
      <c r="K131" s="268">
        <f t="shared" si="38"/>
        <v>0</v>
      </c>
      <c r="L131" s="552">
        <v>0</v>
      </c>
      <c r="M131" s="552">
        <v>0</v>
      </c>
      <c r="N131" s="530">
        <f t="shared" si="39"/>
        <v>0</v>
      </c>
      <c r="O131" s="530">
        <f t="shared" si="40"/>
        <v>0</v>
      </c>
      <c r="P131" s="579"/>
      <c r="Q131" s="766" t="s">
        <v>3321</v>
      </c>
      <c r="R131" s="858"/>
      <c r="S131" s="553">
        <v>1</v>
      </c>
      <c r="T131" s="551" t="str">
        <f t="shared" si="52"/>
        <v>No hay Programación</v>
      </c>
      <c r="U131" s="764" t="str">
        <f t="shared" si="33"/>
        <v>De acuerdo con lo programado</v>
      </c>
      <c r="V131" s="771"/>
      <c r="W131" s="553">
        <v>28</v>
      </c>
      <c r="X131" s="551" t="str">
        <f t="shared" si="53"/>
        <v>No hay Programación</v>
      </c>
      <c r="Y131" s="764" t="str">
        <f t="shared" si="34"/>
        <v>De acuerdo con lo programado</v>
      </c>
      <c r="Z131" s="765"/>
      <c r="AA131" s="553">
        <v>25</v>
      </c>
      <c r="AB131" s="551" t="str">
        <f t="shared" si="54"/>
        <v>No hay Programación</v>
      </c>
      <c r="AC131" s="764" t="str">
        <f t="shared" si="35"/>
        <v>De acuerdo con lo programado</v>
      </c>
      <c r="AD131" s="765"/>
      <c r="AE131" s="578">
        <v>53</v>
      </c>
      <c r="AF131" s="551" t="str">
        <f t="shared" si="55"/>
        <v>No hay Programación</v>
      </c>
      <c r="AG131" s="764" t="str">
        <f t="shared" si="36"/>
        <v>De acuerdo con lo programado</v>
      </c>
      <c r="AH131" s="856"/>
      <c r="AI131" s="625">
        <f t="shared" si="56"/>
        <v>107</v>
      </c>
      <c r="AJ131" s="554" t="str">
        <f t="shared" si="57"/>
        <v>No hay Programación</v>
      </c>
      <c r="AK131" s="764" t="str">
        <f t="shared" si="37"/>
        <v>De acuerdo con lo programado</v>
      </c>
      <c r="AL131" s="856"/>
    </row>
    <row r="132" spans="1:38" s="265" customFormat="1" ht="58.5" customHeight="1" thickTop="1" thickBot="1">
      <c r="A132" s="267">
        <f t="shared" si="51"/>
        <v>117</v>
      </c>
      <c r="B132" s="267">
        <f>+[4]Coordinadores!B309</f>
        <v>13</v>
      </c>
      <c r="C132" s="267" t="str">
        <f>+[4]Coordinadores!C309</f>
        <v xml:space="preserve">3.7.2.1 </v>
      </c>
      <c r="D132" s="267">
        <f>+[4]Coordinadores!D309</f>
        <v>0</v>
      </c>
      <c r="E132" s="267" t="s">
        <v>3181</v>
      </c>
      <c r="F132" s="857" t="s">
        <v>3322</v>
      </c>
      <c r="G132" s="766" t="s">
        <v>3317</v>
      </c>
      <c r="H132" s="766" t="s">
        <v>1336</v>
      </c>
      <c r="I132" s="552">
        <v>0</v>
      </c>
      <c r="J132" s="552">
        <v>0</v>
      </c>
      <c r="K132" s="268">
        <f t="shared" si="38"/>
        <v>0</v>
      </c>
      <c r="L132" s="552">
        <v>0</v>
      </c>
      <c r="M132" s="552">
        <v>0</v>
      </c>
      <c r="N132" s="530">
        <f t="shared" si="39"/>
        <v>0</v>
      </c>
      <c r="O132" s="530">
        <f t="shared" si="40"/>
        <v>0</v>
      </c>
      <c r="P132" s="579"/>
      <c r="Q132" s="766" t="s">
        <v>3321</v>
      </c>
      <c r="R132" s="858"/>
      <c r="S132" s="553">
        <v>6</v>
      </c>
      <c r="T132" s="551" t="str">
        <f t="shared" si="52"/>
        <v>No hay Programación</v>
      </c>
      <c r="U132" s="764" t="str">
        <f t="shared" si="33"/>
        <v>De acuerdo con lo programado</v>
      </c>
      <c r="V132" s="771"/>
      <c r="W132" s="553">
        <v>6</v>
      </c>
      <c r="X132" s="551" t="str">
        <f t="shared" si="53"/>
        <v>No hay Programación</v>
      </c>
      <c r="Y132" s="764" t="str">
        <f t="shared" si="34"/>
        <v>De acuerdo con lo programado</v>
      </c>
      <c r="Z132" s="765"/>
      <c r="AA132" s="553">
        <v>6</v>
      </c>
      <c r="AB132" s="551" t="str">
        <f t="shared" si="54"/>
        <v>No hay Programación</v>
      </c>
      <c r="AC132" s="764" t="str">
        <f t="shared" si="35"/>
        <v>De acuerdo con lo programado</v>
      </c>
      <c r="AD132" s="765"/>
      <c r="AE132" s="578">
        <v>6</v>
      </c>
      <c r="AF132" s="551" t="str">
        <f t="shared" si="55"/>
        <v>No hay Programación</v>
      </c>
      <c r="AG132" s="764" t="str">
        <f t="shared" si="36"/>
        <v>De acuerdo con lo programado</v>
      </c>
      <c r="AH132" s="856"/>
      <c r="AI132" s="625">
        <f t="shared" si="56"/>
        <v>24</v>
      </c>
      <c r="AJ132" s="554" t="str">
        <f t="shared" si="57"/>
        <v>No hay Programación</v>
      </c>
      <c r="AK132" s="764" t="str">
        <f t="shared" si="37"/>
        <v>De acuerdo con lo programado</v>
      </c>
      <c r="AL132" s="856"/>
    </row>
    <row r="133" spans="1:38" s="265" customFormat="1" ht="58.5" customHeight="1" thickTop="1" thickBot="1">
      <c r="A133" s="267">
        <f t="shared" si="51"/>
        <v>118</v>
      </c>
      <c r="B133" s="267">
        <f>+[4]Coordinadores!B312</f>
        <v>13</v>
      </c>
      <c r="C133" s="267" t="str">
        <f>+[4]Coordinadores!C312</f>
        <v xml:space="preserve">3.7.2.1 </v>
      </c>
      <c r="D133" s="267">
        <f>+[4]Coordinadores!D312</f>
        <v>0</v>
      </c>
      <c r="E133" s="267" t="s">
        <v>3190</v>
      </c>
      <c r="F133" s="857" t="str">
        <f>+[4]Coordinadores!F312</f>
        <v xml:space="preserve">   Apoyo en el Seguimiento del Indicador del NAMA Café en finca  </v>
      </c>
      <c r="G133" s="766" t="s">
        <v>3317</v>
      </c>
      <c r="H133" s="766" t="s">
        <v>1336</v>
      </c>
      <c r="I133" s="552">
        <v>0</v>
      </c>
      <c r="J133" s="552">
        <v>0</v>
      </c>
      <c r="K133" s="268">
        <f t="shared" si="38"/>
        <v>0</v>
      </c>
      <c r="L133" s="552">
        <v>0</v>
      </c>
      <c r="M133" s="552">
        <v>0</v>
      </c>
      <c r="N133" s="530">
        <f t="shared" si="39"/>
        <v>0</v>
      </c>
      <c r="O133" s="530">
        <f t="shared" si="40"/>
        <v>0</v>
      </c>
      <c r="P133" s="579"/>
      <c r="Q133" s="766" t="s">
        <v>3323</v>
      </c>
      <c r="R133" s="858"/>
      <c r="S133" s="553">
        <v>0</v>
      </c>
      <c r="T133" s="551" t="str">
        <f t="shared" si="52"/>
        <v>No hay Programación</v>
      </c>
      <c r="U133" s="764" t="str">
        <f t="shared" si="33"/>
        <v>De acuerdo con lo programado</v>
      </c>
      <c r="V133" s="771"/>
      <c r="W133" s="553">
        <v>4</v>
      </c>
      <c r="X133" s="551" t="str">
        <f t="shared" si="53"/>
        <v>No hay Programación</v>
      </c>
      <c r="Y133" s="764" t="str">
        <f t="shared" si="34"/>
        <v>De acuerdo con lo programado</v>
      </c>
      <c r="Z133" s="765"/>
      <c r="AA133" s="553">
        <v>2</v>
      </c>
      <c r="AB133" s="551" t="str">
        <f t="shared" si="54"/>
        <v>No hay Programación</v>
      </c>
      <c r="AC133" s="764" t="str">
        <f t="shared" si="35"/>
        <v>De acuerdo con lo programado</v>
      </c>
      <c r="AD133" s="765"/>
      <c r="AE133" s="578">
        <v>5</v>
      </c>
      <c r="AF133" s="551" t="str">
        <f t="shared" si="55"/>
        <v>No hay Programación</v>
      </c>
      <c r="AG133" s="764" t="str">
        <f t="shared" si="36"/>
        <v>De acuerdo con lo programado</v>
      </c>
      <c r="AH133" s="856"/>
      <c r="AI133" s="625">
        <f t="shared" si="56"/>
        <v>11</v>
      </c>
      <c r="AJ133" s="554" t="str">
        <f t="shared" si="57"/>
        <v>No hay Programación</v>
      </c>
      <c r="AK133" s="764" t="str">
        <f t="shared" si="37"/>
        <v>De acuerdo con lo programado</v>
      </c>
      <c r="AL133" s="856"/>
    </row>
    <row r="134" spans="1:38" s="265" customFormat="1" ht="58.5" customHeight="1" thickTop="1" thickBot="1">
      <c r="A134" s="267">
        <f t="shared" si="51"/>
        <v>119</v>
      </c>
      <c r="B134" s="267">
        <f>+[4]Coordinadores!B318</f>
        <v>12</v>
      </c>
      <c r="C134" s="267" t="str">
        <f>+[4]Coordinadores!C318</f>
        <v xml:space="preserve">2.10.1.1 </v>
      </c>
      <c r="D134" s="267">
        <f>+[4]Coordinadores!D318</f>
        <v>0</v>
      </c>
      <c r="E134" s="267" t="s">
        <v>3199</v>
      </c>
      <c r="F134" s="857" t="str">
        <f>+[4]Coordinadores!F318</f>
        <v xml:space="preserve">Seguimiento del Programa de reconocimiento de producción sostenible </v>
      </c>
      <c r="G134" s="766" t="s">
        <v>3317</v>
      </c>
      <c r="H134" s="766" t="s">
        <v>1336</v>
      </c>
      <c r="I134" s="552">
        <v>0</v>
      </c>
      <c r="J134" s="552">
        <v>0</v>
      </c>
      <c r="K134" s="268">
        <f t="shared" si="38"/>
        <v>0</v>
      </c>
      <c r="L134" s="552">
        <v>0</v>
      </c>
      <c r="M134" s="552">
        <v>0</v>
      </c>
      <c r="N134" s="530">
        <f t="shared" si="39"/>
        <v>0</v>
      </c>
      <c r="O134" s="530">
        <f t="shared" si="40"/>
        <v>0</v>
      </c>
      <c r="P134" s="579"/>
      <c r="Q134" s="766" t="s">
        <v>3324</v>
      </c>
      <c r="R134" s="858"/>
      <c r="S134" s="553">
        <v>0</v>
      </c>
      <c r="T134" s="551" t="str">
        <f t="shared" si="52"/>
        <v>No hay Programación</v>
      </c>
      <c r="U134" s="764" t="str">
        <f t="shared" si="33"/>
        <v>De acuerdo con lo programado</v>
      </c>
      <c r="V134" s="771"/>
      <c r="W134" s="553">
        <v>2</v>
      </c>
      <c r="X134" s="551" t="str">
        <f t="shared" si="53"/>
        <v>No hay Programación</v>
      </c>
      <c r="Y134" s="764" t="str">
        <f t="shared" si="34"/>
        <v>De acuerdo con lo programado</v>
      </c>
      <c r="Z134" s="765"/>
      <c r="AA134" s="553">
        <v>1</v>
      </c>
      <c r="AB134" s="551" t="str">
        <f t="shared" si="54"/>
        <v>No hay Programación</v>
      </c>
      <c r="AC134" s="764" t="str">
        <f t="shared" si="35"/>
        <v>De acuerdo con lo programado</v>
      </c>
      <c r="AD134" s="765"/>
      <c r="AE134" s="578">
        <v>2</v>
      </c>
      <c r="AF134" s="551" t="str">
        <f t="shared" si="55"/>
        <v>No hay Programación</v>
      </c>
      <c r="AG134" s="764" t="str">
        <f t="shared" si="36"/>
        <v>De acuerdo con lo programado</v>
      </c>
      <c r="AH134" s="856"/>
      <c r="AI134" s="625">
        <f t="shared" si="56"/>
        <v>5</v>
      </c>
      <c r="AJ134" s="554" t="str">
        <f t="shared" si="57"/>
        <v>No hay Programación</v>
      </c>
      <c r="AK134" s="764" t="str">
        <f t="shared" si="37"/>
        <v>De acuerdo con lo programado</v>
      </c>
      <c r="AL134" s="856"/>
    </row>
    <row r="135" spans="1:38" s="265" customFormat="1" ht="58.5" customHeight="1" thickTop="1" thickBot="1">
      <c r="A135" s="267">
        <f t="shared" si="51"/>
        <v>120</v>
      </c>
      <c r="B135" s="267">
        <f>+[4]Coordinadores!B322</f>
        <v>12</v>
      </c>
      <c r="C135" s="267" t="str">
        <f>+[4]Coordinadores!C322</f>
        <v>3.7.1.1</v>
      </c>
      <c r="D135" s="267">
        <f>+[4]Coordinadores!D322</f>
        <v>0</v>
      </c>
      <c r="E135" s="267" t="s">
        <v>3210</v>
      </c>
      <c r="F135" s="857" t="s">
        <v>3325</v>
      </c>
      <c r="G135" s="766" t="s">
        <v>3317</v>
      </c>
      <c r="H135" s="766" t="s">
        <v>1336</v>
      </c>
      <c r="I135" s="552">
        <v>0</v>
      </c>
      <c r="J135" s="552">
        <v>0</v>
      </c>
      <c r="K135" s="268">
        <f t="shared" si="38"/>
        <v>0</v>
      </c>
      <c r="L135" s="552">
        <v>0</v>
      </c>
      <c r="M135" s="552">
        <v>0</v>
      </c>
      <c r="N135" s="530">
        <f t="shared" si="39"/>
        <v>0</v>
      </c>
      <c r="O135" s="530">
        <f t="shared" si="40"/>
        <v>0</v>
      </c>
      <c r="P135" s="579"/>
      <c r="Q135" s="766" t="s">
        <v>3318</v>
      </c>
      <c r="R135" s="858"/>
      <c r="S135" s="553">
        <v>3</v>
      </c>
      <c r="T135" s="551" t="str">
        <f t="shared" si="52"/>
        <v>No hay Programación</v>
      </c>
      <c r="U135" s="764" t="str">
        <f t="shared" si="33"/>
        <v>De acuerdo con lo programado</v>
      </c>
      <c r="V135" s="771"/>
      <c r="W135" s="553">
        <v>12</v>
      </c>
      <c r="X135" s="551" t="str">
        <f t="shared" si="53"/>
        <v>No hay Programación</v>
      </c>
      <c r="Y135" s="764" t="str">
        <f t="shared" si="34"/>
        <v>De acuerdo con lo programado</v>
      </c>
      <c r="Z135" s="765"/>
      <c r="AA135" s="553">
        <v>22</v>
      </c>
      <c r="AB135" s="551" t="str">
        <f t="shared" si="54"/>
        <v>No hay Programación</v>
      </c>
      <c r="AC135" s="764" t="str">
        <f t="shared" si="35"/>
        <v>De acuerdo con lo programado</v>
      </c>
      <c r="AD135" s="765"/>
      <c r="AE135" s="578">
        <v>2</v>
      </c>
      <c r="AF135" s="551" t="str">
        <f t="shared" si="55"/>
        <v>No hay Programación</v>
      </c>
      <c r="AG135" s="764" t="str">
        <f t="shared" si="36"/>
        <v>De acuerdo con lo programado</v>
      </c>
      <c r="AH135" s="856"/>
      <c r="AI135" s="625">
        <f t="shared" si="56"/>
        <v>39</v>
      </c>
      <c r="AJ135" s="554" t="str">
        <f t="shared" si="57"/>
        <v>No hay Programación</v>
      </c>
      <c r="AK135" s="764" t="str">
        <f t="shared" si="37"/>
        <v>De acuerdo con lo programado</v>
      </c>
      <c r="AL135" s="856"/>
    </row>
    <row r="136" spans="1:38" s="265" customFormat="1" ht="58.5" customHeight="1" thickTop="1" thickBot="1">
      <c r="A136" s="267">
        <f t="shared" si="51"/>
        <v>121</v>
      </c>
      <c r="B136" s="267">
        <f>+[4]Coordinadores!B329</f>
        <v>12</v>
      </c>
      <c r="C136" s="267" t="str">
        <f>+[4]Coordinadores!C329</f>
        <v>3.7.1.1</v>
      </c>
      <c r="D136" s="267">
        <f>+[4]Coordinadores!D329</f>
        <v>0</v>
      </c>
      <c r="E136" s="267" t="s">
        <v>3222</v>
      </c>
      <c r="F136" s="857" t="s">
        <v>3326</v>
      </c>
      <c r="G136" s="766" t="s">
        <v>3317</v>
      </c>
      <c r="H136" s="766" t="s">
        <v>1336</v>
      </c>
      <c r="I136" s="552">
        <v>0</v>
      </c>
      <c r="J136" s="552">
        <v>0</v>
      </c>
      <c r="K136" s="268">
        <f t="shared" si="38"/>
        <v>0</v>
      </c>
      <c r="L136" s="552">
        <v>0</v>
      </c>
      <c r="M136" s="552">
        <v>0</v>
      </c>
      <c r="N136" s="530">
        <f t="shared" si="39"/>
        <v>0</v>
      </c>
      <c r="O136" s="530">
        <f t="shared" si="40"/>
        <v>0</v>
      </c>
      <c r="P136" s="579"/>
      <c r="Q136" s="766" t="s">
        <v>3327</v>
      </c>
      <c r="R136" s="858"/>
      <c r="S136" s="553">
        <v>1</v>
      </c>
      <c r="T136" s="551" t="str">
        <f t="shared" ref="T136:T164" si="76">IF(S136="","No hay ejecución",IF(AND(I136=0),"No hay Programación", S136/I136))</f>
        <v>No hay Programación</v>
      </c>
      <c r="U136" s="764" t="str">
        <f t="shared" si="33"/>
        <v>De acuerdo con lo programado</v>
      </c>
      <c r="V136" s="771"/>
      <c r="W136" s="553">
        <v>0</v>
      </c>
      <c r="X136" s="551" t="str">
        <f t="shared" ref="X136:X164" si="77">IF(W136="","No hay ejecución",IF(AND(J136=0),"No hay Programación", W136/J136))</f>
        <v>No hay Programación</v>
      </c>
      <c r="Y136" s="764" t="str">
        <f t="shared" si="34"/>
        <v>De acuerdo con lo programado</v>
      </c>
      <c r="Z136" s="765"/>
      <c r="AA136" s="553">
        <v>8</v>
      </c>
      <c r="AB136" s="551" t="str">
        <f t="shared" ref="AB136:AB164" si="78">IF(AA136="","No hay ejecución",IF(AND(L136=0),"No hay Programación", AA136/L136))</f>
        <v>No hay Programación</v>
      </c>
      <c r="AC136" s="764" t="str">
        <f t="shared" si="35"/>
        <v>De acuerdo con lo programado</v>
      </c>
      <c r="AD136" s="765"/>
      <c r="AE136" s="578">
        <v>4</v>
      </c>
      <c r="AF136" s="551" t="str">
        <f t="shared" ref="AF136:AF164" si="79">IF(AE136="","No hay ejecución",IF(AND(M136=0),"No hay Programación", AE136/M136))</f>
        <v>No hay Programación</v>
      </c>
      <c r="AG136" s="764" t="str">
        <f t="shared" si="36"/>
        <v>De acuerdo con lo programado</v>
      </c>
      <c r="AH136" s="856"/>
      <c r="AI136" s="625">
        <f t="shared" ref="AI136:AI164" si="80">AE136+AA136+W136+S136</f>
        <v>13</v>
      </c>
      <c r="AJ136" s="554" t="str">
        <f t="shared" ref="AJ136:AJ164" si="81">IF(AI136="","No hay ejecución",IF(AND(O136=0),"No hay Programación", AI136/O136))</f>
        <v>No hay Programación</v>
      </c>
      <c r="AK136" s="764" t="str">
        <f t="shared" si="37"/>
        <v>De acuerdo con lo programado</v>
      </c>
      <c r="AL136" s="856"/>
    </row>
    <row r="137" spans="1:38" s="265" customFormat="1" ht="58.5" customHeight="1" thickTop="1" thickBot="1">
      <c r="A137" s="267">
        <f t="shared" si="51"/>
        <v>122</v>
      </c>
      <c r="B137" s="267">
        <f>+[4]Coordinadores!B337</f>
        <v>12</v>
      </c>
      <c r="C137" s="267" t="str">
        <f>+[4]Coordinadores!C337</f>
        <v>3.7.1.1</v>
      </c>
      <c r="D137" s="267">
        <f>+[4]Coordinadores!D337</f>
        <v>0</v>
      </c>
      <c r="E137" s="267" t="s">
        <v>421</v>
      </c>
      <c r="F137" s="857" t="s">
        <v>3328</v>
      </c>
      <c r="G137" s="766" t="s">
        <v>3317</v>
      </c>
      <c r="H137" s="766" t="s">
        <v>1336</v>
      </c>
      <c r="I137" s="552">
        <v>0</v>
      </c>
      <c r="J137" s="552">
        <v>0</v>
      </c>
      <c r="K137" s="268">
        <f t="shared" si="38"/>
        <v>0</v>
      </c>
      <c r="L137" s="552">
        <v>0</v>
      </c>
      <c r="M137" s="552">
        <v>0</v>
      </c>
      <c r="N137" s="530">
        <f t="shared" si="39"/>
        <v>0</v>
      </c>
      <c r="O137" s="530">
        <f t="shared" si="40"/>
        <v>0</v>
      </c>
      <c r="P137" s="579"/>
      <c r="Q137" s="766" t="s">
        <v>3329</v>
      </c>
      <c r="R137" s="858"/>
      <c r="S137" s="553">
        <v>0</v>
      </c>
      <c r="T137" s="551" t="str">
        <f t="shared" si="76"/>
        <v>No hay Programación</v>
      </c>
      <c r="U137" s="764" t="str">
        <f t="shared" si="33"/>
        <v>De acuerdo con lo programado</v>
      </c>
      <c r="V137" s="771"/>
      <c r="W137" s="553">
        <v>5</v>
      </c>
      <c r="X137" s="551" t="str">
        <f t="shared" si="77"/>
        <v>No hay Programación</v>
      </c>
      <c r="Y137" s="764" t="str">
        <f t="shared" si="34"/>
        <v>De acuerdo con lo programado</v>
      </c>
      <c r="Z137" s="765"/>
      <c r="AA137" s="553">
        <v>0</v>
      </c>
      <c r="AB137" s="551" t="str">
        <f t="shared" si="78"/>
        <v>No hay Programación</v>
      </c>
      <c r="AC137" s="764" t="str">
        <f t="shared" si="35"/>
        <v>De acuerdo con lo programado</v>
      </c>
      <c r="AD137" s="765"/>
      <c r="AE137" s="578">
        <v>2</v>
      </c>
      <c r="AF137" s="551" t="str">
        <f t="shared" si="79"/>
        <v>No hay Programación</v>
      </c>
      <c r="AG137" s="764" t="str">
        <f t="shared" si="36"/>
        <v>De acuerdo con lo programado</v>
      </c>
      <c r="AH137" s="856"/>
      <c r="AI137" s="625">
        <f t="shared" si="80"/>
        <v>7</v>
      </c>
      <c r="AJ137" s="554" t="str">
        <f t="shared" si="81"/>
        <v>No hay Programación</v>
      </c>
      <c r="AK137" s="764" t="str">
        <f t="shared" si="37"/>
        <v>De acuerdo con lo programado</v>
      </c>
      <c r="AL137" s="856"/>
    </row>
    <row r="138" spans="1:38" s="266" customFormat="1" ht="58.5" customHeight="1" thickTop="1" thickBot="1">
      <c r="A138" s="267">
        <f t="shared" si="51"/>
        <v>123</v>
      </c>
      <c r="B138" s="267">
        <v>12</v>
      </c>
      <c r="C138" s="267" t="s">
        <v>1561</v>
      </c>
      <c r="D138" s="267">
        <v>0</v>
      </c>
      <c r="E138" s="267" t="s">
        <v>423</v>
      </c>
      <c r="F138" s="857" t="s">
        <v>3330</v>
      </c>
      <c r="G138" s="766" t="s">
        <v>3317</v>
      </c>
      <c r="H138" s="766" t="s">
        <v>1336</v>
      </c>
      <c r="I138" s="552">
        <v>0</v>
      </c>
      <c r="J138" s="552">
        <v>0</v>
      </c>
      <c r="K138" s="268">
        <f t="shared" si="38"/>
        <v>0</v>
      </c>
      <c r="L138" s="552">
        <v>0</v>
      </c>
      <c r="M138" s="552">
        <v>0</v>
      </c>
      <c r="N138" s="530">
        <f t="shared" si="39"/>
        <v>0</v>
      </c>
      <c r="O138" s="530">
        <f t="shared" si="40"/>
        <v>0</v>
      </c>
      <c r="P138" s="579"/>
      <c r="Q138" s="766" t="s">
        <v>3329</v>
      </c>
      <c r="R138" s="858"/>
      <c r="S138" s="553">
        <v>0</v>
      </c>
      <c r="T138" s="551" t="str">
        <f t="shared" si="76"/>
        <v>No hay Programación</v>
      </c>
      <c r="U138" s="764" t="str">
        <f t="shared" si="33"/>
        <v>De acuerdo con lo programado</v>
      </c>
      <c r="V138" s="771"/>
      <c r="W138" s="553">
        <v>2</v>
      </c>
      <c r="X138" s="551" t="str">
        <f t="shared" si="77"/>
        <v>No hay Programación</v>
      </c>
      <c r="Y138" s="764" t="str">
        <f t="shared" si="34"/>
        <v>De acuerdo con lo programado</v>
      </c>
      <c r="Z138" s="765"/>
      <c r="AA138" s="553">
        <v>2</v>
      </c>
      <c r="AB138" s="551" t="str">
        <f t="shared" si="78"/>
        <v>No hay Programación</v>
      </c>
      <c r="AC138" s="764" t="str">
        <f t="shared" si="35"/>
        <v>De acuerdo con lo programado</v>
      </c>
      <c r="AD138" s="765"/>
      <c r="AE138" s="578">
        <v>2</v>
      </c>
      <c r="AF138" s="551" t="str">
        <f t="shared" si="79"/>
        <v>No hay Programación</v>
      </c>
      <c r="AG138" s="764" t="str">
        <f t="shared" si="36"/>
        <v>De acuerdo con lo programado</v>
      </c>
      <c r="AH138" s="856"/>
      <c r="AI138" s="625">
        <f t="shared" si="80"/>
        <v>6</v>
      </c>
      <c r="AJ138" s="554" t="str">
        <f t="shared" si="81"/>
        <v>No hay Programación</v>
      </c>
      <c r="AK138" s="764" t="str">
        <f t="shared" si="37"/>
        <v>De acuerdo con lo programado</v>
      </c>
      <c r="AL138" s="856"/>
    </row>
    <row r="139" spans="1:38" s="266" customFormat="1" ht="58.5" customHeight="1" thickTop="1" thickBot="1">
      <c r="A139" s="267">
        <f t="shared" si="51"/>
        <v>124</v>
      </c>
      <c r="B139" s="267">
        <v>12</v>
      </c>
      <c r="C139" s="267" t="s">
        <v>3331</v>
      </c>
      <c r="D139" s="267">
        <v>0</v>
      </c>
      <c r="E139" s="267" t="s">
        <v>425</v>
      </c>
      <c r="F139" s="857" t="s">
        <v>3332</v>
      </c>
      <c r="G139" s="766" t="s">
        <v>3317</v>
      </c>
      <c r="H139" s="766" t="s">
        <v>1336</v>
      </c>
      <c r="I139" s="552">
        <v>0</v>
      </c>
      <c r="J139" s="552">
        <v>0</v>
      </c>
      <c r="K139" s="268">
        <f t="shared" si="38"/>
        <v>0</v>
      </c>
      <c r="L139" s="552">
        <v>0</v>
      </c>
      <c r="M139" s="552">
        <v>0</v>
      </c>
      <c r="N139" s="530">
        <f t="shared" si="39"/>
        <v>0</v>
      </c>
      <c r="O139" s="530">
        <f t="shared" si="40"/>
        <v>0</v>
      </c>
      <c r="P139" s="579"/>
      <c r="Q139" s="766" t="s">
        <v>3329</v>
      </c>
      <c r="R139" s="858"/>
      <c r="S139" s="553">
        <v>0</v>
      </c>
      <c r="T139" s="551" t="str">
        <f t="shared" si="76"/>
        <v>No hay Programación</v>
      </c>
      <c r="U139" s="764" t="str">
        <f t="shared" si="33"/>
        <v>De acuerdo con lo programado</v>
      </c>
      <c r="V139" s="771"/>
      <c r="W139" s="553">
        <v>4</v>
      </c>
      <c r="X139" s="551" t="str">
        <f t="shared" si="77"/>
        <v>No hay Programación</v>
      </c>
      <c r="Y139" s="764" t="str">
        <f t="shared" si="34"/>
        <v>De acuerdo con lo programado</v>
      </c>
      <c r="Z139" s="765"/>
      <c r="AA139" s="553">
        <v>4</v>
      </c>
      <c r="AB139" s="551" t="str">
        <f t="shared" si="78"/>
        <v>No hay Programación</v>
      </c>
      <c r="AC139" s="764" t="str">
        <f t="shared" si="35"/>
        <v>De acuerdo con lo programado</v>
      </c>
      <c r="AD139" s="765"/>
      <c r="AE139" s="578">
        <v>4</v>
      </c>
      <c r="AF139" s="551" t="str">
        <f t="shared" si="79"/>
        <v>No hay Programación</v>
      </c>
      <c r="AG139" s="764" t="str">
        <f t="shared" si="36"/>
        <v>De acuerdo con lo programado</v>
      </c>
      <c r="AH139" s="856"/>
      <c r="AI139" s="625">
        <f t="shared" si="80"/>
        <v>12</v>
      </c>
      <c r="AJ139" s="554" t="str">
        <f t="shared" si="81"/>
        <v>No hay Programación</v>
      </c>
      <c r="AK139" s="764" t="str">
        <f t="shared" si="37"/>
        <v>De acuerdo con lo programado</v>
      </c>
      <c r="AL139" s="856"/>
    </row>
    <row r="140" spans="1:38" s="266" customFormat="1" ht="58.5" customHeight="1" thickTop="1" thickBot="1">
      <c r="A140" s="267">
        <f t="shared" si="51"/>
        <v>125</v>
      </c>
      <c r="B140" s="267">
        <f>+[4]Coordinadores!B347</f>
        <v>13</v>
      </c>
      <c r="C140" s="267" t="str">
        <f>+[4]Coordinadores!C347</f>
        <v>3.7.1.1</v>
      </c>
      <c r="D140" s="267">
        <f>+[4]Coordinadores!D347</f>
        <v>0</v>
      </c>
      <c r="E140" s="267" t="str">
        <f>+[4]Coordinadores!E347</f>
        <v>I.14</v>
      </c>
      <c r="F140" s="857" t="s">
        <v>3333</v>
      </c>
      <c r="G140" s="766" t="s">
        <v>3317</v>
      </c>
      <c r="H140" s="766" t="s">
        <v>1336</v>
      </c>
      <c r="I140" s="552">
        <v>0</v>
      </c>
      <c r="J140" s="552">
        <v>0</v>
      </c>
      <c r="K140" s="268">
        <f t="shared" si="38"/>
        <v>0</v>
      </c>
      <c r="L140" s="552">
        <v>0</v>
      </c>
      <c r="M140" s="552">
        <v>0</v>
      </c>
      <c r="N140" s="530">
        <f t="shared" si="39"/>
        <v>0</v>
      </c>
      <c r="O140" s="530">
        <f t="shared" si="40"/>
        <v>0</v>
      </c>
      <c r="P140" s="579"/>
      <c r="Q140" s="766" t="s">
        <v>3334</v>
      </c>
      <c r="R140" s="858"/>
      <c r="S140" s="553">
        <v>6</v>
      </c>
      <c r="T140" s="551" t="str">
        <f t="shared" si="76"/>
        <v>No hay Programación</v>
      </c>
      <c r="U140" s="764" t="str">
        <f t="shared" si="33"/>
        <v>De acuerdo con lo programado</v>
      </c>
      <c r="V140" s="771"/>
      <c r="W140" s="553">
        <v>16</v>
      </c>
      <c r="X140" s="551" t="str">
        <f t="shared" si="77"/>
        <v>No hay Programación</v>
      </c>
      <c r="Y140" s="764" t="str">
        <f t="shared" si="34"/>
        <v>De acuerdo con lo programado</v>
      </c>
      <c r="Z140" s="765"/>
      <c r="AA140" s="553">
        <v>12</v>
      </c>
      <c r="AB140" s="551" t="str">
        <f t="shared" si="78"/>
        <v>No hay Programación</v>
      </c>
      <c r="AC140" s="764" t="str">
        <f t="shared" si="35"/>
        <v>De acuerdo con lo programado</v>
      </c>
      <c r="AD140" s="765"/>
      <c r="AE140" s="578">
        <v>16</v>
      </c>
      <c r="AF140" s="551" t="str">
        <f t="shared" si="79"/>
        <v>No hay Programación</v>
      </c>
      <c r="AG140" s="764" t="str">
        <f t="shared" si="36"/>
        <v>De acuerdo con lo programado</v>
      </c>
      <c r="AH140" s="856"/>
      <c r="AI140" s="625">
        <f t="shared" si="80"/>
        <v>50</v>
      </c>
      <c r="AJ140" s="554" t="str">
        <f t="shared" si="81"/>
        <v>No hay Programación</v>
      </c>
      <c r="AK140" s="764" t="str">
        <f t="shared" si="37"/>
        <v>De acuerdo con lo programado</v>
      </c>
      <c r="AL140" s="856"/>
    </row>
    <row r="141" spans="1:38" s="266" customFormat="1" ht="58.5" customHeight="1" thickTop="1" thickBot="1">
      <c r="A141" s="267">
        <f t="shared" si="51"/>
        <v>126</v>
      </c>
      <c r="B141" s="267">
        <f>+[4]Coordinadores!B351</f>
        <v>13</v>
      </c>
      <c r="C141" s="267" t="str">
        <f>+[4]Coordinadores!C351</f>
        <v xml:space="preserve">3.7.2.1 </v>
      </c>
      <c r="D141" s="267">
        <f>+[4]Coordinadores!D351</f>
        <v>0</v>
      </c>
      <c r="E141" s="267" t="str">
        <f>+[4]Coordinadores!E351</f>
        <v>I.15</v>
      </c>
      <c r="F141" s="857" t="s">
        <v>3335</v>
      </c>
      <c r="G141" s="766" t="s">
        <v>3317</v>
      </c>
      <c r="H141" s="766" t="s">
        <v>1336</v>
      </c>
      <c r="I141" s="552">
        <v>0</v>
      </c>
      <c r="J141" s="552">
        <v>0</v>
      </c>
      <c r="K141" s="268">
        <f t="shared" si="38"/>
        <v>0</v>
      </c>
      <c r="L141" s="552">
        <v>0</v>
      </c>
      <c r="M141" s="552">
        <v>0</v>
      </c>
      <c r="N141" s="530">
        <f t="shared" si="39"/>
        <v>0</v>
      </c>
      <c r="O141" s="530">
        <f t="shared" si="40"/>
        <v>0</v>
      </c>
      <c r="P141" s="579"/>
      <c r="Q141" s="766" t="s">
        <v>3323</v>
      </c>
      <c r="R141" s="858"/>
      <c r="S141" s="553">
        <v>0</v>
      </c>
      <c r="T141" s="551" t="str">
        <f t="shared" si="76"/>
        <v>No hay Programación</v>
      </c>
      <c r="U141" s="764" t="str">
        <f t="shared" si="33"/>
        <v>De acuerdo con lo programado</v>
      </c>
      <c r="V141" s="771"/>
      <c r="W141" s="553">
        <v>0</v>
      </c>
      <c r="X141" s="551" t="str">
        <f t="shared" si="77"/>
        <v>No hay Programación</v>
      </c>
      <c r="Y141" s="764" t="str">
        <f t="shared" si="34"/>
        <v>De acuerdo con lo programado</v>
      </c>
      <c r="Z141" s="765"/>
      <c r="AA141" s="553">
        <v>1</v>
      </c>
      <c r="AB141" s="551" t="str">
        <f t="shared" si="78"/>
        <v>No hay Programación</v>
      </c>
      <c r="AC141" s="764" t="str">
        <f t="shared" si="35"/>
        <v>De acuerdo con lo programado</v>
      </c>
      <c r="AD141" s="765"/>
      <c r="AE141" s="578">
        <v>3</v>
      </c>
      <c r="AF141" s="551" t="str">
        <f t="shared" si="79"/>
        <v>No hay Programación</v>
      </c>
      <c r="AG141" s="764" t="str">
        <f t="shared" si="36"/>
        <v>De acuerdo con lo programado</v>
      </c>
      <c r="AH141" s="856"/>
      <c r="AI141" s="625">
        <f t="shared" si="80"/>
        <v>4</v>
      </c>
      <c r="AJ141" s="554" t="str">
        <f t="shared" si="81"/>
        <v>No hay Programación</v>
      </c>
      <c r="AK141" s="764" t="str">
        <f t="shared" si="37"/>
        <v>De acuerdo con lo programado</v>
      </c>
      <c r="AL141" s="856"/>
    </row>
    <row r="142" spans="1:38" s="266" customFormat="1" ht="58.5" customHeight="1" thickTop="1" thickBot="1">
      <c r="A142" s="267">
        <f t="shared" ref="A142:A174" si="82">A141+1</f>
        <v>127</v>
      </c>
      <c r="B142" s="267">
        <v>0</v>
      </c>
      <c r="C142" s="267">
        <v>0</v>
      </c>
      <c r="D142" s="267">
        <v>0</v>
      </c>
      <c r="E142" s="267">
        <v>0</v>
      </c>
      <c r="F142" s="857" t="s">
        <v>3336</v>
      </c>
      <c r="G142" s="766" t="s">
        <v>182</v>
      </c>
      <c r="H142" s="766" t="s">
        <v>2312</v>
      </c>
      <c r="I142" s="552">
        <v>0</v>
      </c>
      <c r="J142" s="552">
        <v>0</v>
      </c>
      <c r="K142" s="268">
        <f t="shared" si="38"/>
        <v>0</v>
      </c>
      <c r="L142" s="552">
        <v>0</v>
      </c>
      <c r="M142" s="552">
        <v>0</v>
      </c>
      <c r="N142" s="530">
        <f t="shared" si="39"/>
        <v>0</v>
      </c>
      <c r="O142" s="530">
        <f t="shared" si="40"/>
        <v>0</v>
      </c>
      <c r="P142" s="579"/>
      <c r="Q142" s="766" t="s">
        <v>3337</v>
      </c>
      <c r="R142" s="858"/>
      <c r="S142" s="553">
        <v>0</v>
      </c>
      <c r="T142" s="551" t="str">
        <f t="shared" si="76"/>
        <v>No hay Programación</v>
      </c>
      <c r="U142" s="764" t="str">
        <f t="shared" si="33"/>
        <v>De acuerdo con lo programado</v>
      </c>
      <c r="V142" s="771"/>
      <c r="W142" s="553">
        <v>3</v>
      </c>
      <c r="X142" s="551" t="str">
        <f t="shared" si="77"/>
        <v>No hay Programación</v>
      </c>
      <c r="Y142" s="764" t="str">
        <f t="shared" si="34"/>
        <v>De acuerdo con lo programado</v>
      </c>
      <c r="Z142" s="765"/>
      <c r="AA142" s="553">
        <v>3</v>
      </c>
      <c r="AB142" s="551" t="str">
        <f t="shared" si="78"/>
        <v>No hay Programación</v>
      </c>
      <c r="AC142" s="764" t="str">
        <f t="shared" si="35"/>
        <v>De acuerdo con lo programado</v>
      </c>
      <c r="AD142" s="765"/>
      <c r="AE142" s="578">
        <v>2</v>
      </c>
      <c r="AF142" s="551" t="str">
        <f t="shared" si="79"/>
        <v>No hay Programación</v>
      </c>
      <c r="AG142" s="764" t="str">
        <f t="shared" si="36"/>
        <v>De acuerdo con lo programado</v>
      </c>
      <c r="AH142" s="856"/>
      <c r="AI142" s="625">
        <f t="shared" si="80"/>
        <v>8</v>
      </c>
      <c r="AJ142" s="554" t="str">
        <f t="shared" si="81"/>
        <v>No hay Programación</v>
      </c>
      <c r="AK142" s="764" t="str">
        <f t="shared" si="37"/>
        <v>De acuerdo con lo programado</v>
      </c>
      <c r="AL142" s="856"/>
    </row>
    <row r="143" spans="1:38" s="266" customFormat="1" ht="58.5" customHeight="1" thickTop="1" thickBot="1">
      <c r="A143" s="267">
        <f t="shared" si="82"/>
        <v>128</v>
      </c>
      <c r="B143" s="267">
        <v>0</v>
      </c>
      <c r="C143" s="267">
        <v>0</v>
      </c>
      <c r="D143" s="267">
        <v>0</v>
      </c>
      <c r="E143" s="267">
        <v>0</v>
      </c>
      <c r="F143" s="857" t="s">
        <v>2306</v>
      </c>
      <c r="G143" s="766" t="s">
        <v>182</v>
      </c>
      <c r="H143" s="766" t="s">
        <v>2312</v>
      </c>
      <c r="I143" s="552">
        <v>0</v>
      </c>
      <c r="J143" s="552">
        <v>0</v>
      </c>
      <c r="K143" s="268">
        <f t="shared" si="38"/>
        <v>0</v>
      </c>
      <c r="L143" s="552">
        <v>0</v>
      </c>
      <c r="M143" s="552">
        <v>0</v>
      </c>
      <c r="N143" s="530">
        <f t="shared" ref="N143:N164" si="83">+L143+M143</f>
        <v>0</v>
      </c>
      <c r="O143" s="530">
        <f t="shared" si="40"/>
        <v>0</v>
      </c>
      <c r="P143" s="579"/>
      <c r="Q143" s="766" t="s">
        <v>3337</v>
      </c>
      <c r="R143" s="858"/>
      <c r="S143" s="553">
        <v>0</v>
      </c>
      <c r="T143" s="551" t="str">
        <f t="shared" si="76"/>
        <v>No hay Programación</v>
      </c>
      <c r="U143" s="764" t="str">
        <f t="shared" ref="U143:U174" si="84">IF(T143="No hay ejecución","NA",IF(T143&gt;=90%,"De acuerdo con lo programado",IF(T143&gt;=50%,"Atraso Leve",IF(T143&lt;=49.99%,"En riesgo en cumplimiento"))))</f>
        <v>De acuerdo con lo programado</v>
      </c>
      <c r="V143" s="771"/>
      <c r="W143" s="553">
        <v>2</v>
      </c>
      <c r="X143" s="551" t="str">
        <f t="shared" si="77"/>
        <v>No hay Programación</v>
      </c>
      <c r="Y143" s="764" t="str">
        <f t="shared" ref="Y143:Y174" si="85">IF(X143="No hay ejecución","NA",IF(X143&gt;=90%,"De acuerdo con lo programado",IF(X143&gt;=50%,"Atraso Leve",IF(X143&lt;=49.99%,"En riesgo en cumplimiento"))))</f>
        <v>De acuerdo con lo programado</v>
      </c>
      <c r="Z143" s="765"/>
      <c r="AA143" s="553">
        <v>2</v>
      </c>
      <c r="AB143" s="551" t="str">
        <f t="shared" si="78"/>
        <v>No hay Programación</v>
      </c>
      <c r="AC143" s="764" t="str">
        <f t="shared" ref="AC143:AC174" si="86">IF(AB143="No hay ejecución","NA",IF(AB143&gt;=90%,"De acuerdo con lo programado",IF(AB143&gt;=50%,"Atraso Leve",IF(AB143&lt;=49.99%,"En riesgo en cumplimiento"))))</f>
        <v>De acuerdo con lo programado</v>
      </c>
      <c r="AD143" s="765"/>
      <c r="AE143" s="578">
        <v>2</v>
      </c>
      <c r="AF143" s="551" t="str">
        <f t="shared" si="79"/>
        <v>No hay Programación</v>
      </c>
      <c r="AG143" s="764" t="str">
        <f t="shared" ref="AG143:AG174" si="87">IF(AF143="No hay ejecución","NA",IF(AF143&gt;=90%,"De acuerdo con lo programado",IF(AF143&gt;=50%,"Atraso Leve",IF(AF143&lt;=49.99%,"En riesgo en cumplimiento"))))</f>
        <v>De acuerdo con lo programado</v>
      </c>
      <c r="AH143" s="856"/>
      <c r="AI143" s="625">
        <f t="shared" si="80"/>
        <v>6</v>
      </c>
      <c r="AJ143" s="554" t="str">
        <f t="shared" si="81"/>
        <v>No hay Programación</v>
      </c>
      <c r="AK143" s="764" t="str">
        <f t="shared" ref="AK143:AK174" si="88">IF(AJ143="No hay ejecución","NA",IF(AJ143&gt;=90%,"De acuerdo con lo programado",IF(AJ143&gt;=50%,"Atraso Leve",IF(AJ143&lt;=49.99%,"En riesgo en cumplimiento"))))</f>
        <v>De acuerdo con lo programado</v>
      </c>
      <c r="AL143" s="856"/>
    </row>
    <row r="144" spans="1:38" s="266" customFormat="1" ht="58.5" customHeight="1" thickTop="1" thickBot="1">
      <c r="A144" s="267">
        <f t="shared" si="82"/>
        <v>129</v>
      </c>
      <c r="B144" s="267">
        <v>0</v>
      </c>
      <c r="C144" s="267">
        <v>0</v>
      </c>
      <c r="D144" s="267">
        <v>0</v>
      </c>
      <c r="E144" s="267">
        <v>0</v>
      </c>
      <c r="F144" s="857" t="s">
        <v>2316</v>
      </c>
      <c r="G144" s="766" t="s">
        <v>182</v>
      </c>
      <c r="H144" s="766" t="s">
        <v>2312</v>
      </c>
      <c r="I144" s="552">
        <v>0</v>
      </c>
      <c r="J144" s="552">
        <v>0</v>
      </c>
      <c r="K144" s="268">
        <f t="shared" ref="K144:K174" si="89">+I144+J144</f>
        <v>0</v>
      </c>
      <c r="L144" s="552">
        <v>0</v>
      </c>
      <c r="M144" s="552">
        <v>0</v>
      </c>
      <c r="N144" s="530">
        <f>+L144+M144</f>
        <v>0</v>
      </c>
      <c r="O144" s="530">
        <f t="shared" ref="O144:O174" si="90">+K144+N144</f>
        <v>0</v>
      </c>
      <c r="P144" s="579"/>
      <c r="Q144" s="766" t="s">
        <v>3337</v>
      </c>
      <c r="R144" s="858"/>
      <c r="S144" s="553">
        <v>0</v>
      </c>
      <c r="T144" s="551" t="str">
        <f t="shared" si="76"/>
        <v>No hay Programación</v>
      </c>
      <c r="U144" s="764" t="str">
        <f t="shared" si="84"/>
        <v>De acuerdo con lo programado</v>
      </c>
      <c r="V144" s="771"/>
      <c r="W144" s="553">
        <v>1</v>
      </c>
      <c r="X144" s="551" t="str">
        <f t="shared" si="77"/>
        <v>No hay Programación</v>
      </c>
      <c r="Y144" s="764" t="str">
        <f t="shared" si="85"/>
        <v>De acuerdo con lo programado</v>
      </c>
      <c r="Z144" s="765"/>
      <c r="AA144" s="553">
        <v>1</v>
      </c>
      <c r="AB144" s="551" t="str">
        <f t="shared" si="78"/>
        <v>No hay Programación</v>
      </c>
      <c r="AC144" s="764" t="str">
        <f t="shared" si="86"/>
        <v>De acuerdo con lo programado</v>
      </c>
      <c r="AD144" s="765"/>
      <c r="AE144" s="578">
        <v>0</v>
      </c>
      <c r="AF144" s="551" t="str">
        <f t="shared" si="79"/>
        <v>No hay Programación</v>
      </c>
      <c r="AG144" s="764" t="str">
        <f t="shared" si="87"/>
        <v>De acuerdo con lo programado</v>
      </c>
      <c r="AH144" s="856"/>
      <c r="AI144" s="625">
        <f t="shared" si="80"/>
        <v>2</v>
      </c>
      <c r="AJ144" s="554" t="str">
        <f t="shared" si="81"/>
        <v>No hay Programación</v>
      </c>
      <c r="AK144" s="764" t="str">
        <f t="shared" si="88"/>
        <v>De acuerdo con lo programado</v>
      </c>
      <c r="AL144" s="856"/>
    </row>
    <row r="145" spans="1:38" s="266" customFormat="1" ht="58.5" customHeight="1" thickTop="1" thickBot="1">
      <c r="A145" s="267">
        <f t="shared" si="82"/>
        <v>130</v>
      </c>
      <c r="B145" s="267">
        <v>0</v>
      </c>
      <c r="C145" s="267">
        <v>0</v>
      </c>
      <c r="D145" s="267">
        <v>0</v>
      </c>
      <c r="E145" s="267">
        <v>0</v>
      </c>
      <c r="F145" s="857" t="s">
        <v>3338</v>
      </c>
      <c r="G145" s="766" t="s">
        <v>182</v>
      </c>
      <c r="H145" s="766" t="s">
        <v>2312</v>
      </c>
      <c r="I145" s="552">
        <v>0</v>
      </c>
      <c r="J145" s="552">
        <v>0</v>
      </c>
      <c r="K145" s="268">
        <f t="shared" si="89"/>
        <v>0</v>
      </c>
      <c r="L145" s="552">
        <v>0</v>
      </c>
      <c r="M145" s="552">
        <v>0</v>
      </c>
      <c r="N145" s="530">
        <f t="shared" si="83"/>
        <v>0</v>
      </c>
      <c r="O145" s="530">
        <f t="shared" si="90"/>
        <v>0</v>
      </c>
      <c r="P145" s="579"/>
      <c r="Q145" s="766" t="s">
        <v>3337</v>
      </c>
      <c r="R145" s="858"/>
      <c r="S145" s="553">
        <v>0</v>
      </c>
      <c r="T145" s="551" t="str">
        <f t="shared" si="76"/>
        <v>No hay Programación</v>
      </c>
      <c r="U145" s="764" t="str">
        <f t="shared" si="84"/>
        <v>De acuerdo con lo programado</v>
      </c>
      <c r="V145" s="771"/>
      <c r="W145" s="553">
        <v>1</v>
      </c>
      <c r="X145" s="551" t="str">
        <f t="shared" si="77"/>
        <v>No hay Programación</v>
      </c>
      <c r="Y145" s="764" t="str">
        <f t="shared" si="85"/>
        <v>De acuerdo con lo programado</v>
      </c>
      <c r="Z145" s="765"/>
      <c r="AA145" s="553">
        <v>0</v>
      </c>
      <c r="AB145" s="551" t="str">
        <f t="shared" si="78"/>
        <v>No hay Programación</v>
      </c>
      <c r="AC145" s="764" t="str">
        <f t="shared" si="86"/>
        <v>De acuerdo con lo programado</v>
      </c>
      <c r="AD145" s="765"/>
      <c r="AE145" s="578">
        <v>1</v>
      </c>
      <c r="AF145" s="551" t="str">
        <f t="shared" si="79"/>
        <v>No hay Programación</v>
      </c>
      <c r="AG145" s="764" t="str">
        <f t="shared" si="87"/>
        <v>De acuerdo con lo programado</v>
      </c>
      <c r="AH145" s="856"/>
      <c r="AI145" s="625">
        <f t="shared" si="80"/>
        <v>2</v>
      </c>
      <c r="AJ145" s="554" t="str">
        <f t="shared" si="81"/>
        <v>No hay Programación</v>
      </c>
      <c r="AK145" s="764" t="str">
        <f t="shared" si="88"/>
        <v>De acuerdo con lo programado</v>
      </c>
      <c r="AL145" s="856"/>
    </row>
    <row r="146" spans="1:38" s="266" customFormat="1" ht="58.5" customHeight="1" thickTop="1" thickBot="1">
      <c r="A146" s="267">
        <f t="shared" si="82"/>
        <v>131</v>
      </c>
      <c r="B146" s="267">
        <v>0</v>
      </c>
      <c r="C146" s="267">
        <v>0</v>
      </c>
      <c r="D146" s="267">
        <v>0</v>
      </c>
      <c r="E146" s="267">
        <v>0</v>
      </c>
      <c r="F146" s="857" t="s">
        <v>3339</v>
      </c>
      <c r="G146" s="766" t="s">
        <v>182</v>
      </c>
      <c r="H146" s="766" t="s">
        <v>2312</v>
      </c>
      <c r="I146" s="552">
        <v>0</v>
      </c>
      <c r="J146" s="552">
        <v>0</v>
      </c>
      <c r="K146" s="268">
        <f t="shared" si="89"/>
        <v>0</v>
      </c>
      <c r="L146" s="552">
        <v>0</v>
      </c>
      <c r="M146" s="552">
        <v>0</v>
      </c>
      <c r="N146" s="530">
        <f t="shared" si="83"/>
        <v>0</v>
      </c>
      <c r="O146" s="530">
        <f t="shared" si="90"/>
        <v>0</v>
      </c>
      <c r="P146" s="579"/>
      <c r="Q146" s="766" t="s">
        <v>3337</v>
      </c>
      <c r="R146" s="858"/>
      <c r="S146" s="553">
        <v>0</v>
      </c>
      <c r="T146" s="551" t="str">
        <f t="shared" si="76"/>
        <v>No hay Programación</v>
      </c>
      <c r="U146" s="764" t="str">
        <f t="shared" si="84"/>
        <v>De acuerdo con lo programado</v>
      </c>
      <c r="V146" s="771"/>
      <c r="W146" s="553">
        <v>3</v>
      </c>
      <c r="X146" s="551" t="str">
        <f t="shared" si="77"/>
        <v>No hay Programación</v>
      </c>
      <c r="Y146" s="764" t="str">
        <f t="shared" si="85"/>
        <v>De acuerdo con lo programado</v>
      </c>
      <c r="Z146" s="765"/>
      <c r="AA146" s="553">
        <v>2</v>
      </c>
      <c r="AB146" s="551" t="str">
        <f t="shared" si="78"/>
        <v>No hay Programación</v>
      </c>
      <c r="AC146" s="764" t="str">
        <f t="shared" si="86"/>
        <v>De acuerdo con lo programado</v>
      </c>
      <c r="AD146" s="765"/>
      <c r="AE146" s="578">
        <v>3</v>
      </c>
      <c r="AF146" s="551" t="str">
        <f t="shared" si="79"/>
        <v>No hay Programación</v>
      </c>
      <c r="AG146" s="764" t="str">
        <f t="shared" si="87"/>
        <v>De acuerdo con lo programado</v>
      </c>
      <c r="AH146" s="856"/>
      <c r="AI146" s="625">
        <f t="shared" si="80"/>
        <v>8</v>
      </c>
      <c r="AJ146" s="554" t="str">
        <f t="shared" si="81"/>
        <v>No hay Programación</v>
      </c>
      <c r="AK146" s="764" t="str">
        <f t="shared" si="88"/>
        <v>De acuerdo con lo programado</v>
      </c>
      <c r="AL146" s="856"/>
    </row>
    <row r="147" spans="1:38" s="266" customFormat="1" ht="58.5" customHeight="1" thickTop="1" thickBot="1">
      <c r="A147" s="267">
        <f t="shared" si="82"/>
        <v>132</v>
      </c>
      <c r="B147" s="267">
        <v>0</v>
      </c>
      <c r="C147" s="267">
        <v>0</v>
      </c>
      <c r="D147" s="267">
        <v>0</v>
      </c>
      <c r="E147" s="267">
        <v>0</v>
      </c>
      <c r="F147" s="857" t="s">
        <v>3340</v>
      </c>
      <c r="G147" s="766" t="s">
        <v>182</v>
      </c>
      <c r="H147" s="766" t="s">
        <v>2312</v>
      </c>
      <c r="I147" s="552">
        <v>0</v>
      </c>
      <c r="J147" s="552">
        <v>0</v>
      </c>
      <c r="K147" s="268">
        <f t="shared" si="89"/>
        <v>0</v>
      </c>
      <c r="L147" s="552">
        <v>0</v>
      </c>
      <c r="M147" s="552">
        <v>0</v>
      </c>
      <c r="N147" s="530">
        <f t="shared" si="83"/>
        <v>0</v>
      </c>
      <c r="O147" s="530">
        <f t="shared" si="90"/>
        <v>0</v>
      </c>
      <c r="P147" s="579"/>
      <c r="Q147" s="766" t="s">
        <v>3337</v>
      </c>
      <c r="R147" s="858"/>
      <c r="S147" s="553">
        <v>0</v>
      </c>
      <c r="T147" s="551" t="str">
        <f t="shared" si="76"/>
        <v>No hay Programación</v>
      </c>
      <c r="U147" s="764" t="str">
        <f t="shared" si="84"/>
        <v>De acuerdo con lo programado</v>
      </c>
      <c r="V147" s="771"/>
      <c r="W147" s="553">
        <v>1</v>
      </c>
      <c r="X147" s="551" t="str">
        <f t="shared" si="77"/>
        <v>No hay Programación</v>
      </c>
      <c r="Y147" s="764" t="str">
        <f t="shared" si="85"/>
        <v>De acuerdo con lo programado</v>
      </c>
      <c r="Z147" s="765"/>
      <c r="AA147" s="553">
        <v>1</v>
      </c>
      <c r="AB147" s="551" t="str">
        <f t="shared" si="78"/>
        <v>No hay Programación</v>
      </c>
      <c r="AC147" s="764" t="str">
        <f t="shared" si="86"/>
        <v>De acuerdo con lo programado</v>
      </c>
      <c r="AD147" s="765"/>
      <c r="AE147" s="578">
        <v>1</v>
      </c>
      <c r="AF147" s="551" t="str">
        <f t="shared" si="79"/>
        <v>No hay Programación</v>
      </c>
      <c r="AG147" s="764" t="str">
        <f t="shared" si="87"/>
        <v>De acuerdo con lo programado</v>
      </c>
      <c r="AH147" s="856"/>
      <c r="AI147" s="625">
        <f t="shared" si="80"/>
        <v>3</v>
      </c>
      <c r="AJ147" s="554" t="str">
        <f t="shared" si="81"/>
        <v>No hay Programación</v>
      </c>
      <c r="AK147" s="764" t="str">
        <f t="shared" si="88"/>
        <v>De acuerdo con lo programado</v>
      </c>
      <c r="AL147" s="856"/>
    </row>
    <row r="148" spans="1:38" s="266" customFormat="1" ht="58.5" customHeight="1" thickTop="1" thickBot="1">
      <c r="A148" s="267">
        <f t="shared" si="82"/>
        <v>133</v>
      </c>
      <c r="B148" s="267">
        <v>0</v>
      </c>
      <c r="C148" s="267">
        <v>0</v>
      </c>
      <c r="D148" s="267">
        <v>0</v>
      </c>
      <c r="E148" s="267">
        <v>0</v>
      </c>
      <c r="F148" s="857" t="s">
        <v>3341</v>
      </c>
      <c r="G148" s="766" t="s">
        <v>182</v>
      </c>
      <c r="H148" s="766" t="s">
        <v>2312</v>
      </c>
      <c r="I148" s="552">
        <v>0</v>
      </c>
      <c r="J148" s="552">
        <v>0</v>
      </c>
      <c r="K148" s="268">
        <f t="shared" si="89"/>
        <v>0</v>
      </c>
      <c r="L148" s="552">
        <v>0</v>
      </c>
      <c r="M148" s="552">
        <v>0</v>
      </c>
      <c r="N148" s="530">
        <f t="shared" si="83"/>
        <v>0</v>
      </c>
      <c r="O148" s="530">
        <f t="shared" si="90"/>
        <v>0</v>
      </c>
      <c r="P148" s="579"/>
      <c r="Q148" s="766" t="s">
        <v>3337</v>
      </c>
      <c r="R148" s="858"/>
      <c r="S148" s="553">
        <v>0</v>
      </c>
      <c r="T148" s="551" t="str">
        <f t="shared" si="76"/>
        <v>No hay Programación</v>
      </c>
      <c r="U148" s="764" t="str">
        <f t="shared" si="84"/>
        <v>De acuerdo con lo programado</v>
      </c>
      <c r="V148" s="771"/>
      <c r="W148" s="553">
        <v>1</v>
      </c>
      <c r="X148" s="551" t="str">
        <f t="shared" si="77"/>
        <v>No hay Programación</v>
      </c>
      <c r="Y148" s="764" t="str">
        <f t="shared" si="85"/>
        <v>De acuerdo con lo programado</v>
      </c>
      <c r="Z148" s="765"/>
      <c r="AA148" s="553">
        <v>1</v>
      </c>
      <c r="AB148" s="551" t="str">
        <f t="shared" si="78"/>
        <v>No hay Programación</v>
      </c>
      <c r="AC148" s="764" t="str">
        <f t="shared" si="86"/>
        <v>De acuerdo con lo programado</v>
      </c>
      <c r="AD148" s="765"/>
      <c r="AE148" s="578">
        <v>1</v>
      </c>
      <c r="AF148" s="551" t="str">
        <f t="shared" si="79"/>
        <v>No hay Programación</v>
      </c>
      <c r="AG148" s="764" t="str">
        <f t="shared" si="87"/>
        <v>De acuerdo con lo programado</v>
      </c>
      <c r="AH148" s="856"/>
      <c r="AI148" s="625">
        <f t="shared" si="80"/>
        <v>3</v>
      </c>
      <c r="AJ148" s="554" t="str">
        <f t="shared" si="81"/>
        <v>No hay Programación</v>
      </c>
      <c r="AK148" s="764" t="str">
        <f t="shared" si="88"/>
        <v>De acuerdo con lo programado</v>
      </c>
      <c r="AL148" s="856"/>
    </row>
    <row r="149" spans="1:38" s="266" customFormat="1" ht="58.5" customHeight="1" thickTop="1" thickBot="1">
      <c r="A149" s="267">
        <f t="shared" si="82"/>
        <v>134</v>
      </c>
      <c r="B149" s="267">
        <v>0</v>
      </c>
      <c r="C149" s="267">
        <v>0</v>
      </c>
      <c r="D149" s="267">
        <v>0</v>
      </c>
      <c r="E149" s="267">
        <v>0</v>
      </c>
      <c r="F149" s="857" t="s">
        <v>3342</v>
      </c>
      <c r="G149" s="766" t="s">
        <v>182</v>
      </c>
      <c r="H149" s="766" t="s">
        <v>2312</v>
      </c>
      <c r="I149" s="552">
        <v>0</v>
      </c>
      <c r="J149" s="552">
        <v>0</v>
      </c>
      <c r="K149" s="268">
        <f t="shared" si="89"/>
        <v>0</v>
      </c>
      <c r="L149" s="552">
        <v>0</v>
      </c>
      <c r="M149" s="552">
        <v>0</v>
      </c>
      <c r="N149" s="530">
        <f t="shared" si="83"/>
        <v>0</v>
      </c>
      <c r="O149" s="530">
        <f t="shared" si="90"/>
        <v>0</v>
      </c>
      <c r="P149" s="579"/>
      <c r="Q149" s="766" t="s">
        <v>3337</v>
      </c>
      <c r="R149" s="858"/>
      <c r="S149" s="553">
        <v>0</v>
      </c>
      <c r="T149" s="551" t="str">
        <f t="shared" si="76"/>
        <v>No hay Programación</v>
      </c>
      <c r="U149" s="764" t="str">
        <f t="shared" si="84"/>
        <v>De acuerdo con lo programado</v>
      </c>
      <c r="V149" s="771"/>
      <c r="W149" s="553">
        <v>3</v>
      </c>
      <c r="X149" s="551" t="str">
        <f t="shared" si="77"/>
        <v>No hay Programación</v>
      </c>
      <c r="Y149" s="764" t="str">
        <f t="shared" si="85"/>
        <v>De acuerdo con lo programado</v>
      </c>
      <c r="Z149" s="765"/>
      <c r="AA149" s="553">
        <v>3</v>
      </c>
      <c r="AB149" s="551" t="str">
        <f t="shared" si="78"/>
        <v>No hay Programación</v>
      </c>
      <c r="AC149" s="764" t="str">
        <f t="shared" si="86"/>
        <v>De acuerdo con lo programado</v>
      </c>
      <c r="AD149" s="765"/>
      <c r="AE149" s="578">
        <v>3</v>
      </c>
      <c r="AF149" s="551" t="str">
        <f t="shared" si="79"/>
        <v>No hay Programación</v>
      </c>
      <c r="AG149" s="764" t="str">
        <f t="shared" si="87"/>
        <v>De acuerdo con lo programado</v>
      </c>
      <c r="AH149" s="856"/>
      <c r="AI149" s="625">
        <f t="shared" si="80"/>
        <v>9</v>
      </c>
      <c r="AJ149" s="554" t="str">
        <f t="shared" si="81"/>
        <v>No hay Programación</v>
      </c>
      <c r="AK149" s="764" t="str">
        <f t="shared" si="88"/>
        <v>De acuerdo con lo programado</v>
      </c>
      <c r="AL149" s="856"/>
    </row>
    <row r="150" spans="1:38" s="266" customFormat="1" ht="58.5" customHeight="1" thickTop="1" thickBot="1">
      <c r="A150" s="267">
        <f t="shared" si="82"/>
        <v>135</v>
      </c>
      <c r="B150" s="267">
        <v>0</v>
      </c>
      <c r="C150" s="267">
        <v>0</v>
      </c>
      <c r="D150" s="267">
        <v>0</v>
      </c>
      <c r="E150" s="267">
        <v>0</v>
      </c>
      <c r="F150" s="857" t="s">
        <v>3343</v>
      </c>
      <c r="G150" s="766" t="s">
        <v>164</v>
      </c>
      <c r="H150" s="766" t="s">
        <v>201</v>
      </c>
      <c r="I150" s="552">
        <v>0</v>
      </c>
      <c r="J150" s="552">
        <v>0</v>
      </c>
      <c r="K150" s="268">
        <f t="shared" si="89"/>
        <v>0</v>
      </c>
      <c r="L150" s="552">
        <v>0</v>
      </c>
      <c r="M150" s="552">
        <v>0</v>
      </c>
      <c r="N150" s="530">
        <f t="shared" si="83"/>
        <v>0</v>
      </c>
      <c r="O150" s="530">
        <f t="shared" si="90"/>
        <v>0</v>
      </c>
      <c r="P150" s="579"/>
      <c r="Q150" s="766" t="s">
        <v>3337</v>
      </c>
      <c r="R150" s="858"/>
      <c r="S150" s="553">
        <v>0</v>
      </c>
      <c r="T150" s="551" t="str">
        <f t="shared" si="76"/>
        <v>No hay Programación</v>
      </c>
      <c r="U150" s="764" t="str">
        <f t="shared" si="84"/>
        <v>De acuerdo con lo programado</v>
      </c>
      <c r="V150" s="771"/>
      <c r="W150" s="553">
        <v>0</v>
      </c>
      <c r="X150" s="551" t="str">
        <f t="shared" si="77"/>
        <v>No hay Programación</v>
      </c>
      <c r="Y150" s="764" t="str">
        <f t="shared" si="85"/>
        <v>De acuerdo con lo programado</v>
      </c>
      <c r="Z150" s="765"/>
      <c r="AA150" s="553">
        <v>0</v>
      </c>
      <c r="AB150" s="551" t="str">
        <f t="shared" si="78"/>
        <v>No hay Programación</v>
      </c>
      <c r="AC150" s="764" t="str">
        <f t="shared" si="86"/>
        <v>De acuerdo con lo programado</v>
      </c>
      <c r="AD150" s="765"/>
      <c r="AE150" s="578">
        <v>0</v>
      </c>
      <c r="AF150" s="551" t="str">
        <f t="shared" si="79"/>
        <v>No hay Programación</v>
      </c>
      <c r="AG150" s="764" t="str">
        <f t="shared" si="87"/>
        <v>De acuerdo con lo programado</v>
      </c>
      <c r="AH150" s="856"/>
      <c r="AI150" s="625">
        <f t="shared" si="80"/>
        <v>0</v>
      </c>
      <c r="AJ150" s="554" t="str">
        <f t="shared" si="81"/>
        <v>No hay Programación</v>
      </c>
      <c r="AK150" s="764" t="str">
        <f t="shared" si="88"/>
        <v>De acuerdo con lo programado</v>
      </c>
      <c r="AL150" s="856"/>
    </row>
    <row r="151" spans="1:38" s="266" customFormat="1" ht="58.5" customHeight="1" thickTop="1" thickBot="1">
      <c r="A151" s="267">
        <f t="shared" si="82"/>
        <v>136</v>
      </c>
      <c r="B151" s="267">
        <v>0</v>
      </c>
      <c r="C151" s="267">
        <v>0</v>
      </c>
      <c r="D151" s="267">
        <v>0</v>
      </c>
      <c r="E151" s="267">
        <v>0</v>
      </c>
      <c r="F151" s="857" t="s">
        <v>3344</v>
      </c>
      <c r="G151" s="766" t="s">
        <v>164</v>
      </c>
      <c r="H151" s="766" t="s">
        <v>201</v>
      </c>
      <c r="I151" s="552">
        <v>0</v>
      </c>
      <c r="J151" s="552">
        <v>0</v>
      </c>
      <c r="K151" s="268">
        <f t="shared" si="89"/>
        <v>0</v>
      </c>
      <c r="L151" s="552">
        <v>0</v>
      </c>
      <c r="M151" s="552">
        <v>0</v>
      </c>
      <c r="N151" s="530">
        <f t="shared" si="83"/>
        <v>0</v>
      </c>
      <c r="O151" s="530">
        <f t="shared" si="90"/>
        <v>0</v>
      </c>
      <c r="P151" s="579"/>
      <c r="Q151" s="766" t="s">
        <v>3337</v>
      </c>
      <c r="R151" s="858"/>
      <c r="S151" s="553">
        <v>0</v>
      </c>
      <c r="T151" s="551" t="str">
        <f t="shared" si="76"/>
        <v>No hay Programación</v>
      </c>
      <c r="U151" s="764" t="str">
        <f t="shared" si="84"/>
        <v>De acuerdo con lo programado</v>
      </c>
      <c r="V151" s="771"/>
      <c r="W151" s="553">
        <v>0</v>
      </c>
      <c r="X151" s="551" t="str">
        <f t="shared" si="77"/>
        <v>No hay Programación</v>
      </c>
      <c r="Y151" s="764" t="str">
        <f t="shared" si="85"/>
        <v>De acuerdo con lo programado</v>
      </c>
      <c r="Z151" s="765"/>
      <c r="AA151" s="553">
        <v>0</v>
      </c>
      <c r="AB151" s="551" t="str">
        <f t="shared" si="78"/>
        <v>No hay Programación</v>
      </c>
      <c r="AC151" s="764" t="str">
        <f t="shared" si="86"/>
        <v>De acuerdo con lo programado</v>
      </c>
      <c r="AD151" s="765"/>
      <c r="AE151" s="578">
        <v>0</v>
      </c>
      <c r="AF151" s="551" t="str">
        <f t="shared" si="79"/>
        <v>No hay Programación</v>
      </c>
      <c r="AG151" s="764" t="str">
        <f t="shared" si="87"/>
        <v>De acuerdo con lo programado</v>
      </c>
      <c r="AH151" s="856"/>
      <c r="AI151" s="625">
        <f t="shared" si="80"/>
        <v>0</v>
      </c>
      <c r="AJ151" s="554" t="str">
        <f t="shared" si="81"/>
        <v>No hay Programación</v>
      </c>
      <c r="AK151" s="764" t="str">
        <f t="shared" si="88"/>
        <v>De acuerdo con lo programado</v>
      </c>
      <c r="AL151" s="856"/>
    </row>
    <row r="152" spans="1:38" s="266" customFormat="1" ht="58.5" customHeight="1" thickTop="1" thickBot="1">
      <c r="A152" s="267">
        <f t="shared" si="82"/>
        <v>137</v>
      </c>
      <c r="B152" s="267">
        <v>0</v>
      </c>
      <c r="C152" s="267">
        <v>0</v>
      </c>
      <c r="D152" s="267">
        <v>0</v>
      </c>
      <c r="E152" s="267">
        <v>0</v>
      </c>
      <c r="F152" s="857" t="s">
        <v>3345</v>
      </c>
      <c r="G152" s="766" t="s">
        <v>182</v>
      </c>
      <c r="H152" s="766" t="s">
        <v>2312</v>
      </c>
      <c r="I152" s="552">
        <v>0</v>
      </c>
      <c r="J152" s="552">
        <v>0</v>
      </c>
      <c r="K152" s="268">
        <f t="shared" si="89"/>
        <v>0</v>
      </c>
      <c r="L152" s="552">
        <v>0</v>
      </c>
      <c r="M152" s="552">
        <v>0</v>
      </c>
      <c r="N152" s="530">
        <f t="shared" si="83"/>
        <v>0</v>
      </c>
      <c r="O152" s="530">
        <f t="shared" si="90"/>
        <v>0</v>
      </c>
      <c r="P152" s="579"/>
      <c r="Q152" s="766" t="s">
        <v>3337</v>
      </c>
      <c r="R152" s="858"/>
      <c r="S152" s="553">
        <v>0</v>
      </c>
      <c r="T152" s="551" t="str">
        <f t="shared" si="76"/>
        <v>No hay Programación</v>
      </c>
      <c r="U152" s="764" t="str">
        <f t="shared" si="84"/>
        <v>De acuerdo con lo programado</v>
      </c>
      <c r="V152" s="771"/>
      <c r="W152" s="553">
        <v>1</v>
      </c>
      <c r="X152" s="551" t="str">
        <f t="shared" si="77"/>
        <v>No hay Programación</v>
      </c>
      <c r="Y152" s="764" t="str">
        <f t="shared" si="85"/>
        <v>De acuerdo con lo programado</v>
      </c>
      <c r="Z152" s="765"/>
      <c r="AA152" s="553">
        <v>0</v>
      </c>
      <c r="AB152" s="551" t="str">
        <f t="shared" si="78"/>
        <v>No hay Programación</v>
      </c>
      <c r="AC152" s="764" t="str">
        <f t="shared" si="86"/>
        <v>De acuerdo con lo programado</v>
      </c>
      <c r="AD152" s="765"/>
      <c r="AE152" s="578">
        <v>0</v>
      </c>
      <c r="AF152" s="551" t="str">
        <f t="shared" si="79"/>
        <v>No hay Programación</v>
      </c>
      <c r="AG152" s="764" t="str">
        <f t="shared" si="87"/>
        <v>De acuerdo con lo programado</v>
      </c>
      <c r="AH152" s="856"/>
      <c r="AI152" s="625">
        <f t="shared" si="80"/>
        <v>1</v>
      </c>
      <c r="AJ152" s="554" t="str">
        <f t="shared" si="81"/>
        <v>No hay Programación</v>
      </c>
      <c r="AK152" s="764" t="str">
        <f t="shared" si="88"/>
        <v>De acuerdo con lo programado</v>
      </c>
      <c r="AL152" s="856"/>
    </row>
    <row r="153" spans="1:38" s="266" customFormat="1" ht="58.5" customHeight="1" thickTop="1" thickBot="1">
      <c r="A153" s="267">
        <f t="shared" si="82"/>
        <v>138</v>
      </c>
      <c r="B153" s="267">
        <v>0</v>
      </c>
      <c r="C153" s="267">
        <v>0</v>
      </c>
      <c r="D153" s="267">
        <v>0</v>
      </c>
      <c r="E153" s="267">
        <v>0</v>
      </c>
      <c r="F153" s="857" t="s">
        <v>3346</v>
      </c>
      <c r="G153" s="766" t="s">
        <v>182</v>
      </c>
      <c r="H153" s="766" t="s">
        <v>2312</v>
      </c>
      <c r="I153" s="552">
        <v>0</v>
      </c>
      <c r="J153" s="552">
        <v>0</v>
      </c>
      <c r="K153" s="268">
        <f t="shared" si="89"/>
        <v>0</v>
      </c>
      <c r="L153" s="552">
        <v>0</v>
      </c>
      <c r="M153" s="552">
        <v>0</v>
      </c>
      <c r="N153" s="530">
        <f t="shared" si="83"/>
        <v>0</v>
      </c>
      <c r="O153" s="530">
        <f t="shared" si="90"/>
        <v>0</v>
      </c>
      <c r="P153" s="579"/>
      <c r="Q153" s="766" t="s">
        <v>3337</v>
      </c>
      <c r="R153" s="858"/>
      <c r="S153" s="553">
        <v>0</v>
      </c>
      <c r="T153" s="551" t="str">
        <f t="shared" si="76"/>
        <v>No hay Programación</v>
      </c>
      <c r="U153" s="764" t="str">
        <f t="shared" si="84"/>
        <v>De acuerdo con lo programado</v>
      </c>
      <c r="V153" s="771"/>
      <c r="W153" s="553">
        <v>0</v>
      </c>
      <c r="X153" s="551" t="str">
        <f t="shared" si="77"/>
        <v>No hay Programación</v>
      </c>
      <c r="Y153" s="764" t="str">
        <f t="shared" si="85"/>
        <v>De acuerdo con lo programado</v>
      </c>
      <c r="Z153" s="765"/>
      <c r="AA153" s="553">
        <v>0</v>
      </c>
      <c r="AB153" s="551" t="str">
        <f t="shared" si="78"/>
        <v>No hay Programación</v>
      </c>
      <c r="AC153" s="764" t="str">
        <f t="shared" si="86"/>
        <v>De acuerdo con lo programado</v>
      </c>
      <c r="AD153" s="765"/>
      <c r="AE153" s="578">
        <v>1</v>
      </c>
      <c r="AF153" s="551" t="str">
        <f t="shared" si="79"/>
        <v>No hay Programación</v>
      </c>
      <c r="AG153" s="764" t="str">
        <f t="shared" si="87"/>
        <v>De acuerdo con lo programado</v>
      </c>
      <c r="AH153" s="856"/>
      <c r="AI153" s="625">
        <f t="shared" si="80"/>
        <v>1</v>
      </c>
      <c r="AJ153" s="554" t="str">
        <f t="shared" si="81"/>
        <v>No hay Programación</v>
      </c>
      <c r="AK153" s="764" t="str">
        <f t="shared" si="88"/>
        <v>De acuerdo con lo programado</v>
      </c>
      <c r="AL153" s="856"/>
    </row>
    <row r="154" spans="1:38" s="266" customFormat="1" ht="58.5" customHeight="1" thickTop="1" thickBot="1">
      <c r="A154" s="267">
        <f t="shared" si="82"/>
        <v>139</v>
      </c>
      <c r="B154" s="267">
        <v>0</v>
      </c>
      <c r="C154" s="267">
        <v>0</v>
      </c>
      <c r="D154" s="267">
        <v>0</v>
      </c>
      <c r="E154" s="267">
        <v>0</v>
      </c>
      <c r="F154" s="857" t="s">
        <v>3347</v>
      </c>
      <c r="G154" s="766" t="s">
        <v>2279</v>
      </c>
      <c r="H154" s="766" t="s">
        <v>2328</v>
      </c>
      <c r="I154" s="552">
        <v>0</v>
      </c>
      <c r="J154" s="552">
        <v>0</v>
      </c>
      <c r="K154" s="268">
        <f t="shared" si="89"/>
        <v>0</v>
      </c>
      <c r="L154" s="552">
        <v>0</v>
      </c>
      <c r="M154" s="552">
        <v>0</v>
      </c>
      <c r="N154" s="530">
        <f t="shared" si="83"/>
        <v>0</v>
      </c>
      <c r="O154" s="530">
        <f t="shared" si="90"/>
        <v>0</v>
      </c>
      <c r="P154" s="579"/>
      <c r="Q154" s="766" t="s">
        <v>3348</v>
      </c>
      <c r="R154" s="858"/>
      <c r="S154" s="553">
        <v>0</v>
      </c>
      <c r="T154" s="551" t="str">
        <f t="shared" si="76"/>
        <v>No hay Programación</v>
      </c>
      <c r="U154" s="764" t="str">
        <f t="shared" si="84"/>
        <v>De acuerdo con lo programado</v>
      </c>
      <c r="V154" s="771"/>
      <c r="W154" s="553">
        <v>1</v>
      </c>
      <c r="X154" s="551" t="str">
        <f t="shared" si="77"/>
        <v>No hay Programación</v>
      </c>
      <c r="Y154" s="764" t="str">
        <f t="shared" si="85"/>
        <v>De acuerdo con lo programado</v>
      </c>
      <c r="Z154" s="765"/>
      <c r="AA154" s="553">
        <v>1</v>
      </c>
      <c r="AB154" s="551" t="str">
        <f t="shared" si="78"/>
        <v>No hay Programación</v>
      </c>
      <c r="AC154" s="764" t="str">
        <f t="shared" si="86"/>
        <v>De acuerdo con lo programado</v>
      </c>
      <c r="AD154" s="765"/>
      <c r="AE154" s="578">
        <v>1</v>
      </c>
      <c r="AF154" s="551" t="str">
        <f t="shared" si="79"/>
        <v>No hay Programación</v>
      </c>
      <c r="AG154" s="764" t="str">
        <f t="shared" si="87"/>
        <v>De acuerdo con lo programado</v>
      </c>
      <c r="AH154" s="856"/>
      <c r="AI154" s="625">
        <f t="shared" si="80"/>
        <v>3</v>
      </c>
      <c r="AJ154" s="554" t="str">
        <f t="shared" si="81"/>
        <v>No hay Programación</v>
      </c>
      <c r="AK154" s="764" t="str">
        <f t="shared" si="88"/>
        <v>De acuerdo con lo programado</v>
      </c>
      <c r="AL154" s="856"/>
    </row>
    <row r="155" spans="1:38" s="266" customFormat="1" ht="58.5" customHeight="1" thickTop="1" thickBot="1">
      <c r="A155" s="267">
        <f t="shared" si="82"/>
        <v>140</v>
      </c>
      <c r="B155" s="267">
        <v>0</v>
      </c>
      <c r="C155" s="267">
        <v>0</v>
      </c>
      <c r="D155" s="267">
        <v>0</v>
      </c>
      <c r="E155" s="267">
        <v>0</v>
      </c>
      <c r="F155" s="857" t="s">
        <v>3349</v>
      </c>
      <c r="G155" s="766" t="s">
        <v>182</v>
      </c>
      <c r="H155" s="766" t="s">
        <v>2312</v>
      </c>
      <c r="I155" s="552">
        <v>0</v>
      </c>
      <c r="J155" s="552">
        <v>0</v>
      </c>
      <c r="K155" s="268">
        <f t="shared" si="89"/>
        <v>0</v>
      </c>
      <c r="L155" s="552">
        <v>0</v>
      </c>
      <c r="M155" s="552">
        <v>0</v>
      </c>
      <c r="N155" s="530">
        <f t="shared" si="83"/>
        <v>0</v>
      </c>
      <c r="O155" s="530">
        <f t="shared" si="90"/>
        <v>0</v>
      </c>
      <c r="P155" s="579"/>
      <c r="Q155" s="766" t="s">
        <v>3348</v>
      </c>
      <c r="R155" s="858"/>
      <c r="S155" s="553">
        <v>0</v>
      </c>
      <c r="T155" s="551" t="str">
        <f t="shared" si="76"/>
        <v>No hay Programación</v>
      </c>
      <c r="U155" s="764" t="str">
        <f t="shared" si="84"/>
        <v>De acuerdo con lo programado</v>
      </c>
      <c r="V155" s="771"/>
      <c r="W155" s="553">
        <v>4</v>
      </c>
      <c r="X155" s="551" t="str">
        <f t="shared" si="77"/>
        <v>No hay Programación</v>
      </c>
      <c r="Y155" s="764" t="str">
        <f t="shared" si="85"/>
        <v>De acuerdo con lo programado</v>
      </c>
      <c r="Z155" s="765"/>
      <c r="AA155" s="553">
        <v>3</v>
      </c>
      <c r="AB155" s="551" t="str">
        <f t="shared" si="78"/>
        <v>No hay Programación</v>
      </c>
      <c r="AC155" s="764" t="str">
        <f t="shared" si="86"/>
        <v>De acuerdo con lo programado</v>
      </c>
      <c r="AD155" s="765"/>
      <c r="AE155" s="578">
        <v>3</v>
      </c>
      <c r="AF155" s="551" t="str">
        <f t="shared" si="79"/>
        <v>No hay Programación</v>
      </c>
      <c r="AG155" s="764" t="str">
        <f t="shared" si="87"/>
        <v>De acuerdo con lo programado</v>
      </c>
      <c r="AH155" s="856"/>
      <c r="AI155" s="625">
        <f t="shared" si="80"/>
        <v>10</v>
      </c>
      <c r="AJ155" s="554" t="str">
        <f t="shared" si="81"/>
        <v>No hay Programación</v>
      </c>
      <c r="AK155" s="764" t="str">
        <f t="shared" si="88"/>
        <v>De acuerdo con lo programado</v>
      </c>
      <c r="AL155" s="856"/>
    </row>
    <row r="156" spans="1:38" s="266" customFormat="1" ht="58.5" customHeight="1" thickTop="1" thickBot="1">
      <c r="A156" s="267">
        <f t="shared" si="82"/>
        <v>141</v>
      </c>
      <c r="B156" s="267">
        <v>0</v>
      </c>
      <c r="C156" s="267">
        <v>0</v>
      </c>
      <c r="D156" s="267">
        <v>0</v>
      </c>
      <c r="E156" s="267">
        <v>0</v>
      </c>
      <c r="F156" s="857" t="s">
        <v>3350</v>
      </c>
      <c r="G156" s="766" t="s">
        <v>182</v>
      </c>
      <c r="H156" s="766" t="s">
        <v>2312</v>
      </c>
      <c r="I156" s="552">
        <v>0</v>
      </c>
      <c r="J156" s="552">
        <v>0</v>
      </c>
      <c r="K156" s="268">
        <f t="shared" si="89"/>
        <v>0</v>
      </c>
      <c r="L156" s="552">
        <v>0</v>
      </c>
      <c r="M156" s="552">
        <v>0</v>
      </c>
      <c r="N156" s="530">
        <f t="shared" si="83"/>
        <v>0</v>
      </c>
      <c r="O156" s="530">
        <f t="shared" si="90"/>
        <v>0</v>
      </c>
      <c r="P156" s="579"/>
      <c r="Q156" s="766" t="s">
        <v>3348</v>
      </c>
      <c r="R156" s="858"/>
      <c r="S156" s="553">
        <v>0</v>
      </c>
      <c r="T156" s="551" t="str">
        <f t="shared" si="76"/>
        <v>No hay Programación</v>
      </c>
      <c r="U156" s="764" t="str">
        <f t="shared" si="84"/>
        <v>De acuerdo con lo programado</v>
      </c>
      <c r="V156" s="771"/>
      <c r="W156" s="553">
        <v>5</v>
      </c>
      <c r="X156" s="551" t="str">
        <f t="shared" si="77"/>
        <v>No hay Programación</v>
      </c>
      <c r="Y156" s="764" t="str">
        <f t="shared" si="85"/>
        <v>De acuerdo con lo programado</v>
      </c>
      <c r="Z156" s="765"/>
      <c r="AA156" s="553">
        <v>3</v>
      </c>
      <c r="AB156" s="551" t="str">
        <f t="shared" si="78"/>
        <v>No hay Programación</v>
      </c>
      <c r="AC156" s="764" t="str">
        <f t="shared" si="86"/>
        <v>De acuerdo con lo programado</v>
      </c>
      <c r="AD156" s="765"/>
      <c r="AE156" s="578">
        <v>4</v>
      </c>
      <c r="AF156" s="551" t="str">
        <f t="shared" si="79"/>
        <v>No hay Programación</v>
      </c>
      <c r="AG156" s="764" t="str">
        <f t="shared" si="87"/>
        <v>De acuerdo con lo programado</v>
      </c>
      <c r="AH156" s="856"/>
      <c r="AI156" s="625">
        <f t="shared" si="80"/>
        <v>12</v>
      </c>
      <c r="AJ156" s="554" t="str">
        <f t="shared" si="81"/>
        <v>No hay Programación</v>
      </c>
      <c r="AK156" s="764" t="str">
        <f t="shared" si="88"/>
        <v>De acuerdo con lo programado</v>
      </c>
      <c r="AL156" s="856"/>
    </row>
    <row r="157" spans="1:38" s="266" customFormat="1" ht="58.5" customHeight="1" thickTop="1" thickBot="1">
      <c r="A157" s="267">
        <f t="shared" si="82"/>
        <v>142</v>
      </c>
      <c r="B157" s="267">
        <v>0</v>
      </c>
      <c r="C157" s="267">
        <v>0</v>
      </c>
      <c r="D157" s="267">
        <v>0</v>
      </c>
      <c r="E157" s="267">
        <v>0</v>
      </c>
      <c r="F157" s="857" t="s">
        <v>3351</v>
      </c>
      <c r="G157" s="766" t="s">
        <v>182</v>
      </c>
      <c r="H157" s="766" t="s">
        <v>2312</v>
      </c>
      <c r="I157" s="552">
        <v>0</v>
      </c>
      <c r="J157" s="552">
        <v>0</v>
      </c>
      <c r="K157" s="268">
        <f t="shared" si="89"/>
        <v>0</v>
      </c>
      <c r="L157" s="552">
        <v>0</v>
      </c>
      <c r="M157" s="552">
        <v>0</v>
      </c>
      <c r="N157" s="530">
        <f t="shared" si="83"/>
        <v>0</v>
      </c>
      <c r="O157" s="530">
        <f t="shared" si="90"/>
        <v>0</v>
      </c>
      <c r="P157" s="579"/>
      <c r="Q157" s="766" t="s">
        <v>3348</v>
      </c>
      <c r="R157" s="858"/>
      <c r="S157" s="553">
        <v>0</v>
      </c>
      <c r="T157" s="551" t="str">
        <f t="shared" si="76"/>
        <v>No hay Programación</v>
      </c>
      <c r="U157" s="764" t="str">
        <f t="shared" si="84"/>
        <v>De acuerdo con lo programado</v>
      </c>
      <c r="V157" s="771"/>
      <c r="W157" s="553">
        <v>2</v>
      </c>
      <c r="X157" s="551" t="str">
        <f t="shared" si="77"/>
        <v>No hay Programación</v>
      </c>
      <c r="Y157" s="764" t="str">
        <f t="shared" si="85"/>
        <v>De acuerdo con lo programado</v>
      </c>
      <c r="Z157" s="765"/>
      <c r="AA157" s="553">
        <v>2</v>
      </c>
      <c r="AB157" s="551" t="str">
        <f t="shared" si="78"/>
        <v>No hay Programación</v>
      </c>
      <c r="AC157" s="764" t="str">
        <f t="shared" si="86"/>
        <v>De acuerdo con lo programado</v>
      </c>
      <c r="AD157" s="765"/>
      <c r="AE157" s="578">
        <v>3</v>
      </c>
      <c r="AF157" s="551" t="str">
        <f t="shared" si="79"/>
        <v>No hay Programación</v>
      </c>
      <c r="AG157" s="764" t="str">
        <f t="shared" si="87"/>
        <v>De acuerdo con lo programado</v>
      </c>
      <c r="AH157" s="856"/>
      <c r="AI157" s="625">
        <f t="shared" si="80"/>
        <v>7</v>
      </c>
      <c r="AJ157" s="554" t="str">
        <f t="shared" si="81"/>
        <v>No hay Programación</v>
      </c>
      <c r="AK157" s="764" t="str">
        <f t="shared" si="88"/>
        <v>De acuerdo con lo programado</v>
      </c>
      <c r="AL157" s="856"/>
    </row>
    <row r="158" spans="1:38" s="266" customFormat="1" ht="58.5" customHeight="1" thickTop="1" thickBot="1">
      <c r="A158" s="267">
        <f t="shared" si="82"/>
        <v>143</v>
      </c>
      <c r="B158" s="267">
        <v>0</v>
      </c>
      <c r="C158" s="267">
        <v>0</v>
      </c>
      <c r="D158" s="267">
        <v>0</v>
      </c>
      <c r="E158" s="267">
        <v>0</v>
      </c>
      <c r="F158" s="857" t="s">
        <v>3352</v>
      </c>
      <c r="G158" s="766" t="s">
        <v>3353</v>
      </c>
      <c r="H158" s="766" t="s">
        <v>2312</v>
      </c>
      <c r="I158" s="552">
        <v>0</v>
      </c>
      <c r="J158" s="552">
        <v>0</v>
      </c>
      <c r="K158" s="268">
        <f t="shared" si="89"/>
        <v>0</v>
      </c>
      <c r="L158" s="552">
        <v>0</v>
      </c>
      <c r="M158" s="552">
        <v>0</v>
      </c>
      <c r="N158" s="530">
        <f t="shared" si="83"/>
        <v>0</v>
      </c>
      <c r="O158" s="530">
        <f t="shared" si="90"/>
        <v>0</v>
      </c>
      <c r="P158" s="579"/>
      <c r="Q158" s="766" t="s">
        <v>3348</v>
      </c>
      <c r="R158" s="858"/>
      <c r="S158" s="553">
        <v>0</v>
      </c>
      <c r="T158" s="551" t="str">
        <f t="shared" si="76"/>
        <v>No hay Programación</v>
      </c>
      <c r="U158" s="764" t="str">
        <f t="shared" si="84"/>
        <v>De acuerdo con lo programado</v>
      </c>
      <c r="V158" s="771"/>
      <c r="W158" s="553">
        <v>1</v>
      </c>
      <c r="X158" s="551" t="str">
        <f t="shared" si="77"/>
        <v>No hay Programación</v>
      </c>
      <c r="Y158" s="764" t="str">
        <f t="shared" si="85"/>
        <v>De acuerdo con lo programado</v>
      </c>
      <c r="Z158" s="765"/>
      <c r="AA158" s="553">
        <v>0</v>
      </c>
      <c r="AB158" s="551" t="str">
        <f t="shared" si="78"/>
        <v>No hay Programación</v>
      </c>
      <c r="AC158" s="764" t="str">
        <f t="shared" si="86"/>
        <v>De acuerdo con lo programado</v>
      </c>
      <c r="AD158" s="765"/>
      <c r="AE158" s="578">
        <v>0</v>
      </c>
      <c r="AF158" s="551" t="str">
        <f t="shared" si="79"/>
        <v>No hay Programación</v>
      </c>
      <c r="AG158" s="764" t="str">
        <f t="shared" si="87"/>
        <v>De acuerdo con lo programado</v>
      </c>
      <c r="AH158" s="856"/>
      <c r="AI158" s="625">
        <f t="shared" si="80"/>
        <v>1</v>
      </c>
      <c r="AJ158" s="554" t="str">
        <f t="shared" si="81"/>
        <v>No hay Programación</v>
      </c>
      <c r="AK158" s="764" t="str">
        <f t="shared" si="88"/>
        <v>De acuerdo con lo programado</v>
      </c>
      <c r="AL158" s="856"/>
    </row>
    <row r="159" spans="1:38" s="266" customFormat="1" ht="58.5" customHeight="1" thickTop="1" thickBot="1">
      <c r="A159" s="267">
        <f t="shared" si="82"/>
        <v>144</v>
      </c>
      <c r="B159" s="267">
        <v>0</v>
      </c>
      <c r="C159" s="267">
        <v>0</v>
      </c>
      <c r="D159" s="267">
        <v>0</v>
      </c>
      <c r="E159" s="267">
        <v>0</v>
      </c>
      <c r="F159" s="857" t="s">
        <v>3354</v>
      </c>
      <c r="G159" s="766" t="s">
        <v>182</v>
      </c>
      <c r="H159" s="766" t="s">
        <v>2312</v>
      </c>
      <c r="I159" s="552">
        <v>0</v>
      </c>
      <c r="J159" s="552">
        <v>0</v>
      </c>
      <c r="K159" s="268">
        <f t="shared" si="89"/>
        <v>0</v>
      </c>
      <c r="L159" s="552">
        <v>0</v>
      </c>
      <c r="M159" s="552">
        <v>0</v>
      </c>
      <c r="N159" s="530">
        <f t="shared" si="83"/>
        <v>0</v>
      </c>
      <c r="O159" s="530">
        <f t="shared" si="90"/>
        <v>0</v>
      </c>
      <c r="P159" s="579"/>
      <c r="Q159" s="766" t="s">
        <v>3348</v>
      </c>
      <c r="R159" s="858"/>
      <c r="S159" s="553">
        <v>0</v>
      </c>
      <c r="T159" s="551" t="str">
        <f t="shared" si="76"/>
        <v>No hay Programación</v>
      </c>
      <c r="U159" s="764" t="str">
        <f t="shared" si="84"/>
        <v>De acuerdo con lo programado</v>
      </c>
      <c r="V159" s="771"/>
      <c r="W159" s="553">
        <v>0</v>
      </c>
      <c r="X159" s="551" t="str">
        <f t="shared" si="77"/>
        <v>No hay Programación</v>
      </c>
      <c r="Y159" s="764" t="str">
        <f t="shared" si="85"/>
        <v>De acuerdo con lo programado</v>
      </c>
      <c r="Z159" s="765"/>
      <c r="AA159" s="553">
        <v>1</v>
      </c>
      <c r="AB159" s="551" t="str">
        <f t="shared" si="78"/>
        <v>No hay Programación</v>
      </c>
      <c r="AC159" s="764" t="str">
        <f t="shared" si="86"/>
        <v>De acuerdo con lo programado</v>
      </c>
      <c r="AD159" s="765"/>
      <c r="AE159" s="578">
        <v>2</v>
      </c>
      <c r="AF159" s="551" t="str">
        <f t="shared" si="79"/>
        <v>No hay Programación</v>
      </c>
      <c r="AG159" s="764" t="str">
        <f t="shared" si="87"/>
        <v>De acuerdo con lo programado</v>
      </c>
      <c r="AH159" s="856"/>
      <c r="AI159" s="625">
        <f t="shared" si="80"/>
        <v>3</v>
      </c>
      <c r="AJ159" s="554" t="str">
        <f t="shared" si="81"/>
        <v>No hay Programación</v>
      </c>
      <c r="AK159" s="764" t="str">
        <f t="shared" si="88"/>
        <v>De acuerdo con lo programado</v>
      </c>
      <c r="AL159" s="856"/>
    </row>
    <row r="160" spans="1:38" s="266" customFormat="1" ht="58.5" customHeight="1" thickTop="1" thickBot="1">
      <c r="A160" s="267">
        <f t="shared" si="82"/>
        <v>145</v>
      </c>
      <c r="B160" s="267">
        <v>0</v>
      </c>
      <c r="C160" s="267">
        <v>0</v>
      </c>
      <c r="D160" s="267">
        <v>0</v>
      </c>
      <c r="E160" s="267">
        <v>0</v>
      </c>
      <c r="F160" s="857" t="s">
        <v>3355</v>
      </c>
      <c r="G160" s="766" t="s">
        <v>182</v>
      </c>
      <c r="H160" s="766" t="s">
        <v>2312</v>
      </c>
      <c r="I160" s="552">
        <v>0</v>
      </c>
      <c r="J160" s="552">
        <v>0</v>
      </c>
      <c r="K160" s="268">
        <f t="shared" si="89"/>
        <v>0</v>
      </c>
      <c r="L160" s="552">
        <v>0</v>
      </c>
      <c r="M160" s="552">
        <v>0</v>
      </c>
      <c r="N160" s="530">
        <f t="shared" si="83"/>
        <v>0</v>
      </c>
      <c r="O160" s="530">
        <f t="shared" si="90"/>
        <v>0</v>
      </c>
      <c r="P160" s="579"/>
      <c r="Q160" s="766" t="s">
        <v>3348</v>
      </c>
      <c r="R160" s="858"/>
      <c r="S160" s="553">
        <v>0</v>
      </c>
      <c r="T160" s="551" t="str">
        <f t="shared" si="76"/>
        <v>No hay Programación</v>
      </c>
      <c r="U160" s="764" t="str">
        <f t="shared" si="84"/>
        <v>De acuerdo con lo programado</v>
      </c>
      <c r="V160" s="771"/>
      <c r="W160" s="553">
        <v>1</v>
      </c>
      <c r="X160" s="551" t="str">
        <f t="shared" si="77"/>
        <v>No hay Programación</v>
      </c>
      <c r="Y160" s="764" t="str">
        <f t="shared" si="85"/>
        <v>De acuerdo con lo programado</v>
      </c>
      <c r="Z160" s="765"/>
      <c r="AA160" s="553">
        <v>1</v>
      </c>
      <c r="AB160" s="551" t="str">
        <f t="shared" si="78"/>
        <v>No hay Programación</v>
      </c>
      <c r="AC160" s="764" t="str">
        <f t="shared" si="86"/>
        <v>De acuerdo con lo programado</v>
      </c>
      <c r="AD160" s="765"/>
      <c r="AE160" s="578">
        <v>0</v>
      </c>
      <c r="AF160" s="551" t="str">
        <f t="shared" si="79"/>
        <v>No hay Programación</v>
      </c>
      <c r="AG160" s="764" t="str">
        <f t="shared" si="87"/>
        <v>De acuerdo con lo programado</v>
      </c>
      <c r="AH160" s="856"/>
      <c r="AI160" s="625">
        <f t="shared" si="80"/>
        <v>2</v>
      </c>
      <c r="AJ160" s="554" t="str">
        <f t="shared" si="81"/>
        <v>No hay Programación</v>
      </c>
      <c r="AK160" s="764" t="str">
        <f t="shared" si="88"/>
        <v>De acuerdo con lo programado</v>
      </c>
      <c r="AL160" s="856"/>
    </row>
    <row r="161" spans="1:38" s="266" customFormat="1" ht="58.5" customHeight="1" thickTop="1" thickBot="1">
      <c r="A161" s="267">
        <f t="shared" si="82"/>
        <v>146</v>
      </c>
      <c r="B161" s="267">
        <v>0</v>
      </c>
      <c r="C161" s="267">
        <v>0</v>
      </c>
      <c r="D161" s="267">
        <v>0</v>
      </c>
      <c r="E161" s="267">
        <v>0</v>
      </c>
      <c r="F161" s="857" t="s">
        <v>3356</v>
      </c>
      <c r="G161" s="766" t="s">
        <v>3357</v>
      </c>
      <c r="H161" s="766" t="s">
        <v>3358</v>
      </c>
      <c r="I161" s="552">
        <v>0</v>
      </c>
      <c r="J161" s="552">
        <v>0</v>
      </c>
      <c r="K161" s="268">
        <f t="shared" si="89"/>
        <v>0</v>
      </c>
      <c r="L161" s="552">
        <v>0</v>
      </c>
      <c r="M161" s="552">
        <v>0</v>
      </c>
      <c r="N161" s="530">
        <f t="shared" si="83"/>
        <v>0</v>
      </c>
      <c r="O161" s="530">
        <f t="shared" si="90"/>
        <v>0</v>
      </c>
      <c r="P161" s="579"/>
      <c r="Q161" s="766" t="s">
        <v>3348</v>
      </c>
      <c r="R161" s="858"/>
      <c r="S161" s="553">
        <v>0</v>
      </c>
      <c r="T161" s="551" t="str">
        <f t="shared" si="76"/>
        <v>No hay Programación</v>
      </c>
      <c r="U161" s="764" t="str">
        <f t="shared" si="84"/>
        <v>De acuerdo con lo programado</v>
      </c>
      <c r="V161" s="771"/>
      <c r="W161" s="553">
        <v>11</v>
      </c>
      <c r="X161" s="551" t="str">
        <f t="shared" si="77"/>
        <v>No hay Programación</v>
      </c>
      <c r="Y161" s="764" t="str">
        <f t="shared" si="85"/>
        <v>De acuerdo con lo programado</v>
      </c>
      <c r="Z161" s="765"/>
      <c r="AA161" s="553">
        <v>0</v>
      </c>
      <c r="AB161" s="551" t="str">
        <f t="shared" si="78"/>
        <v>No hay Programación</v>
      </c>
      <c r="AC161" s="764" t="str">
        <f t="shared" si="86"/>
        <v>De acuerdo con lo programado</v>
      </c>
      <c r="AD161" s="765"/>
      <c r="AE161" s="578">
        <v>11</v>
      </c>
      <c r="AF161" s="551" t="str">
        <f t="shared" si="79"/>
        <v>No hay Programación</v>
      </c>
      <c r="AG161" s="764" t="str">
        <f t="shared" si="87"/>
        <v>De acuerdo con lo programado</v>
      </c>
      <c r="AH161" s="856"/>
      <c r="AI161" s="625">
        <f t="shared" si="80"/>
        <v>22</v>
      </c>
      <c r="AJ161" s="554" t="str">
        <f t="shared" si="81"/>
        <v>No hay Programación</v>
      </c>
      <c r="AK161" s="764" t="str">
        <f t="shared" si="88"/>
        <v>De acuerdo con lo programado</v>
      </c>
      <c r="AL161" s="856"/>
    </row>
    <row r="162" spans="1:38" s="266" customFormat="1" ht="58.5" customHeight="1" thickTop="1" thickBot="1">
      <c r="A162" s="267">
        <f t="shared" si="82"/>
        <v>147</v>
      </c>
      <c r="B162" s="267">
        <v>0</v>
      </c>
      <c r="C162" s="267">
        <v>0</v>
      </c>
      <c r="D162" s="267">
        <v>0</v>
      </c>
      <c r="E162" s="267">
        <v>0</v>
      </c>
      <c r="F162" s="857" t="s">
        <v>3359</v>
      </c>
      <c r="G162" s="766" t="s">
        <v>182</v>
      </c>
      <c r="H162" s="766" t="s">
        <v>2312</v>
      </c>
      <c r="I162" s="552">
        <v>0</v>
      </c>
      <c r="J162" s="552">
        <v>0</v>
      </c>
      <c r="K162" s="268">
        <f t="shared" si="89"/>
        <v>0</v>
      </c>
      <c r="L162" s="552">
        <v>0</v>
      </c>
      <c r="M162" s="552">
        <v>0</v>
      </c>
      <c r="N162" s="530">
        <f t="shared" si="83"/>
        <v>0</v>
      </c>
      <c r="O162" s="530">
        <f t="shared" si="90"/>
        <v>0</v>
      </c>
      <c r="P162" s="579"/>
      <c r="Q162" s="766" t="s">
        <v>3348</v>
      </c>
      <c r="R162" s="858"/>
      <c r="S162" s="553">
        <v>0</v>
      </c>
      <c r="T162" s="551" t="str">
        <f t="shared" si="76"/>
        <v>No hay Programación</v>
      </c>
      <c r="U162" s="764" t="str">
        <f t="shared" si="84"/>
        <v>De acuerdo con lo programado</v>
      </c>
      <c r="V162" s="771"/>
      <c r="W162" s="553">
        <v>1</v>
      </c>
      <c r="X162" s="551" t="str">
        <f t="shared" si="77"/>
        <v>No hay Programación</v>
      </c>
      <c r="Y162" s="764" t="str">
        <f t="shared" si="85"/>
        <v>De acuerdo con lo programado</v>
      </c>
      <c r="Z162" s="765"/>
      <c r="AA162" s="553">
        <v>0</v>
      </c>
      <c r="AB162" s="551" t="str">
        <f t="shared" si="78"/>
        <v>No hay Programación</v>
      </c>
      <c r="AC162" s="764" t="str">
        <f t="shared" si="86"/>
        <v>De acuerdo con lo programado</v>
      </c>
      <c r="AD162" s="765"/>
      <c r="AE162" s="578">
        <v>2</v>
      </c>
      <c r="AF162" s="551" t="str">
        <f t="shared" si="79"/>
        <v>No hay Programación</v>
      </c>
      <c r="AG162" s="764" t="str">
        <f t="shared" si="87"/>
        <v>De acuerdo con lo programado</v>
      </c>
      <c r="AH162" s="856"/>
      <c r="AI162" s="625">
        <f t="shared" si="80"/>
        <v>3</v>
      </c>
      <c r="AJ162" s="554" t="str">
        <f t="shared" si="81"/>
        <v>No hay Programación</v>
      </c>
      <c r="AK162" s="764" t="str">
        <f t="shared" si="88"/>
        <v>De acuerdo con lo programado</v>
      </c>
      <c r="AL162" s="856"/>
    </row>
    <row r="163" spans="1:38" s="266" customFormat="1" ht="58.5" customHeight="1" thickTop="1" thickBot="1">
      <c r="A163" s="267">
        <f t="shared" si="82"/>
        <v>148</v>
      </c>
      <c r="B163" s="267">
        <v>0</v>
      </c>
      <c r="C163" s="267">
        <v>0</v>
      </c>
      <c r="D163" s="267">
        <v>0</v>
      </c>
      <c r="E163" s="267">
        <v>0</v>
      </c>
      <c r="F163" s="857" t="s">
        <v>3360</v>
      </c>
      <c r="G163" s="766" t="s">
        <v>2567</v>
      </c>
      <c r="H163" s="766" t="s">
        <v>1336</v>
      </c>
      <c r="I163" s="552">
        <v>0</v>
      </c>
      <c r="J163" s="552">
        <v>0</v>
      </c>
      <c r="K163" s="268">
        <f t="shared" si="89"/>
        <v>0</v>
      </c>
      <c r="L163" s="552">
        <v>0</v>
      </c>
      <c r="M163" s="552">
        <v>0</v>
      </c>
      <c r="N163" s="530">
        <f t="shared" si="83"/>
        <v>0</v>
      </c>
      <c r="O163" s="530">
        <f t="shared" si="90"/>
        <v>0</v>
      </c>
      <c r="P163" s="579"/>
      <c r="Q163" s="766" t="s">
        <v>3348</v>
      </c>
      <c r="R163" s="858"/>
      <c r="S163" s="553">
        <v>0</v>
      </c>
      <c r="T163" s="551" t="str">
        <f t="shared" si="76"/>
        <v>No hay Programación</v>
      </c>
      <c r="U163" s="764" t="str">
        <f t="shared" si="84"/>
        <v>De acuerdo con lo programado</v>
      </c>
      <c r="V163" s="771"/>
      <c r="W163" s="553">
        <v>0</v>
      </c>
      <c r="X163" s="551" t="str">
        <f t="shared" si="77"/>
        <v>No hay Programación</v>
      </c>
      <c r="Y163" s="764" t="str">
        <f t="shared" si="85"/>
        <v>De acuerdo con lo programado</v>
      </c>
      <c r="Z163" s="765"/>
      <c r="AA163" s="553">
        <v>0</v>
      </c>
      <c r="AB163" s="551" t="str">
        <f t="shared" si="78"/>
        <v>No hay Programación</v>
      </c>
      <c r="AC163" s="764" t="str">
        <f t="shared" si="86"/>
        <v>De acuerdo con lo programado</v>
      </c>
      <c r="AD163" s="765"/>
      <c r="AE163" s="578">
        <v>1</v>
      </c>
      <c r="AF163" s="551" t="str">
        <f t="shared" si="79"/>
        <v>No hay Programación</v>
      </c>
      <c r="AG163" s="764" t="str">
        <f t="shared" si="87"/>
        <v>De acuerdo con lo programado</v>
      </c>
      <c r="AH163" s="856" t="s">
        <v>3361</v>
      </c>
      <c r="AI163" s="625">
        <f t="shared" si="80"/>
        <v>1</v>
      </c>
      <c r="AJ163" s="554" t="str">
        <f t="shared" si="81"/>
        <v>No hay Programación</v>
      </c>
      <c r="AK163" s="764" t="str">
        <f t="shared" si="88"/>
        <v>De acuerdo con lo programado</v>
      </c>
      <c r="AL163" s="856"/>
    </row>
    <row r="164" spans="1:38" s="266" customFormat="1" ht="58.5" customHeight="1" thickTop="1" thickBot="1">
      <c r="A164" s="267">
        <f t="shared" si="82"/>
        <v>149</v>
      </c>
      <c r="B164" s="267">
        <v>0</v>
      </c>
      <c r="C164" s="267">
        <v>0</v>
      </c>
      <c r="D164" s="267">
        <v>0</v>
      </c>
      <c r="E164" s="267">
        <v>0</v>
      </c>
      <c r="F164" s="857" t="s">
        <v>3362</v>
      </c>
      <c r="G164" s="766" t="s">
        <v>2686</v>
      </c>
      <c r="H164" s="766" t="s">
        <v>2312</v>
      </c>
      <c r="I164" s="552">
        <v>0</v>
      </c>
      <c r="J164" s="552">
        <v>0</v>
      </c>
      <c r="K164" s="268">
        <f t="shared" si="89"/>
        <v>0</v>
      </c>
      <c r="L164" s="552">
        <v>0</v>
      </c>
      <c r="M164" s="552">
        <v>0</v>
      </c>
      <c r="N164" s="530">
        <f t="shared" si="83"/>
        <v>0</v>
      </c>
      <c r="O164" s="530">
        <f t="shared" si="90"/>
        <v>0</v>
      </c>
      <c r="P164" s="579"/>
      <c r="Q164" s="766" t="s">
        <v>3348</v>
      </c>
      <c r="R164" s="858"/>
      <c r="S164" s="553">
        <v>0</v>
      </c>
      <c r="T164" s="551" t="str">
        <f t="shared" si="76"/>
        <v>No hay Programación</v>
      </c>
      <c r="U164" s="764" t="str">
        <f t="shared" si="84"/>
        <v>De acuerdo con lo programado</v>
      </c>
      <c r="V164" s="771"/>
      <c r="W164" s="553">
        <v>5</v>
      </c>
      <c r="X164" s="551" t="str">
        <f t="shared" si="77"/>
        <v>No hay Programación</v>
      </c>
      <c r="Y164" s="764" t="str">
        <f t="shared" si="85"/>
        <v>De acuerdo con lo programado</v>
      </c>
      <c r="Z164" s="765"/>
      <c r="AA164" s="553">
        <v>5</v>
      </c>
      <c r="AB164" s="551" t="str">
        <f t="shared" si="78"/>
        <v>No hay Programación</v>
      </c>
      <c r="AC164" s="764" t="str">
        <f t="shared" si="86"/>
        <v>De acuerdo con lo programado</v>
      </c>
      <c r="AD164" s="765"/>
      <c r="AE164" s="578">
        <v>3</v>
      </c>
      <c r="AF164" s="551" t="str">
        <f t="shared" si="79"/>
        <v>No hay Programación</v>
      </c>
      <c r="AG164" s="764" t="str">
        <f t="shared" si="87"/>
        <v>De acuerdo con lo programado</v>
      </c>
      <c r="AH164" s="856"/>
      <c r="AI164" s="625">
        <f t="shared" si="80"/>
        <v>13</v>
      </c>
      <c r="AJ164" s="554" t="str">
        <f t="shared" si="81"/>
        <v>No hay Programación</v>
      </c>
      <c r="AK164" s="764" t="str">
        <f t="shared" si="88"/>
        <v>De acuerdo con lo programado</v>
      </c>
      <c r="AL164" s="856"/>
    </row>
    <row r="165" spans="1:38" s="266" customFormat="1" ht="58.5" customHeight="1" thickTop="1" thickBot="1">
      <c r="A165" s="267">
        <f t="shared" si="82"/>
        <v>150</v>
      </c>
      <c r="B165" s="267">
        <f>+[4]Coordinadores!B398</f>
        <v>0</v>
      </c>
      <c r="C165" s="267">
        <f>+[4]Coordinadores!C398</f>
        <v>0</v>
      </c>
      <c r="D165" s="267">
        <f>+[4]Coordinadores!D398</f>
        <v>0</v>
      </c>
      <c r="E165" s="267">
        <f>+[4]Coordinadores!E398</f>
        <v>0</v>
      </c>
      <c r="F165" s="857" t="s">
        <v>3363</v>
      </c>
      <c r="G165" s="766" t="str">
        <f>+[4]Coordinadores!H398</f>
        <v>Número de reuniones</v>
      </c>
      <c r="H165" s="766" t="str">
        <f>+[4]Coordinadores!I398</f>
        <v>Lista de asistencia</v>
      </c>
      <c r="I165" s="552">
        <v>0</v>
      </c>
      <c r="J165" s="552">
        <v>0</v>
      </c>
      <c r="K165" s="268">
        <f t="shared" si="89"/>
        <v>0</v>
      </c>
      <c r="L165" s="552">
        <v>0</v>
      </c>
      <c r="M165" s="552">
        <v>0</v>
      </c>
      <c r="N165" s="530">
        <f t="shared" ref="N165:N174" si="91">+L165+M165</f>
        <v>0</v>
      </c>
      <c r="O165" s="530">
        <f t="shared" si="90"/>
        <v>0</v>
      </c>
      <c r="P165" s="579"/>
      <c r="Q165" s="766" t="s">
        <v>3364</v>
      </c>
      <c r="R165" s="858"/>
      <c r="S165" s="553">
        <v>3</v>
      </c>
      <c r="T165" s="551" t="str">
        <f t="shared" ref="T165:T174" si="92">IF(S165="","No hay ejecución",IF(AND(I165=0),"No hay Programación", S165/I165))</f>
        <v>No hay Programación</v>
      </c>
      <c r="U165" s="764" t="str">
        <f t="shared" si="84"/>
        <v>De acuerdo con lo programado</v>
      </c>
      <c r="V165" s="771"/>
      <c r="W165" s="553">
        <v>14</v>
      </c>
      <c r="X165" s="551" t="str">
        <f t="shared" ref="X165:X174" si="93">IF(W165="","No hay ejecución",IF(AND(J165=0),"No hay Programación", W165/J165))</f>
        <v>No hay Programación</v>
      </c>
      <c r="Y165" s="764" t="str">
        <f t="shared" si="85"/>
        <v>De acuerdo con lo programado</v>
      </c>
      <c r="Z165" s="765"/>
      <c r="AA165" s="553">
        <v>5</v>
      </c>
      <c r="AB165" s="551" t="str">
        <f t="shared" ref="AB165:AB174" si="94">IF(AA165="","No hay ejecución",IF(AND(L165=0),"No hay Programación", AA165/L165))</f>
        <v>No hay Programación</v>
      </c>
      <c r="AC165" s="764" t="str">
        <f t="shared" si="86"/>
        <v>De acuerdo con lo programado</v>
      </c>
      <c r="AD165" s="765"/>
      <c r="AE165" s="578">
        <v>16</v>
      </c>
      <c r="AF165" s="551" t="str">
        <f t="shared" ref="AF165:AF174" si="95">IF(AE165="","No hay ejecución",IF(AND(M165=0),"No hay Programación", AE165/M165))</f>
        <v>No hay Programación</v>
      </c>
      <c r="AG165" s="764" t="str">
        <f t="shared" si="87"/>
        <v>De acuerdo con lo programado</v>
      </c>
      <c r="AH165" s="856"/>
      <c r="AI165" s="625">
        <f t="shared" ref="AI165:AI174" si="96">AE165+AA165+W165+S165</f>
        <v>38</v>
      </c>
      <c r="AJ165" s="554" t="str">
        <f t="shared" ref="AJ165:AJ174" si="97">IF(AI165="","No hay ejecución",IF(AND(O165=0),"No hay Programación", AI165/O165))</f>
        <v>No hay Programación</v>
      </c>
      <c r="AK165" s="764" t="str">
        <f t="shared" si="88"/>
        <v>De acuerdo con lo programado</v>
      </c>
      <c r="AL165" s="856"/>
    </row>
    <row r="166" spans="1:38" s="266" customFormat="1" ht="58.5" customHeight="1" thickTop="1" thickBot="1">
      <c r="A166" s="267">
        <f t="shared" si="82"/>
        <v>151</v>
      </c>
      <c r="B166" s="267">
        <f>+[4]Coordinadores!B412</f>
        <v>0</v>
      </c>
      <c r="C166" s="267">
        <f>+[4]Coordinadores!C412</f>
        <v>0</v>
      </c>
      <c r="D166" s="267">
        <f>+[4]Coordinadores!D412</f>
        <v>0</v>
      </c>
      <c r="E166" s="267">
        <f>+[4]Coordinadores!E412</f>
        <v>0</v>
      </c>
      <c r="F166" s="857" t="s">
        <v>3365</v>
      </c>
      <c r="G166" s="766" t="s">
        <v>3317</v>
      </c>
      <c r="H166" s="766" t="str">
        <f>+[4]Coordinadores!I412</f>
        <v>Documento</v>
      </c>
      <c r="I166" s="552">
        <v>0</v>
      </c>
      <c r="J166" s="552">
        <v>0</v>
      </c>
      <c r="K166" s="268">
        <f t="shared" si="89"/>
        <v>0</v>
      </c>
      <c r="L166" s="552">
        <v>0</v>
      </c>
      <c r="M166" s="552">
        <v>0</v>
      </c>
      <c r="N166" s="530">
        <f t="shared" si="91"/>
        <v>0</v>
      </c>
      <c r="O166" s="530">
        <f t="shared" si="90"/>
        <v>0</v>
      </c>
      <c r="P166" s="579"/>
      <c r="Q166" s="766" t="s">
        <v>3366</v>
      </c>
      <c r="R166" s="858"/>
      <c r="S166" s="553">
        <v>0</v>
      </c>
      <c r="T166" s="551" t="str">
        <f t="shared" si="92"/>
        <v>No hay Programación</v>
      </c>
      <c r="U166" s="764" t="str">
        <f t="shared" si="84"/>
        <v>De acuerdo con lo programado</v>
      </c>
      <c r="V166" s="771"/>
      <c r="W166" s="553">
        <v>0</v>
      </c>
      <c r="X166" s="551" t="str">
        <f t="shared" si="93"/>
        <v>No hay Programación</v>
      </c>
      <c r="Y166" s="764" t="str">
        <f t="shared" si="85"/>
        <v>De acuerdo con lo programado</v>
      </c>
      <c r="Z166" s="765"/>
      <c r="AA166" s="553">
        <v>5</v>
      </c>
      <c r="AB166" s="551" t="str">
        <f t="shared" si="94"/>
        <v>No hay Programación</v>
      </c>
      <c r="AC166" s="764" t="str">
        <f t="shared" si="86"/>
        <v>De acuerdo con lo programado</v>
      </c>
      <c r="AD166" s="765"/>
      <c r="AE166" s="578">
        <v>1</v>
      </c>
      <c r="AF166" s="551" t="str">
        <f t="shared" si="95"/>
        <v>No hay Programación</v>
      </c>
      <c r="AG166" s="764" t="str">
        <f t="shared" si="87"/>
        <v>De acuerdo con lo programado</v>
      </c>
      <c r="AH166" s="856"/>
      <c r="AI166" s="625">
        <f t="shared" si="96"/>
        <v>6</v>
      </c>
      <c r="AJ166" s="554" t="str">
        <f t="shared" si="97"/>
        <v>No hay Programación</v>
      </c>
      <c r="AK166" s="764" t="str">
        <f t="shared" si="88"/>
        <v>De acuerdo con lo programado</v>
      </c>
      <c r="AL166" s="856"/>
    </row>
    <row r="167" spans="1:38" s="266" customFormat="1" ht="58.5" customHeight="1" thickTop="1" thickBot="1">
      <c r="A167" s="267">
        <f t="shared" si="82"/>
        <v>152</v>
      </c>
      <c r="B167" s="267">
        <f>+[4]Coordinadores!B421</f>
        <v>0</v>
      </c>
      <c r="C167" s="267">
        <f>+[4]Coordinadores!C421</f>
        <v>0</v>
      </c>
      <c r="D167" s="267">
        <f>+[4]Coordinadores!D421</f>
        <v>0</v>
      </c>
      <c r="E167" s="267">
        <f>+[4]Coordinadores!E421</f>
        <v>0</v>
      </c>
      <c r="F167" s="857" t="str">
        <f>+[4]Coordinadores!F421</f>
        <v xml:space="preserve">  Atención a demandas de información sobre temas de cambio climático de productores, organizaciones, Instituciones y empresas.  </v>
      </c>
      <c r="G167" s="766" t="str">
        <f>+[4]Coordinadores!H421</f>
        <v>Número total de personas productoras</v>
      </c>
      <c r="H167" s="766" t="str">
        <f>+[4]Coordinadores!I421</f>
        <v xml:space="preserve">Informe </v>
      </c>
      <c r="I167" s="552">
        <v>0</v>
      </c>
      <c r="J167" s="552">
        <v>0</v>
      </c>
      <c r="K167" s="268">
        <f t="shared" si="89"/>
        <v>0</v>
      </c>
      <c r="L167" s="552">
        <v>0</v>
      </c>
      <c r="M167" s="552">
        <v>0</v>
      </c>
      <c r="N167" s="530">
        <f>+L167+M167</f>
        <v>0</v>
      </c>
      <c r="O167" s="530">
        <f t="shared" si="90"/>
        <v>0</v>
      </c>
      <c r="P167" s="579"/>
      <c r="Q167" s="766" t="s">
        <v>3367</v>
      </c>
      <c r="R167" s="858"/>
      <c r="S167" s="553">
        <v>1</v>
      </c>
      <c r="T167" s="551" t="str">
        <f t="shared" si="92"/>
        <v>No hay Programación</v>
      </c>
      <c r="U167" s="764" t="str">
        <f t="shared" si="84"/>
        <v>De acuerdo con lo programado</v>
      </c>
      <c r="V167" s="771"/>
      <c r="W167" s="553">
        <v>1</v>
      </c>
      <c r="X167" s="551" t="str">
        <f t="shared" si="93"/>
        <v>No hay Programación</v>
      </c>
      <c r="Y167" s="764" t="str">
        <f t="shared" si="85"/>
        <v>De acuerdo con lo programado</v>
      </c>
      <c r="Z167" s="765"/>
      <c r="AA167" s="553">
        <v>0</v>
      </c>
      <c r="AB167" s="551" t="str">
        <f t="shared" si="94"/>
        <v>No hay Programación</v>
      </c>
      <c r="AC167" s="764" t="str">
        <f t="shared" si="86"/>
        <v>De acuerdo con lo programado</v>
      </c>
      <c r="AD167" s="765"/>
      <c r="AE167" s="578">
        <v>0</v>
      </c>
      <c r="AF167" s="551" t="str">
        <f t="shared" si="95"/>
        <v>No hay Programación</v>
      </c>
      <c r="AG167" s="764" t="str">
        <f t="shared" si="87"/>
        <v>De acuerdo con lo programado</v>
      </c>
      <c r="AH167" s="856"/>
      <c r="AI167" s="625">
        <f t="shared" si="96"/>
        <v>2</v>
      </c>
      <c r="AJ167" s="554" t="str">
        <f t="shared" si="97"/>
        <v>No hay Programación</v>
      </c>
      <c r="AK167" s="764" t="str">
        <f t="shared" si="88"/>
        <v>De acuerdo con lo programado</v>
      </c>
      <c r="AL167" s="856"/>
    </row>
    <row r="168" spans="1:38" s="266" customFormat="1" ht="58.5" customHeight="1" thickTop="1" thickBot="1">
      <c r="A168" s="267">
        <f t="shared" si="82"/>
        <v>153</v>
      </c>
      <c r="B168" s="267">
        <f>+[4]Coordinadores!B385</f>
        <v>0</v>
      </c>
      <c r="C168" s="267">
        <f>+[4]Coordinadores!C385</f>
        <v>0</v>
      </c>
      <c r="D168" s="267">
        <f>+[4]Coordinadores!D385</f>
        <v>0</v>
      </c>
      <c r="E168" s="267">
        <f>+[4]Coordinadores!E385</f>
        <v>0</v>
      </c>
      <c r="F168" s="857" t="str">
        <f>+[4]Coordinadores!F385</f>
        <v xml:space="preserve">  Boletín mensual de escenarios climáticos  </v>
      </c>
      <c r="G168" s="766" t="str">
        <f>+[4]Coordinadores!H385</f>
        <v>Boletín</v>
      </c>
      <c r="H168" s="766" t="str">
        <f>+[4]Coordinadores!I385</f>
        <v>Documento</v>
      </c>
      <c r="I168" s="552">
        <v>0</v>
      </c>
      <c r="J168" s="552">
        <v>0</v>
      </c>
      <c r="K168" s="268">
        <f t="shared" si="89"/>
        <v>0</v>
      </c>
      <c r="L168" s="552">
        <v>0</v>
      </c>
      <c r="M168" s="552">
        <v>0</v>
      </c>
      <c r="N168" s="530">
        <f t="shared" si="91"/>
        <v>0</v>
      </c>
      <c r="O168" s="530">
        <f t="shared" si="90"/>
        <v>0</v>
      </c>
      <c r="P168" s="579"/>
      <c r="Q168" s="766" t="s">
        <v>3367</v>
      </c>
      <c r="R168" s="858"/>
      <c r="S168" s="553">
        <v>3</v>
      </c>
      <c r="T168" s="551" t="str">
        <f>IF(S168="","No hay ejecución",IF(AND(I168=0),"No hay Programación", S168/I168))</f>
        <v>No hay Programación</v>
      </c>
      <c r="U168" s="764" t="str">
        <f t="shared" si="84"/>
        <v>De acuerdo con lo programado</v>
      </c>
      <c r="V168" s="771"/>
      <c r="W168" s="553">
        <v>3</v>
      </c>
      <c r="X168" s="551" t="str">
        <f>IF(W168="","No hay ejecución",IF(AND(J168=0),"No hay Programación", W168/J168))</f>
        <v>No hay Programación</v>
      </c>
      <c r="Y168" s="764" t="str">
        <f t="shared" si="85"/>
        <v>De acuerdo con lo programado</v>
      </c>
      <c r="Z168" s="765"/>
      <c r="AA168" s="553">
        <v>0</v>
      </c>
      <c r="AB168" s="551" t="str">
        <f>IF(AA168="","No hay ejecución",IF(AND(L168=0),"No hay Programación", AA168/L168))</f>
        <v>No hay Programación</v>
      </c>
      <c r="AC168" s="764" t="str">
        <f t="shared" si="86"/>
        <v>De acuerdo con lo programado</v>
      </c>
      <c r="AD168" s="765"/>
      <c r="AE168" s="578">
        <v>3</v>
      </c>
      <c r="AF168" s="551" t="str">
        <f>IF(AE168="","No hay ejecución",IF(AND(M168=0),"No hay Programación", AE168/M168))</f>
        <v>No hay Programación</v>
      </c>
      <c r="AG168" s="764" t="str">
        <f t="shared" si="87"/>
        <v>De acuerdo con lo programado</v>
      </c>
      <c r="AH168" s="856"/>
      <c r="AI168" s="625">
        <f>AE168+AA168+W168+S168</f>
        <v>9</v>
      </c>
      <c r="AJ168" s="554" t="str">
        <f>IF(AI168="","No hay ejecución",IF(AND(O168=0),"No hay Programación", AI168/O168))</f>
        <v>No hay Programación</v>
      </c>
      <c r="AK168" s="764" t="str">
        <f t="shared" si="88"/>
        <v>De acuerdo con lo programado</v>
      </c>
      <c r="AL168" s="856"/>
    </row>
    <row r="169" spans="1:38" s="266" customFormat="1" ht="58.5" customHeight="1" thickTop="1" thickBot="1">
      <c r="A169" s="267">
        <f t="shared" si="82"/>
        <v>154</v>
      </c>
      <c r="B169" s="267">
        <f>+[4]Coordinadores!B425</f>
        <v>0</v>
      </c>
      <c r="C169" s="267">
        <f>+[4]Coordinadores!C425</f>
        <v>0</v>
      </c>
      <c r="D169" s="267">
        <f>+[4]Coordinadores!D425</f>
        <v>0</v>
      </c>
      <c r="E169" s="267">
        <f>+[4]Coordinadores!E425</f>
        <v>0</v>
      </c>
      <c r="F169" s="857" t="str">
        <f>+[4]Coordinadores!F425</f>
        <v xml:space="preserve">  Consolidación de la información del área de producción de las agencias  </v>
      </c>
      <c r="G169" s="766" t="str">
        <f>+[4]Coordinadores!H425</f>
        <v>Número de informes</v>
      </c>
      <c r="H169" s="766" t="str">
        <f>+[4]Coordinadores!I425</f>
        <v xml:space="preserve">Informe </v>
      </c>
      <c r="I169" s="552">
        <v>0</v>
      </c>
      <c r="J169" s="552">
        <v>0</v>
      </c>
      <c r="K169" s="268">
        <f t="shared" si="89"/>
        <v>0</v>
      </c>
      <c r="L169" s="552">
        <v>0</v>
      </c>
      <c r="M169" s="552">
        <v>0</v>
      </c>
      <c r="N169" s="530">
        <f>+L169+M169</f>
        <v>0</v>
      </c>
      <c r="O169" s="530">
        <f t="shared" si="90"/>
        <v>0</v>
      </c>
      <c r="P169" s="579"/>
      <c r="Q169" s="766" t="s">
        <v>3367</v>
      </c>
      <c r="R169" s="858"/>
      <c r="S169" s="553">
        <v>1</v>
      </c>
      <c r="T169" s="551" t="str">
        <f t="shared" si="92"/>
        <v>No hay Programación</v>
      </c>
      <c r="U169" s="764" t="str">
        <f t="shared" si="84"/>
        <v>De acuerdo con lo programado</v>
      </c>
      <c r="V169" s="771"/>
      <c r="W169" s="553">
        <v>0</v>
      </c>
      <c r="X169" s="551" t="str">
        <f t="shared" si="93"/>
        <v>No hay Programación</v>
      </c>
      <c r="Y169" s="764" t="str">
        <f t="shared" si="85"/>
        <v>De acuerdo con lo programado</v>
      </c>
      <c r="Z169" s="765"/>
      <c r="AA169" s="553">
        <v>0</v>
      </c>
      <c r="AB169" s="551" t="str">
        <f t="shared" si="94"/>
        <v>No hay Programación</v>
      </c>
      <c r="AC169" s="764" t="str">
        <f t="shared" si="86"/>
        <v>De acuerdo con lo programado</v>
      </c>
      <c r="AD169" s="765"/>
      <c r="AE169" s="578">
        <v>0</v>
      </c>
      <c r="AF169" s="551" t="str">
        <f t="shared" si="95"/>
        <v>No hay Programación</v>
      </c>
      <c r="AG169" s="764" t="str">
        <f t="shared" si="87"/>
        <v>De acuerdo con lo programado</v>
      </c>
      <c r="AH169" s="856"/>
      <c r="AI169" s="625">
        <f t="shared" si="96"/>
        <v>1</v>
      </c>
      <c r="AJ169" s="554" t="str">
        <f t="shared" si="97"/>
        <v>No hay Programación</v>
      </c>
      <c r="AK169" s="764" t="str">
        <f t="shared" si="88"/>
        <v>De acuerdo con lo programado</v>
      </c>
      <c r="AL169" s="856"/>
    </row>
    <row r="170" spans="1:38" s="266" customFormat="1" ht="58.5" customHeight="1" thickTop="1" thickBot="1">
      <c r="A170" s="267">
        <f t="shared" si="82"/>
        <v>155</v>
      </c>
      <c r="B170" s="267">
        <f>+[4]Coordinadores!B426</f>
        <v>0</v>
      </c>
      <c r="C170" s="267">
        <f>+[4]Coordinadores!C426</f>
        <v>0</v>
      </c>
      <c r="D170" s="267">
        <f>+[4]Coordinadores!D426</f>
        <v>0</v>
      </c>
      <c r="E170" s="267">
        <f>+[4]Coordinadores!E426</f>
        <v>0</v>
      </c>
      <c r="F170" s="857" t="s">
        <v>3368</v>
      </c>
      <c r="G170" s="766" t="s">
        <v>3317</v>
      </c>
      <c r="H170" s="766" t="str">
        <f>+[4]Coordinadores!I426</f>
        <v>Documento</v>
      </c>
      <c r="I170" s="552">
        <v>0</v>
      </c>
      <c r="J170" s="552">
        <v>0</v>
      </c>
      <c r="K170" s="268">
        <f t="shared" si="89"/>
        <v>0</v>
      </c>
      <c r="L170" s="552">
        <v>0</v>
      </c>
      <c r="M170" s="552">
        <v>0</v>
      </c>
      <c r="N170" s="530">
        <f t="shared" si="91"/>
        <v>0</v>
      </c>
      <c r="O170" s="530">
        <f t="shared" si="90"/>
        <v>0</v>
      </c>
      <c r="P170" s="579"/>
      <c r="Q170" s="766" t="s">
        <v>3367</v>
      </c>
      <c r="R170" s="858"/>
      <c r="S170" s="553">
        <v>0</v>
      </c>
      <c r="T170" s="551" t="str">
        <f t="shared" si="92"/>
        <v>No hay Programación</v>
      </c>
      <c r="U170" s="764" t="str">
        <f t="shared" si="84"/>
        <v>De acuerdo con lo programado</v>
      </c>
      <c r="V170" s="771"/>
      <c r="W170" s="553">
        <v>21</v>
      </c>
      <c r="X170" s="551" t="str">
        <f t="shared" si="93"/>
        <v>No hay Programación</v>
      </c>
      <c r="Y170" s="764" t="str">
        <f t="shared" si="85"/>
        <v>De acuerdo con lo programado</v>
      </c>
      <c r="Z170" s="765"/>
      <c r="AA170" s="553">
        <v>20</v>
      </c>
      <c r="AB170" s="551" t="str">
        <f t="shared" si="94"/>
        <v>No hay Programación</v>
      </c>
      <c r="AC170" s="764" t="str">
        <f t="shared" si="86"/>
        <v>De acuerdo con lo programado</v>
      </c>
      <c r="AD170" s="765"/>
      <c r="AE170" s="578">
        <v>21</v>
      </c>
      <c r="AF170" s="551" t="str">
        <f t="shared" si="95"/>
        <v>No hay Programación</v>
      </c>
      <c r="AG170" s="764" t="str">
        <f t="shared" si="87"/>
        <v>De acuerdo con lo programado</v>
      </c>
      <c r="AH170" s="856"/>
      <c r="AI170" s="625">
        <f t="shared" si="96"/>
        <v>62</v>
      </c>
      <c r="AJ170" s="554" t="str">
        <f t="shared" si="97"/>
        <v>No hay Programación</v>
      </c>
      <c r="AK170" s="764" t="str">
        <f t="shared" si="88"/>
        <v>De acuerdo con lo programado</v>
      </c>
      <c r="AL170" s="856"/>
    </row>
    <row r="171" spans="1:38" s="266" customFormat="1" ht="58.5" customHeight="1" thickTop="1" thickBot="1">
      <c r="A171" s="267">
        <f t="shared" si="82"/>
        <v>156</v>
      </c>
      <c r="B171" s="267">
        <f>+[4]Coordinadores!B435</f>
        <v>0</v>
      </c>
      <c r="C171" s="267">
        <f>+[4]Coordinadores!C435</f>
        <v>0</v>
      </c>
      <c r="D171" s="267">
        <f>+[4]Coordinadores!D435</f>
        <v>0</v>
      </c>
      <c r="E171" s="267">
        <f>+[4]Coordinadores!E435</f>
        <v>0</v>
      </c>
      <c r="F171" s="857" t="str">
        <f>+[4]Coordinadores!F435</f>
        <v xml:space="preserve">   Ejecución de las acciones del plan de la Política (PIEG)   </v>
      </c>
      <c r="G171" s="766" t="str">
        <f>+[4]Coordinadores!H435</f>
        <v>Sesiones de trabajo</v>
      </c>
      <c r="H171" s="766" t="str">
        <f>+[4]Coordinadores!I435</f>
        <v>Lista de asistencia</v>
      </c>
      <c r="I171" s="552">
        <v>0</v>
      </c>
      <c r="J171" s="552">
        <v>0</v>
      </c>
      <c r="K171" s="268">
        <f t="shared" si="89"/>
        <v>0</v>
      </c>
      <c r="L171" s="552">
        <v>0</v>
      </c>
      <c r="M171" s="552">
        <v>0</v>
      </c>
      <c r="N171" s="530">
        <f t="shared" si="91"/>
        <v>0</v>
      </c>
      <c r="O171" s="530">
        <f t="shared" si="90"/>
        <v>0</v>
      </c>
      <c r="P171" s="579"/>
      <c r="Q171" s="766" t="s">
        <v>3366</v>
      </c>
      <c r="R171" s="858"/>
      <c r="S171" s="553">
        <v>0</v>
      </c>
      <c r="T171" s="551" t="str">
        <f t="shared" si="92"/>
        <v>No hay Programación</v>
      </c>
      <c r="U171" s="764" t="str">
        <f t="shared" si="84"/>
        <v>De acuerdo con lo programado</v>
      </c>
      <c r="V171" s="771"/>
      <c r="W171" s="553">
        <v>7</v>
      </c>
      <c r="X171" s="551" t="str">
        <f t="shared" si="93"/>
        <v>No hay Programación</v>
      </c>
      <c r="Y171" s="764" t="str">
        <f t="shared" si="85"/>
        <v>De acuerdo con lo programado</v>
      </c>
      <c r="Z171" s="765"/>
      <c r="AA171" s="553">
        <v>6</v>
      </c>
      <c r="AB171" s="551" t="str">
        <f t="shared" si="94"/>
        <v>No hay Programación</v>
      </c>
      <c r="AC171" s="764" t="str">
        <f t="shared" si="86"/>
        <v>De acuerdo con lo programado</v>
      </c>
      <c r="AD171" s="765"/>
      <c r="AE171" s="578">
        <v>4</v>
      </c>
      <c r="AF171" s="551" t="str">
        <f t="shared" si="95"/>
        <v>No hay Programación</v>
      </c>
      <c r="AG171" s="764" t="str">
        <f t="shared" si="87"/>
        <v>De acuerdo con lo programado</v>
      </c>
      <c r="AH171" s="856"/>
      <c r="AI171" s="625">
        <f t="shared" si="96"/>
        <v>17</v>
      </c>
      <c r="AJ171" s="554" t="str">
        <f t="shared" si="97"/>
        <v>No hay Programación</v>
      </c>
      <c r="AK171" s="764" t="str">
        <f t="shared" si="88"/>
        <v>De acuerdo con lo programado</v>
      </c>
      <c r="AL171" s="856"/>
    </row>
    <row r="172" spans="1:38" s="266" customFormat="1" ht="58.5" customHeight="1" thickTop="1" thickBot="1">
      <c r="A172" s="267">
        <f t="shared" si="82"/>
        <v>157</v>
      </c>
      <c r="B172" s="267">
        <f>+[4]Coordinadores!B438</f>
        <v>0</v>
      </c>
      <c r="C172" s="267">
        <f>+[4]Coordinadores!C438</f>
        <v>0</v>
      </c>
      <c r="D172" s="267">
        <f>+[4]Coordinadores!D438</f>
        <v>0</v>
      </c>
      <c r="E172" s="267">
        <f>+[4]Coordinadores!E438</f>
        <v>0</v>
      </c>
      <c r="F172" s="857" t="str">
        <f>+[4]Coordinadores!F438</f>
        <v>Elaboración de avíos regionales con los encargados de los rubros</v>
      </c>
      <c r="G172" s="766" t="s">
        <v>3317</v>
      </c>
      <c r="H172" s="766" t="s">
        <v>2973</v>
      </c>
      <c r="I172" s="552">
        <v>0</v>
      </c>
      <c r="J172" s="552">
        <v>0</v>
      </c>
      <c r="K172" s="268">
        <f t="shared" si="89"/>
        <v>0</v>
      </c>
      <c r="L172" s="552">
        <v>0</v>
      </c>
      <c r="M172" s="552">
        <v>0</v>
      </c>
      <c r="N172" s="530">
        <f>+L172+M172</f>
        <v>0</v>
      </c>
      <c r="O172" s="530">
        <f t="shared" si="90"/>
        <v>0</v>
      </c>
      <c r="P172" s="579"/>
      <c r="Q172" s="766" t="s">
        <v>3369</v>
      </c>
      <c r="R172" s="858"/>
      <c r="S172" s="553">
        <v>0</v>
      </c>
      <c r="T172" s="551" t="str">
        <f t="shared" si="92"/>
        <v>No hay Programación</v>
      </c>
      <c r="U172" s="764" t="str">
        <f t="shared" si="84"/>
        <v>De acuerdo con lo programado</v>
      </c>
      <c r="V172" s="771"/>
      <c r="W172" s="553">
        <v>2</v>
      </c>
      <c r="X172" s="551" t="str">
        <f t="shared" si="93"/>
        <v>No hay Programación</v>
      </c>
      <c r="Y172" s="764" t="str">
        <f t="shared" si="85"/>
        <v>De acuerdo con lo programado</v>
      </c>
      <c r="Z172" s="765" t="s">
        <v>3370</v>
      </c>
      <c r="AA172" s="553">
        <v>0</v>
      </c>
      <c r="AB172" s="551" t="str">
        <f t="shared" si="94"/>
        <v>No hay Programación</v>
      </c>
      <c r="AC172" s="764" t="str">
        <f t="shared" si="86"/>
        <v>De acuerdo con lo programado</v>
      </c>
      <c r="AD172" s="765"/>
      <c r="AE172" s="578">
        <v>0</v>
      </c>
      <c r="AF172" s="551" t="str">
        <f t="shared" si="95"/>
        <v>No hay Programación</v>
      </c>
      <c r="AG172" s="764" t="str">
        <f t="shared" si="87"/>
        <v>De acuerdo con lo programado</v>
      </c>
      <c r="AH172" s="856"/>
      <c r="AI172" s="625">
        <f t="shared" si="96"/>
        <v>2</v>
      </c>
      <c r="AJ172" s="554" t="str">
        <f t="shared" si="97"/>
        <v>No hay Programación</v>
      </c>
      <c r="AK172" s="764" t="str">
        <f t="shared" si="88"/>
        <v>De acuerdo con lo programado</v>
      </c>
      <c r="AL172" s="856"/>
    </row>
    <row r="173" spans="1:38" s="266" customFormat="1" ht="58.5" customHeight="1" thickTop="1" thickBot="1">
      <c r="A173" s="267">
        <f t="shared" si="82"/>
        <v>158</v>
      </c>
      <c r="B173" s="267">
        <f>+[4]Coordinadores!B440</f>
        <v>0</v>
      </c>
      <c r="C173" s="267">
        <f>+[4]Coordinadores!C440</f>
        <v>0</v>
      </c>
      <c r="D173" s="267">
        <f>+[4]Coordinadores!D440</f>
        <v>0</v>
      </c>
      <c r="E173" s="267">
        <f>+[4]Coordinadores!E440</f>
        <v>0</v>
      </c>
      <c r="F173" s="857" t="str">
        <f>+[4]Coordinadores!F440</f>
        <v xml:space="preserve">Consolidación y seguimiento de información de precios de agroinsumos en coordinación con las AEAs para SEPSA </v>
      </c>
      <c r="G173" s="766" t="s">
        <v>3317</v>
      </c>
      <c r="H173" s="766" t="str">
        <f>+[4]Coordinadores!I440</f>
        <v>Documento</v>
      </c>
      <c r="I173" s="552">
        <v>0</v>
      </c>
      <c r="J173" s="552">
        <v>0</v>
      </c>
      <c r="K173" s="268">
        <f t="shared" si="89"/>
        <v>0</v>
      </c>
      <c r="L173" s="552">
        <v>0</v>
      </c>
      <c r="M173" s="552">
        <v>0</v>
      </c>
      <c r="N173" s="530">
        <f t="shared" si="91"/>
        <v>0</v>
      </c>
      <c r="O173" s="530">
        <f t="shared" si="90"/>
        <v>0</v>
      </c>
      <c r="P173" s="579"/>
      <c r="Q173" s="766" t="str">
        <f>+[4]Coordinadores!R440</f>
        <v>Natalia López</v>
      </c>
      <c r="R173" s="858"/>
      <c r="S173" s="553">
        <v>1</v>
      </c>
      <c r="T173" s="551" t="str">
        <f t="shared" si="92"/>
        <v>No hay Programación</v>
      </c>
      <c r="U173" s="764" t="str">
        <f t="shared" si="84"/>
        <v>De acuerdo con lo programado</v>
      </c>
      <c r="V173" s="771"/>
      <c r="W173" s="553">
        <v>1</v>
      </c>
      <c r="X173" s="551" t="str">
        <f t="shared" si="93"/>
        <v>No hay Programación</v>
      </c>
      <c r="Y173" s="764" t="str">
        <f t="shared" si="85"/>
        <v>De acuerdo con lo programado</v>
      </c>
      <c r="Z173" s="765" t="s">
        <v>3371</v>
      </c>
      <c r="AA173" s="553">
        <v>1</v>
      </c>
      <c r="AB173" s="551" t="str">
        <f t="shared" si="94"/>
        <v>No hay Programación</v>
      </c>
      <c r="AC173" s="764" t="str">
        <f t="shared" si="86"/>
        <v>De acuerdo con lo programado</v>
      </c>
      <c r="AD173" s="765"/>
      <c r="AE173" s="578">
        <v>2</v>
      </c>
      <c r="AF173" s="551" t="str">
        <f t="shared" si="95"/>
        <v>No hay Programación</v>
      </c>
      <c r="AG173" s="764" t="str">
        <f t="shared" si="87"/>
        <v>De acuerdo con lo programado</v>
      </c>
      <c r="AH173" s="856"/>
      <c r="AI173" s="625">
        <f t="shared" si="96"/>
        <v>5</v>
      </c>
      <c r="AJ173" s="554" t="str">
        <f t="shared" si="97"/>
        <v>No hay Programación</v>
      </c>
      <c r="AK173" s="764" t="str">
        <f t="shared" si="88"/>
        <v>De acuerdo con lo programado</v>
      </c>
      <c r="AL173" s="856"/>
    </row>
    <row r="174" spans="1:38" s="266" customFormat="1" ht="58.5" customHeight="1" thickTop="1" thickBot="1">
      <c r="A174" s="267">
        <f t="shared" si="82"/>
        <v>159</v>
      </c>
      <c r="B174" s="267">
        <f>+[4]Coordinadores!B443</f>
        <v>0</v>
      </c>
      <c r="C174" s="267">
        <f>+[4]Coordinadores!C443</f>
        <v>0</v>
      </c>
      <c r="D174" s="267">
        <f>+[4]Coordinadores!D443</f>
        <v>0</v>
      </c>
      <c r="E174" s="267">
        <f>+[4]Coordinadores!E443</f>
        <v>0</v>
      </c>
      <c r="F174" s="857" t="str">
        <f>+[4]Coordinadores!F443</f>
        <v>Produción de medios audiovisuales para las Agencias</v>
      </c>
      <c r="G174" s="766" t="str">
        <f>+[4]Coordinadores!H443</f>
        <v xml:space="preserve">Número de publicaciones                 </v>
      </c>
      <c r="H174" s="766" t="str">
        <f>+[4]Coordinadores!I443</f>
        <v>Video de actividades de la capacitación</v>
      </c>
      <c r="I174" s="552">
        <v>0</v>
      </c>
      <c r="J174" s="552">
        <v>0</v>
      </c>
      <c r="K174" s="268">
        <f t="shared" si="89"/>
        <v>0</v>
      </c>
      <c r="L174" s="552">
        <v>0</v>
      </c>
      <c r="M174" s="552">
        <v>0</v>
      </c>
      <c r="N174" s="530">
        <f t="shared" si="91"/>
        <v>0</v>
      </c>
      <c r="O174" s="530">
        <f t="shared" si="90"/>
        <v>0</v>
      </c>
      <c r="P174" s="579"/>
      <c r="Q174" s="766" t="str">
        <f>+[4]Coordinadores!R443</f>
        <v>Minor Moya</v>
      </c>
      <c r="R174" s="858"/>
      <c r="S174" s="553">
        <v>1</v>
      </c>
      <c r="T174" s="551" t="str">
        <f t="shared" si="92"/>
        <v>No hay Programación</v>
      </c>
      <c r="U174" s="764" t="str">
        <f t="shared" si="84"/>
        <v>De acuerdo con lo programado</v>
      </c>
      <c r="V174" s="771"/>
      <c r="W174" s="553">
        <v>0</v>
      </c>
      <c r="X174" s="551" t="str">
        <f t="shared" si="93"/>
        <v>No hay Programación</v>
      </c>
      <c r="Y174" s="764" t="str">
        <f t="shared" si="85"/>
        <v>De acuerdo con lo programado</v>
      </c>
      <c r="Z174" s="765"/>
      <c r="AA174" s="553">
        <v>3</v>
      </c>
      <c r="AB174" s="551" t="str">
        <f t="shared" si="94"/>
        <v>No hay Programación</v>
      </c>
      <c r="AC174" s="764" t="str">
        <f t="shared" si="86"/>
        <v>De acuerdo con lo programado</v>
      </c>
      <c r="AD174" s="765"/>
      <c r="AE174" s="578">
        <v>3</v>
      </c>
      <c r="AF174" s="551" t="str">
        <f t="shared" si="95"/>
        <v>No hay Programación</v>
      </c>
      <c r="AG174" s="764" t="str">
        <f t="shared" si="87"/>
        <v>De acuerdo con lo programado</v>
      </c>
      <c r="AH174" s="856"/>
      <c r="AI174" s="625">
        <f t="shared" si="96"/>
        <v>7</v>
      </c>
      <c r="AJ174" s="554" t="str">
        <f t="shared" si="97"/>
        <v>No hay Programación</v>
      </c>
      <c r="AK174" s="764" t="str">
        <f t="shared" si="88"/>
        <v>De acuerdo con lo programado</v>
      </c>
      <c r="AL174" s="856"/>
    </row>
    <row r="175" spans="1:38" ht="12.5" thickTop="1"/>
    <row r="176" spans="1:38">
      <c r="A176" s="1552"/>
      <c r="B176" s="1552"/>
      <c r="C176" s="1552"/>
      <c r="D176" s="1552"/>
      <c r="E176" s="1552"/>
    </row>
    <row r="177" spans="1:30" s="509" customFormat="1" ht="10.5" customHeight="1" thickBot="1">
      <c r="A177" s="1550" t="s">
        <v>3372</v>
      </c>
      <c r="B177" s="1551"/>
      <c r="C177" s="1551"/>
      <c r="D177" s="1551"/>
      <c r="E177" s="1551"/>
      <c r="F177" s="597" t="s">
        <v>3373</v>
      </c>
      <c r="G177" s="598"/>
      <c r="H177" s="599"/>
      <c r="I177" s="599"/>
      <c r="J177" s="599"/>
      <c r="K177" s="599"/>
      <c r="L177" s="599"/>
      <c r="M177" s="599"/>
      <c r="N177" s="600"/>
      <c r="O177" s="600"/>
      <c r="P177" s="599"/>
      <c r="Q177" s="599"/>
      <c r="Z177" s="547"/>
      <c r="AD177" s="547"/>
    </row>
    <row r="178" spans="1:30" ht="11.25" customHeight="1" thickTop="1" thickBot="1">
      <c r="A178" s="1550" t="s">
        <v>365</v>
      </c>
      <c r="B178" s="1551"/>
      <c r="C178" s="1551"/>
      <c r="D178" s="1551"/>
      <c r="E178" s="1551"/>
      <c r="F178" s="597" t="s">
        <v>3374</v>
      </c>
      <c r="G178" s="601"/>
      <c r="H178" s="601"/>
      <c r="I178" s="599"/>
      <c r="J178" s="599"/>
      <c r="K178" s="599"/>
      <c r="L178" s="599"/>
      <c r="M178" s="599"/>
      <c r="N178" s="600"/>
      <c r="O178" s="600"/>
      <c r="P178" s="602"/>
      <c r="Q178" s="599"/>
      <c r="R178" s="602"/>
    </row>
    <row r="179" spans="1:30" ht="11.4" customHeight="1" thickTop="1" thickBot="1">
      <c r="A179" s="560"/>
      <c r="B179" s="560"/>
      <c r="C179" s="560"/>
      <c r="D179" s="560"/>
      <c r="E179" s="560"/>
      <c r="F179" s="603"/>
      <c r="G179" s="601"/>
      <c r="H179" s="601"/>
      <c r="I179" s="599"/>
      <c r="J179" s="599"/>
      <c r="K179" s="599"/>
      <c r="L179" s="599"/>
      <c r="M179" s="599"/>
      <c r="N179" s="600"/>
      <c r="O179" s="600"/>
      <c r="P179" s="602"/>
      <c r="Q179" s="599"/>
      <c r="R179" s="602"/>
    </row>
    <row r="180" spans="1:30" ht="11.4" customHeight="1" thickTop="1" thickBot="1">
      <c r="A180" s="604" t="s">
        <v>366</v>
      </c>
      <c r="B180" s="605"/>
      <c r="C180" s="605"/>
      <c r="D180" s="605"/>
      <c r="E180" s="605"/>
      <c r="F180" s="606"/>
      <c r="G180" s="601"/>
      <c r="H180" s="601"/>
      <c r="I180" s="599"/>
      <c r="J180" s="599"/>
      <c r="K180" s="599"/>
      <c r="L180" s="599"/>
      <c r="M180" s="599"/>
      <c r="N180" s="600"/>
      <c r="O180" s="600"/>
      <c r="P180" s="602"/>
      <c r="Q180" s="599"/>
      <c r="R180" s="602"/>
    </row>
    <row r="181" spans="1:30" ht="13" thickTop="1" thickBot="1">
      <c r="A181" s="604">
        <v>1</v>
      </c>
      <c r="B181" s="605" t="s">
        <v>367</v>
      </c>
      <c r="C181" s="605"/>
      <c r="D181" s="605"/>
      <c r="E181" s="605"/>
      <c r="F181" s="606"/>
      <c r="G181" s="601"/>
      <c r="H181" s="601"/>
      <c r="I181" s="599"/>
      <c r="J181" s="599"/>
      <c r="K181" s="599"/>
      <c r="L181" s="599"/>
      <c r="M181" s="599"/>
      <c r="N181" s="600"/>
      <c r="O181" s="600"/>
      <c r="P181" s="602"/>
      <c r="Q181" s="599"/>
      <c r="R181" s="602"/>
    </row>
    <row r="182" spans="1:30" ht="13" thickTop="1" thickBot="1">
      <c r="A182" s="604">
        <v>2</v>
      </c>
      <c r="B182" s="605" t="s">
        <v>3375</v>
      </c>
      <c r="C182" s="605"/>
      <c r="D182" s="605"/>
      <c r="E182" s="605"/>
      <c r="F182" s="606"/>
      <c r="G182" s="601"/>
      <c r="H182" s="601"/>
      <c r="I182" s="599"/>
      <c r="J182" s="599"/>
      <c r="K182" s="599"/>
      <c r="L182" s="599"/>
      <c r="M182" s="599"/>
      <c r="N182" s="600"/>
      <c r="O182" s="600"/>
      <c r="P182" s="602"/>
      <c r="Q182" s="599"/>
      <c r="R182" s="602"/>
    </row>
    <row r="183" spans="1:30" ht="13" thickTop="1" thickBot="1">
      <c r="A183" s="604">
        <v>3</v>
      </c>
      <c r="B183" s="605" t="s">
        <v>3376</v>
      </c>
      <c r="D183" s="605"/>
      <c r="E183" s="605"/>
      <c r="F183" s="606"/>
      <c r="G183" s="596"/>
      <c r="H183" s="596"/>
      <c r="I183" s="599"/>
      <c r="J183" s="599"/>
      <c r="K183" s="599"/>
      <c r="L183" s="599"/>
      <c r="M183" s="599"/>
      <c r="N183" s="600"/>
      <c r="O183" s="600"/>
      <c r="P183" s="602"/>
      <c r="Q183" s="599"/>
      <c r="R183" s="602"/>
    </row>
    <row r="184" spans="1:30" ht="13" thickTop="1" thickBot="1">
      <c r="A184" s="604">
        <v>4</v>
      </c>
      <c r="B184" s="605" t="s">
        <v>3377</v>
      </c>
      <c r="D184" s="605"/>
      <c r="E184" s="605"/>
      <c r="F184" s="606"/>
      <c r="G184" s="599"/>
      <c r="H184" s="599"/>
      <c r="I184" s="599"/>
      <c r="J184" s="599"/>
      <c r="K184" s="599"/>
      <c r="L184" s="599"/>
      <c r="M184" s="599"/>
      <c r="N184" s="600"/>
      <c r="O184" s="600"/>
      <c r="P184" s="602"/>
      <c r="Q184" s="599"/>
      <c r="R184" s="602"/>
    </row>
    <row r="185" spans="1:30" ht="13" thickTop="1" thickBot="1">
      <c r="A185" s="604">
        <v>5</v>
      </c>
      <c r="B185" s="605" t="s">
        <v>3378</v>
      </c>
      <c r="D185" s="605"/>
      <c r="E185" s="605"/>
      <c r="F185" s="606"/>
      <c r="G185" s="599"/>
      <c r="H185" s="599"/>
      <c r="I185" s="599"/>
      <c r="J185" s="599"/>
      <c r="K185" s="599"/>
      <c r="L185" s="599"/>
      <c r="M185" s="599"/>
      <c r="N185" s="600"/>
      <c r="O185" s="600"/>
      <c r="P185" s="602"/>
      <c r="Q185" s="599"/>
      <c r="R185" s="602"/>
    </row>
    <row r="186" spans="1:30" ht="12.5" thickTop="1">
      <c r="A186" s="604">
        <v>6</v>
      </c>
      <c r="B186" s="596" t="s">
        <v>372</v>
      </c>
      <c r="D186" s="605"/>
      <c r="E186" s="605"/>
      <c r="F186" s="606"/>
      <c r="G186" s="601"/>
      <c r="H186" s="601"/>
      <c r="I186" s="601"/>
      <c r="J186" s="601"/>
      <c r="K186" s="601"/>
      <c r="L186" s="601"/>
      <c r="M186" s="601"/>
      <c r="N186" s="607"/>
      <c r="O186" s="607"/>
      <c r="P186" s="608"/>
      <c r="Q186" s="601"/>
      <c r="R186" s="608"/>
    </row>
    <row r="187" spans="1:30">
      <c r="A187" s="604">
        <v>7</v>
      </c>
      <c r="B187" s="605" t="s">
        <v>373</v>
      </c>
      <c r="D187" s="605"/>
      <c r="E187" s="605"/>
      <c r="F187" s="606"/>
      <c r="G187" s="601"/>
      <c r="H187" s="601"/>
      <c r="I187" s="601"/>
      <c r="J187" s="601"/>
      <c r="K187" s="601"/>
      <c r="L187" s="601"/>
      <c r="M187" s="601"/>
      <c r="N187" s="607"/>
      <c r="O187" s="607"/>
      <c r="P187" s="608"/>
      <c r="Q187" s="601"/>
      <c r="R187" s="608"/>
    </row>
    <row r="188" spans="1:30" s="583" customFormat="1">
      <c r="A188" s="604">
        <v>8</v>
      </c>
      <c r="B188" s="605" t="s">
        <v>374</v>
      </c>
      <c r="C188" s="605"/>
      <c r="D188" s="596"/>
      <c r="E188" s="596"/>
      <c r="F188" s="606"/>
      <c r="G188" s="601"/>
      <c r="H188" s="601"/>
      <c r="I188" s="601"/>
      <c r="J188" s="601"/>
      <c r="K188" s="601"/>
      <c r="L188" s="601"/>
      <c r="M188" s="601"/>
      <c r="N188" s="607"/>
      <c r="O188" s="607"/>
      <c r="P188" s="608"/>
      <c r="Q188" s="601"/>
      <c r="R188" s="608"/>
      <c r="V188" s="584"/>
      <c r="Z188" s="585"/>
      <c r="AD188" s="585"/>
    </row>
    <row r="189" spans="1:30">
      <c r="A189" s="604">
        <v>9</v>
      </c>
      <c r="B189" s="605" t="s">
        <v>375</v>
      </c>
      <c r="C189" s="605"/>
      <c r="D189" s="605"/>
      <c r="E189" s="605"/>
      <c r="F189" s="606"/>
      <c r="G189" s="601"/>
      <c r="H189" s="601"/>
      <c r="I189" s="601"/>
      <c r="J189" s="601"/>
      <c r="K189" s="601"/>
      <c r="L189" s="601"/>
      <c r="M189" s="601"/>
      <c r="N189" s="607"/>
      <c r="O189" s="607"/>
      <c r="P189" s="608"/>
      <c r="Q189" s="601"/>
      <c r="R189" s="608"/>
    </row>
    <row r="190" spans="1:30">
      <c r="A190" s="604">
        <v>10</v>
      </c>
      <c r="B190" s="605" t="s">
        <v>376</v>
      </c>
      <c r="C190" s="605"/>
      <c r="D190" s="605"/>
      <c r="E190" s="605"/>
      <c r="F190" s="606"/>
      <c r="G190" s="601"/>
      <c r="H190" s="601"/>
      <c r="I190" s="601"/>
      <c r="J190" s="601"/>
      <c r="K190" s="601"/>
      <c r="L190" s="601"/>
      <c r="M190" s="601"/>
      <c r="N190" s="607"/>
      <c r="O190" s="607"/>
      <c r="P190" s="608"/>
      <c r="Q190" s="601"/>
      <c r="R190" s="608"/>
    </row>
    <row r="191" spans="1:30">
      <c r="A191" s="604">
        <v>10</v>
      </c>
      <c r="B191" s="605" t="s">
        <v>377</v>
      </c>
      <c r="C191" s="605"/>
      <c r="D191" s="605"/>
      <c r="E191" s="605"/>
      <c r="F191" s="606"/>
      <c r="G191" s="601"/>
      <c r="H191" s="601"/>
      <c r="I191" s="601"/>
      <c r="J191" s="601"/>
      <c r="K191" s="601"/>
      <c r="L191" s="601"/>
      <c r="M191" s="601"/>
      <c r="N191" s="607"/>
      <c r="O191" s="607"/>
      <c r="P191" s="608"/>
      <c r="Q191" s="601"/>
      <c r="R191" s="608"/>
    </row>
    <row r="192" spans="1:30">
      <c r="A192" s="604">
        <v>11</v>
      </c>
      <c r="B192" s="605" t="s">
        <v>378</v>
      </c>
      <c r="C192" s="605"/>
      <c r="D192" s="605"/>
      <c r="E192" s="605"/>
      <c r="F192" s="606"/>
      <c r="G192" s="601"/>
      <c r="H192" s="601"/>
      <c r="I192" s="601"/>
      <c r="J192" s="601"/>
      <c r="K192" s="601"/>
      <c r="L192" s="601"/>
      <c r="M192" s="601"/>
      <c r="N192" s="607"/>
      <c r="O192" s="607"/>
      <c r="P192" s="608"/>
      <c r="Q192" s="601"/>
      <c r="R192" s="608"/>
    </row>
    <row r="193" spans="1:30">
      <c r="A193" s="604">
        <v>12</v>
      </c>
      <c r="B193" s="605" t="s">
        <v>379</v>
      </c>
      <c r="C193" s="605"/>
      <c r="D193" s="605"/>
      <c r="E193" s="605"/>
      <c r="F193" s="606"/>
      <c r="G193" s="601"/>
      <c r="H193" s="601"/>
      <c r="I193" s="601"/>
      <c r="J193" s="601"/>
      <c r="K193" s="601"/>
      <c r="L193" s="601"/>
      <c r="M193" s="601"/>
      <c r="N193" s="607"/>
      <c r="O193" s="607"/>
      <c r="P193" s="608"/>
      <c r="Q193" s="601"/>
      <c r="R193" s="608"/>
    </row>
    <row r="194" spans="1:30" ht="12.5" thickBot="1">
      <c r="A194" s="596"/>
      <c r="C194" s="596"/>
      <c r="D194" s="596"/>
      <c r="E194" s="596"/>
      <c r="F194" s="603"/>
      <c r="G194" s="599"/>
      <c r="H194" s="599"/>
      <c r="I194" s="599"/>
      <c r="J194" s="599"/>
      <c r="K194" s="599"/>
      <c r="L194" s="599"/>
      <c r="M194" s="599"/>
      <c r="N194" s="600"/>
      <c r="O194" s="600"/>
      <c r="P194" s="602"/>
      <c r="Q194" s="599"/>
      <c r="R194" s="602"/>
    </row>
    <row r="195" spans="1:30" ht="12.5" thickTop="1">
      <c r="A195" s="596"/>
      <c r="C195" s="596"/>
      <c r="D195" s="596"/>
      <c r="E195" s="596"/>
      <c r="F195" s="603"/>
      <c r="G195" s="596"/>
      <c r="H195" s="596"/>
      <c r="I195" s="596"/>
      <c r="J195" s="596"/>
      <c r="K195" s="596"/>
      <c r="L195" s="596"/>
      <c r="M195" s="596"/>
      <c r="N195" s="609"/>
      <c r="O195" s="609"/>
      <c r="P195" s="583"/>
    </row>
    <row r="196" spans="1:30" s="583" customFormat="1">
      <c r="A196" s="596"/>
      <c r="B196" s="596"/>
      <c r="C196" s="596"/>
      <c r="D196" s="596"/>
      <c r="E196" s="596"/>
      <c r="F196" s="603"/>
      <c r="G196" s="596"/>
      <c r="H196" s="596"/>
      <c r="I196" s="596"/>
      <c r="J196" s="596"/>
      <c r="K196" s="596"/>
      <c r="L196" s="596"/>
      <c r="M196" s="596"/>
      <c r="N196" s="609"/>
      <c r="O196" s="609"/>
      <c r="Q196" s="596"/>
      <c r="V196" s="584"/>
      <c r="Z196" s="585"/>
      <c r="AD196" s="585"/>
    </row>
    <row r="197" spans="1:30" s="611" customFormat="1">
      <c r="A197" s="546"/>
      <c r="B197" s="546"/>
      <c r="C197" s="546"/>
      <c r="D197" s="546"/>
      <c r="E197" s="546"/>
      <c r="F197" s="565"/>
      <c r="G197" s="546"/>
      <c r="H197" s="546"/>
      <c r="I197" s="546"/>
      <c r="J197" s="546"/>
      <c r="K197" s="546"/>
      <c r="L197" s="546"/>
      <c r="M197" s="546"/>
      <c r="N197" s="610"/>
      <c r="O197" s="610"/>
      <c r="Q197" s="555"/>
      <c r="R197" s="612"/>
      <c r="S197" s="612"/>
      <c r="T197" s="612"/>
      <c r="U197" s="612"/>
      <c r="V197" s="613"/>
      <c r="W197" s="612"/>
      <c r="X197" s="612"/>
      <c r="Y197" s="612"/>
      <c r="Z197" s="556"/>
      <c r="AA197" s="612"/>
      <c r="AB197" s="612"/>
      <c r="AC197" s="612"/>
      <c r="AD197" s="547"/>
    </row>
    <row r="198" spans="1:30" s="611" customFormat="1">
      <c r="A198" s="546"/>
      <c r="B198" s="546"/>
      <c r="C198" s="546"/>
      <c r="D198" s="546"/>
      <c r="E198" s="546"/>
      <c r="F198" s="565"/>
      <c r="G198" s="546"/>
      <c r="H198" s="546"/>
      <c r="I198" s="546"/>
      <c r="J198" s="546"/>
      <c r="K198" s="546"/>
      <c r="L198" s="546"/>
      <c r="M198" s="546"/>
      <c r="N198" s="610"/>
      <c r="O198" s="610"/>
      <c r="Q198" s="555"/>
      <c r="R198" s="612"/>
      <c r="S198" s="612"/>
      <c r="T198" s="612"/>
      <c r="U198" s="612"/>
      <c r="V198" s="613"/>
      <c r="W198" s="612"/>
      <c r="X198" s="612"/>
      <c r="Y198" s="612"/>
      <c r="Z198" s="556"/>
      <c r="AA198" s="612"/>
      <c r="AB198" s="612"/>
      <c r="AC198" s="612"/>
      <c r="AD198" s="547"/>
    </row>
    <row r="199" spans="1:30" s="611" customFormat="1">
      <c r="A199" s="546"/>
      <c r="B199" s="546"/>
      <c r="C199" s="546"/>
      <c r="D199" s="546"/>
      <c r="E199" s="546"/>
      <c r="F199" s="565"/>
      <c r="G199" s="546"/>
      <c r="H199" s="546"/>
      <c r="I199" s="546"/>
      <c r="J199" s="546"/>
      <c r="K199" s="546"/>
      <c r="L199" s="546"/>
      <c r="M199" s="546"/>
      <c r="N199" s="610"/>
      <c r="O199" s="610"/>
      <c r="Q199" s="555"/>
      <c r="R199" s="612"/>
      <c r="S199" s="612"/>
      <c r="T199" s="612"/>
      <c r="U199" s="612"/>
      <c r="V199" s="613"/>
      <c r="W199" s="612"/>
      <c r="X199" s="612"/>
      <c r="Y199" s="612"/>
      <c r="Z199" s="556"/>
      <c r="AA199" s="612"/>
      <c r="AB199" s="612"/>
      <c r="AC199" s="612"/>
      <c r="AD199" s="547"/>
    </row>
    <row r="200" spans="1:30" s="611" customFormat="1">
      <c r="A200" s="546"/>
      <c r="B200" s="546"/>
      <c r="C200" s="546"/>
      <c r="D200" s="546"/>
      <c r="E200" s="546"/>
      <c r="F200" s="565"/>
      <c r="G200" s="546"/>
      <c r="H200" s="546"/>
      <c r="I200" s="546"/>
      <c r="J200" s="546"/>
      <c r="K200" s="546"/>
      <c r="L200" s="546"/>
      <c r="M200" s="546"/>
      <c r="N200" s="610"/>
      <c r="O200" s="610"/>
      <c r="Q200" s="555"/>
      <c r="R200" s="612"/>
      <c r="S200" s="612"/>
      <c r="T200" s="612"/>
      <c r="U200" s="612"/>
      <c r="V200" s="613"/>
      <c r="W200" s="612"/>
      <c r="X200" s="612"/>
      <c r="Y200" s="612"/>
      <c r="Z200" s="556"/>
      <c r="AA200" s="612"/>
      <c r="AB200" s="612"/>
      <c r="AC200" s="612"/>
      <c r="AD200" s="547"/>
    </row>
    <row r="201" spans="1:30" s="611" customFormat="1">
      <c r="A201" s="546"/>
      <c r="B201" s="546"/>
      <c r="C201" s="546"/>
      <c r="D201" s="546"/>
      <c r="E201" s="546"/>
      <c r="F201" s="565"/>
      <c r="G201" s="546"/>
      <c r="H201" s="546"/>
      <c r="I201" s="546"/>
      <c r="J201" s="546"/>
      <c r="K201" s="546"/>
      <c r="L201" s="546"/>
      <c r="M201" s="546"/>
      <c r="N201" s="610"/>
      <c r="O201" s="610"/>
      <c r="Q201" s="555"/>
      <c r="R201" s="612"/>
      <c r="S201" s="612"/>
      <c r="T201" s="612"/>
      <c r="U201" s="612"/>
      <c r="V201" s="613"/>
      <c r="W201" s="612"/>
      <c r="X201" s="612"/>
      <c r="Y201" s="612"/>
      <c r="Z201" s="556"/>
      <c r="AA201" s="612"/>
      <c r="AB201" s="612"/>
      <c r="AC201" s="612"/>
      <c r="AD201" s="547"/>
    </row>
    <row r="202" spans="1:30" s="611" customFormat="1">
      <c r="A202" s="546"/>
      <c r="B202" s="546"/>
      <c r="C202" s="546"/>
      <c r="D202" s="546"/>
      <c r="E202" s="546"/>
      <c r="F202" s="565"/>
      <c r="G202" s="546"/>
      <c r="H202" s="546"/>
      <c r="I202" s="546"/>
      <c r="J202" s="546"/>
      <c r="K202" s="546"/>
      <c r="L202" s="546"/>
      <c r="M202" s="546"/>
      <c r="N202" s="610"/>
      <c r="O202" s="610"/>
      <c r="Q202" s="555"/>
      <c r="R202" s="612"/>
      <c r="S202" s="612"/>
      <c r="T202" s="612"/>
      <c r="U202" s="612"/>
      <c r="V202" s="613"/>
      <c r="W202" s="612"/>
      <c r="X202" s="612"/>
      <c r="Y202" s="612"/>
      <c r="Z202" s="556"/>
      <c r="AA202" s="612"/>
      <c r="AB202" s="612"/>
      <c r="AC202" s="612"/>
      <c r="AD202" s="547"/>
    </row>
    <row r="203" spans="1:30" s="611" customFormat="1">
      <c r="A203" s="546"/>
      <c r="B203" s="546"/>
      <c r="C203" s="546"/>
      <c r="D203" s="546"/>
      <c r="E203" s="546"/>
      <c r="F203" s="565"/>
      <c r="G203" s="546"/>
      <c r="H203" s="546"/>
      <c r="I203" s="546"/>
      <c r="J203" s="546"/>
      <c r="K203" s="546"/>
      <c r="L203" s="546"/>
      <c r="M203" s="546"/>
      <c r="N203" s="610"/>
      <c r="O203" s="610"/>
      <c r="Q203" s="555"/>
      <c r="R203" s="612"/>
      <c r="S203" s="612"/>
      <c r="T203" s="612"/>
      <c r="U203" s="612"/>
      <c r="V203" s="613"/>
      <c r="W203" s="612"/>
      <c r="X203" s="612"/>
      <c r="Y203" s="612"/>
      <c r="Z203" s="556"/>
      <c r="AA203" s="612"/>
      <c r="AB203" s="612"/>
      <c r="AC203" s="612"/>
      <c r="AD203" s="547"/>
    </row>
  </sheetData>
  <sheetProtection algorithmName="SHA-512" hashValue="HFOJrB006kMZYyASMwe2XTw5ZwjYZvERhTKuacxztdWL7qUGPyy+rrzMj5sNqyEzj7uQeqc8MNW/FYwXf7aeOg==" saltValue="gk7raBCsPvzhWmnKWbetDQ==" spinCount="100000" sheet="1" objects="1" scenarios="1"/>
  <autoFilter ref="A14:AL174" xr:uid="{AE04D3CE-83B5-4A19-8F7B-9769BD5F4ED2}"/>
  <mergeCells count="51">
    <mergeCell ref="A9:E9"/>
    <mergeCell ref="B11:E11"/>
    <mergeCell ref="F11:R11"/>
    <mergeCell ref="A8:E8"/>
    <mergeCell ref="A1:E1"/>
    <mergeCell ref="G1:Q3"/>
    <mergeCell ref="A2:E2"/>
    <mergeCell ref="A6:E6"/>
    <mergeCell ref="A7:E7"/>
    <mergeCell ref="G12:O12"/>
    <mergeCell ref="P12:P14"/>
    <mergeCell ref="I13:N13"/>
    <mergeCell ref="AF13:AF14"/>
    <mergeCell ref="AA13:AA14"/>
    <mergeCell ref="AB13:AB14"/>
    <mergeCell ref="AC13:AC14"/>
    <mergeCell ref="AD13:AD14"/>
    <mergeCell ref="V13:V14"/>
    <mergeCell ref="W13:W14"/>
    <mergeCell ref="X13:X14"/>
    <mergeCell ref="Y13:Y14"/>
    <mergeCell ref="Z13:Z14"/>
    <mergeCell ref="A178:E178"/>
    <mergeCell ref="A176:E176"/>
    <mergeCell ref="Q13:Q14"/>
    <mergeCell ref="R13:R14"/>
    <mergeCell ref="A13:A14"/>
    <mergeCell ref="B13:B14"/>
    <mergeCell ref="C13:C14"/>
    <mergeCell ref="D13:D14"/>
    <mergeCell ref="E13:E14"/>
    <mergeCell ref="F13:F14"/>
    <mergeCell ref="G13:G14"/>
    <mergeCell ref="H13:H14"/>
    <mergeCell ref="A177:E177"/>
    <mergeCell ref="S11:AH11"/>
    <mergeCell ref="AI11:AL12"/>
    <mergeCell ref="AA12:AD12"/>
    <mergeCell ref="AE12:AH12"/>
    <mergeCell ref="AE13:AE14"/>
    <mergeCell ref="AG13:AG14"/>
    <mergeCell ref="AH13:AH14"/>
    <mergeCell ref="AI13:AI14"/>
    <mergeCell ref="AJ13:AJ14"/>
    <mergeCell ref="AK13:AK14"/>
    <mergeCell ref="AL13:AL14"/>
    <mergeCell ref="S12:V12"/>
    <mergeCell ref="W12:Z12"/>
    <mergeCell ref="S13:S14"/>
    <mergeCell ref="T13:T14"/>
    <mergeCell ref="U13:U14"/>
  </mergeCells>
  <phoneticPr fontId="101" type="noConversion"/>
  <pageMargins left="0.7" right="0.7" top="0.75" bottom="0.75" header="0.3" footer="0.3"/>
  <ignoredErrors>
    <ignoredError sqref="I40 K15 N15:O15 I23 I22 L25:M25 I28 L38:M38 I50 I53 M54 L69 I71:J71 I66 J78 I72 I73 I75 I76 L78:M78 M92 I95 R107 R110:R111 R112 Q127:R127 R113 R15 R16:R22 R23 R24:R31 R32 R36 R37 R38 R39 R40:R42 R43 R44:R47 R49:R51 R53 R54 R55:R57 R58:R59 R60 R61:R64 R65 R66 R67 R68 R69 R70:R73 R74 R75 R76 R77 R79 R80 R82:R83 R85:R86 R87 R88:R89 R92 R93 R94:R95 R97 R100:R101 R102 R103:R106 R114 Q174 R34 R48 M51 R52 R78 R90:R91 Q173 J41" unlockedFormula="1"/>
  </ignoredErrors>
  <drawing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369FC-E369-4126-8FD4-468625C99107}">
  <dimension ref="A1:DP183"/>
  <sheetViews>
    <sheetView zoomScale="85" zoomScaleNormal="85" workbookViewId="0">
      <selection activeCell="R12" sqref="R12"/>
    </sheetView>
  </sheetViews>
  <sheetFormatPr baseColWidth="10" defaultColWidth="11" defaultRowHeight="12"/>
  <cols>
    <col min="1" max="1" width="5.90625" style="546" customWidth="1"/>
    <col min="2" max="5" width="5.54296875" style="546" customWidth="1"/>
    <col min="6" max="6" width="38.90625" style="547" customWidth="1"/>
    <col min="7" max="7" width="22.453125" style="546" customWidth="1"/>
    <col min="8" max="8" width="20.54296875" style="546" customWidth="1"/>
    <col min="9" max="9" width="8" style="546" bestFit="1" customWidth="1"/>
    <col min="10" max="10" width="8.453125" style="546" bestFit="1" customWidth="1"/>
    <col min="11" max="11" width="9.54296875" style="546" customWidth="1"/>
    <col min="12" max="12" width="8" style="546" bestFit="1" customWidth="1"/>
    <col min="13" max="13" width="9.90625" style="546" customWidth="1"/>
    <col min="14" max="14" width="10.08984375" style="546" bestFit="1" customWidth="1"/>
    <col min="15" max="15" width="10.453125" style="546" customWidth="1"/>
    <col min="16" max="16" width="13" style="546" customWidth="1"/>
    <col min="17" max="17" width="18.90625" style="546" customWidth="1"/>
    <col min="18" max="18" width="41.453125" style="546" customWidth="1"/>
    <col min="19" max="25" width="0" style="610" hidden="1" customWidth="1"/>
    <col min="26" max="26" width="13.453125" style="610" hidden="1" customWidth="1"/>
    <col min="27" max="27" width="0" style="610" hidden="1" customWidth="1"/>
    <col min="28" max="28" width="12.90625" style="610" hidden="1" customWidth="1"/>
    <col min="29" max="29" width="13.54296875" style="610" hidden="1" customWidth="1"/>
    <col min="30" max="30" width="35.54296875" style="547" hidden="1" customWidth="1"/>
    <col min="31" max="33" width="11" style="610"/>
    <col min="34" max="34" width="32.54296875" style="610" customWidth="1"/>
    <col min="35" max="37" width="11" style="610"/>
    <col min="38" max="38" width="36.08984375" style="646" customWidth="1"/>
    <col min="39" max="120" width="11" style="557"/>
    <col min="121" max="16384" width="11" style="509"/>
  </cols>
  <sheetData>
    <row r="1" spans="1:120">
      <c r="D1" s="667"/>
      <c r="E1" s="659"/>
    </row>
    <row r="2" spans="1:120">
      <c r="A2" s="1595" t="s">
        <v>267</v>
      </c>
      <c r="B2" s="1596"/>
      <c r="C2" s="1596"/>
      <c r="D2" s="1599">
        <v>2024</v>
      </c>
      <c r="E2" s="1599"/>
    </row>
    <row r="3" spans="1:120">
      <c r="A3" s="1597" t="s">
        <v>268</v>
      </c>
      <c r="B3" s="1598"/>
      <c r="C3" s="1598"/>
      <c r="D3" s="1599"/>
      <c r="E3" s="1599"/>
    </row>
    <row r="4" spans="1:120">
      <c r="A4" s="1597" t="s">
        <v>269</v>
      </c>
      <c r="B4" s="1598"/>
      <c r="C4" s="1598"/>
      <c r="D4" s="1599" t="s">
        <v>4094</v>
      </c>
      <c r="E4" s="1599"/>
    </row>
    <row r="5" spans="1:120">
      <c r="A5" s="1597" t="s">
        <v>271</v>
      </c>
      <c r="B5" s="1598"/>
      <c r="C5" s="1598"/>
      <c r="D5" s="1599"/>
      <c r="E5" s="1599"/>
    </row>
    <row r="7" spans="1:120">
      <c r="A7" s="1573" t="s">
        <v>191</v>
      </c>
      <c r="B7" s="1589" t="s">
        <v>4095</v>
      </c>
      <c r="C7" s="1590"/>
      <c r="D7" s="1590"/>
      <c r="E7" s="1591"/>
      <c r="F7" s="1582" t="s">
        <v>274</v>
      </c>
      <c r="G7" s="1583"/>
      <c r="H7" s="1583"/>
      <c r="I7" s="1583"/>
      <c r="J7" s="1583"/>
      <c r="K7" s="1583"/>
      <c r="L7" s="1583"/>
      <c r="M7" s="1583"/>
      <c r="N7" s="1583"/>
      <c r="O7" s="1583"/>
      <c r="P7" s="1583"/>
      <c r="Q7" s="1583"/>
      <c r="R7" s="1584"/>
      <c r="S7" s="1451" t="s">
        <v>275</v>
      </c>
      <c r="T7" s="1452"/>
      <c r="U7" s="1452"/>
      <c r="V7" s="1452"/>
      <c r="W7" s="1452"/>
      <c r="X7" s="1452"/>
      <c r="Y7" s="1452"/>
      <c r="Z7" s="1452"/>
      <c r="AA7" s="1452"/>
      <c r="AB7" s="1452"/>
      <c r="AC7" s="1452"/>
      <c r="AD7" s="1452"/>
      <c r="AE7" s="1452"/>
      <c r="AF7" s="1452"/>
      <c r="AG7" s="1452"/>
      <c r="AH7" s="1453"/>
      <c r="AI7" s="1460" t="s">
        <v>276</v>
      </c>
      <c r="AJ7" s="1461"/>
      <c r="AK7" s="1461"/>
      <c r="AL7" s="1461"/>
    </row>
    <row r="8" spans="1:120">
      <c r="A8" s="1574"/>
      <c r="B8" s="1585" t="s">
        <v>4096</v>
      </c>
      <c r="C8" s="1585" t="s">
        <v>4097</v>
      </c>
      <c r="D8" s="1585" t="s">
        <v>4098</v>
      </c>
      <c r="E8" s="1585" t="s">
        <v>4099</v>
      </c>
      <c r="F8" s="1576" t="s">
        <v>2163</v>
      </c>
      <c r="G8" s="1589" t="s">
        <v>282</v>
      </c>
      <c r="H8" s="1590"/>
      <c r="I8" s="1590"/>
      <c r="J8" s="1590"/>
      <c r="K8" s="1590"/>
      <c r="L8" s="1590"/>
      <c r="M8" s="1590"/>
      <c r="N8" s="1590"/>
      <c r="O8" s="1591"/>
      <c r="P8" s="1579" t="s">
        <v>283</v>
      </c>
      <c r="Q8" s="1576" t="s">
        <v>4100</v>
      </c>
      <c r="R8" s="1576" t="s">
        <v>4101</v>
      </c>
      <c r="S8" s="1464" t="s">
        <v>286</v>
      </c>
      <c r="T8" s="1465"/>
      <c r="U8" s="1465"/>
      <c r="V8" s="1466"/>
      <c r="W8" s="1464" t="s">
        <v>287</v>
      </c>
      <c r="X8" s="1465"/>
      <c r="Y8" s="1465"/>
      <c r="Z8" s="1466"/>
      <c r="AA8" s="1464" t="s">
        <v>288</v>
      </c>
      <c r="AB8" s="1465"/>
      <c r="AC8" s="1465"/>
      <c r="AD8" s="1466"/>
      <c r="AE8" s="1464" t="s">
        <v>289</v>
      </c>
      <c r="AF8" s="1465"/>
      <c r="AG8" s="1465"/>
      <c r="AH8" s="1466"/>
      <c r="AI8" s="1462"/>
      <c r="AJ8" s="1463"/>
      <c r="AK8" s="1463"/>
      <c r="AL8" s="1463"/>
    </row>
    <row r="9" spans="1:120" ht="14.5">
      <c r="A9" s="1574"/>
      <c r="B9" s="1586"/>
      <c r="C9" s="1586"/>
      <c r="D9" s="1586"/>
      <c r="E9" s="1586"/>
      <c r="F9" s="1577"/>
      <c r="G9" s="668" t="s">
        <v>4102</v>
      </c>
      <c r="H9" s="668" t="s">
        <v>2167</v>
      </c>
      <c r="I9" s="1589" t="s">
        <v>4103</v>
      </c>
      <c r="J9" s="1590"/>
      <c r="K9" s="1590"/>
      <c r="L9" s="1590"/>
      <c r="M9" s="1590"/>
      <c r="N9" s="1591"/>
      <c r="O9" s="668" t="s">
        <v>293</v>
      </c>
      <c r="P9" s="1580"/>
      <c r="Q9" s="1577"/>
      <c r="R9" s="1577"/>
      <c r="S9" s="1467" t="s">
        <v>294</v>
      </c>
      <c r="T9" s="1467" t="s">
        <v>295</v>
      </c>
      <c r="U9" s="1467" t="s">
        <v>296</v>
      </c>
      <c r="V9" s="1467" t="s">
        <v>297</v>
      </c>
      <c r="W9" s="1467" t="s">
        <v>294</v>
      </c>
      <c r="X9" s="1467" t="s">
        <v>295</v>
      </c>
      <c r="Y9" s="1467" t="s">
        <v>296</v>
      </c>
      <c r="Z9" s="1467" t="s">
        <v>297</v>
      </c>
      <c r="AA9" s="1467" t="s">
        <v>294</v>
      </c>
      <c r="AB9" s="1467" t="s">
        <v>295</v>
      </c>
      <c r="AC9" s="1467" t="s">
        <v>296</v>
      </c>
      <c r="AD9" s="1484" t="s">
        <v>297</v>
      </c>
      <c r="AE9" s="1467" t="s">
        <v>294</v>
      </c>
      <c r="AF9" s="1467" t="s">
        <v>295</v>
      </c>
      <c r="AG9" s="1467" t="s">
        <v>296</v>
      </c>
      <c r="AH9" s="1467" t="s">
        <v>297</v>
      </c>
      <c r="AI9" s="1468" t="s">
        <v>298</v>
      </c>
      <c r="AJ9" s="1470" t="s">
        <v>299</v>
      </c>
      <c r="AK9" s="1470" t="s">
        <v>300</v>
      </c>
      <c r="AL9" s="1593" t="s">
        <v>297</v>
      </c>
    </row>
    <row r="10" spans="1:120" ht="38.4" customHeight="1">
      <c r="A10" s="1575"/>
      <c r="B10" s="1587"/>
      <c r="C10" s="1588"/>
      <c r="D10" s="1588"/>
      <c r="E10" s="1588"/>
      <c r="F10" s="1578"/>
      <c r="G10" s="669"/>
      <c r="H10" s="669"/>
      <c r="I10" s="668">
        <v>1</v>
      </c>
      <c r="J10" s="668">
        <v>2</v>
      </c>
      <c r="K10" s="668" t="s">
        <v>301</v>
      </c>
      <c r="L10" s="668">
        <v>3</v>
      </c>
      <c r="M10" s="668">
        <v>4</v>
      </c>
      <c r="N10" s="668" t="s">
        <v>302</v>
      </c>
      <c r="O10" s="668" t="s">
        <v>303</v>
      </c>
      <c r="P10" s="1581"/>
      <c r="Q10" s="1578"/>
      <c r="R10" s="1592"/>
      <c r="S10" s="1468"/>
      <c r="T10" s="1468"/>
      <c r="U10" s="1468"/>
      <c r="V10" s="1468"/>
      <c r="W10" s="1468"/>
      <c r="X10" s="1468"/>
      <c r="Y10" s="1468"/>
      <c r="Z10" s="1468"/>
      <c r="AA10" s="1468"/>
      <c r="AB10" s="1468"/>
      <c r="AC10" s="1468"/>
      <c r="AD10" s="1485"/>
      <c r="AE10" s="1468"/>
      <c r="AF10" s="1468"/>
      <c r="AG10" s="1468"/>
      <c r="AH10" s="1468"/>
      <c r="AI10" s="1469"/>
      <c r="AJ10" s="1471"/>
      <c r="AK10" s="1471"/>
      <c r="AL10" s="1594"/>
    </row>
    <row r="11" spans="1:120" s="670" customFormat="1" ht="72">
      <c r="A11" s="915">
        <v>1</v>
      </c>
      <c r="B11" s="915">
        <v>12</v>
      </c>
      <c r="C11" s="915">
        <v>0</v>
      </c>
      <c r="D11" s="915">
        <v>0</v>
      </c>
      <c r="E11" s="915" t="s">
        <v>224</v>
      </c>
      <c r="F11" s="916" t="s">
        <v>34</v>
      </c>
      <c r="G11" s="873" t="s">
        <v>175</v>
      </c>
      <c r="H11" s="873" t="s">
        <v>200</v>
      </c>
      <c r="I11" s="552">
        <v>0</v>
      </c>
      <c r="J11" s="552">
        <v>0</v>
      </c>
      <c r="K11" s="268">
        <f>+I11+J11</f>
        <v>0</v>
      </c>
      <c r="L11" s="552">
        <v>0</v>
      </c>
      <c r="M11" s="873">
        <f>M12+M27+M37+M72+M81+M85+43</f>
        <v>591</v>
      </c>
      <c r="N11" s="268">
        <f>+L11+M11</f>
        <v>591</v>
      </c>
      <c r="O11" s="268">
        <f>+K11+N11</f>
        <v>591</v>
      </c>
      <c r="P11" s="917"/>
      <c r="Q11" s="918" t="s">
        <v>4104</v>
      </c>
      <c r="R11" s="771" t="s">
        <v>4105</v>
      </c>
      <c r="S11" s="552">
        <v>0</v>
      </c>
      <c r="T11" s="554" t="str">
        <f t="shared" ref="T11" si="0">IF(S11="","No hay ejecución",IF(AND(I11=0),"No hay Programación", S11/I11))</f>
        <v>No hay Programación</v>
      </c>
      <c r="U11" s="764" t="str">
        <f t="shared" ref="U11:U74" si="1">IF(T11="No hay ejecución","NA",IF(T11&gt;=90%,"De acuerdo con lo programado",IF(T11&gt;=50%,"Atraso Leve",IF(T11&lt;=49.99%,"En riesgo en cumplimiento"))))</f>
        <v>De acuerdo con lo programado</v>
      </c>
      <c r="V11" s="764"/>
      <c r="W11" s="672">
        <v>216</v>
      </c>
      <c r="X11" s="554" t="str">
        <f>IF(W11="","No hay ejecución",IF(AND(J11=0),"No hay Programación", W11/J11))</f>
        <v>No hay Programación</v>
      </c>
      <c r="Y11" s="764" t="str">
        <f t="shared" ref="Y11:Y74" si="2">IF(X11="No hay ejecución","NA",IF(X11&gt;=90%,"De acuerdo con lo programado",IF(X11&gt;=50%,"Atraso Leve",IF(X11&lt;=49.99%,"En riesgo en cumplimiento"))))</f>
        <v>De acuerdo con lo programado</v>
      </c>
      <c r="Z11" s="764"/>
      <c r="AA11" s="552">
        <v>160</v>
      </c>
      <c r="AB11" s="554" t="str">
        <f>IF(AA11="","No hay ejecución",IF(AND(L11=0),"No hay Programación", AA11/L11))</f>
        <v>No hay Programación</v>
      </c>
      <c r="AC11" s="764" t="str">
        <f t="shared" ref="AC11:AC74" si="3">IF(AB11="No hay ejecución","NA",IF(AB11&gt;=90%,"De acuerdo con lo programado",IF(AB11&gt;=50%,"Atraso Leve",IF(AB11&lt;=49.99%,"En riesgo en cumplimiento"))))</f>
        <v>De acuerdo con lo programado</v>
      </c>
      <c r="AD11" s="765"/>
      <c r="AE11" s="576">
        <v>200</v>
      </c>
      <c r="AF11" s="554">
        <f>IF(AE11="","No hay ejecución",IF(AND(M11=0),"No hay Programación", AE11/M11))</f>
        <v>0.33840947546531303</v>
      </c>
      <c r="AG11" s="764" t="str">
        <f t="shared" ref="AG11:AG74" si="4">IF(AF11="No hay ejecución","NA",IF(AF11&gt;=90%,"De acuerdo con lo programado",IF(AF11&gt;=50%,"Atraso Leve",IF(AF11&lt;=49.99%,"En riesgo en cumplimiento"))))</f>
        <v>En riesgo en cumplimiento</v>
      </c>
      <c r="AH11" s="856"/>
      <c r="AI11" s="1109">
        <f t="shared" ref="AI11:AI74" si="5">AE11+AA11+W11+S11</f>
        <v>576</v>
      </c>
      <c r="AJ11" s="554">
        <f>IF(AI11="","No hay ejecución",IF(AND(O11=0),"No hay Programación", AI11/O11))</f>
        <v>0.97461928934010156</v>
      </c>
      <c r="AK11" s="764" t="str">
        <f t="shared" ref="AK11:AK74" si="6">IF(AJ11="No hay ejecución","NA",IF(AJ11&gt;=90%,"De acuerdo con lo programado",IF(AJ11&gt;=50%,"Atraso Leve",IF(AJ11&lt;=49.99%,"En riesgo en cumplimiento"))))</f>
        <v>De acuerdo con lo programado</v>
      </c>
      <c r="AL11" s="856"/>
      <c r="AM11" s="557"/>
      <c r="AN11" s="557"/>
      <c r="AO11" s="557"/>
      <c r="AP11" s="557"/>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row>
    <row r="12" spans="1:120" s="670" customFormat="1" ht="409.6" thickTop="1" thickBot="1">
      <c r="A12" s="915">
        <f>A11+1</f>
        <v>2</v>
      </c>
      <c r="B12" s="915">
        <v>12</v>
      </c>
      <c r="C12" s="915">
        <v>0</v>
      </c>
      <c r="D12" s="915">
        <v>0</v>
      </c>
      <c r="E12" s="915" t="s">
        <v>225</v>
      </c>
      <c r="F12" s="916" t="s">
        <v>226</v>
      </c>
      <c r="G12" s="873" t="s">
        <v>175</v>
      </c>
      <c r="H12" s="873" t="s">
        <v>200</v>
      </c>
      <c r="I12" s="552">
        <v>0</v>
      </c>
      <c r="J12" s="552">
        <v>0</v>
      </c>
      <c r="K12" s="268">
        <f t="shared" ref="K12:K75" si="7">+I12+J12</f>
        <v>0</v>
      </c>
      <c r="L12" s="552">
        <v>0</v>
      </c>
      <c r="M12" s="873">
        <v>16</v>
      </c>
      <c r="N12" s="268">
        <f t="shared" ref="N12:N75" si="8">+L12+M12</f>
        <v>16</v>
      </c>
      <c r="O12" s="268">
        <f t="shared" ref="O12:O75" si="9">+K12+N12</f>
        <v>16</v>
      </c>
      <c r="P12" s="919" t="s">
        <v>1927</v>
      </c>
      <c r="Q12" s="918" t="s">
        <v>4104</v>
      </c>
      <c r="R12" s="771" t="s">
        <v>2876</v>
      </c>
      <c r="S12" s="552">
        <v>0</v>
      </c>
      <c r="T12" s="554" t="str">
        <f t="shared" ref="T12:T75" si="10">IF(S12="","No hay ejecución",IF(AND(I12=0),"No hay Programación", S12/I12))</f>
        <v>No hay Programación</v>
      </c>
      <c r="U12" s="764" t="str">
        <f t="shared" si="1"/>
        <v>De acuerdo con lo programado</v>
      </c>
      <c r="V12" s="764"/>
      <c r="W12" s="672">
        <v>3</v>
      </c>
      <c r="X12" s="554" t="str">
        <f t="shared" ref="X12:X75" si="11">IF(W12="","No hay ejecución",IF(AND(J12=0),"No hay Programación", W12/J12))</f>
        <v>No hay Programación</v>
      </c>
      <c r="Y12" s="764" t="str">
        <f t="shared" si="2"/>
        <v>De acuerdo con lo programado</v>
      </c>
      <c r="Z12" s="764"/>
      <c r="AA12" s="552">
        <v>5</v>
      </c>
      <c r="AB12" s="554" t="str">
        <f t="shared" ref="AB12:AB75" si="12">IF(AA12="","No hay ejecución",IF(AND(L12=0),"No hay Programación", AA12/L12))</f>
        <v>No hay Programación</v>
      </c>
      <c r="AC12" s="764" t="str">
        <f t="shared" si="3"/>
        <v>De acuerdo con lo programado</v>
      </c>
      <c r="AD12" s="765" t="s">
        <v>4106</v>
      </c>
      <c r="AE12" s="576">
        <v>5</v>
      </c>
      <c r="AF12" s="554">
        <f t="shared" ref="AF12:AF75" si="13">IF(AE12="","No hay ejecución",IF(AND(M12=0),"No hay Programación", AE12/M12))</f>
        <v>0.3125</v>
      </c>
      <c r="AG12" s="764" t="str">
        <f t="shared" si="4"/>
        <v>En riesgo en cumplimiento</v>
      </c>
      <c r="AH12" s="856" t="s">
        <v>4107</v>
      </c>
      <c r="AI12" s="674">
        <f t="shared" si="5"/>
        <v>13</v>
      </c>
      <c r="AJ12" s="554">
        <f t="shared" ref="AJ12:AJ75" si="14">IF(AI12="","No hay ejecución",IF(AND(O12=0),"No hay Programación", AI12/O12))</f>
        <v>0.8125</v>
      </c>
      <c r="AK12" s="764" t="str">
        <f t="shared" si="6"/>
        <v>Atraso Leve</v>
      </c>
      <c r="AL12" s="856" t="s">
        <v>4107</v>
      </c>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7"/>
      <c r="CB12" s="557"/>
      <c r="CC12" s="557"/>
      <c r="CD12" s="557"/>
      <c r="CE12" s="557"/>
      <c r="CF12" s="557"/>
      <c r="CG12" s="557"/>
      <c r="CH12" s="557"/>
      <c r="CI12" s="557"/>
      <c r="CJ12" s="557"/>
      <c r="CK12" s="557"/>
      <c r="CL12" s="557"/>
      <c r="CM12" s="557"/>
      <c r="CN12" s="557"/>
      <c r="CO12" s="557"/>
      <c r="CP12" s="557"/>
      <c r="CQ12" s="557"/>
      <c r="CR12" s="557"/>
      <c r="CS12" s="557"/>
      <c r="CT12" s="557"/>
      <c r="CU12" s="557"/>
      <c r="CV12" s="557"/>
      <c r="CW12" s="557"/>
      <c r="CX12" s="557"/>
      <c r="CY12" s="557"/>
      <c r="CZ12" s="557"/>
      <c r="DA12" s="557"/>
      <c r="DB12" s="557"/>
      <c r="DC12" s="557"/>
      <c r="DD12" s="557"/>
      <c r="DE12" s="557"/>
      <c r="DF12" s="557"/>
      <c r="DG12" s="557"/>
      <c r="DH12" s="557"/>
      <c r="DI12" s="557"/>
      <c r="DJ12" s="557"/>
      <c r="DK12" s="557"/>
      <c r="DL12" s="557"/>
      <c r="DM12" s="557"/>
      <c r="DN12" s="557"/>
      <c r="DO12" s="557"/>
      <c r="DP12" s="557"/>
    </row>
    <row r="13" spans="1:120" ht="61" thickTop="1" thickBot="1">
      <c r="A13" s="915">
        <f t="shared" ref="A13:A76" si="15">A12+1</f>
        <v>3</v>
      </c>
      <c r="B13" s="920">
        <v>12</v>
      </c>
      <c r="C13" s="920">
        <v>0</v>
      </c>
      <c r="D13" s="920">
        <v>0</v>
      </c>
      <c r="E13" s="920" t="s">
        <v>225</v>
      </c>
      <c r="F13" s="921" t="s">
        <v>2379</v>
      </c>
      <c r="G13" s="922" t="s">
        <v>2748</v>
      </c>
      <c r="H13" s="922" t="s">
        <v>200</v>
      </c>
      <c r="I13" s="552">
        <v>0</v>
      </c>
      <c r="J13" s="923">
        <v>15</v>
      </c>
      <c r="K13" s="268">
        <f t="shared" si="7"/>
        <v>15</v>
      </c>
      <c r="L13" s="923">
        <v>1</v>
      </c>
      <c r="M13" s="552">
        <v>0</v>
      </c>
      <c r="N13" s="268">
        <f t="shared" si="8"/>
        <v>1</v>
      </c>
      <c r="O13" s="268">
        <f t="shared" si="9"/>
        <v>16</v>
      </c>
      <c r="P13" s="919" t="s">
        <v>1927</v>
      </c>
      <c r="Q13" s="921" t="s">
        <v>4104</v>
      </c>
      <c r="R13" s="771" t="s">
        <v>2876</v>
      </c>
      <c r="S13" s="552">
        <v>0</v>
      </c>
      <c r="T13" s="554" t="str">
        <f t="shared" si="10"/>
        <v>No hay Programación</v>
      </c>
      <c r="U13" s="764" t="str">
        <f t="shared" si="1"/>
        <v>De acuerdo con lo programado</v>
      </c>
      <c r="V13" s="764"/>
      <c r="W13" s="672">
        <v>15</v>
      </c>
      <c r="X13" s="554">
        <f t="shared" si="11"/>
        <v>1</v>
      </c>
      <c r="Y13" s="764" t="str">
        <f t="shared" si="2"/>
        <v>De acuerdo con lo programado</v>
      </c>
      <c r="Z13" s="764"/>
      <c r="AA13" s="552">
        <v>1</v>
      </c>
      <c r="AB13" s="554">
        <f t="shared" si="12"/>
        <v>1</v>
      </c>
      <c r="AC13" s="764" t="str">
        <f t="shared" si="3"/>
        <v>De acuerdo con lo programado</v>
      </c>
      <c r="AD13" s="765"/>
      <c r="AE13" s="576">
        <v>0</v>
      </c>
      <c r="AF13" s="554" t="str">
        <f t="shared" si="13"/>
        <v>No hay Programación</v>
      </c>
      <c r="AG13" s="764" t="str">
        <f t="shared" si="4"/>
        <v>De acuerdo con lo programado</v>
      </c>
      <c r="AH13" s="856"/>
      <c r="AI13" s="674">
        <f t="shared" si="5"/>
        <v>16</v>
      </c>
      <c r="AJ13" s="554">
        <f t="shared" si="14"/>
        <v>1</v>
      </c>
      <c r="AK13" s="764" t="str">
        <f t="shared" si="6"/>
        <v>De acuerdo con lo programado</v>
      </c>
      <c r="AL13" s="856"/>
    </row>
    <row r="14" spans="1:120" ht="61" thickTop="1" thickBot="1">
      <c r="A14" s="915">
        <f t="shared" si="15"/>
        <v>4</v>
      </c>
      <c r="B14" s="920">
        <v>12</v>
      </c>
      <c r="C14" s="920">
        <v>0</v>
      </c>
      <c r="D14" s="920">
        <v>0</v>
      </c>
      <c r="E14" s="920" t="s">
        <v>225</v>
      </c>
      <c r="F14" s="921" t="s">
        <v>2217</v>
      </c>
      <c r="G14" s="922" t="s">
        <v>186</v>
      </c>
      <c r="H14" s="923" t="s">
        <v>207</v>
      </c>
      <c r="I14" s="552">
        <v>0</v>
      </c>
      <c r="J14" s="923">
        <v>7</v>
      </c>
      <c r="K14" s="268">
        <f t="shared" si="7"/>
        <v>7</v>
      </c>
      <c r="L14" s="552">
        <v>0</v>
      </c>
      <c r="M14" s="552">
        <v>0</v>
      </c>
      <c r="N14" s="268">
        <f t="shared" si="8"/>
        <v>0</v>
      </c>
      <c r="O14" s="268">
        <f t="shared" si="9"/>
        <v>7</v>
      </c>
      <c r="P14" s="924" t="s">
        <v>1927</v>
      </c>
      <c r="Q14" s="921" t="s">
        <v>4104</v>
      </c>
      <c r="R14" s="771" t="s">
        <v>2876</v>
      </c>
      <c r="S14" s="552">
        <v>0</v>
      </c>
      <c r="T14" s="554" t="str">
        <f t="shared" si="10"/>
        <v>No hay Programación</v>
      </c>
      <c r="U14" s="764" t="str">
        <f t="shared" si="1"/>
        <v>De acuerdo con lo programado</v>
      </c>
      <c r="V14" s="764"/>
      <c r="W14" s="672">
        <v>7</v>
      </c>
      <c r="X14" s="554">
        <f t="shared" si="11"/>
        <v>1</v>
      </c>
      <c r="Y14" s="764" t="str">
        <f t="shared" si="2"/>
        <v>De acuerdo con lo programado</v>
      </c>
      <c r="Z14" s="764"/>
      <c r="AA14" s="552">
        <v>0</v>
      </c>
      <c r="AB14" s="554" t="str">
        <f t="shared" si="12"/>
        <v>No hay Programación</v>
      </c>
      <c r="AC14" s="764" t="str">
        <f t="shared" si="3"/>
        <v>De acuerdo con lo programado</v>
      </c>
      <c r="AD14" s="765"/>
      <c r="AE14" s="576">
        <v>4</v>
      </c>
      <c r="AF14" s="554" t="str">
        <f t="shared" si="13"/>
        <v>No hay Programación</v>
      </c>
      <c r="AG14" s="764" t="str">
        <f t="shared" si="4"/>
        <v>De acuerdo con lo programado</v>
      </c>
      <c r="AH14" s="856"/>
      <c r="AI14" s="674">
        <f t="shared" si="5"/>
        <v>11</v>
      </c>
      <c r="AJ14" s="554">
        <f t="shared" si="14"/>
        <v>1.5714285714285714</v>
      </c>
      <c r="AK14" s="764" t="str">
        <f t="shared" si="6"/>
        <v>De acuerdo con lo programado</v>
      </c>
      <c r="AL14" s="856" t="s">
        <v>4108</v>
      </c>
    </row>
    <row r="15" spans="1:120" ht="61" thickTop="1" thickBot="1">
      <c r="A15" s="915">
        <f t="shared" si="15"/>
        <v>5</v>
      </c>
      <c r="B15" s="920">
        <v>12</v>
      </c>
      <c r="C15" s="920">
        <v>0</v>
      </c>
      <c r="D15" s="920">
        <v>0</v>
      </c>
      <c r="E15" s="920" t="s">
        <v>225</v>
      </c>
      <c r="F15" s="921" t="s">
        <v>2217</v>
      </c>
      <c r="G15" s="922" t="s">
        <v>161</v>
      </c>
      <c r="H15" s="923" t="s">
        <v>207</v>
      </c>
      <c r="I15" s="552">
        <v>0</v>
      </c>
      <c r="J15" s="923">
        <v>1</v>
      </c>
      <c r="K15" s="268">
        <f t="shared" si="7"/>
        <v>1</v>
      </c>
      <c r="L15" s="552">
        <v>0</v>
      </c>
      <c r="M15" s="552">
        <v>0</v>
      </c>
      <c r="N15" s="268">
        <f t="shared" si="8"/>
        <v>0</v>
      </c>
      <c r="O15" s="268">
        <f t="shared" si="9"/>
        <v>1</v>
      </c>
      <c r="P15" s="924" t="s">
        <v>1927</v>
      </c>
      <c r="Q15" s="921" t="s">
        <v>4104</v>
      </c>
      <c r="R15" s="771" t="s">
        <v>2876</v>
      </c>
      <c r="S15" s="552">
        <v>0</v>
      </c>
      <c r="T15" s="554" t="str">
        <f t="shared" si="10"/>
        <v>No hay Programación</v>
      </c>
      <c r="U15" s="764" t="str">
        <f t="shared" si="1"/>
        <v>De acuerdo con lo programado</v>
      </c>
      <c r="V15" s="764"/>
      <c r="W15" s="672">
        <v>1</v>
      </c>
      <c r="X15" s="554">
        <f t="shared" si="11"/>
        <v>1</v>
      </c>
      <c r="Y15" s="764" t="str">
        <f t="shared" si="2"/>
        <v>De acuerdo con lo programado</v>
      </c>
      <c r="Z15" s="764"/>
      <c r="AA15" s="552">
        <v>0</v>
      </c>
      <c r="AB15" s="554" t="str">
        <f t="shared" si="12"/>
        <v>No hay Programación</v>
      </c>
      <c r="AC15" s="764" t="str">
        <f t="shared" si="3"/>
        <v>De acuerdo con lo programado</v>
      </c>
      <c r="AD15" s="765"/>
      <c r="AE15" s="576">
        <v>7</v>
      </c>
      <c r="AF15" s="554" t="str">
        <f t="shared" si="13"/>
        <v>No hay Programación</v>
      </c>
      <c r="AG15" s="764" t="str">
        <f t="shared" si="4"/>
        <v>De acuerdo con lo programado</v>
      </c>
      <c r="AH15" s="856"/>
      <c r="AI15" s="674">
        <f t="shared" si="5"/>
        <v>8</v>
      </c>
      <c r="AJ15" s="554">
        <f t="shared" si="14"/>
        <v>8</v>
      </c>
      <c r="AK15" s="764" t="str">
        <f t="shared" si="6"/>
        <v>De acuerdo con lo programado</v>
      </c>
      <c r="AL15" s="856" t="s">
        <v>4109</v>
      </c>
    </row>
    <row r="16" spans="1:120" ht="61" thickTop="1" thickBot="1">
      <c r="A16" s="915">
        <f t="shared" si="15"/>
        <v>6</v>
      </c>
      <c r="B16" s="920">
        <v>12</v>
      </c>
      <c r="C16" s="920">
        <v>0</v>
      </c>
      <c r="D16" s="920">
        <v>0</v>
      </c>
      <c r="E16" s="920" t="s">
        <v>225</v>
      </c>
      <c r="F16" s="921" t="s">
        <v>2411</v>
      </c>
      <c r="G16" s="922" t="s">
        <v>2686</v>
      </c>
      <c r="H16" s="923" t="s">
        <v>204</v>
      </c>
      <c r="I16" s="923">
        <v>3</v>
      </c>
      <c r="J16" s="923">
        <v>15</v>
      </c>
      <c r="K16" s="268">
        <f t="shared" si="7"/>
        <v>18</v>
      </c>
      <c r="L16" s="923">
        <v>7</v>
      </c>
      <c r="M16" s="923">
        <v>13</v>
      </c>
      <c r="N16" s="268">
        <f t="shared" si="8"/>
        <v>20</v>
      </c>
      <c r="O16" s="268">
        <f t="shared" si="9"/>
        <v>38</v>
      </c>
      <c r="P16" s="924" t="s">
        <v>1927</v>
      </c>
      <c r="Q16" s="921" t="s">
        <v>4104</v>
      </c>
      <c r="R16" s="771" t="s">
        <v>2876</v>
      </c>
      <c r="S16" s="552">
        <v>0</v>
      </c>
      <c r="T16" s="554">
        <f t="shared" si="10"/>
        <v>0</v>
      </c>
      <c r="U16" s="764" t="str">
        <f t="shared" si="1"/>
        <v>En riesgo en cumplimiento</v>
      </c>
      <c r="V16" s="764"/>
      <c r="W16" s="672">
        <v>15</v>
      </c>
      <c r="X16" s="554">
        <f t="shared" si="11"/>
        <v>1</v>
      </c>
      <c r="Y16" s="764" t="str">
        <f t="shared" si="2"/>
        <v>De acuerdo con lo programado</v>
      </c>
      <c r="Z16" s="764"/>
      <c r="AA16" s="552">
        <v>0</v>
      </c>
      <c r="AB16" s="554">
        <f t="shared" si="12"/>
        <v>0</v>
      </c>
      <c r="AC16" s="764" t="str">
        <f t="shared" si="3"/>
        <v>En riesgo en cumplimiento</v>
      </c>
      <c r="AD16" s="765"/>
      <c r="AE16" s="576">
        <v>52</v>
      </c>
      <c r="AF16" s="554">
        <f t="shared" si="13"/>
        <v>4</v>
      </c>
      <c r="AG16" s="764" t="str">
        <f t="shared" si="4"/>
        <v>De acuerdo con lo programado</v>
      </c>
      <c r="AH16" s="856"/>
      <c r="AI16" s="674">
        <f t="shared" si="5"/>
        <v>67</v>
      </c>
      <c r="AJ16" s="554">
        <f t="shared" si="14"/>
        <v>1.763157894736842</v>
      </c>
      <c r="AK16" s="764" t="str">
        <f t="shared" si="6"/>
        <v>De acuerdo con lo programado</v>
      </c>
      <c r="AL16" s="856" t="s">
        <v>4110</v>
      </c>
    </row>
    <row r="17" spans="1:120" ht="61" thickTop="1" thickBot="1">
      <c r="A17" s="915">
        <f t="shared" si="15"/>
        <v>7</v>
      </c>
      <c r="B17" s="920">
        <v>12</v>
      </c>
      <c r="C17" s="920">
        <v>0</v>
      </c>
      <c r="D17" s="920">
        <v>0</v>
      </c>
      <c r="E17" s="920" t="s">
        <v>225</v>
      </c>
      <c r="F17" s="921" t="s">
        <v>2411</v>
      </c>
      <c r="G17" s="922" t="s">
        <v>4111</v>
      </c>
      <c r="H17" s="923" t="s">
        <v>207</v>
      </c>
      <c r="I17" s="552">
        <v>0</v>
      </c>
      <c r="J17" s="923">
        <v>1</v>
      </c>
      <c r="K17" s="268">
        <f t="shared" si="7"/>
        <v>1</v>
      </c>
      <c r="L17" s="552">
        <v>0</v>
      </c>
      <c r="M17" s="552">
        <v>0</v>
      </c>
      <c r="N17" s="268">
        <f t="shared" si="8"/>
        <v>0</v>
      </c>
      <c r="O17" s="268">
        <f t="shared" si="9"/>
        <v>1</v>
      </c>
      <c r="P17" s="924" t="s">
        <v>1927</v>
      </c>
      <c r="Q17" s="921" t="s">
        <v>4104</v>
      </c>
      <c r="R17" s="771" t="s">
        <v>2876</v>
      </c>
      <c r="S17" s="552">
        <v>0</v>
      </c>
      <c r="T17" s="554" t="str">
        <f t="shared" si="10"/>
        <v>No hay Programación</v>
      </c>
      <c r="U17" s="764" t="str">
        <f t="shared" si="1"/>
        <v>De acuerdo con lo programado</v>
      </c>
      <c r="V17" s="764"/>
      <c r="W17" s="672">
        <v>1</v>
      </c>
      <c r="X17" s="554">
        <f t="shared" si="11"/>
        <v>1</v>
      </c>
      <c r="Y17" s="764" t="str">
        <f t="shared" si="2"/>
        <v>De acuerdo con lo programado</v>
      </c>
      <c r="Z17" s="764"/>
      <c r="AA17" s="552">
        <v>0</v>
      </c>
      <c r="AB17" s="554" t="str">
        <f t="shared" si="12"/>
        <v>No hay Programación</v>
      </c>
      <c r="AC17" s="764" t="str">
        <f t="shared" si="3"/>
        <v>De acuerdo con lo programado</v>
      </c>
      <c r="AD17" s="765"/>
      <c r="AE17" s="576">
        <v>0</v>
      </c>
      <c r="AF17" s="554" t="str">
        <f t="shared" si="13"/>
        <v>No hay Programación</v>
      </c>
      <c r="AG17" s="764" t="str">
        <f t="shared" si="4"/>
        <v>De acuerdo con lo programado</v>
      </c>
      <c r="AH17" s="856"/>
      <c r="AI17" s="674">
        <f t="shared" si="5"/>
        <v>1</v>
      </c>
      <c r="AJ17" s="554">
        <f t="shared" si="14"/>
        <v>1</v>
      </c>
      <c r="AK17" s="764" t="str">
        <f t="shared" si="6"/>
        <v>De acuerdo con lo programado</v>
      </c>
      <c r="AL17" s="856"/>
    </row>
    <row r="18" spans="1:120" ht="61" thickTop="1" thickBot="1">
      <c r="A18" s="915">
        <f t="shared" si="15"/>
        <v>8</v>
      </c>
      <c r="B18" s="920">
        <v>12</v>
      </c>
      <c r="C18" s="920">
        <v>0</v>
      </c>
      <c r="D18" s="920">
        <v>0</v>
      </c>
      <c r="E18" s="920" t="s">
        <v>225</v>
      </c>
      <c r="F18" s="921" t="s">
        <v>2411</v>
      </c>
      <c r="G18" s="922" t="s">
        <v>161</v>
      </c>
      <c r="H18" s="923" t="s">
        <v>207</v>
      </c>
      <c r="I18" s="923">
        <v>1</v>
      </c>
      <c r="J18" s="923">
        <v>2</v>
      </c>
      <c r="K18" s="268">
        <f t="shared" si="7"/>
        <v>3</v>
      </c>
      <c r="L18" s="923">
        <v>1</v>
      </c>
      <c r="M18" s="552">
        <v>0</v>
      </c>
      <c r="N18" s="268">
        <f t="shared" si="8"/>
        <v>1</v>
      </c>
      <c r="O18" s="268">
        <f t="shared" si="9"/>
        <v>4</v>
      </c>
      <c r="P18" s="924" t="s">
        <v>1927</v>
      </c>
      <c r="Q18" s="921" t="s">
        <v>4104</v>
      </c>
      <c r="R18" s="771" t="s">
        <v>2876</v>
      </c>
      <c r="S18" s="552">
        <v>0</v>
      </c>
      <c r="T18" s="554">
        <f t="shared" si="10"/>
        <v>0</v>
      </c>
      <c r="U18" s="764" t="str">
        <f t="shared" si="1"/>
        <v>En riesgo en cumplimiento</v>
      </c>
      <c r="V18" s="764"/>
      <c r="W18" s="672">
        <v>2</v>
      </c>
      <c r="X18" s="554">
        <f t="shared" si="11"/>
        <v>1</v>
      </c>
      <c r="Y18" s="764" t="str">
        <f t="shared" si="2"/>
        <v>De acuerdo con lo programado</v>
      </c>
      <c r="Z18" s="764"/>
      <c r="AA18" s="552">
        <v>2</v>
      </c>
      <c r="AB18" s="554">
        <f t="shared" si="12"/>
        <v>2</v>
      </c>
      <c r="AC18" s="764" t="str">
        <f t="shared" si="3"/>
        <v>De acuerdo con lo programado</v>
      </c>
      <c r="AD18" s="765"/>
      <c r="AE18" s="576">
        <v>9</v>
      </c>
      <c r="AF18" s="554" t="str">
        <f t="shared" si="13"/>
        <v>No hay Programación</v>
      </c>
      <c r="AG18" s="764" t="str">
        <f t="shared" si="4"/>
        <v>De acuerdo con lo programado</v>
      </c>
      <c r="AH18" s="856"/>
      <c r="AI18" s="674">
        <f t="shared" si="5"/>
        <v>13</v>
      </c>
      <c r="AJ18" s="554">
        <f t="shared" si="14"/>
        <v>3.25</v>
      </c>
      <c r="AK18" s="764" t="str">
        <f t="shared" si="6"/>
        <v>De acuerdo con lo programado</v>
      </c>
      <c r="AL18" s="856" t="s">
        <v>4112</v>
      </c>
    </row>
    <row r="19" spans="1:120" s="670" customFormat="1" ht="61" thickTop="1" thickBot="1">
      <c r="A19" s="915">
        <f t="shared" si="15"/>
        <v>9</v>
      </c>
      <c r="B19" s="915">
        <v>12</v>
      </c>
      <c r="C19" s="915">
        <v>0</v>
      </c>
      <c r="D19" s="915">
        <v>0</v>
      </c>
      <c r="E19" s="915" t="s">
        <v>227</v>
      </c>
      <c r="F19" s="916" t="s">
        <v>2688</v>
      </c>
      <c r="G19" s="873" t="s">
        <v>175</v>
      </c>
      <c r="H19" s="873" t="s">
        <v>200</v>
      </c>
      <c r="I19" s="552">
        <v>0</v>
      </c>
      <c r="J19" s="552">
        <v>0</v>
      </c>
      <c r="K19" s="268">
        <f t="shared" si="7"/>
        <v>0</v>
      </c>
      <c r="L19" s="552">
        <v>0</v>
      </c>
      <c r="M19" s="873">
        <v>122</v>
      </c>
      <c r="N19" s="268">
        <f t="shared" si="8"/>
        <v>122</v>
      </c>
      <c r="O19" s="268">
        <f t="shared" si="9"/>
        <v>122</v>
      </c>
      <c r="P19" s="925" t="s">
        <v>1927</v>
      </c>
      <c r="Q19" s="926" t="s">
        <v>4104</v>
      </c>
      <c r="R19" s="771" t="s">
        <v>2876</v>
      </c>
      <c r="S19" s="552">
        <v>0</v>
      </c>
      <c r="T19" s="554" t="str">
        <f t="shared" si="10"/>
        <v>No hay Programación</v>
      </c>
      <c r="U19" s="764" t="str">
        <f t="shared" si="1"/>
        <v>De acuerdo con lo programado</v>
      </c>
      <c r="V19" s="764"/>
      <c r="W19" s="672">
        <v>75</v>
      </c>
      <c r="X19" s="554" t="str">
        <f t="shared" si="11"/>
        <v>No hay Programación</v>
      </c>
      <c r="Y19" s="764" t="str">
        <f t="shared" si="2"/>
        <v>De acuerdo con lo programado</v>
      </c>
      <c r="Z19" s="764"/>
      <c r="AA19" s="552">
        <v>37</v>
      </c>
      <c r="AB19" s="554" t="str">
        <f t="shared" si="12"/>
        <v>No hay Programación</v>
      </c>
      <c r="AC19" s="764" t="str">
        <f t="shared" si="3"/>
        <v>De acuerdo con lo programado</v>
      </c>
      <c r="AD19" s="765"/>
      <c r="AE19" s="576">
        <v>9</v>
      </c>
      <c r="AF19" s="554">
        <f t="shared" si="13"/>
        <v>7.3770491803278687E-2</v>
      </c>
      <c r="AG19" s="764" t="str">
        <f t="shared" si="4"/>
        <v>En riesgo en cumplimiento</v>
      </c>
      <c r="AH19" s="856"/>
      <c r="AI19" s="674">
        <f t="shared" si="5"/>
        <v>121</v>
      </c>
      <c r="AJ19" s="554">
        <f t="shared" si="14"/>
        <v>0.99180327868852458</v>
      </c>
      <c r="AK19" s="764" t="str">
        <f t="shared" si="6"/>
        <v>De acuerdo con lo programado</v>
      </c>
      <c r="AL19" s="856"/>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57"/>
      <c r="BL19" s="557"/>
      <c r="BM19" s="557"/>
      <c r="BN19" s="557"/>
      <c r="BO19" s="557"/>
      <c r="BP19" s="557"/>
      <c r="BQ19" s="557"/>
      <c r="BR19" s="557"/>
      <c r="BS19" s="557"/>
      <c r="BT19" s="557"/>
      <c r="BU19" s="557"/>
      <c r="BV19" s="557"/>
      <c r="BW19" s="557"/>
      <c r="BX19" s="557"/>
      <c r="BY19" s="557"/>
      <c r="BZ19" s="557"/>
      <c r="CA19" s="557"/>
      <c r="CB19" s="557"/>
      <c r="CC19" s="557"/>
      <c r="CD19" s="557"/>
      <c r="CE19" s="557"/>
      <c r="CF19" s="557"/>
      <c r="CG19" s="557"/>
      <c r="CH19" s="557"/>
      <c r="CI19" s="557"/>
      <c r="CJ19" s="557"/>
      <c r="CK19" s="557"/>
      <c r="CL19" s="557"/>
      <c r="CM19" s="557"/>
      <c r="CN19" s="557"/>
      <c r="CO19" s="557"/>
      <c r="CP19" s="557"/>
      <c r="CQ19" s="557"/>
      <c r="CR19" s="557"/>
      <c r="CS19" s="557"/>
      <c r="CT19" s="557"/>
      <c r="CU19" s="557"/>
      <c r="CV19" s="557"/>
      <c r="CW19" s="557"/>
      <c r="CX19" s="557"/>
      <c r="CY19" s="557"/>
      <c r="CZ19" s="557"/>
      <c r="DA19" s="557"/>
      <c r="DB19" s="557"/>
      <c r="DC19" s="557"/>
      <c r="DD19" s="557"/>
      <c r="DE19" s="557"/>
      <c r="DF19" s="557"/>
      <c r="DG19" s="557"/>
      <c r="DH19" s="557"/>
      <c r="DI19" s="557"/>
      <c r="DJ19" s="557"/>
      <c r="DK19" s="557"/>
      <c r="DL19" s="557"/>
      <c r="DM19" s="557"/>
      <c r="DN19" s="557"/>
      <c r="DO19" s="557"/>
      <c r="DP19" s="557"/>
    </row>
    <row r="20" spans="1:120" ht="61" thickTop="1" thickBot="1">
      <c r="A20" s="915">
        <f t="shared" si="15"/>
        <v>10</v>
      </c>
      <c r="B20" s="920">
        <v>12</v>
      </c>
      <c r="C20" s="920">
        <v>0</v>
      </c>
      <c r="D20" s="920">
        <v>0</v>
      </c>
      <c r="E20" s="920" t="s">
        <v>227</v>
      </c>
      <c r="F20" s="921" t="s">
        <v>2379</v>
      </c>
      <c r="G20" s="922" t="s">
        <v>2748</v>
      </c>
      <c r="H20" s="922" t="s">
        <v>200</v>
      </c>
      <c r="I20" s="552">
        <v>0</v>
      </c>
      <c r="J20" s="923">
        <v>96</v>
      </c>
      <c r="K20" s="268">
        <f t="shared" si="7"/>
        <v>96</v>
      </c>
      <c r="L20" s="552">
        <v>0</v>
      </c>
      <c r="M20" s="552">
        <v>0</v>
      </c>
      <c r="N20" s="268">
        <f t="shared" si="8"/>
        <v>0</v>
      </c>
      <c r="O20" s="268">
        <f t="shared" si="9"/>
        <v>96</v>
      </c>
      <c r="P20" s="924" t="s">
        <v>1927</v>
      </c>
      <c r="Q20" s="921" t="s">
        <v>4104</v>
      </c>
      <c r="R20" s="771" t="s">
        <v>2876</v>
      </c>
      <c r="S20" s="552">
        <v>0</v>
      </c>
      <c r="T20" s="554" t="str">
        <f t="shared" si="10"/>
        <v>No hay Programación</v>
      </c>
      <c r="U20" s="764" t="str">
        <f t="shared" si="1"/>
        <v>De acuerdo con lo programado</v>
      </c>
      <c r="V20" s="764"/>
      <c r="W20" s="672">
        <v>96</v>
      </c>
      <c r="X20" s="554">
        <f t="shared" si="11"/>
        <v>1</v>
      </c>
      <c r="Y20" s="764" t="str">
        <f t="shared" si="2"/>
        <v>De acuerdo con lo programado</v>
      </c>
      <c r="Z20" s="764"/>
      <c r="AA20" s="552">
        <v>0</v>
      </c>
      <c r="AB20" s="554" t="str">
        <f t="shared" si="12"/>
        <v>No hay Programación</v>
      </c>
      <c r="AC20" s="764" t="str">
        <f t="shared" si="3"/>
        <v>De acuerdo con lo programado</v>
      </c>
      <c r="AD20" s="765"/>
      <c r="AE20" s="576">
        <v>0</v>
      </c>
      <c r="AF20" s="554" t="str">
        <f t="shared" si="13"/>
        <v>No hay Programación</v>
      </c>
      <c r="AG20" s="764" t="str">
        <f t="shared" si="4"/>
        <v>De acuerdo con lo programado</v>
      </c>
      <c r="AH20" s="856"/>
      <c r="AI20" s="674">
        <f t="shared" si="5"/>
        <v>96</v>
      </c>
      <c r="AJ20" s="554">
        <f t="shared" si="14"/>
        <v>1</v>
      </c>
      <c r="AK20" s="764" t="str">
        <f t="shared" si="6"/>
        <v>De acuerdo con lo programado</v>
      </c>
      <c r="AL20" s="856"/>
    </row>
    <row r="21" spans="1:120" ht="61" thickTop="1" thickBot="1">
      <c r="A21" s="915">
        <f t="shared" si="15"/>
        <v>11</v>
      </c>
      <c r="B21" s="920">
        <v>12</v>
      </c>
      <c r="C21" s="920">
        <v>0</v>
      </c>
      <c r="D21" s="920">
        <v>0</v>
      </c>
      <c r="E21" s="920" t="s">
        <v>227</v>
      </c>
      <c r="F21" s="921" t="s">
        <v>2411</v>
      </c>
      <c r="G21" s="922" t="s">
        <v>2721</v>
      </c>
      <c r="H21" s="927" t="s">
        <v>2515</v>
      </c>
      <c r="I21" s="552">
        <v>0</v>
      </c>
      <c r="J21" s="923">
        <v>5</v>
      </c>
      <c r="K21" s="268">
        <f t="shared" si="7"/>
        <v>5</v>
      </c>
      <c r="L21" s="552">
        <v>0</v>
      </c>
      <c r="M21" s="552">
        <v>0</v>
      </c>
      <c r="N21" s="268">
        <f t="shared" si="8"/>
        <v>0</v>
      </c>
      <c r="O21" s="268">
        <f t="shared" si="9"/>
        <v>5</v>
      </c>
      <c r="P21" s="924" t="s">
        <v>1927</v>
      </c>
      <c r="Q21" s="921" t="s">
        <v>4104</v>
      </c>
      <c r="R21" s="771" t="s">
        <v>2876</v>
      </c>
      <c r="S21" s="552">
        <v>0</v>
      </c>
      <c r="T21" s="554" t="str">
        <f t="shared" si="10"/>
        <v>No hay Programación</v>
      </c>
      <c r="U21" s="764" t="str">
        <f t="shared" si="1"/>
        <v>De acuerdo con lo programado</v>
      </c>
      <c r="V21" s="764"/>
      <c r="W21" s="672">
        <v>5</v>
      </c>
      <c r="X21" s="554">
        <f t="shared" si="11"/>
        <v>1</v>
      </c>
      <c r="Y21" s="764" t="str">
        <f t="shared" si="2"/>
        <v>De acuerdo con lo programado</v>
      </c>
      <c r="Z21" s="764"/>
      <c r="AA21" s="552">
        <v>4</v>
      </c>
      <c r="AB21" s="554" t="str">
        <f t="shared" si="12"/>
        <v>No hay Programación</v>
      </c>
      <c r="AC21" s="764" t="str">
        <f t="shared" si="3"/>
        <v>De acuerdo con lo programado</v>
      </c>
      <c r="AD21" s="765"/>
      <c r="AE21" s="576">
        <v>0</v>
      </c>
      <c r="AF21" s="554" t="str">
        <f t="shared" si="13"/>
        <v>No hay Programación</v>
      </c>
      <c r="AG21" s="764" t="str">
        <f t="shared" si="4"/>
        <v>De acuerdo con lo programado</v>
      </c>
      <c r="AH21" s="856"/>
      <c r="AI21" s="674">
        <f t="shared" si="5"/>
        <v>9</v>
      </c>
      <c r="AJ21" s="554">
        <f t="shared" si="14"/>
        <v>1.8</v>
      </c>
      <c r="AK21" s="764" t="str">
        <f t="shared" si="6"/>
        <v>De acuerdo con lo programado</v>
      </c>
      <c r="AL21" s="856" t="s">
        <v>4113</v>
      </c>
    </row>
    <row r="22" spans="1:120" ht="157" thickTop="1" thickBot="1">
      <c r="A22" s="915">
        <f t="shared" si="15"/>
        <v>12</v>
      </c>
      <c r="B22" s="920">
        <v>12</v>
      </c>
      <c r="C22" s="920">
        <v>0</v>
      </c>
      <c r="D22" s="920">
        <v>0</v>
      </c>
      <c r="E22" s="920" t="s">
        <v>227</v>
      </c>
      <c r="F22" s="921" t="s">
        <v>2411</v>
      </c>
      <c r="G22" s="922" t="s">
        <v>2686</v>
      </c>
      <c r="H22" s="923" t="s">
        <v>204</v>
      </c>
      <c r="I22" s="552">
        <v>0</v>
      </c>
      <c r="J22" s="923">
        <v>128</v>
      </c>
      <c r="K22" s="268">
        <f t="shared" si="7"/>
        <v>128</v>
      </c>
      <c r="L22" s="923">
        <v>41</v>
      </c>
      <c r="M22" s="923">
        <v>52</v>
      </c>
      <c r="N22" s="268">
        <f t="shared" si="8"/>
        <v>93</v>
      </c>
      <c r="O22" s="268">
        <f t="shared" si="9"/>
        <v>221</v>
      </c>
      <c r="P22" s="924" t="s">
        <v>1927</v>
      </c>
      <c r="Q22" s="921" t="s">
        <v>4104</v>
      </c>
      <c r="R22" s="771" t="s">
        <v>2876</v>
      </c>
      <c r="S22" s="552">
        <v>0</v>
      </c>
      <c r="T22" s="554" t="str">
        <f t="shared" si="10"/>
        <v>No hay Programación</v>
      </c>
      <c r="U22" s="764" t="str">
        <f t="shared" si="1"/>
        <v>De acuerdo con lo programado</v>
      </c>
      <c r="V22" s="764"/>
      <c r="W22" s="672">
        <v>128</v>
      </c>
      <c r="X22" s="554">
        <f t="shared" si="11"/>
        <v>1</v>
      </c>
      <c r="Y22" s="764" t="str">
        <f t="shared" si="2"/>
        <v>De acuerdo con lo programado</v>
      </c>
      <c r="Z22" s="764"/>
      <c r="AA22" s="552">
        <v>41</v>
      </c>
      <c r="AB22" s="554">
        <f t="shared" si="12"/>
        <v>1</v>
      </c>
      <c r="AC22" s="764" t="str">
        <f t="shared" si="3"/>
        <v>De acuerdo con lo programado</v>
      </c>
      <c r="AD22" s="765"/>
      <c r="AE22" s="576">
        <v>27</v>
      </c>
      <c r="AF22" s="554">
        <f t="shared" si="13"/>
        <v>0.51923076923076927</v>
      </c>
      <c r="AG22" s="764" t="str">
        <f t="shared" si="4"/>
        <v>Atraso Leve</v>
      </c>
      <c r="AH22" s="856" t="s">
        <v>4114</v>
      </c>
      <c r="AI22" s="674">
        <f t="shared" si="5"/>
        <v>196</v>
      </c>
      <c r="AJ22" s="554">
        <f t="shared" si="14"/>
        <v>0.8868778280542986</v>
      </c>
      <c r="AK22" s="764" t="str">
        <f t="shared" si="6"/>
        <v>Atraso Leve</v>
      </c>
      <c r="AL22" s="856" t="s">
        <v>4114</v>
      </c>
    </row>
    <row r="23" spans="1:120" ht="61" thickTop="1" thickBot="1">
      <c r="A23" s="915">
        <f t="shared" si="15"/>
        <v>13</v>
      </c>
      <c r="B23" s="920">
        <v>12</v>
      </c>
      <c r="C23" s="920">
        <v>0</v>
      </c>
      <c r="D23" s="920">
        <v>0</v>
      </c>
      <c r="E23" s="920" t="s">
        <v>227</v>
      </c>
      <c r="F23" s="921" t="s">
        <v>2411</v>
      </c>
      <c r="G23" s="922" t="s">
        <v>4111</v>
      </c>
      <c r="H23" s="923" t="s">
        <v>207</v>
      </c>
      <c r="I23" s="552">
        <v>0</v>
      </c>
      <c r="J23" s="923">
        <v>1</v>
      </c>
      <c r="K23" s="268">
        <f t="shared" si="7"/>
        <v>1</v>
      </c>
      <c r="L23" s="923">
        <v>1</v>
      </c>
      <c r="M23" s="552">
        <v>0</v>
      </c>
      <c r="N23" s="268">
        <f t="shared" si="8"/>
        <v>1</v>
      </c>
      <c r="O23" s="268">
        <f t="shared" si="9"/>
        <v>2</v>
      </c>
      <c r="P23" s="924" t="s">
        <v>1927</v>
      </c>
      <c r="Q23" s="921" t="s">
        <v>4104</v>
      </c>
      <c r="R23" s="771" t="s">
        <v>2876</v>
      </c>
      <c r="S23" s="552">
        <v>0</v>
      </c>
      <c r="T23" s="554" t="str">
        <f t="shared" si="10"/>
        <v>No hay Programación</v>
      </c>
      <c r="U23" s="764" t="str">
        <f t="shared" si="1"/>
        <v>De acuerdo con lo programado</v>
      </c>
      <c r="V23" s="764"/>
      <c r="W23" s="672">
        <v>1</v>
      </c>
      <c r="X23" s="554">
        <f t="shared" si="11"/>
        <v>1</v>
      </c>
      <c r="Y23" s="764" t="str">
        <f t="shared" si="2"/>
        <v>De acuerdo con lo programado</v>
      </c>
      <c r="Z23" s="764"/>
      <c r="AA23" s="552">
        <v>0</v>
      </c>
      <c r="AB23" s="554">
        <f t="shared" si="12"/>
        <v>0</v>
      </c>
      <c r="AC23" s="764" t="str">
        <f t="shared" si="3"/>
        <v>En riesgo en cumplimiento</v>
      </c>
      <c r="AD23" s="765"/>
      <c r="AE23" s="576">
        <v>1</v>
      </c>
      <c r="AF23" s="554" t="str">
        <f t="shared" si="13"/>
        <v>No hay Programación</v>
      </c>
      <c r="AG23" s="764" t="str">
        <f t="shared" si="4"/>
        <v>De acuerdo con lo programado</v>
      </c>
      <c r="AH23" s="856"/>
      <c r="AI23" s="674">
        <f t="shared" si="5"/>
        <v>2</v>
      </c>
      <c r="AJ23" s="554">
        <f t="shared" si="14"/>
        <v>1</v>
      </c>
      <c r="AK23" s="764" t="str">
        <f t="shared" si="6"/>
        <v>De acuerdo con lo programado</v>
      </c>
    </row>
    <row r="24" spans="1:120" ht="73" thickTop="1" thickBot="1">
      <c r="A24" s="915">
        <f t="shared" si="15"/>
        <v>14</v>
      </c>
      <c r="B24" s="920">
        <v>12</v>
      </c>
      <c r="C24" s="920">
        <v>0</v>
      </c>
      <c r="D24" s="920">
        <v>0</v>
      </c>
      <c r="E24" s="920" t="s">
        <v>227</v>
      </c>
      <c r="F24" s="921" t="s">
        <v>2411</v>
      </c>
      <c r="G24" s="922" t="s">
        <v>2705</v>
      </c>
      <c r="H24" s="923" t="s">
        <v>204</v>
      </c>
      <c r="I24" s="552">
        <v>0</v>
      </c>
      <c r="J24" s="923">
        <v>1</v>
      </c>
      <c r="K24" s="268">
        <f t="shared" si="7"/>
        <v>1</v>
      </c>
      <c r="L24" s="552">
        <v>0</v>
      </c>
      <c r="M24" s="552">
        <v>0</v>
      </c>
      <c r="N24" s="268">
        <f t="shared" si="8"/>
        <v>0</v>
      </c>
      <c r="O24" s="268">
        <f t="shared" si="9"/>
        <v>1</v>
      </c>
      <c r="P24" s="924" t="s">
        <v>1927</v>
      </c>
      <c r="Q24" s="921" t="s">
        <v>4104</v>
      </c>
      <c r="R24" s="771" t="s">
        <v>2876</v>
      </c>
      <c r="S24" s="552">
        <v>0</v>
      </c>
      <c r="T24" s="554" t="str">
        <f t="shared" si="10"/>
        <v>No hay Programación</v>
      </c>
      <c r="U24" s="764" t="str">
        <f t="shared" si="1"/>
        <v>De acuerdo con lo programado</v>
      </c>
      <c r="V24" s="764"/>
      <c r="W24" s="672">
        <v>1</v>
      </c>
      <c r="X24" s="554">
        <f t="shared" si="11"/>
        <v>1</v>
      </c>
      <c r="Y24" s="764" t="str">
        <f t="shared" si="2"/>
        <v>De acuerdo con lo programado</v>
      </c>
      <c r="Z24" s="764"/>
      <c r="AA24" s="552">
        <v>0</v>
      </c>
      <c r="AB24" s="554" t="str">
        <f t="shared" si="12"/>
        <v>No hay Programación</v>
      </c>
      <c r="AC24" s="764" t="str">
        <f t="shared" si="3"/>
        <v>De acuerdo con lo programado</v>
      </c>
      <c r="AD24" s="765"/>
      <c r="AE24" s="576">
        <v>1</v>
      </c>
      <c r="AF24" s="554" t="str">
        <f t="shared" si="13"/>
        <v>No hay Programación</v>
      </c>
      <c r="AG24" s="764" t="str">
        <f t="shared" si="4"/>
        <v>De acuerdo con lo programado</v>
      </c>
      <c r="AH24" s="856" t="s">
        <v>4115</v>
      </c>
      <c r="AI24" s="674">
        <f t="shared" si="5"/>
        <v>2</v>
      </c>
      <c r="AJ24" s="554">
        <f t="shared" si="14"/>
        <v>2</v>
      </c>
      <c r="AK24" s="764" t="str">
        <f t="shared" si="6"/>
        <v>De acuerdo con lo programado</v>
      </c>
      <c r="AL24" s="856" t="s">
        <v>4115</v>
      </c>
    </row>
    <row r="25" spans="1:120" ht="61" thickTop="1" thickBot="1">
      <c r="A25" s="915">
        <f t="shared" si="15"/>
        <v>15</v>
      </c>
      <c r="B25" s="920">
        <v>12</v>
      </c>
      <c r="C25" s="920">
        <v>0</v>
      </c>
      <c r="D25" s="920">
        <v>0</v>
      </c>
      <c r="E25" s="920" t="s">
        <v>227</v>
      </c>
      <c r="F25" s="921" t="s">
        <v>2411</v>
      </c>
      <c r="G25" s="922" t="s">
        <v>164</v>
      </c>
      <c r="H25" s="927" t="s">
        <v>2515</v>
      </c>
      <c r="I25" s="552">
        <v>0</v>
      </c>
      <c r="J25" s="923">
        <v>14</v>
      </c>
      <c r="K25" s="268">
        <f t="shared" si="7"/>
        <v>14</v>
      </c>
      <c r="L25" s="552">
        <v>0</v>
      </c>
      <c r="M25" s="552">
        <v>0</v>
      </c>
      <c r="N25" s="268">
        <f t="shared" si="8"/>
        <v>0</v>
      </c>
      <c r="O25" s="268">
        <f t="shared" si="9"/>
        <v>14</v>
      </c>
      <c r="P25" s="924" t="s">
        <v>1927</v>
      </c>
      <c r="Q25" s="921" t="s">
        <v>4104</v>
      </c>
      <c r="R25" s="771" t="s">
        <v>2876</v>
      </c>
      <c r="S25" s="552">
        <v>0</v>
      </c>
      <c r="T25" s="554" t="str">
        <f t="shared" si="10"/>
        <v>No hay Programación</v>
      </c>
      <c r="U25" s="764" t="str">
        <f t="shared" si="1"/>
        <v>De acuerdo con lo programado</v>
      </c>
      <c r="V25" s="764"/>
      <c r="W25" s="672">
        <v>14</v>
      </c>
      <c r="X25" s="554">
        <f t="shared" si="11"/>
        <v>1</v>
      </c>
      <c r="Y25" s="764" t="str">
        <f t="shared" si="2"/>
        <v>De acuerdo con lo programado</v>
      </c>
      <c r="Z25" s="764"/>
      <c r="AA25" s="552">
        <v>0</v>
      </c>
      <c r="AB25" s="554" t="str">
        <f t="shared" si="12"/>
        <v>No hay Programación</v>
      </c>
      <c r="AC25" s="764" t="str">
        <f t="shared" si="3"/>
        <v>De acuerdo con lo programado</v>
      </c>
      <c r="AD25" s="765"/>
      <c r="AE25" s="576">
        <v>0</v>
      </c>
      <c r="AF25" s="554" t="str">
        <f t="shared" si="13"/>
        <v>No hay Programación</v>
      </c>
      <c r="AG25" s="764" t="str">
        <f t="shared" si="4"/>
        <v>De acuerdo con lo programado</v>
      </c>
      <c r="AH25" s="856"/>
      <c r="AI25" s="674">
        <f t="shared" si="5"/>
        <v>14</v>
      </c>
      <c r="AJ25" s="554">
        <f t="shared" si="14"/>
        <v>1</v>
      </c>
      <c r="AK25" s="764" t="str">
        <f t="shared" si="6"/>
        <v>De acuerdo con lo programado</v>
      </c>
      <c r="AL25" s="856"/>
    </row>
    <row r="26" spans="1:120" ht="61" thickTop="1" thickBot="1">
      <c r="A26" s="915">
        <f t="shared" si="15"/>
        <v>16</v>
      </c>
      <c r="B26" s="920">
        <v>12</v>
      </c>
      <c r="C26" s="920">
        <v>0</v>
      </c>
      <c r="D26" s="920">
        <v>0</v>
      </c>
      <c r="E26" s="920" t="s">
        <v>227</v>
      </c>
      <c r="F26" s="921" t="s">
        <v>2411</v>
      </c>
      <c r="G26" s="922" t="s">
        <v>4116</v>
      </c>
      <c r="H26" s="923" t="s">
        <v>207</v>
      </c>
      <c r="I26" s="923">
        <v>1</v>
      </c>
      <c r="J26" s="552">
        <v>0</v>
      </c>
      <c r="K26" s="268">
        <f t="shared" si="7"/>
        <v>1</v>
      </c>
      <c r="L26" s="923">
        <v>1</v>
      </c>
      <c r="M26" s="923">
        <v>1</v>
      </c>
      <c r="N26" s="268">
        <f t="shared" si="8"/>
        <v>2</v>
      </c>
      <c r="O26" s="268">
        <f t="shared" si="9"/>
        <v>3</v>
      </c>
      <c r="P26" s="924" t="s">
        <v>1927</v>
      </c>
      <c r="Q26" s="921" t="s">
        <v>4104</v>
      </c>
      <c r="R26" s="771" t="s">
        <v>2876</v>
      </c>
      <c r="S26" s="552">
        <v>0</v>
      </c>
      <c r="T26" s="554">
        <f t="shared" si="10"/>
        <v>0</v>
      </c>
      <c r="U26" s="764" t="str">
        <f t="shared" si="1"/>
        <v>En riesgo en cumplimiento</v>
      </c>
      <c r="V26" s="764"/>
      <c r="W26" s="672">
        <v>0</v>
      </c>
      <c r="X26" s="554" t="str">
        <f t="shared" si="11"/>
        <v>No hay Programación</v>
      </c>
      <c r="Y26" s="764" t="str">
        <f t="shared" si="2"/>
        <v>De acuerdo con lo programado</v>
      </c>
      <c r="Z26" s="764"/>
      <c r="AA26" s="552">
        <v>1</v>
      </c>
      <c r="AB26" s="554">
        <f t="shared" si="12"/>
        <v>1</v>
      </c>
      <c r="AC26" s="764" t="str">
        <f t="shared" si="3"/>
        <v>De acuerdo con lo programado</v>
      </c>
      <c r="AD26" s="765"/>
      <c r="AE26" s="576">
        <v>5</v>
      </c>
      <c r="AF26" s="554">
        <f t="shared" si="13"/>
        <v>5</v>
      </c>
      <c r="AG26" s="764" t="str">
        <f t="shared" si="4"/>
        <v>De acuerdo con lo programado</v>
      </c>
      <c r="AH26" s="1107" t="s">
        <v>4117</v>
      </c>
      <c r="AI26" s="553">
        <f>AE26+AA26+W26+S26</f>
        <v>6</v>
      </c>
      <c r="AJ26" s="554">
        <f t="shared" si="14"/>
        <v>2</v>
      </c>
      <c r="AK26" s="764" t="str">
        <f t="shared" si="6"/>
        <v>De acuerdo con lo programado</v>
      </c>
      <c r="AL26" s="1111" t="s">
        <v>4117</v>
      </c>
    </row>
    <row r="27" spans="1:120" s="670" customFormat="1" ht="409.6" thickTop="1" thickBot="1">
      <c r="A27" s="915">
        <f t="shared" si="15"/>
        <v>17</v>
      </c>
      <c r="B27" s="915">
        <v>12</v>
      </c>
      <c r="C27" s="915">
        <v>0</v>
      </c>
      <c r="D27" s="915">
        <v>0</v>
      </c>
      <c r="E27" s="915" t="s">
        <v>229</v>
      </c>
      <c r="F27" s="916" t="s">
        <v>232</v>
      </c>
      <c r="G27" s="873" t="s">
        <v>175</v>
      </c>
      <c r="H27" s="873" t="s">
        <v>200</v>
      </c>
      <c r="I27" s="552">
        <v>0</v>
      </c>
      <c r="J27" s="552">
        <v>0</v>
      </c>
      <c r="K27" s="268">
        <f t="shared" si="7"/>
        <v>0</v>
      </c>
      <c r="L27" s="552">
        <v>0</v>
      </c>
      <c r="M27" s="873">
        <v>20</v>
      </c>
      <c r="N27" s="268">
        <f t="shared" si="8"/>
        <v>20</v>
      </c>
      <c r="O27" s="268">
        <f t="shared" si="9"/>
        <v>20</v>
      </c>
      <c r="P27" s="925" t="s">
        <v>1927</v>
      </c>
      <c r="Q27" s="926" t="s">
        <v>4104</v>
      </c>
      <c r="R27" s="771" t="s">
        <v>2876</v>
      </c>
      <c r="S27" s="552">
        <v>0</v>
      </c>
      <c r="T27" s="554" t="str">
        <f t="shared" si="10"/>
        <v>No hay Programación</v>
      </c>
      <c r="U27" s="764" t="str">
        <f t="shared" si="1"/>
        <v>De acuerdo con lo programado</v>
      </c>
      <c r="V27" s="764"/>
      <c r="W27" s="672">
        <v>4</v>
      </c>
      <c r="X27" s="554" t="str">
        <f t="shared" si="11"/>
        <v>No hay Programación</v>
      </c>
      <c r="Y27" s="764" t="str">
        <f t="shared" si="2"/>
        <v>De acuerdo con lo programado</v>
      </c>
      <c r="Z27" s="764"/>
      <c r="AA27" s="552">
        <v>3</v>
      </c>
      <c r="AB27" s="554" t="str">
        <f t="shared" si="12"/>
        <v>No hay Programación</v>
      </c>
      <c r="AC27" s="764" t="str">
        <f t="shared" si="3"/>
        <v>De acuerdo con lo programado</v>
      </c>
      <c r="AD27" s="765"/>
      <c r="AE27" s="576">
        <v>9</v>
      </c>
      <c r="AF27" s="554">
        <f t="shared" si="13"/>
        <v>0.45</v>
      </c>
      <c r="AG27" s="764" t="str">
        <f t="shared" si="4"/>
        <v>En riesgo en cumplimiento</v>
      </c>
      <c r="AH27" s="856" t="s">
        <v>4118</v>
      </c>
      <c r="AI27" s="674">
        <f t="shared" si="5"/>
        <v>16</v>
      </c>
      <c r="AJ27" s="554">
        <f t="shared" si="14"/>
        <v>0.8</v>
      </c>
      <c r="AK27" s="764" t="str">
        <f t="shared" si="6"/>
        <v>Atraso Leve</v>
      </c>
      <c r="AL27" s="856" t="s">
        <v>4118</v>
      </c>
      <c r="AM27" s="557"/>
      <c r="AN27" s="557"/>
      <c r="AO27" s="557"/>
      <c r="AP27" s="557"/>
      <c r="AQ27" s="557"/>
      <c r="AR27" s="557"/>
      <c r="AS27" s="557"/>
      <c r="AT27" s="557"/>
      <c r="AU27" s="557"/>
      <c r="AV27" s="557"/>
      <c r="AW27" s="557"/>
      <c r="AX27" s="557"/>
      <c r="AY27" s="557"/>
      <c r="AZ27" s="557"/>
      <c r="BA27" s="557"/>
      <c r="BB27" s="557"/>
      <c r="BC27" s="557"/>
      <c r="BD27" s="557"/>
      <c r="BE27" s="557"/>
      <c r="BF27" s="557"/>
      <c r="BG27" s="557"/>
      <c r="BH27" s="557"/>
      <c r="BI27" s="557"/>
      <c r="BJ27" s="557"/>
      <c r="BK27" s="557"/>
      <c r="BL27" s="557"/>
      <c r="BM27" s="557"/>
      <c r="BN27" s="557"/>
      <c r="BO27" s="557"/>
      <c r="BP27" s="557"/>
      <c r="BQ27" s="557"/>
      <c r="BR27" s="557"/>
      <c r="BS27" s="557"/>
      <c r="BT27" s="557"/>
      <c r="BU27" s="557"/>
      <c r="BV27" s="557"/>
      <c r="BW27" s="557"/>
      <c r="BX27" s="557"/>
      <c r="BY27" s="557"/>
      <c r="BZ27" s="557"/>
      <c r="CA27" s="557"/>
      <c r="CB27" s="557"/>
      <c r="CC27" s="557"/>
      <c r="CD27" s="557"/>
      <c r="CE27" s="557"/>
      <c r="CF27" s="557"/>
      <c r="CG27" s="557"/>
      <c r="CH27" s="557"/>
      <c r="CI27" s="557"/>
      <c r="CJ27" s="557"/>
      <c r="CK27" s="557"/>
      <c r="CL27" s="557"/>
      <c r="CM27" s="557"/>
      <c r="CN27" s="557"/>
      <c r="CO27" s="557"/>
      <c r="CP27" s="557"/>
      <c r="CQ27" s="557"/>
      <c r="CR27" s="557"/>
      <c r="CS27" s="557"/>
      <c r="CT27" s="557"/>
      <c r="CU27" s="557"/>
      <c r="CV27" s="557"/>
      <c r="CW27" s="557"/>
      <c r="CX27" s="557"/>
      <c r="CY27" s="557"/>
      <c r="CZ27" s="557"/>
      <c r="DA27" s="557"/>
      <c r="DB27" s="557"/>
      <c r="DC27" s="557"/>
      <c r="DD27" s="557"/>
      <c r="DE27" s="557"/>
      <c r="DF27" s="557"/>
      <c r="DG27" s="557"/>
      <c r="DH27" s="557"/>
      <c r="DI27" s="557"/>
      <c r="DJ27" s="557"/>
      <c r="DK27" s="557"/>
      <c r="DL27" s="557"/>
      <c r="DM27" s="557"/>
      <c r="DN27" s="557"/>
      <c r="DO27" s="557"/>
      <c r="DP27" s="557"/>
    </row>
    <row r="28" spans="1:120" ht="61" thickTop="1" thickBot="1">
      <c r="A28" s="915">
        <f t="shared" si="15"/>
        <v>18</v>
      </c>
      <c r="B28" s="920">
        <v>12</v>
      </c>
      <c r="C28" s="920">
        <v>0</v>
      </c>
      <c r="D28" s="920">
        <v>0</v>
      </c>
      <c r="E28" s="920" t="s">
        <v>229</v>
      </c>
      <c r="F28" s="921" t="s">
        <v>2379</v>
      </c>
      <c r="G28" s="922" t="s">
        <v>2748</v>
      </c>
      <c r="H28" s="922" t="s">
        <v>200</v>
      </c>
      <c r="I28" s="552">
        <v>0</v>
      </c>
      <c r="J28" s="923">
        <v>15</v>
      </c>
      <c r="K28" s="268">
        <f t="shared" si="7"/>
        <v>15</v>
      </c>
      <c r="L28" s="552">
        <v>0</v>
      </c>
      <c r="M28" s="552">
        <v>0</v>
      </c>
      <c r="N28" s="268">
        <f t="shared" si="8"/>
        <v>0</v>
      </c>
      <c r="O28" s="268">
        <f t="shared" si="9"/>
        <v>15</v>
      </c>
      <c r="P28" s="924" t="s">
        <v>1927</v>
      </c>
      <c r="Q28" s="921" t="s">
        <v>4104</v>
      </c>
      <c r="R28" s="771" t="s">
        <v>2876</v>
      </c>
      <c r="S28" s="552">
        <v>0</v>
      </c>
      <c r="T28" s="554" t="str">
        <f t="shared" si="10"/>
        <v>No hay Programación</v>
      </c>
      <c r="U28" s="764" t="str">
        <f t="shared" si="1"/>
        <v>De acuerdo con lo programado</v>
      </c>
      <c r="V28" s="764"/>
      <c r="W28" s="672">
        <v>15</v>
      </c>
      <c r="X28" s="554">
        <f t="shared" si="11"/>
        <v>1</v>
      </c>
      <c r="Y28" s="764" t="str">
        <f t="shared" si="2"/>
        <v>De acuerdo con lo programado</v>
      </c>
      <c r="Z28" s="764"/>
      <c r="AA28" s="552">
        <v>0</v>
      </c>
      <c r="AB28" s="554" t="str">
        <f t="shared" si="12"/>
        <v>No hay Programación</v>
      </c>
      <c r="AC28" s="764" t="str">
        <f t="shared" si="3"/>
        <v>De acuerdo con lo programado</v>
      </c>
      <c r="AD28" s="765"/>
      <c r="AE28" s="576">
        <v>1</v>
      </c>
      <c r="AF28" s="554" t="str">
        <f t="shared" si="13"/>
        <v>No hay Programación</v>
      </c>
      <c r="AG28" s="764" t="str">
        <f t="shared" si="4"/>
        <v>De acuerdo con lo programado</v>
      </c>
      <c r="AH28" s="856"/>
      <c r="AI28" s="674">
        <f t="shared" si="5"/>
        <v>16</v>
      </c>
      <c r="AJ28" s="554">
        <f t="shared" si="14"/>
        <v>1.0666666666666667</v>
      </c>
      <c r="AK28" s="764" t="str">
        <f t="shared" si="6"/>
        <v>De acuerdo con lo programado</v>
      </c>
      <c r="AL28" s="856" t="s">
        <v>4119</v>
      </c>
    </row>
    <row r="29" spans="1:120" ht="61" thickTop="1" thickBot="1">
      <c r="A29" s="915">
        <f t="shared" si="15"/>
        <v>19</v>
      </c>
      <c r="B29" s="920">
        <v>12</v>
      </c>
      <c r="C29" s="920">
        <v>0</v>
      </c>
      <c r="D29" s="920">
        <v>0</v>
      </c>
      <c r="E29" s="920" t="s">
        <v>229</v>
      </c>
      <c r="F29" s="921" t="s">
        <v>2411</v>
      </c>
      <c r="G29" s="922" t="s">
        <v>2686</v>
      </c>
      <c r="H29" s="923" t="s">
        <v>204</v>
      </c>
      <c r="I29" s="552">
        <v>0</v>
      </c>
      <c r="J29" s="923">
        <v>22</v>
      </c>
      <c r="K29" s="268">
        <f t="shared" si="7"/>
        <v>22</v>
      </c>
      <c r="L29" s="923">
        <v>5</v>
      </c>
      <c r="M29" s="923">
        <v>19</v>
      </c>
      <c r="N29" s="268">
        <f t="shared" si="8"/>
        <v>24</v>
      </c>
      <c r="O29" s="268">
        <f t="shared" si="9"/>
        <v>46</v>
      </c>
      <c r="P29" s="924" t="s">
        <v>1927</v>
      </c>
      <c r="Q29" s="921" t="s">
        <v>4104</v>
      </c>
      <c r="R29" s="771" t="s">
        <v>2876</v>
      </c>
      <c r="S29" s="552">
        <v>0</v>
      </c>
      <c r="T29" s="554" t="str">
        <f t="shared" si="10"/>
        <v>No hay Programación</v>
      </c>
      <c r="U29" s="764" t="str">
        <f t="shared" si="1"/>
        <v>De acuerdo con lo programado</v>
      </c>
      <c r="V29" s="764"/>
      <c r="W29" s="672">
        <v>22</v>
      </c>
      <c r="X29" s="554">
        <f t="shared" si="11"/>
        <v>1</v>
      </c>
      <c r="Y29" s="764" t="str">
        <f t="shared" si="2"/>
        <v>De acuerdo con lo programado</v>
      </c>
      <c r="Z29" s="764"/>
      <c r="AA29" s="552">
        <v>18</v>
      </c>
      <c r="AB29" s="554">
        <f t="shared" si="12"/>
        <v>3.6</v>
      </c>
      <c r="AC29" s="764" t="str">
        <f t="shared" si="3"/>
        <v>De acuerdo con lo programado</v>
      </c>
      <c r="AD29" s="765"/>
      <c r="AE29" s="576">
        <v>25</v>
      </c>
      <c r="AF29" s="554">
        <f t="shared" si="13"/>
        <v>1.3157894736842106</v>
      </c>
      <c r="AG29" s="764" t="str">
        <f t="shared" si="4"/>
        <v>De acuerdo con lo programado</v>
      </c>
      <c r="AH29" s="856"/>
      <c r="AI29" s="674">
        <f t="shared" si="5"/>
        <v>65</v>
      </c>
      <c r="AJ29" s="554">
        <f t="shared" si="14"/>
        <v>1.4130434782608696</v>
      </c>
      <c r="AK29" s="764" t="str">
        <f t="shared" si="6"/>
        <v>De acuerdo con lo programado</v>
      </c>
      <c r="AL29" s="856" t="s">
        <v>4120</v>
      </c>
    </row>
    <row r="30" spans="1:120" ht="61" thickTop="1" thickBot="1">
      <c r="A30" s="915">
        <f t="shared" si="15"/>
        <v>20</v>
      </c>
      <c r="B30" s="920">
        <v>12</v>
      </c>
      <c r="C30" s="920">
        <v>0</v>
      </c>
      <c r="D30" s="920">
        <v>0</v>
      </c>
      <c r="E30" s="920" t="s">
        <v>229</v>
      </c>
      <c r="F30" s="921" t="s">
        <v>2411</v>
      </c>
      <c r="G30" s="922" t="s">
        <v>4121</v>
      </c>
      <c r="H30" s="923" t="s">
        <v>207</v>
      </c>
      <c r="I30" s="923">
        <v>1</v>
      </c>
      <c r="J30" s="923">
        <v>3</v>
      </c>
      <c r="K30" s="268">
        <f t="shared" si="7"/>
        <v>4</v>
      </c>
      <c r="L30" s="552">
        <v>0</v>
      </c>
      <c r="M30" s="552">
        <v>0</v>
      </c>
      <c r="N30" s="268">
        <f t="shared" si="8"/>
        <v>0</v>
      </c>
      <c r="O30" s="268">
        <f t="shared" si="9"/>
        <v>4</v>
      </c>
      <c r="P30" s="924" t="s">
        <v>1927</v>
      </c>
      <c r="Q30" s="921" t="s">
        <v>4104</v>
      </c>
      <c r="R30" s="771" t="s">
        <v>2876</v>
      </c>
      <c r="S30" s="552">
        <v>0</v>
      </c>
      <c r="T30" s="554">
        <f t="shared" si="10"/>
        <v>0</v>
      </c>
      <c r="U30" s="764" t="str">
        <f t="shared" si="1"/>
        <v>En riesgo en cumplimiento</v>
      </c>
      <c r="V30" s="764"/>
      <c r="W30" s="672">
        <v>3</v>
      </c>
      <c r="X30" s="554">
        <f t="shared" si="11"/>
        <v>1</v>
      </c>
      <c r="Y30" s="764" t="str">
        <f t="shared" si="2"/>
        <v>De acuerdo con lo programado</v>
      </c>
      <c r="Z30" s="764"/>
      <c r="AA30" s="552">
        <v>0</v>
      </c>
      <c r="AB30" s="554" t="str">
        <f t="shared" si="12"/>
        <v>No hay Programación</v>
      </c>
      <c r="AC30" s="764" t="str">
        <f t="shared" si="3"/>
        <v>De acuerdo con lo programado</v>
      </c>
      <c r="AD30" s="765"/>
      <c r="AE30" s="576">
        <v>1</v>
      </c>
      <c r="AF30" s="554" t="str">
        <f t="shared" si="13"/>
        <v>No hay Programación</v>
      </c>
      <c r="AG30" s="764" t="str">
        <f t="shared" si="4"/>
        <v>De acuerdo con lo programado</v>
      </c>
      <c r="AH30" s="856"/>
      <c r="AI30" s="674">
        <f t="shared" si="5"/>
        <v>4</v>
      </c>
      <c r="AJ30" s="554">
        <f t="shared" si="14"/>
        <v>1</v>
      </c>
      <c r="AK30" s="764" t="str">
        <f t="shared" si="6"/>
        <v>De acuerdo con lo programado</v>
      </c>
      <c r="AL30" s="856"/>
    </row>
    <row r="31" spans="1:120" ht="61" thickTop="1" thickBot="1">
      <c r="A31" s="915">
        <f t="shared" si="15"/>
        <v>21</v>
      </c>
      <c r="B31" s="920">
        <v>12</v>
      </c>
      <c r="C31" s="920">
        <v>0</v>
      </c>
      <c r="D31" s="920">
        <v>0</v>
      </c>
      <c r="E31" s="920" t="s">
        <v>229</v>
      </c>
      <c r="F31" s="921" t="s">
        <v>2411</v>
      </c>
      <c r="G31" s="922" t="s">
        <v>4111</v>
      </c>
      <c r="H31" s="923" t="s">
        <v>207</v>
      </c>
      <c r="I31" s="552">
        <v>0</v>
      </c>
      <c r="J31" s="923">
        <v>1</v>
      </c>
      <c r="K31" s="268">
        <f t="shared" si="7"/>
        <v>1</v>
      </c>
      <c r="L31" s="923">
        <v>1</v>
      </c>
      <c r="M31" s="552">
        <v>0</v>
      </c>
      <c r="N31" s="268">
        <f t="shared" si="8"/>
        <v>1</v>
      </c>
      <c r="O31" s="268">
        <f t="shared" si="9"/>
        <v>2</v>
      </c>
      <c r="P31" s="924" t="s">
        <v>1927</v>
      </c>
      <c r="Q31" s="921" t="s">
        <v>4104</v>
      </c>
      <c r="R31" s="771" t="s">
        <v>2876</v>
      </c>
      <c r="S31" s="552">
        <v>0</v>
      </c>
      <c r="T31" s="554" t="str">
        <f t="shared" si="10"/>
        <v>No hay Programación</v>
      </c>
      <c r="U31" s="764" t="str">
        <f t="shared" si="1"/>
        <v>De acuerdo con lo programado</v>
      </c>
      <c r="V31" s="764"/>
      <c r="W31" s="672">
        <v>1</v>
      </c>
      <c r="X31" s="554">
        <f t="shared" si="11"/>
        <v>1</v>
      </c>
      <c r="Y31" s="764" t="str">
        <f t="shared" si="2"/>
        <v>De acuerdo con lo programado</v>
      </c>
      <c r="Z31" s="764"/>
      <c r="AA31" s="552">
        <v>1</v>
      </c>
      <c r="AB31" s="554">
        <f t="shared" si="12"/>
        <v>1</v>
      </c>
      <c r="AC31" s="764" t="str">
        <f t="shared" si="3"/>
        <v>De acuerdo con lo programado</v>
      </c>
      <c r="AD31" s="765"/>
      <c r="AE31" s="576">
        <v>4</v>
      </c>
      <c r="AF31" s="554" t="str">
        <f t="shared" si="13"/>
        <v>No hay Programación</v>
      </c>
      <c r="AG31" s="764" t="str">
        <f t="shared" si="4"/>
        <v>De acuerdo con lo programado</v>
      </c>
      <c r="AH31" s="856"/>
      <c r="AI31" s="674">
        <f t="shared" si="5"/>
        <v>6</v>
      </c>
      <c r="AJ31" s="554">
        <f t="shared" si="14"/>
        <v>3</v>
      </c>
      <c r="AK31" s="764" t="str">
        <f t="shared" si="6"/>
        <v>De acuerdo con lo programado</v>
      </c>
      <c r="AL31" s="856" t="s">
        <v>4122</v>
      </c>
    </row>
    <row r="32" spans="1:120" ht="61" thickTop="1" thickBot="1">
      <c r="A32" s="915">
        <f t="shared" si="15"/>
        <v>22</v>
      </c>
      <c r="B32" s="920">
        <v>12</v>
      </c>
      <c r="C32" s="920">
        <v>0</v>
      </c>
      <c r="D32" s="920">
        <v>0</v>
      </c>
      <c r="E32" s="920" t="s">
        <v>229</v>
      </c>
      <c r="F32" s="921" t="s">
        <v>2411</v>
      </c>
      <c r="G32" s="922" t="s">
        <v>168</v>
      </c>
      <c r="H32" s="923" t="s">
        <v>207</v>
      </c>
      <c r="I32" s="552">
        <v>0</v>
      </c>
      <c r="J32" s="923">
        <v>2</v>
      </c>
      <c r="K32" s="268">
        <f t="shared" si="7"/>
        <v>2</v>
      </c>
      <c r="L32" s="552">
        <v>0</v>
      </c>
      <c r="M32" s="552">
        <v>0</v>
      </c>
      <c r="N32" s="268">
        <f t="shared" si="8"/>
        <v>0</v>
      </c>
      <c r="O32" s="268">
        <f t="shared" si="9"/>
        <v>2</v>
      </c>
      <c r="P32" s="924" t="s">
        <v>1927</v>
      </c>
      <c r="Q32" s="921" t="s">
        <v>4104</v>
      </c>
      <c r="R32" s="771" t="s">
        <v>2876</v>
      </c>
      <c r="S32" s="552">
        <v>0</v>
      </c>
      <c r="T32" s="554" t="str">
        <f t="shared" si="10"/>
        <v>No hay Programación</v>
      </c>
      <c r="U32" s="764" t="str">
        <f t="shared" si="1"/>
        <v>De acuerdo con lo programado</v>
      </c>
      <c r="V32" s="764"/>
      <c r="W32" s="672">
        <v>2</v>
      </c>
      <c r="X32" s="554">
        <f t="shared" si="11"/>
        <v>1</v>
      </c>
      <c r="Y32" s="764" t="str">
        <f t="shared" si="2"/>
        <v>De acuerdo con lo programado</v>
      </c>
      <c r="Z32" s="764"/>
      <c r="AA32" s="552">
        <v>0</v>
      </c>
      <c r="AB32" s="554" t="str">
        <f t="shared" si="12"/>
        <v>No hay Programación</v>
      </c>
      <c r="AC32" s="764" t="str">
        <f t="shared" si="3"/>
        <v>De acuerdo con lo programado</v>
      </c>
      <c r="AD32" s="765"/>
      <c r="AE32" s="576">
        <v>0</v>
      </c>
      <c r="AF32" s="554" t="str">
        <f t="shared" si="13"/>
        <v>No hay Programación</v>
      </c>
      <c r="AG32" s="764" t="str">
        <f t="shared" si="4"/>
        <v>De acuerdo con lo programado</v>
      </c>
      <c r="AH32" s="856"/>
      <c r="AI32" s="674">
        <f t="shared" si="5"/>
        <v>2</v>
      </c>
      <c r="AJ32" s="554">
        <f t="shared" si="14"/>
        <v>1</v>
      </c>
      <c r="AK32" s="764" t="str">
        <f t="shared" si="6"/>
        <v>De acuerdo con lo programado</v>
      </c>
      <c r="AL32" s="856"/>
    </row>
    <row r="33" spans="1:120" s="670" customFormat="1" ht="61" thickTop="1" thickBot="1">
      <c r="A33" s="915">
        <f t="shared" si="15"/>
        <v>23</v>
      </c>
      <c r="B33" s="915">
        <v>12</v>
      </c>
      <c r="C33" s="915">
        <v>0</v>
      </c>
      <c r="D33" s="915">
        <v>0</v>
      </c>
      <c r="E33" s="915" t="s">
        <v>231</v>
      </c>
      <c r="F33" s="916" t="s">
        <v>234</v>
      </c>
      <c r="G33" s="873" t="s">
        <v>175</v>
      </c>
      <c r="H33" s="873" t="s">
        <v>200</v>
      </c>
      <c r="I33" s="552">
        <v>0</v>
      </c>
      <c r="J33" s="552">
        <v>0</v>
      </c>
      <c r="K33" s="268">
        <f t="shared" si="7"/>
        <v>0</v>
      </c>
      <c r="L33" s="552">
        <v>0</v>
      </c>
      <c r="M33" s="873">
        <v>43</v>
      </c>
      <c r="N33" s="268">
        <f t="shared" si="8"/>
        <v>43</v>
      </c>
      <c r="O33" s="268">
        <f t="shared" si="9"/>
        <v>43</v>
      </c>
      <c r="P33" s="925" t="s">
        <v>1927</v>
      </c>
      <c r="Q33" s="926" t="s">
        <v>4104</v>
      </c>
      <c r="R33" s="771" t="s">
        <v>2876</v>
      </c>
      <c r="S33" s="552">
        <v>0</v>
      </c>
      <c r="T33" s="554" t="str">
        <f t="shared" si="10"/>
        <v>No hay Programación</v>
      </c>
      <c r="U33" s="764" t="str">
        <f t="shared" si="1"/>
        <v>De acuerdo con lo programado</v>
      </c>
      <c r="V33" s="764"/>
      <c r="W33" s="672">
        <v>0</v>
      </c>
      <c r="X33" s="554" t="str">
        <f t="shared" si="11"/>
        <v>No hay Programación</v>
      </c>
      <c r="Y33" s="764" t="str">
        <f t="shared" si="2"/>
        <v>De acuerdo con lo programado</v>
      </c>
      <c r="Z33" s="764"/>
      <c r="AA33" s="552">
        <v>0</v>
      </c>
      <c r="AB33" s="554" t="str">
        <f t="shared" si="12"/>
        <v>No hay Programación</v>
      </c>
      <c r="AC33" s="764" t="str">
        <f t="shared" si="3"/>
        <v>De acuerdo con lo programado</v>
      </c>
      <c r="AD33" s="765"/>
      <c r="AE33" s="576">
        <v>43</v>
      </c>
      <c r="AF33" s="554">
        <f t="shared" si="13"/>
        <v>1</v>
      </c>
      <c r="AG33" s="764" t="str">
        <f t="shared" si="4"/>
        <v>De acuerdo con lo programado</v>
      </c>
      <c r="AH33" s="856"/>
      <c r="AI33" s="553">
        <f>AE33+AA33+W33+S33</f>
        <v>43</v>
      </c>
      <c r="AJ33" s="554">
        <f t="shared" si="14"/>
        <v>1</v>
      </c>
      <c r="AK33" s="764" t="str">
        <f t="shared" si="6"/>
        <v>De acuerdo con lo programado</v>
      </c>
      <c r="AL33" s="856"/>
      <c r="AM33" s="557"/>
      <c r="AN33" s="557"/>
      <c r="AO33" s="557"/>
      <c r="AP33" s="557"/>
      <c r="AQ33" s="557"/>
      <c r="AR33" s="557"/>
      <c r="AS33" s="557"/>
      <c r="AT33" s="557"/>
      <c r="AU33" s="557"/>
      <c r="AV33" s="557"/>
      <c r="AW33" s="557"/>
      <c r="AX33" s="557"/>
      <c r="AY33" s="557"/>
      <c r="AZ33" s="557"/>
      <c r="BA33" s="557"/>
      <c r="BB33" s="557"/>
      <c r="BC33" s="557"/>
      <c r="BD33" s="557"/>
      <c r="BE33" s="557"/>
      <c r="BF33" s="557"/>
      <c r="BG33" s="557"/>
      <c r="BH33" s="557"/>
      <c r="BI33" s="557"/>
      <c r="BJ33" s="557"/>
      <c r="BK33" s="557"/>
      <c r="BL33" s="557"/>
      <c r="BM33" s="557"/>
      <c r="BN33" s="557"/>
      <c r="BO33" s="557"/>
      <c r="BP33" s="557"/>
      <c r="BQ33" s="557"/>
      <c r="BR33" s="557"/>
      <c r="BS33" s="557"/>
      <c r="BT33" s="557"/>
      <c r="BU33" s="557"/>
      <c r="BV33" s="557"/>
      <c r="BW33" s="557"/>
      <c r="BX33" s="557"/>
      <c r="BY33" s="557"/>
      <c r="BZ33" s="557"/>
      <c r="CA33" s="557"/>
      <c r="CB33" s="557"/>
      <c r="CC33" s="557"/>
      <c r="CD33" s="557"/>
      <c r="CE33" s="557"/>
      <c r="CF33" s="557"/>
      <c r="CG33" s="557"/>
      <c r="CH33" s="557"/>
      <c r="CI33" s="557"/>
      <c r="CJ33" s="557"/>
      <c r="CK33" s="557"/>
      <c r="CL33" s="557"/>
      <c r="CM33" s="557"/>
      <c r="CN33" s="557"/>
      <c r="CO33" s="557"/>
      <c r="CP33" s="557"/>
      <c r="CQ33" s="557"/>
      <c r="CR33" s="557"/>
      <c r="CS33" s="557"/>
      <c r="CT33" s="557"/>
      <c r="CU33" s="557"/>
      <c r="CV33" s="557"/>
      <c r="CW33" s="557"/>
      <c r="CX33" s="557"/>
      <c r="CY33" s="557"/>
      <c r="CZ33" s="557"/>
      <c r="DA33" s="557"/>
      <c r="DB33" s="557"/>
      <c r="DC33" s="557"/>
      <c r="DD33" s="557"/>
      <c r="DE33" s="557"/>
      <c r="DF33" s="557"/>
      <c r="DG33" s="557"/>
      <c r="DH33" s="557"/>
      <c r="DI33" s="557"/>
      <c r="DJ33" s="557"/>
      <c r="DK33" s="557"/>
      <c r="DL33" s="557"/>
      <c r="DM33" s="557"/>
      <c r="DN33" s="557"/>
      <c r="DO33" s="557"/>
      <c r="DP33" s="557"/>
    </row>
    <row r="34" spans="1:120" ht="61" thickTop="1" thickBot="1">
      <c r="A34" s="915">
        <f t="shared" si="15"/>
        <v>24</v>
      </c>
      <c r="B34" s="920">
        <v>12</v>
      </c>
      <c r="C34" s="920">
        <v>0</v>
      </c>
      <c r="D34" s="920">
        <v>0</v>
      </c>
      <c r="E34" s="920" t="s">
        <v>231</v>
      </c>
      <c r="F34" s="921" t="s">
        <v>2411</v>
      </c>
      <c r="G34" s="922" t="s">
        <v>2705</v>
      </c>
      <c r="H34" s="927" t="s">
        <v>2529</v>
      </c>
      <c r="I34" s="552">
        <v>0</v>
      </c>
      <c r="J34" s="923">
        <v>9</v>
      </c>
      <c r="K34" s="268">
        <f t="shared" si="7"/>
        <v>9</v>
      </c>
      <c r="L34" s="923">
        <v>19</v>
      </c>
      <c r="M34" s="552">
        <v>0</v>
      </c>
      <c r="N34" s="268">
        <f t="shared" si="8"/>
        <v>19</v>
      </c>
      <c r="O34" s="268">
        <f t="shared" si="9"/>
        <v>28</v>
      </c>
      <c r="P34" s="924" t="s">
        <v>1927</v>
      </c>
      <c r="Q34" s="921" t="s">
        <v>4104</v>
      </c>
      <c r="R34" s="771" t="s">
        <v>2876</v>
      </c>
      <c r="S34" s="552">
        <v>0</v>
      </c>
      <c r="T34" s="554" t="str">
        <f t="shared" si="10"/>
        <v>No hay Programación</v>
      </c>
      <c r="U34" s="764" t="str">
        <f t="shared" si="1"/>
        <v>De acuerdo con lo programado</v>
      </c>
      <c r="V34" s="764"/>
      <c r="W34" s="672">
        <v>9</v>
      </c>
      <c r="X34" s="554">
        <f t="shared" si="11"/>
        <v>1</v>
      </c>
      <c r="Y34" s="764" t="str">
        <f t="shared" si="2"/>
        <v>De acuerdo con lo programado</v>
      </c>
      <c r="Z34" s="764"/>
      <c r="AA34" s="552">
        <v>0</v>
      </c>
      <c r="AB34" s="554">
        <f t="shared" si="12"/>
        <v>0</v>
      </c>
      <c r="AC34" s="764" t="str">
        <f t="shared" si="3"/>
        <v>En riesgo en cumplimiento</v>
      </c>
      <c r="AD34" s="765"/>
      <c r="AE34" s="576">
        <v>19</v>
      </c>
      <c r="AF34" s="554" t="str">
        <f t="shared" si="13"/>
        <v>No hay Programación</v>
      </c>
      <c r="AG34" s="764" t="str">
        <f t="shared" si="4"/>
        <v>De acuerdo con lo programado</v>
      </c>
      <c r="AH34" s="856"/>
      <c r="AI34" s="674">
        <f t="shared" si="5"/>
        <v>28</v>
      </c>
      <c r="AJ34" s="554">
        <f t="shared" si="14"/>
        <v>1</v>
      </c>
      <c r="AK34" s="764" t="str">
        <f t="shared" si="6"/>
        <v>De acuerdo con lo programado</v>
      </c>
      <c r="AL34" s="856"/>
    </row>
    <row r="35" spans="1:120" ht="61" thickTop="1" thickBot="1">
      <c r="A35" s="915">
        <f t="shared" si="15"/>
        <v>25</v>
      </c>
      <c r="B35" s="920">
        <v>12</v>
      </c>
      <c r="C35" s="920">
        <v>0</v>
      </c>
      <c r="D35" s="920">
        <v>0</v>
      </c>
      <c r="E35" s="920" t="s">
        <v>231</v>
      </c>
      <c r="F35" s="921" t="s">
        <v>2411</v>
      </c>
      <c r="G35" s="922" t="s">
        <v>2900</v>
      </c>
      <c r="H35" s="928" t="s">
        <v>2709</v>
      </c>
      <c r="I35" s="552">
        <v>0</v>
      </c>
      <c r="J35" s="923">
        <v>3</v>
      </c>
      <c r="K35" s="268">
        <f t="shared" si="7"/>
        <v>3</v>
      </c>
      <c r="L35" s="552">
        <v>0</v>
      </c>
      <c r="M35" s="923">
        <v>40</v>
      </c>
      <c r="N35" s="268">
        <f t="shared" si="8"/>
        <v>40</v>
      </c>
      <c r="O35" s="268">
        <f t="shared" si="9"/>
        <v>43</v>
      </c>
      <c r="P35" s="924" t="s">
        <v>1927</v>
      </c>
      <c r="Q35" s="921" t="s">
        <v>4104</v>
      </c>
      <c r="R35" s="771" t="s">
        <v>2876</v>
      </c>
      <c r="S35" s="552">
        <v>0</v>
      </c>
      <c r="T35" s="554" t="str">
        <f t="shared" si="10"/>
        <v>No hay Programación</v>
      </c>
      <c r="U35" s="764" t="str">
        <f t="shared" si="1"/>
        <v>De acuerdo con lo programado</v>
      </c>
      <c r="V35" s="764"/>
      <c r="W35" s="672">
        <v>3</v>
      </c>
      <c r="X35" s="554">
        <f t="shared" si="11"/>
        <v>1</v>
      </c>
      <c r="Y35" s="764" t="str">
        <f t="shared" si="2"/>
        <v>De acuerdo con lo programado</v>
      </c>
      <c r="Z35" s="764"/>
      <c r="AA35" s="672">
        <v>0</v>
      </c>
      <c r="AB35" s="554" t="str">
        <f t="shared" si="12"/>
        <v>No hay Programación</v>
      </c>
      <c r="AC35" s="764" t="str">
        <f t="shared" si="3"/>
        <v>De acuerdo con lo programado</v>
      </c>
      <c r="AD35" s="765"/>
      <c r="AE35" s="576">
        <v>40</v>
      </c>
      <c r="AF35" s="554">
        <f t="shared" si="13"/>
        <v>1</v>
      </c>
      <c r="AG35" s="764" t="str">
        <f t="shared" si="4"/>
        <v>De acuerdo con lo programado</v>
      </c>
      <c r="AH35" s="856"/>
      <c r="AI35" s="674">
        <f t="shared" si="5"/>
        <v>43</v>
      </c>
      <c r="AJ35" s="554">
        <f t="shared" si="14"/>
        <v>1</v>
      </c>
      <c r="AK35" s="764" t="str">
        <f t="shared" si="6"/>
        <v>De acuerdo con lo programado</v>
      </c>
      <c r="AL35" s="856"/>
    </row>
    <row r="36" spans="1:120" ht="61" thickTop="1" thickBot="1">
      <c r="A36" s="915">
        <f t="shared" si="15"/>
        <v>26</v>
      </c>
      <c r="B36" s="920">
        <v>12</v>
      </c>
      <c r="C36" s="920">
        <v>0</v>
      </c>
      <c r="D36" s="920">
        <v>0</v>
      </c>
      <c r="E36" s="920" t="s">
        <v>231</v>
      </c>
      <c r="F36" s="921" t="s">
        <v>2411</v>
      </c>
      <c r="G36" s="922" t="s">
        <v>2898</v>
      </c>
      <c r="H36" s="929" t="s">
        <v>2709</v>
      </c>
      <c r="I36" s="552">
        <v>0</v>
      </c>
      <c r="J36" s="552">
        <v>0</v>
      </c>
      <c r="K36" s="268">
        <f t="shared" si="7"/>
        <v>0</v>
      </c>
      <c r="L36" s="552">
        <v>0</v>
      </c>
      <c r="M36" s="923">
        <v>43</v>
      </c>
      <c r="N36" s="268">
        <f t="shared" si="8"/>
        <v>43</v>
      </c>
      <c r="O36" s="268">
        <f t="shared" si="9"/>
        <v>43</v>
      </c>
      <c r="P36" s="924" t="s">
        <v>1927</v>
      </c>
      <c r="Q36" s="921" t="s">
        <v>4104</v>
      </c>
      <c r="R36" s="771" t="s">
        <v>2876</v>
      </c>
      <c r="S36" s="552">
        <v>0</v>
      </c>
      <c r="T36" s="554" t="str">
        <f t="shared" si="10"/>
        <v>No hay Programación</v>
      </c>
      <c r="U36" s="764" t="str">
        <f t="shared" si="1"/>
        <v>De acuerdo con lo programado</v>
      </c>
      <c r="V36" s="764"/>
      <c r="W36" s="672">
        <v>0</v>
      </c>
      <c r="X36" s="554" t="str">
        <f t="shared" si="11"/>
        <v>No hay Programación</v>
      </c>
      <c r="Y36" s="764" t="str">
        <f t="shared" si="2"/>
        <v>De acuerdo con lo programado</v>
      </c>
      <c r="Z36" s="764"/>
      <c r="AA36" s="552">
        <v>2</v>
      </c>
      <c r="AB36" s="554" t="str">
        <f t="shared" si="12"/>
        <v>No hay Programación</v>
      </c>
      <c r="AC36" s="764" t="str">
        <f t="shared" si="3"/>
        <v>De acuerdo con lo programado</v>
      </c>
      <c r="AD36" s="765"/>
      <c r="AE36" s="576">
        <v>41</v>
      </c>
      <c r="AF36" s="554">
        <f t="shared" si="13"/>
        <v>0.95348837209302328</v>
      </c>
      <c r="AG36" s="764" t="str">
        <f t="shared" si="4"/>
        <v>De acuerdo con lo programado</v>
      </c>
      <c r="AH36" s="856"/>
      <c r="AI36" s="553">
        <f t="shared" si="5"/>
        <v>43</v>
      </c>
      <c r="AJ36" s="554">
        <f t="shared" si="14"/>
        <v>1</v>
      </c>
      <c r="AK36" s="764" t="str">
        <f t="shared" si="6"/>
        <v>De acuerdo con lo programado</v>
      </c>
      <c r="AL36" s="856"/>
    </row>
    <row r="37" spans="1:120" s="670" customFormat="1" ht="61" thickTop="1" thickBot="1">
      <c r="A37" s="915">
        <f t="shared" si="15"/>
        <v>27</v>
      </c>
      <c r="B37" s="915">
        <v>13</v>
      </c>
      <c r="C37" s="915">
        <v>0</v>
      </c>
      <c r="D37" s="915">
        <v>0</v>
      </c>
      <c r="E37" s="915" t="s">
        <v>233</v>
      </c>
      <c r="F37" s="916" t="s">
        <v>236</v>
      </c>
      <c r="G37" s="873" t="s">
        <v>175</v>
      </c>
      <c r="H37" s="873" t="s">
        <v>200</v>
      </c>
      <c r="I37" s="552">
        <v>0</v>
      </c>
      <c r="J37" s="552">
        <v>0</v>
      </c>
      <c r="K37" s="268">
        <f t="shared" si="7"/>
        <v>0</v>
      </c>
      <c r="L37" s="552">
        <v>0</v>
      </c>
      <c r="M37" s="873">
        <v>22</v>
      </c>
      <c r="N37" s="268">
        <f t="shared" si="8"/>
        <v>22</v>
      </c>
      <c r="O37" s="268">
        <f t="shared" si="9"/>
        <v>22</v>
      </c>
      <c r="P37" s="925" t="s">
        <v>1927</v>
      </c>
      <c r="Q37" s="926" t="s">
        <v>4104</v>
      </c>
      <c r="R37" s="771" t="s">
        <v>2876</v>
      </c>
      <c r="S37" s="552">
        <v>0</v>
      </c>
      <c r="T37" s="554" t="str">
        <f t="shared" si="10"/>
        <v>No hay Programación</v>
      </c>
      <c r="U37" s="764" t="str">
        <f t="shared" si="1"/>
        <v>De acuerdo con lo programado</v>
      </c>
      <c r="V37" s="764"/>
      <c r="W37" s="672">
        <v>0</v>
      </c>
      <c r="X37" s="554" t="str">
        <f t="shared" si="11"/>
        <v>No hay Programación</v>
      </c>
      <c r="Y37" s="764" t="str">
        <f t="shared" si="2"/>
        <v>De acuerdo con lo programado</v>
      </c>
      <c r="Z37" s="764"/>
      <c r="AA37" s="552">
        <v>7</v>
      </c>
      <c r="AB37" s="554" t="str">
        <f t="shared" si="12"/>
        <v>No hay Programación</v>
      </c>
      <c r="AC37" s="764" t="str">
        <f t="shared" si="3"/>
        <v>De acuerdo con lo programado</v>
      </c>
      <c r="AD37" s="765"/>
      <c r="AE37" s="576">
        <v>13</v>
      </c>
      <c r="AF37" s="554">
        <f t="shared" si="13"/>
        <v>0.59090909090909094</v>
      </c>
      <c r="AG37" s="764" t="str">
        <f t="shared" si="4"/>
        <v>Atraso Leve</v>
      </c>
      <c r="AH37" s="856"/>
      <c r="AI37" s="553">
        <f t="shared" si="5"/>
        <v>20</v>
      </c>
      <c r="AJ37" s="554">
        <f t="shared" si="14"/>
        <v>0.90909090909090906</v>
      </c>
      <c r="AK37" s="764" t="str">
        <f t="shared" si="6"/>
        <v>De acuerdo con lo programado</v>
      </c>
      <c r="AL37" s="856"/>
      <c r="AM37" s="557"/>
      <c r="AN37" s="557"/>
      <c r="AO37" s="557"/>
      <c r="AP37" s="557"/>
      <c r="AQ37" s="557"/>
      <c r="AR37" s="557"/>
      <c r="AS37" s="557"/>
      <c r="AT37" s="557"/>
      <c r="AU37" s="557"/>
      <c r="AV37" s="557"/>
      <c r="AW37" s="557"/>
      <c r="AX37" s="557"/>
      <c r="AY37" s="557"/>
      <c r="AZ37" s="557"/>
      <c r="BA37" s="557"/>
      <c r="BB37" s="557"/>
      <c r="BC37" s="557"/>
      <c r="BD37" s="557"/>
      <c r="BE37" s="557"/>
      <c r="BF37" s="557"/>
      <c r="BG37" s="557"/>
      <c r="BH37" s="557"/>
      <c r="BI37" s="557"/>
      <c r="BJ37" s="557"/>
      <c r="BK37" s="557"/>
      <c r="BL37" s="557"/>
      <c r="BM37" s="557"/>
      <c r="BN37" s="557"/>
      <c r="BO37" s="557"/>
      <c r="BP37" s="557"/>
      <c r="BQ37" s="557"/>
      <c r="BR37" s="557"/>
      <c r="BS37" s="557"/>
      <c r="BT37" s="557"/>
      <c r="BU37" s="557"/>
      <c r="BV37" s="557"/>
      <c r="BW37" s="557"/>
      <c r="BX37" s="557"/>
      <c r="BY37" s="557"/>
      <c r="BZ37" s="557"/>
      <c r="CA37" s="557"/>
      <c r="CB37" s="557"/>
      <c r="CC37" s="557"/>
      <c r="CD37" s="557"/>
      <c r="CE37" s="557"/>
      <c r="CF37" s="557"/>
      <c r="CG37" s="557"/>
      <c r="CH37" s="557"/>
      <c r="CI37" s="557"/>
      <c r="CJ37" s="557"/>
      <c r="CK37" s="557"/>
      <c r="CL37" s="557"/>
      <c r="CM37" s="557"/>
      <c r="CN37" s="557"/>
      <c r="CO37" s="557"/>
      <c r="CP37" s="557"/>
      <c r="CQ37" s="557"/>
      <c r="CR37" s="557"/>
      <c r="CS37" s="557"/>
      <c r="CT37" s="557"/>
      <c r="CU37" s="557"/>
      <c r="CV37" s="557"/>
      <c r="CW37" s="557"/>
      <c r="CX37" s="557"/>
      <c r="CY37" s="557"/>
      <c r="CZ37" s="557"/>
      <c r="DA37" s="557"/>
      <c r="DB37" s="557"/>
      <c r="DC37" s="557"/>
      <c r="DD37" s="557"/>
      <c r="DE37" s="557"/>
      <c r="DF37" s="557"/>
      <c r="DG37" s="557"/>
      <c r="DH37" s="557"/>
      <c r="DI37" s="557"/>
      <c r="DJ37" s="557"/>
      <c r="DK37" s="557"/>
      <c r="DL37" s="557"/>
      <c r="DM37" s="557"/>
      <c r="DN37" s="557"/>
      <c r="DO37" s="557"/>
      <c r="DP37" s="557"/>
    </row>
    <row r="38" spans="1:120" ht="61" thickTop="1" thickBot="1">
      <c r="A38" s="915">
        <f t="shared" si="15"/>
        <v>28</v>
      </c>
      <c r="B38" s="920">
        <v>13</v>
      </c>
      <c r="C38" s="920">
        <v>0</v>
      </c>
      <c r="D38" s="920">
        <v>0</v>
      </c>
      <c r="E38" s="920" t="s">
        <v>233</v>
      </c>
      <c r="F38" s="921" t="s">
        <v>2379</v>
      </c>
      <c r="G38" s="922" t="s">
        <v>2748</v>
      </c>
      <c r="H38" s="922" t="s">
        <v>200</v>
      </c>
      <c r="I38" s="552">
        <v>0</v>
      </c>
      <c r="J38" s="923">
        <v>29</v>
      </c>
      <c r="K38" s="268">
        <f t="shared" si="7"/>
        <v>29</v>
      </c>
      <c r="L38" s="923">
        <v>17</v>
      </c>
      <c r="M38" s="923">
        <v>20</v>
      </c>
      <c r="N38" s="268">
        <f t="shared" si="8"/>
        <v>37</v>
      </c>
      <c r="O38" s="268">
        <f t="shared" si="9"/>
        <v>66</v>
      </c>
      <c r="P38" s="924" t="s">
        <v>1927</v>
      </c>
      <c r="Q38" s="921" t="s">
        <v>4104</v>
      </c>
      <c r="R38" s="771" t="s">
        <v>2876</v>
      </c>
      <c r="S38" s="552">
        <v>0</v>
      </c>
      <c r="T38" s="554" t="str">
        <f t="shared" si="10"/>
        <v>No hay Programación</v>
      </c>
      <c r="U38" s="764" t="str">
        <f t="shared" si="1"/>
        <v>De acuerdo con lo programado</v>
      </c>
      <c r="V38" s="764"/>
      <c r="W38" s="672">
        <v>29</v>
      </c>
      <c r="X38" s="554">
        <f t="shared" si="11"/>
        <v>1</v>
      </c>
      <c r="Y38" s="764" t="str">
        <f t="shared" si="2"/>
        <v>De acuerdo con lo programado</v>
      </c>
      <c r="Z38" s="764"/>
      <c r="AA38" s="552">
        <v>0</v>
      </c>
      <c r="AB38" s="554">
        <f t="shared" si="12"/>
        <v>0</v>
      </c>
      <c r="AC38" s="764" t="str">
        <f t="shared" si="3"/>
        <v>En riesgo en cumplimiento</v>
      </c>
      <c r="AD38" s="765"/>
      <c r="AE38" s="576">
        <v>31</v>
      </c>
      <c r="AF38" s="554">
        <f t="shared" si="13"/>
        <v>1.55</v>
      </c>
      <c r="AG38" s="764" t="str">
        <f t="shared" si="4"/>
        <v>De acuerdo con lo programado</v>
      </c>
      <c r="AH38" s="856"/>
      <c r="AI38" s="674">
        <f t="shared" si="5"/>
        <v>60</v>
      </c>
      <c r="AJ38" s="554">
        <f t="shared" si="14"/>
        <v>0.90909090909090906</v>
      </c>
      <c r="AK38" s="764" t="str">
        <f t="shared" si="6"/>
        <v>De acuerdo con lo programado</v>
      </c>
      <c r="AL38" s="856" t="s">
        <v>4123</v>
      </c>
    </row>
    <row r="39" spans="1:120" ht="61" thickTop="1" thickBot="1">
      <c r="A39" s="915">
        <f t="shared" si="15"/>
        <v>29</v>
      </c>
      <c r="B39" s="920">
        <v>13</v>
      </c>
      <c r="C39" s="920">
        <v>0</v>
      </c>
      <c r="D39" s="920">
        <v>0</v>
      </c>
      <c r="E39" s="920" t="s">
        <v>233</v>
      </c>
      <c r="F39" s="921" t="s">
        <v>2217</v>
      </c>
      <c r="G39" s="922" t="s">
        <v>4121</v>
      </c>
      <c r="H39" s="923" t="s">
        <v>207</v>
      </c>
      <c r="I39" s="552">
        <v>0</v>
      </c>
      <c r="J39" s="923">
        <v>3</v>
      </c>
      <c r="K39" s="268">
        <f t="shared" si="7"/>
        <v>3</v>
      </c>
      <c r="L39" s="552">
        <v>0</v>
      </c>
      <c r="M39" s="552">
        <v>0</v>
      </c>
      <c r="N39" s="268">
        <f t="shared" si="8"/>
        <v>0</v>
      </c>
      <c r="O39" s="268">
        <f t="shared" si="9"/>
        <v>3</v>
      </c>
      <c r="P39" s="924" t="s">
        <v>1927</v>
      </c>
      <c r="Q39" s="921" t="s">
        <v>4104</v>
      </c>
      <c r="R39" s="771" t="s">
        <v>2876</v>
      </c>
      <c r="S39" s="552">
        <v>0</v>
      </c>
      <c r="T39" s="554" t="str">
        <f t="shared" si="10"/>
        <v>No hay Programación</v>
      </c>
      <c r="U39" s="764" t="str">
        <f t="shared" si="1"/>
        <v>De acuerdo con lo programado</v>
      </c>
      <c r="V39" s="764"/>
      <c r="W39" s="672">
        <v>3</v>
      </c>
      <c r="X39" s="554">
        <f t="shared" si="11"/>
        <v>1</v>
      </c>
      <c r="Y39" s="764" t="str">
        <f t="shared" si="2"/>
        <v>De acuerdo con lo programado</v>
      </c>
      <c r="Z39" s="764"/>
      <c r="AA39" s="552">
        <v>0</v>
      </c>
      <c r="AB39" s="554" t="str">
        <f t="shared" si="12"/>
        <v>No hay Programación</v>
      </c>
      <c r="AC39" s="764" t="str">
        <f t="shared" si="3"/>
        <v>De acuerdo con lo programado</v>
      </c>
      <c r="AD39" s="765"/>
      <c r="AE39" s="576">
        <v>0</v>
      </c>
      <c r="AF39" s="554" t="str">
        <f t="shared" si="13"/>
        <v>No hay Programación</v>
      </c>
      <c r="AG39" s="764" t="str">
        <f t="shared" si="4"/>
        <v>De acuerdo con lo programado</v>
      </c>
      <c r="AH39" s="856"/>
      <c r="AI39" s="674">
        <f t="shared" si="5"/>
        <v>3</v>
      </c>
      <c r="AJ39" s="554">
        <f t="shared" si="14"/>
        <v>1</v>
      </c>
      <c r="AK39" s="764" t="str">
        <f t="shared" si="6"/>
        <v>De acuerdo con lo programado</v>
      </c>
      <c r="AL39" s="856"/>
    </row>
    <row r="40" spans="1:120" ht="61" thickTop="1" thickBot="1">
      <c r="A40" s="915">
        <f t="shared" si="15"/>
        <v>30</v>
      </c>
      <c r="B40" s="920">
        <v>13</v>
      </c>
      <c r="C40" s="920">
        <v>0</v>
      </c>
      <c r="D40" s="920">
        <v>0</v>
      </c>
      <c r="E40" s="920" t="s">
        <v>233</v>
      </c>
      <c r="F40" s="921" t="s">
        <v>2217</v>
      </c>
      <c r="G40" s="922" t="s">
        <v>4111</v>
      </c>
      <c r="H40" s="923" t="s">
        <v>207</v>
      </c>
      <c r="I40" s="552">
        <v>0</v>
      </c>
      <c r="J40" s="923">
        <v>1</v>
      </c>
      <c r="K40" s="268">
        <f t="shared" si="7"/>
        <v>1</v>
      </c>
      <c r="L40" s="923">
        <v>1</v>
      </c>
      <c r="M40" s="552">
        <v>0</v>
      </c>
      <c r="N40" s="268">
        <f t="shared" si="8"/>
        <v>1</v>
      </c>
      <c r="O40" s="268">
        <f t="shared" si="9"/>
        <v>2</v>
      </c>
      <c r="P40" s="924" t="s">
        <v>1927</v>
      </c>
      <c r="Q40" s="921" t="s">
        <v>4104</v>
      </c>
      <c r="R40" s="771" t="s">
        <v>2876</v>
      </c>
      <c r="S40" s="552">
        <v>0</v>
      </c>
      <c r="T40" s="554" t="str">
        <f t="shared" si="10"/>
        <v>No hay Programación</v>
      </c>
      <c r="U40" s="764" t="str">
        <f t="shared" si="1"/>
        <v>De acuerdo con lo programado</v>
      </c>
      <c r="V40" s="764"/>
      <c r="W40" s="672">
        <v>1</v>
      </c>
      <c r="X40" s="554">
        <f t="shared" si="11"/>
        <v>1</v>
      </c>
      <c r="Y40" s="764" t="str">
        <f t="shared" si="2"/>
        <v>De acuerdo con lo programado</v>
      </c>
      <c r="Z40" s="764"/>
      <c r="AA40" s="552">
        <v>1</v>
      </c>
      <c r="AB40" s="554">
        <f t="shared" si="12"/>
        <v>1</v>
      </c>
      <c r="AC40" s="764" t="str">
        <f t="shared" si="3"/>
        <v>De acuerdo con lo programado</v>
      </c>
      <c r="AD40" s="765"/>
      <c r="AE40" s="576">
        <v>0</v>
      </c>
      <c r="AF40" s="554" t="str">
        <f t="shared" si="13"/>
        <v>No hay Programación</v>
      </c>
      <c r="AG40" s="764" t="str">
        <f t="shared" si="4"/>
        <v>De acuerdo con lo programado</v>
      </c>
      <c r="AH40" s="856"/>
      <c r="AI40" s="674">
        <f t="shared" si="5"/>
        <v>2</v>
      </c>
      <c r="AJ40" s="554">
        <f t="shared" si="14"/>
        <v>1</v>
      </c>
      <c r="AK40" s="764" t="str">
        <f t="shared" si="6"/>
        <v>De acuerdo con lo programado</v>
      </c>
      <c r="AL40" s="856"/>
    </row>
    <row r="41" spans="1:120" ht="61" thickTop="1" thickBot="1">
      <c r="A41" s="915">
        <f t="shared" si="15"/>
        <v>31</v>
      </c>
      <c r="B41" s="920">
        <v>13</v>
      </c>
      <c r="C41" s="920">
        <v>0</v>
      </c>
      <c r="D41" s="920">
        <v>0</v>
      </c>
      <c r="E41" s="920" t="s">
        <v>233</v>
      </c>
      <c r="F41" s="921" t="s">
        <v>2217</v>
      </c>
      <c r="G41" s="922" t="s">
        <v>161</v>
      </c>
      <c r="H41" s="923" t="s">
        <v>207</v>
      </c>
      <c r="I41" s="552">
        <v>0</v>
      </c>
      <c r="J41" s="923">
        <v>2</v>
      </c>
      <c r="K41" s="268">
        <f t="shared" si="7"/>
        <v>2</v>
      </c>
      <c r="L41" s="552">
        <v>0</v>
      </c>
      <c r="M41" s="552">
        <v>0</v>
      </c>
      <c r="N41" s="268">
        <f t="shared" si="8"/>
        <v>0</v>
      </c>
      <c r="O41" s="268">
        <f t="shared" si="9"/>
        <v>2</v>
      </c>
      <c r="P41" s="924" t="s">
        <v>1927</v>
      </c>
      <c r="Q41" s="921" t="s">
        <v>4104</v>
      </c>
      <c r="R41" s="771" t="s">
        <v>2876</v>
      </c>
      <c r="S41" s="552">
        <v>0</v>
      </c>
      <c r="T41" s="554" t="str">
        <f t="shared" si="10"/>
        <v>No hay Programación</v>
      </c>
      <c r="U41" s="764" t="str">
        <f t="shared" si="1"/>
        <v>De acuerdo con lo programado</v>
      </c>
      <c r="V41" s="764"/>
      <c r="W41" s="672">
        <v>2</v>
      </c>
      <c r="X41" s="554">
        <f t="shared" si="11"/>
        <v>1</v>
      </c>
      <c r="Y41" s="764" t="str">
        <f t="shared" si="2"/>
        <v>De acuerdo con lo programado</v>
      </c>
      <c r="Z41" s="764"/>
      <c r="AA41" s="552">
        <v>0</v>
      </c>
      <c r="AB41" s="554" t="str">
        <f t="shared" si="12"/>
        <v>No hay Programación</v>
      </c>
      <c r="AC41" s="764" t="str">
        <f t="shared" si="3"/>
        <v>De acuerdo con lo programado</v>
      </c>
      <c r="AD41" s="765"/>
      <c r="AE41" s="576">
        <v>0</v>
      </c>
      <c r="AF41" s="554" t="str">
        <f t="shared" si="13"/>
        <v>No hay Programación</v>
      </c>
      <c r="AG41" s="764" t="str">
        <f t="shared" si="4"/>
        <v>De acuerdo con lo programado</v>
      </c>
      <c r="AH41" s="856"/>
      <c r="AI41" s="674">
        <f t="shared" si="5"/>
        <v>2</v>
      </c>
      <c r="AJ41" s="554">
        <f t="shared" si="14"/>
        <v>1</v>
      </c>
      <c r="AK41" s="764" t="str">
        <f t="shared" si="6"/>
        <v>De acuerdo con lo programado</v>
      </c>
      <c r="AL41" s="856"/>
    </row>
    <row r="42" spans="1:120" ht="61" thickTop="1" thickBot="1">
      <c r="A42" s="915">
        <f t="shared" si="15"/>
        <v>32</v>
      </c>
      <c r="B42" s="920">
        <v>13</v>
      </c>
      <c r="C42" s="920">
        <v>0</v>
      </c>
      <c r="D42" s="920">
        <v>0</v>
      </c>
      <c r="E42" s="920" t="s">
        <v>233</v>
      </c>
      <c r="F42" s="921" t="s">
        <v>2411</v>
      </c>
      <c r="G42" s="922" t="s">
        <v>2686</v>
      </c>
      <c r="H42" s="923" t="s">
        <v>204</v>
      </c>
      <c r="I42" s="552">
        <v>0</v>
      </c>
      <c r="J42" s="923">
        <v>32</v>
      </c>
      <c r="K42" s="268">
        <f t="shared" si="7"/>
        <v>32</v>
      </c>
      <c r="L42" s="923">
        <v>14</v>
      </c>
      <c r="M42" s="923">
        <v>25</v>
      </c>
      <c r="N42" s="268">
        <f t="shared" si="8"/>
        <v>39</v>
      </c>
      <c r="O42" s="268">
        <f t="shared" si="9"/>
        <v>71</v>
      </c>
      <c r="P42" s="924" t="s">
        <v>1927</v>
      </c>
      <c r="Q42" s="921" t="s">
        <v>4104</v>
      </c>
      <c r="R42" s="771" t="s">
        <v>2876</v>
      </c>
      <c r="S42" s="552">
        <v>0</v>
      </c>
      <c r="T42" s="554" t="str">
        <f t="shared" si="10"/>
        <v>No hay Programación</v>
      </c>
      <c r="U42" s="764" t="str">
        <f t="shared" si="1"/>
        <v>De acuerdo con lo programado</v>
      </c>
      <c r="V42" s="764"/>
      <c r="W42" s="672">
        <v>32</v>
      </c>
      <c r="X42" s="554">
        <f t="shared" si="11"/>
        <v>1</v>
      </c>
      <c r="Y42" s="764" t="str">
        <f t="shared" si="2"/>
        <v>De acuerdo con lo programado</v>
      </c>
      <c r="Z42" s="764"/>
      <c r="AA42" s="552">
        <v>35</v>
      </c>
      <c r="AB42" s="554">
        <f t="shared" si="12"/>
        <v>2.5</v>
      </c>
      <c r="AC42" s="764" t="str">
        <f t="shared" si="3"/>
        <v>De acuerdo con lo programado</v>
      </c>
      <c r="AD42" s="765"/>
      <c r="AE42" s="576">
        <v>75</v>
      </c>
      <c r="AF42" s="554">
        <f t="shared" si="13"/>
        <v>3</v>
      </c>
      <c r="AG42" s="764" t="str">
        <f t="shared" si="4"/>
        <v>De acuerdo con lo programado</v>
      </c>
      <c r="AH42" s="856" t="s">
        <v>4120</v>
      </c>
      <c r="AI42" s="674">
        <f t="shared" si="5"/>
        <v>142</v>
      </c>
      <c r="AJ42" s="554">
        <f t="shared" si="14"/>
        <v>2</v>
      </c>
      <c r="AK42" s="764" t="str">
        <f t="shared" si="6"/>
        <v>De acuerdo con lo programado</v>
      </c>
      <c r="AL42" s="856" t="s">
        <v>4120</v>
      </c>
    </row>
    <row r="43" spans="1:120" ht="61" thickTop="1" thickBot="1">
      <c r="A43" s="915">
        <f t="shared" si="15"/>
        <v>33</v>
      </c>
      <c r="B43" s="920">
        <v>13</v>
      </c>
      <c r="C43" s="920">
        <v>0</v>
      </c>
      <c r="D43" s="920">
        <v>0</v>
      </c>
      <c r="E43" s="920" t="s">
        <v>233</v>
      </c>
      <c r="F43" s="921" t="s">
        <v>2411</v>
      </c>
      <c r="G43" s="922" t="s">
        <v>4121</v>
      </c>
      <c r="H43" s="923" t="s">
        <v>207</v>
      </c>
      <c r="I43" s="923">
        <v>3</v>
      </c>
      <c r="J43" s="923">
        <v>7</v>
      </c>
      <c r="K43" s="268">
        <f t="shared" si="7"/>
        <v>10</v>
      </c>
      <c r="L43" s="552">
        <v>0</v>
      </c>
      <c r="M43" s="552">
        <v>0</v>
      </c>
      <c r="N43" s="268">
        <f t="shared" si="8"/>
        <v>0</v>
      </c>
      <c r="O43" s="268">
        <f t="shared" si="9"/>
        <v>10</v>
      </c>
      <c r="P43" s="924" t="s">
        <v>1927</v>
      </c>
      <c r="Q43" s="921" t="s">
        <v>4104</v>
      </c>
      <c r="R43" s="771" t="s">
        <v>2876</v>
      </c>
      <c r="S43" s="552">
        <v>0</v>
      </c>
      <c r="T43" s="554">
        <f t="shared" si="10"/>
        <v>0</v>
      </c>
      <c r="U43" s="764" t="str">
        <f t="shared" si="1"/>
        <v>En riesgo en cumplimiento</v>
      </c>
      <c r="V43" s="764"/>
      <c r="W43" s="672">
        <v>7</v>
      </c>
      <c r="X43" s="554">
        <f t="shared" si="11"/>
        <v>1</v>
      </c>
      <c r="Y43" s="764" t="str">
        <f t="shared" si="2"/>
        <v>De acuerdo con lo programado</v>
      </c>
      <c r="Z43" s="764"/>
      <c r="AA43" s="552">
        <v>1</v>
      </c>
      <c r="AB43" s="554" t="str">
        <f t="shared" si="12"/>
        <v>No hay Programación</v>
      </c>
      <c r="AC43" s="764" t="str">
        <f t="shared" si="3"/>
        <v>De acuerdo con lo programado</v>
      </c>
      <c r="AD43" s="765"/>
      <c r="AE43" s="576">
        <v>2</v>
      </c>
      <c r="AF43" s="554" t="str">
        <f t="shared" si="13"/>
        <v>No hay Programación</v>
      </c>
      <c r="AG43" s="764" t="str">
        <f t="shared" si="4"/>
        <v>De acuerdo con lo programado</v>
      </c>
      <c r="AH43" s="856"/>
      <c r="AI43" s="674">
        <f t="shared" si="5"/>
        <v>10</v>
      </c>
      <c r="AJ43" s="554">
        <f t="shared" si="14"/>
        <v>1</v>
      </c>
      <c r="AK43" s="764" t="str">
        <f t="shared" si="6"/>
        <v>De acuerdo con lo programado</v>
      </c>
      <c r="AL43" s="856"/>
    </row>
    <row r="44" spans="1:120" ht="61" thickTop="1" thickBot="1">
      <c r="A44" s="915">
        <f t="shared" si="15"/>
        <v>34</v>
      </c>
      <c r="B44" s="920">
        <v>13</v>
      </c>
      <c r="C44" s="920">
        <v>0</v>
      </c>
      <c r="D44" s="920">
        <v>0</v>
      </c>
      <c r="E44" s="920" t="s">
        <v>233</v>
      </c>
      <c r="F44" s="921" t="s">
        <v>2411</v>
      </c>
      <c r="G44" s="922" t="s">
        <v>4111</v>
      </c>
      <c r="H44" s="923" t="s">
        <v>207</v>
      </c>
      <c r="I44" s="552">
        <v>0</v>
      </c>
      <c r="J44" s="923">
        <v>4</v>
      </c>
      <c r="K44" s="268">
        <f t="shared" si="7"/>
        <v>4</v>
      </c>
      <c r="L44" s="552">
        <v>0</v>
      </c>
      <c r="M44" s="552">
        <v>0</v>
      </c>
      <c r="N44" s="268">
        <f t="shared" si="8"/>
        <v>0</v>
      </c>
      <c r="O44" s="268">
        <f t="shared" si="9"/>
        <v>4</v>
      </c>
      <c r="P44" s="924" t="s">
        <v>1927</v>
      </c>
      <c r="Q44" s="921" t="s">
        <v>4104</v>
      </c>
      <c r="R44" s="771" t="s">
        <v>2876</v>
      </c>
      <c r="S44" s="552">
        <v>0</v>
      </c>
      <c r="T44" s="554" t="str">
        <f t="shared" si="10"/>
        <v>No hay Programación</v>
      </c>
      <c r="U44" s="764" t="str">
        <f t="shared" si="1"/>
        <v>De acuerdo con lo programado</v>
      </c>
      <c r="V44" s="764"/>
      <c r="W44" s="672">
        <v>4</v>
      </c>
      <c r="X44" s="554">
        <f t="shared" si="11"/>
        <v>1</v>
      </c>
      <c r="Y44" s="764" t="str">
        <f t="shared" si="2"/>
        <v>De acuerdo con lo programado</v>
      </c>
      <c r="Z44" s="764"/>
      <c r="AA44" s="552">
        <v>0</v>
      </c>
      <c r="AB44" s="554" t="str">
        <f t="shared" si="12"/>
        <v>No hay Programación</v>
      </c>
      <c r="AC44" s="764" t="str">
        <f t="shared" si="3"/>
        <v>De acuerdo con lo programado</v>
      </c>
      <c r="AD44" s="765"/>
      <c r="AE44" s="576">
        <v>0</v>
      </c>
      <c r="AF44" s="554" t="str">
        <f t="shared" si="13"/>
        <v>No hay Programación</v>
      </c>
      <c r="AG44" s="764" t="str">
        <f t="shared" si="4"/>
        <v>De acuerdo con lo programado</v>
      </c>
      <c r="AH44" s="856"/>
      <c r="AI44" s="674">
        <f t="shared" si="5"/>
        <v>4</v>
      </c>
      <c r="AJ44" s="554">
        <f t="shared" si="14"/>
        <v>1</v>
      </c>
      <c r="AK44" s="764" t="str">
        <f t="shared" si="6"/>
        <v>De acuerdo con lo programado</v>
      </c>
      <c r="AL44" s="856"/>
    </row>
    <row r="45" spans="1:120" s="670" customFormat="1" ht="61" thickTop="1" thickBot="1">
      <c r="A45" s="915">
        <f t="shared" si="15"/>
        <v>35</v>
      </c>
      <c r="B45" s="915">
        <v>12</v>
      </c>
      <c r="C45" s="915">
        <v>0</v>
      </c>
      <c r="D45" s="915">
        <v>0</v>
      </c>
      <c r="E45" s="915" t="s">
        <v>235</v>
      </c>
      <c r="F45" s="916" t="s">
        <v>238</v>
      </c>
      <c r="G45" s="873" t="s">
        <v>175</v>
      </c>
      <c r="H45" s="873" t="s">
        <v>200</v>
      </c>
      <c r="I45" s="552">
        <v>0</v>
      </c>
      <c r="J45" s="552">
        <v>0</v>
      </c>
      <c r="K45" s="268">
        <f t="shared" si="7"/>
        <v>0</v>
      </c>
      <c r="L45" s="552">
        <v>0</v>
      </c>
      <c r="M45" s="873">
        <v>9</v>
      </c>
      <c r="N45" s="268">
        <f t="shared" si="8"/>
        <v>9</v>
      </c>
      <c r="O45" s="268">
        <f t="shared" si="9"/>
        <v>9</v>
      </c>
      <c r="P45" s="925" t="s">
        <v>1927</v>
      </c>
      <c r="Q45" s="926" t="s">
        <v>4104</v>
      </c>
      <c r="R45" s="771" t="s">
        <v>2876</v>
      </c>
      <c r="S45" s="552">
        <v>0</v>
      </c>
      <c r="T45" s="554" t="str">
        <f t="shared" si="10"/>
        <v>No hay Programación</v>
      </c>
      <c r="U45" s="764" t="str">
        <f t="shared" si="1"/>
        <v>De acuerdo con lo programado</v>
      </c>
      <c r="V45" s="764"/>
      <c r="W45" s="672">
        <v>2</v>
      </c>
      <c r="X45" s="554" t="str">
        <f t="shared" si="11"/>
        <v>No hay Programación</v>
      </c>
      <c r="Y45" s="764" t="str">
        <f t="shared" si="2"/>
        <v>De acuerdo con lo programado</v>
      </c>
      <c r="Z45" s="764"/>
      <c r="AA45" s="552">
        <v>6</v>
      </c>
      <c r="AB45" s="554" t="str">
        <f t="shared" si="12"/>
        <v>No hay Programación</v>
      </c>
      <c r="AC45" s="764" t="str">
        <f t="shared" si="3"/>
        <v>De acuerdo con lo programado</v>
      </c>
      <c r="AD45" s="765"/>
      <c r="AE45" s="576">
        <v>1</v>
      </c>
      <c r="AF45" s="554">
        <f t="shared" si="13"/>
        <v>0.1111111111111111</v>
      </c>
      <c r="AG45" s="764" t="str">
        <f t="shared" si="4"/>
        <v>En riesgo en cumplimiento</v>
      </c>
      <c r="AH45" s="856"/>
      <c r="AI45" s="674">
        <f t="shared" si="5"/>
        <v>9</v>
      </c>
      <c r="AJ45" s="554">
        <f t="shared" si="14"/>
        <v>1</v>
      </c>
      <c r="AK45" s="764" t="str">
        <f t="shared" si="6"/>
        <v>De acuerdo con lo programado</v>
      </c>
      <c r="AL45" s="856"/>
      <c r="AM45" s="557"/>
      <c r="AN45" s="557"/>
      <c r="AO45" s="557"/>
      <c r="AP45" s="557"/>
      <c r="AQ45" s="557"/>
      <c r="AR45" s="557"/>
      <c r="AS45" s="557"/>
      <c r="AT45" s="557"/>
      <c r="AU45" s="557"/>
      <c r="AV45" s="557"/>
      <c r="AW45" s="557"/>
      <c r="AX45" s="557"/>
      <c r="AY45" s="557"/>
      <c r="AZ45" s="557"/>
      <c r="BA45" s="557"/>
      <c r="BB45" s="557"/>
      <c r="BC45" s="557"/>
      <c r="BD45" s="557"/>
      <c r="BE45" s="557"/>
      <c r="BF45" s="557"/>
      <c r="BG45" s="557"/>
      <c r="BH45" s="557"/>
      <c r="BI45" s="557"/>
      <c r="BJ45" s="557"/>
      <c r="BK45" s="557"/>
      <c r="BL45" s="557"/>
      <c r="BM45" s="557"/>
      <c r="BN45" s="557"/>
      <c r="BO45" s="557"/>
      <c r="BP45" s="557"/>
      <c r="BQ45" s="557"/>
      <c r="BR45" s="557"/>
      <c r="BS45" s="557"/>
      <c r="BT45" s="557"/>
      <c r="BU45" s="557"/>
      <c r="BV45" s="557"/>
      <c r="BW45" s="557"/>
      <c r="BX45" s="557"/>
      <c r="BY45" s="557"/>
      <c r="BZ45" s="557"/>
      <c r="CA45" s="557"/>
      <c r="CB45" s="557"/>
      <c r="CC45" s="557"/>
      <c r="CD45" s="557"/>
      <c r="CE45" s="557"/>
      <c r="CF45" s="557"/>
      <c r="CG45" s="557"/>
      <c r="CH45" s="557"/>
      <c r="CI45" s="557"/>
      <c r="CJ45" s="557"/>
      <c r="CK45" s="557"/>
      <c r="CL45" s="557"/>
      <c r="CM45" s="557"/>
      <c r="CN45" s="557"/>
      <c r="CO45" s="557"/>
      <c r="CP45" s="557"/>
      <c r="CQ45" s="557"/>
      <c r="CR45" s="557"/>
      <c r="CS45" s="557"/>
      <c r="CT45" s="557"/>
      <c r="CU45" s="557"/>
      <c r="CV45" s="557"/>
      <c r="CW45" s="557"/>
      <c r="CX45" s="557"/>
      <c r="CY45" s="557"/>
      <c r="CZ45" s="557"/>
      <c r="DA45" s="557"/>
      <c r="DB45" s="557"/>
      <c r="DC45" s="557"/>
      <c r="DD45" s="557"/>
      <c r="DE45" s="557"/>
      <c r="DF45" s="557"/>
      <c r="DG45" s="557"/>
      <c r="DH45" s="557"/>
      <c r="DI45" s="557"/>
      <c r="DJ45" s="557"/>
      <c r="DK45" s="557"/>
      <c r="DL45" s="557"/>
      <c r="DM45" s="557"/>
      <c r="DN45" s="557"/>
      <c r="DO45" s="557"/>
      <c r="DP45" s="557"/>
    </row>
    <row r="46" spans="1:120" ht="61" thickTop="1" thickBot="1">
      <c r="A46" s="915">
        <f t="shared" si="15"/>
        <v>36</v>
      </c>
      <c r="B46" s="920">
        <v>12</v>
      </c>
      <c r="C46" s="920">
        <v>0</v>
      </c>
      <c r="D46" s="920">
        <v>0</v>
      </c>
      <c r="E46" s="920" t="s">
        <v>235</v>
      </c>
      <c r="F46" s="921" t="s">
        <v>2379</v>
      </c>
      <c r="G46" s="922" t="s">
        <v>2721</v>
      </c>
      <c r="H46" s="922" t="s">
        <v>200</v>
      </c>
      <c r="I46" s="552">
        <v>0</v>
      </c>
      <c r="J46" s="923">
        <v>9</v>
      </c>
      <c r="K46" s="268">
        <f t="shared" si="7"/>
        <v>9</v>
      </c>
      <c r="L46" s="552">
        <v>0</v>
      </c>
      <c r="M46" s="552">
        <v>0</v>
      </c>
      <c r="N46" s="268">
        <f t="shared" si="8"/>
        <v>0</v>
      </c>
      <c r="O46" s="268">
        <f t="shared" si="9"/>
        <v>9</v>
      </c>
      <c r="P46" s="924" t="s">
        <v>1927</v>
      </c>
      <c r="Q46" s="921" t="s">
        <v>4104</v>
      </c>
      <c r="R46" s="771" t="s">
        <v>2876</v>
      </c>
      <c r="S46" s="552">
        <v>0</v>
      </c>
      <c r="T46" s="554" t="str">
        <f t="shared" si="10"/>
        <v>No hay Programación</v>
      </c>
      <c r="U46" s="764" t="str">
        <f t="shared" si="1"/>
        <v>De acuerdo con lo programado</v>
      </c>
      <c r="V46" s="764"/>
      <c r="W46" s="672">
        <v>9</v>
      </c>
      <c r="X46" s="554">
        <f t="shared" si="11"/>
        <v>1</v>
      </c>
      <c r="Y46" s="764" t="str">
        <f t="shared" si="2"/>
        <v>De acuerdo con lo programado</v>
      </c>
      <c r="Z46" s="764"/>
      <c r="AA46" s="552">
        <v>0</v>
      </c>
      <c r="AB46" s="554" t="str">
        <f t="shared" si="12"/>
        <v>No hay Programación</v>
      </c>
      <c r="AC46" s="764" t="str">
        <f t="shared" si="3"/>
        <v>De acuerdo con lo programado</v>
      </c>
      <c r="AD46" s="765"/>
      <c r="AE46" s="576">
        <v>0</v>
      </c>
      <c r="AF46" s="554" t="str">
        <f t="shared" si="13"/>
        <v>No hay Programación</v>
      </c>
      <c r="AG46" s="764" t="str">
        <f t="shared" si="4"/>
        <v>De acuerdo con lo programado</v>
      </c>
      <c r="AH46" s="856"/>
      <c r="AI46" s="674">
        <f t="shared" si="5"/>
        <v>9</v>
      </c>
      <c r="AJ46" s="554">
        <f t="shared" si="14"/>
        <v>1</v>
      </c>
      <c r="AK46" s="764" t="str">
        <f t="shared" si="6"/>
        <v>De acuerdo con lo programado</v>
      </c>
      <c r="AL46" s="856"/>
    </row>
    <row r="47" spans="1:120" ht="61" thickTop="1" thickBot="1">
      <c r="A47" s="915">
        <f t="shared" si="15"/>
        <v>37</v>
      </c>
      <c r="B47" s="920">
        <v>12</v>
      </c>
      <c r="C47" s="920">
        <v>0</v>
      </c>
      <c r="D47" s="920">
        <v>0</v>
      </c>
      <c r="E47" s="920" t="s">
        <v>235</v>
      </c>
      <c r="F47" s="921" t="s">
        <v>2379</v>
      </c>
      <c r="G47" s="922" t="s">
        <v>2748</v>
      </c>
      <c r="H47" s="922" t="s">
        <v>200</v>
      </c>
      <c r="I47" s="552">
        <v>0</v>
      </c>
      <c r="J47" s="552">
        <v>0</v>
      </c>
      <c r="K47" s="268">
        <f t="shared" si="7"/>
        <v>0</v>
      </c>
      <c r="L47" s="552">
        <v>0</v>
      </c>
      <c r="M47" s="923">
        <v>9</v>
      </c>
      <c r="N47" s="268">
        <f t="shared" si="8"/>
        <v>9</v>
      </c>
      <c r="O47" s="268">
        <f t="shared" si="9"/>
        <v>9</v>
      </c>
      <c r="P47" s="924" t="s">
        <v>1927</v>
      </c>
      <c r="Q47" s="921" t="s">
        <v>4104</v>
      </c>
      <c r="R47" s="771" t="s">
        <v>2876</v>
      </c>
      <c r="S47" s="552">
        <v>0</v>
      </c>
      <c r="T47" s="554" t="str">
        <f t="shared" si="10"/>
        <v>No hay Programación</v>
      </c>
      <c r="U47" s="764" t="str">
        <f t="shared" si="1"/>
        <v>De acuerdo con lo programado</v>
      </c>
      <c r="V47" s="764"/>
      <c r="W47" s="672">
        <v>0</v>
      </c>
      <c r="X47" s="554" t="str">
        <f t="shared" si="11"/>
        <v>No hay Programación</v>
      </c>
      <c r="Y47" s="764" t="str">
        <f t="shared" si="2"/>
        <v>De acuerdo con lo programado</v>
      </c>
      <c r="Z47" s="764"/>
      <c r="AA47" s="552">
        <v>0</v>
      </c>
      <c r="AB47" s="554" t="str">
        <f t="shared" si="12"/>
        <v>No hay Programación</v>
      </c>
      <c r="AC47" s="764" t="str">
        <f t="shared" si="3"/>
        <v>De acuerdo con lo programado</v>
      </c>
      <c r="AD47" s="765"/>
      <c r="AE47" s="576">
        <v>9</v>
      </c>
      <c r="AF47" s="554">
        <f t="shared" si="13"/>
        <v>1</v>
      </c>
      <c r="AG47" s="764" t="str">
        <f t="shared" si="4"/>
        <v>De acuerdo con lo programado</v>
      </c>
      <c r="AH47" s="856"/>
      <c r="AI47" s="553">
        <f>AE47+AA47+W47+S47</f>
        <v>9</v>
      </c>
      <c r="AJ47" s="554">
        <f t="shared" si="14"/>
        <v>1</v>
      </c>
      <c r="AK47" s="764" t="str">
        <f t="shared" si="6"/>
        <v>De acuerdo con lo programado</v>
      </c>
      <c r="AL47" s="856"/>
    </row>
    <row r="48" spans="1:120" ht="61" thickTop="1" thickBot="1">
      <c r="A48" s="915">
        <f t="shared" si="15"/>
        <v>38</v>
      </c>
      <c r="B48" s="920">
        <v>12</v>
      </c>
      <c r="C48" s="920">
        <v>0</v>
      </c>
      <c r="D48" s="920">
        <v>0</v>
      </c>
      <c r="E48" s="920" t="s">
        <v>235</v>
      </c>
      <c r="F48" s="921" t="s">
        <v>2411</v>
      </c>
      <c r="G48" s="922" t="s">
        <v>2686</v>
      </c>
      <c r="H48" s="923" t="s">
        <v>204</v>
      </c>
      <c r="I48" s="552">
        <v>0</v>
      </c>
      <c r="J48" s="923">
        <v>11</v>
      </c>
      <c r="K48" s="268">
        <f t="shared" si="7"/>
        <v>11</v>
      </c>
      <c r="L48" s="923">
        <v>7</v>
      </c>
      <c r="M48" s="552">
        <v>0</v>
      </c>
      <c r="N48" s="268">
        <f t="shared" si="8"/>
        <v>7</v>
      </c>
      <c r="O48" s="268">
        <f t="shared" si="9"/>
        <v>18</v>
      </c>
      <c r="P48" s="924" t="s">
        <v>1927</v>
      </c>
      <c r="Q48" s="921" t="s">
        <v>4104</v>
      </c>
      <c r="R48" s="771" t="s">
        <v>2876</v>
      </c>
      <c r="S48" s="552">
        <v>0</v>
      </c>
      <c r="T48" s="554" t="str">
        <f t="shared" si="10"/>
        <v>No hay Programación</v>
      </c>
      <c r="U48" s="764" t="str">
        <f t="shared" si="1"/>
        <v>De acuerdo con lo programado</v>
      </c>
      <c r="V48" s="764"/>
      <c r="W48" s="672">
        <v>11</v>
      </c>
      <c r="X48" s="554">
        <f t="shared" si="11"/>
        <v>1</v>
      </c>
      <c r="Y48" s="764" t="str">
        <f t="shared" si="2"/>
        <v>De acuerdo con lo programado</v>
      </c>
      <c r="Z48" s="764"/>
      <c r="AA48" s="552">
        <v>2</v>
      </c>
      <c r="AB48" s="554">
        <f t="shared" si="12"/>
        <v>0.2857142857142857</v>
      </c>
      <c r="AC48" s="764" t="str">
        <f t="shared" si="3"/>
        <v>En riesgo en cumplimiento</v>
      </c>
      <c r="AD48" s="765"/>
      <c r="AE48" s="576">
        <v>5</v>
      </c>
      <c r="AF48" s="554" t="str">
        <f t="shared" si="13"/>
        <v>No hay Programación</v>
      </c>
      <c r="AG48" s="764" t="str">
        <f t="shared" si="4"/>
        <v>De acuerdo con lo programado</v>
      </c>
      <c r="AH48" s="856"/>
      <c r="AI48" s="674">
        <f t="shared" si="5"/>
        <v>18</v>
      </c>
      <c r="AJ48" s="554">
        <f t="shared" si="14"/>
        <v>1</v>
      </c>
      <c r="AK48" s="764" t="str">
        <f t="shared" si="6"/>
        <v>De acuerdo con lo programado</v>
      </c>
      <c r="AL48" s="856"/>
    </row>
    <row r="49" spans="1:120" ht="61" thickTop="1" thickBot="1">
      <c r="A49" s="915">
        <f t="shared" si="15"/>
        <v>39</v>
      </c>
      <c r="B49" s="920">
        <v>12</v>
      </c>
      <c r="C49" s="920">
        <v>0</v>
      </c>
      <c r="D49" s="920">
        <v>0</v>
      </c>
      <c r="E49" s="920" t="s">
        <v>235</v>
      </c>
      <c r="F49" s="921" t="s">
        <v>2411</v>
      </c>
      <c r="G49" s="922" t="s">
        <v>4111</v>
      </c>
      <c r="H49" s="923" t="s">
        <v>207</v>
      </c>
      <c r="I49" s="552">
        <v>0</v>
      </c>
      <c r="J49" s="923">
        <v>1</v>
      </c>
      <c r="K49" s="268">
        <f t="shared" si="7"/>
        <v>1</v>
      </c>
      <c r="L49" s="552">
        <v>0</v>
      </c>
      <c r="M49" s="552">
        <v>0</v>
      </c>
      <c r="N49" s="268">
        <f t="shared" si="8"/>
        <v>0</v>
      </c>
      <c r="O49" s="268">
        <f t="shared" si="9"/>
        <v>1</v>
      </c>
      <c r="P49" s="924" t="s">
        <v>1927</v>
      </c>
      <c r="Q49" s="921" t="s">
        <v>4104</v>
      </c>
      <c r="R49" s="771" t="s">
        <v>2876</v>
      </c>
      <c r="S49" s="552">
        <v>0</v>
      </c>
      <c r="T49" s="554" t="str">
        <f t="shared" si="10"/>
        <v>No hay Programación</v>
      </c>
      <c r="U49" s="764" t="str">
        <f t="shared" si="1"/>
        <v>De acuerdo con lo programado</v>
      </c>
      <c r="V49" s="764"/>
      <c r="W49" s="672">
        <v>1</v>
      </c>
      <c r="X49" s="554">
        <f t="shared" si="11"/>
        <v>1</v>
      </c>
      <c r="Y49" s="764" t="str">
        <f t="shared" si="2"/>
        <v>De acuerdo con lo programado</v>
      </c>
      <c r="Z49" s="764"/>
      <c r="AA49" s="552">
        <v>0</v>
      </c>
      <c r="AB49" s="554" t="str">
        <f t="shared" si="12"/>
        <v>No hay Programación</v>
      </c>
      <c r="AC49" s="764" t="str">
        <f t="shared" si="3"/>
        <v>De acuerdo con lo programado</v>
      </c>
      <c r="AD49" s="765"/>
      <c r="AE49" s="576">
        <v>0</v>
      </c>
      <c r="AF49" s="554" t="str">
        <f t="shared" si="13"/>
        <v>No hay Programación</v>
      </c>
      <c r="AG49" s="764" t="str">
        <f t="shared" si="4"/>
        <v>De acuerdo con lo programado</v>
      </c>
      <c r="AH49" s="856"/>
      <c r="AI49" s="674">
        <f t="shared" si="5"/>
        <v>1</v>
      </c>
      <c r="AJ49" s="554">
        <f t="shared" si="14"/>
        <v>1</v>
      </c>
      <c r="AK49" s="764" t="str">
        <f t="shared" si="6"/>
        <v>De acuerdo con lo programado</v>
      </c>
      <c r="AL49" s="856"/>
    </row>
    <row r="50" spans="1:120" s="670" customFormat="1" ht="61" thickTop="1" thickBot="1">
      <c r="A50" s="915">
        <f t="shared" si="15"/>
        <v>40</v>
      </c>
      <c r="B50" s="915">
        <v>12</v>
      </c>
      <c r="C50" s="915">
        <v>0</v>
      </c>
      <c r="D50" s="915">
        <v>0</v>
      </c>
      <c r="E50" s="915" t="s">
        <v>239</v>
      </c>
      <c r="F50" s="916" t="s">
        <v>242</v>
      </c>
      <c r="G50" s="873" t="s">
        <v>189</v>
      </c>
      <c r="H50" s="873" t="s">
        <v>199</v>
      </c>
      <c r="I50" s="552">
        <v>0</v>
      </c>
      <c r="J50" s="552">
        <v>0</v>
      </c>
      <c r="K50" s="268">
        <f t="shared" si="7"/>
        <v>0</v>
      </c>
      <c r="L50" s="552">
        <v>0</v>
      </c>
      <c r="M50" s="873">
        <v>18</v>
      </c>
      <c r="N50" s="268">
        <f t="shared" si="8"/>
        <v>18</v>
      </c>
      <c r="O50" s="268">
        <f t="shared" si="9"/>
        <v>18</v>
      </c>
      <c r="P50" s="925" t="s">
        <v>1927</v>
      </c>
      <c r="Q50" s="926" t="s">
        <v>4104</v>
      </c>
      <c r="R50" s="771" t="s">
        <v>2876</v>
      </c>
      <c r="S50" s="552">
        <v>0</v>
      </c>
      <c r="T50" s="554" t="str">
        <f t="shared" si="10"/>
        <v>No hay Programación</v>
      </c>
      <c r="U50" s="764" t="str">
        <f t="shared" si="1"/>
        <v>De acuerdo con lo programado</v>
      </c>
      <c r="V50" s="764"/>
      <c r="W50" s="672">
        <v>0</v>
      </c>
      <c r="X50" s="554" t="str">
        <f t="shared" si="11"/>
        <v>No hay Programación</v>
      </c>
      <c r="Y50" s="764" t="str">
        <f t="shared" si="2"/>
        <v>De acuerdo con lo programado</v>
      </c>
      <c r="Z50" s="764"/>
      <c r="AA50" s="552">
        <v>0</v>
      </c>
      <c r="AB50" s="554" t="str">
        <f t="shared" si="12"/>
        <v>No hay Programación</v>
      </c>
      <c r="AC50" s="764" t="str">
        <f t="shared" si="3"/>
        <v>De acuerdo con lo programado</v>
      </c>
      <c r="AD50" s="765"/>
      <c r="AE50" s="576">
        <v>18</v>
      </c>
      <c r="AF50" s="554">
        <f t="shared" si="13"/>
        <v>1</v>
      </c>
      <c r="AG50" s="764" t="str">
        <f t="shared" si="4"/>
        <v>De acuerdo con lo programado</v>
      </c>
      <c r="AH50" s="856"/>
      <c r="AI50" s="553">
        <f>AE50+AA50+W50+S50</f>
        <v>18</v>
      </c>
      <c r="AJ50" s="554">
        <f t="shared" si="14"/>
        <v>1</v>
      </c>
      <c r="AK50" s="764" t="str">
        <f t="shared" si="6"/>
        <v>De acuerdo con lo programado</v>
      </c>
      <c r="AL50" s="856"/>
      <c r="AM50" s="557"/>
      <c r="AN50" s="557"/>
      <c r="AO50" s="557"/>
      <c r="AP50" s="557"/>
      <c r="AQ50" s="557"/>
      <c r="AR50" s="557"/>
      <c r="AS50" s="557"/>
      <c r="AT50" s="557"/>
      <c r="AU50" s="557"/>
      <c r="AV50" s="557"/>
      <c r="AW50" s="557"/>
      <c r="AX50" s="557"/>
      <c r="AY50" s="557"/>
      <c r="AZ50" s="557"/>
      <c r="BA50" s="557"/>
      <c r="BB50" s="557"/>
      <c r="BC50" s="557"/>
      <c r="BD50" s="557"/>
      <c r="BE50" s="557"/>
      <c r="BF50" s="557"/>
      <c r="BG50" s="557"/>
      <c r="BH50" s="557"/>
      <c r="BI50" s="557"/>
      <c r="BJ50" s="557"/>
      <c r="BK50" s="557"/>
      <c r="BL50" s="557"/>
      <c r="BM50" s="557"/>
      <c r="BN50" s="557"/>
      <c r="BO50" s="557"/>
      <c r="BP50" s="557"/>
      <c r="BQ50" s="557"/>
      <c r="BR50" s="557"/>
      <c r="BS50" s="557"/>
      <c r="BT50" s="557"/>
      <c r="BU50" s="557"/>
      <c r="BV50" s="557"/>
      <c r="BW50" s="557"/>
      <c r="BX50" s="557"/>
      <c r="BY50" s="557"/>
      <c r="BZ50" s="557"/>
      <c r="CA50" s="557"/>
      <c r="CB50" s="557"/>
      <c r="CC50" s="557"/>
      <c r="CD50" s="557"/>
      <c r="CE50" s="557"/>
      <c r="CF50" s="557"/>
      <c r="CG50" s="557"/>
      <c r="CH50" s="557"/>
      <c r="CI50" s="557"/>
      <c r="CJ50" s="557"/>
      <c r="CK50" s="557"/>
      <c r="CL50" s="557"/>
      <c r="CM50" s="557"/>
      <c r="CN50" s="557"/>
      <c r="CO50" s="557"/>
      <c r="CP50" s="557"/>
      <c r="CQ50" s="557"/>
      <c r="CR50" s="557"/>
      <c r="CS50" s="557"/>
      <c r="CT50" s="557"/>
      <c r="CU50" s="557"/>
      <c r="CV50" s="557"/>
      <c r="CW50" s="557"/>
      <c r="CX50" s="557"/>
      <c r="CY50" s="557"/>
      <c r="CZ50" s="557"/>
      <c r="DA50" s="557"/>
      <c r="DB50" s="557"/>
      <c r="DC50" s="557"/>
      <c r="DD50" s="557"/>
      <c r="DE50" s="557"/>
      <c r="DF50" s="557"/>
      <c r="DG50" s="557"/>
      <c r="DH50" s="557"/>
      <c r="DI50" s="557"/>
      <c r="DJ50" s="557"/>
      <c r="DK50" s="557"/>
      <c r="DL50" s="557"/>
      <c r="DM50" s="557"/>
      <c r="DN50" s="557"/>
      <c r="DO50" s="557"/>
      <c r="DP50" s="557"/>
    </row>
    <row r="51" spans="1:120" ht="61" thickTop="1" thickBot="1">
      <c r="A51" s="915">
        <f t="shared" si="15"/>
        <v>41</v>
      </c>
      <c r="B51" s="920">
        <v>12</v>
      </c>
      <c r="C51" s="920">
        <v>0</v>
      </c>
      <c r="D51" s="920">
        <v>0</v>
      </c>
      <c r="E51" s="920" t="s">
        <v>239</v>
      </c>
      <c r="F51" s="921" t="s">
        <v>2484</v>
      </c>
      <c r="G51" s="922" t="s">
        <v>4124</v>
      </c>
      <c r="H51" s="923" t="s">
        <v>4125</v>
      </c>
      <c r="I51" s="552">
        <v>0</v>
      </c>
      <c r="J51" s="923">
        <v>5</v>
      </c>
      <c r="K51" s="268">
        <f t="shared" si="7"/>
        <v>5</v>
      </c>
      <c r="L51" s="923">
        <v>1</v>
      </c>
      <c r="M51" s="552">
        <v>0</v>
      </c>
      <c r="N51" s="268">
        <f t="shared" si="8"/>
        <v>1</v>
      </c>
      <c r="O51" s="268">
        <f t="shared" si="9"/>
        <v>6</v>
      </c>
      <c r="P51" s="924" t="s">
        <v>1927</v>
      </c>
      <c r="Q51" s="921" t="s">
        <v>4104</v>
      </c>
      <c r="R51" s="771" t="s">
        <v>2876</v>
      </c>
      <c r="S51" s="552">
        <v>0</v>
      </c>
      <c r="T51" s="554" t="str">
        <f t="shared" si="10"/>
        <v>No hay Programación</v>
      </c>
      <c r="U51" s="764" t="str">
        <f t="shared" si="1"/>
        <v>De acuerdo con lo programado</v>
      </c>
      <c r="V51" s="764"/>
      <c r="W51" s="672">
        <v>5</v>
      </c>
      <c r="X51" s="554">
        <f t="shared" si="11"/>
        <v>1</v>
      </c>
      <c r="Y51" s="764" t="str">
        <f t="shared" si="2"/>
        <v>De acuerdo con lo programado</v>
      </c>
      <c r="Z51" s="764"/>
      <c r="AA51" s="552">
        <v>2</v>
      </c>
      <c r="AB51" s="554">
        <f t="shared" si="12"/>
        <v>2</v>
      </c>
      <c r="AC51" s="764" t="str">
        <f t="shared" si="3"/>
        <v>De acuerdo con lo programado</v>
      </c>
      <c r="AD51" s="765"/>
      <c r="AE51" s="576">
        <v>11</v>
      </c>
      <c r="AF51" s="554" t="str">
        <f t="shared" si="13"/>
        <v>No hay Programación</v>
      </c>
      <c r="AG51" s="764" t="str">
        <f t="shared" si="4"/>
        <v>De acuerdo con lo programado</v>
      </c>
      <c r="AH51" s="856"/>
      <c r="AI51" s="674">
        <f t="shared" si="5"/>
        <v>18</v>
      </c>
      <c r="AJ51" s="554">
        <f t="shared" si="14"/>
        <v>3</v>
      </c>
      <c r="AK51" s="764" t="str">
        <f t="shared" si="6"/>
        <v>De acuerdo con lo programado</v>
      </c>
      <c r="AL51" s="856" t="s">
        <v>4126</v>
      </c>
    </row>
    <row r="52" spans="1:120" ht="61" thickTop="1" thickBot="1">
      <c r="A52" s="915">
        <f t="shared" si="15"/>
        <v>42</v>
      </c>
      <c r="B52" s="920">
        <v>12</v>
      </c>
      <c r="C52" s="920">
        <v>0</v>
      </c>
      <c r="D52" s="920">
        <v>0</v>
      </c>
      <c r="E52" s="920" t="s">
        <v>239</v>
      </c>
      <c r="F52" s="921" t="s">
        <v>2215</v>
      </c>
      <c r="G52" s="922" t="s">
        <v>2721</v>
      </c>
      <c r="H52" s="927" t="s">
        <v>2524</v>
      </c>
      <c r="I52" s="552">
        <v>0</v>
      </c>
      <c r="J52" s="552">
        <v>0</v>
      </c>
      <c r="K52" s="268">
        <f t="shared" si="7"/>
        <v>0</v>
      </c>
      <c r="L52" s="552">
        <v>0</v>
      </c>
      <c r="M52" s="923">
        <v>16</v>
      </c>
      <c r="N52" s="268">
        <f t="shared" si="8"/>
        <v>16</v>
      </c>
      <c r="O52" s="268">
        <f t="shared" si="9"/>
        <v>16</v>
      </c>
      <c r="P52" s="924" t="s">
        <v>1927</v>
      </c>
      <c r="Q52" s="921" t="s">
        <v>4104</v>
      </c>
      <c r="R52" s="771" t="s">
        <v>2876</v>
      </c>
      <c r="S52" s="552">
        <v>0</v>
      </c>
      <c r="T52" s="554" t="str">
        <f t="shared" si="10"/>
        <v>No hay Programación</v>
      </c>
      <c r="U52" s="764" t="str">
        <f t="shared" si="1"/>
        <v>De acuerdo con lo programado</v>
      </c>
      <c r="V52" s="764"/>
      <c r="W52" s="672">
        <v>0</v>
      </c>
      <c r="X52" s="554" t="str">
        <f t="shared" si="11"/>
        <v>No hay Programación</v>
      </c>
      <c r="Y52" s="764" t="str">
        <f t="shared" si="2"/>
        <v>De acuerdo con lo programado</v>
      </c>
      <c r="Z52" s="764"/>
      <c r="AA52" s="552">
        <v>0</v>
      </c>
      <c r="AB52" s="554" t="str">
        <f t="shared" si="12"/>
        <v>No hay Programación</v>
      </c>
      <c r="AC52" s="764" t="str">
        <f t="shared" si="3"/>
        <v>De acuerdo con lo programado</v>
      </c>
      <c r="AD52" s="765"/>
      <c r="AE52" s="576">
        <v>18</v>
      </c>
      <c r="AF52" s="554">
        <f t="shared" si="13"/>
        <v>1.125</v>
      </c>
      <c r="AG52" s="764" t="str">
        <f t="shared" si="4"/>
        <v>De acuerdo con lo programado</v>
      </c>
      <c r="AH52" s="856" t="s">
        <v>4127</v>
      </c>
      <c r="AI52" s="553">
        <f>AE52+AA52+W52+S52</f>
        <v>18</v>
      </c>
      <c r="AJ52" s="554">
        <f t="shared" si="14"/>
        <v>1.125</v>
      </c>
      <c r="AK52" s="764" t="str">
        <f t="shared" si="6"/>
        <v>De acuerdo con lo programado</v>
      </c>
      <c r="AL52" s="856" t="s">
        <v>4128</v>
      </c>
    </row>
    <row r="53" spans="1:120" ht="61" thickTop="1" thickBot="1">
      <c r="A53" s="915">
        <f t="shared" si="15"/>
        <v>43</v>
      </c>
      <c r="B53" s="920">
        <v>12</v>
      </c>
      <c r="C53" s="920">
        <v>0</v>
      </c>
      <c r="D53" s="920">
        <v>0</v>
      </c>
      <c r="E53" s="920" t="s">
        <v>239</v>
      </c>
      <c r="F53" s="921" t="s">
        <v>2494</v>
      </c>
      <c r="G53" s="922" t="s">
        <v>2754</v>
      </c>
      <c r="H53" s="923" t="s">
        <v>207</v>
      </c>
      <c r="I53" s="923">
        <v>1</v>
      </c>
      <c r="J53" s="923">
        <v>15</v>
      </c>
      <c r="K53" s="268">
        <f t="shared" si="7"/>
        <v>16</v>
      </c>
      <c r="L53" s="923">
        <v>6</v>
      </c>
      <c r="M53" s="923">
        <v>26</v>
      </c>
      <c r="N53" s="268">
        <f t="shared" si="8"/>
        <v>32</v>
      </c>
      <c r="O53" s="268">
        <f t="shared" si="9"/>
        <v>48</v>
      </c>
      <c r="P53" s="924" t="s">
        <v>1927</v>
      </c>
      <c r="Q53" s="921" t="s">
        <v>4104</v>
      </c>
      <c r="R53" s="771" t="s">
        <v>2876</v>
      </c>
      <c r="S53" s="552">
        <v>0</v>
      </c>
      <c r="T53" s="554">
        <f t="shared" si="10"/>
        <v>0</v>
      </c>
      <c r="U53" s="764" t="str">
        <f t="shared" si="1"/>
        <v>En riesgo en cumplimiento</v>
      </c>
      <c r="V53" s="764"/>
      <c r="W53" s="672">
        <v>15</v>
      </c>
      <c r="X53" s="554">
        <f t="shared" si="11"/>
        <v>1</v>
      </c>
      <c r="Y53" s="764" t="str">
        <f t="shared" si="2"/>
        <v>De acuerdo con lo programado</v>
      </c>
      <c r="Z53" s="764"/>
      <c r="AA53" s="552">
        <v>25</v>
      </c>
      <c r="AB53" s="554">
        <f t="shared" si="12"/>
        <v>4.166666666666667</v>
      </c>
      <c r="AC53" s="764" t="str">
        <f t="shared" si="3"/>
        <v>De acuerdo con lo programado</v>
      </c>
      <c r="AD53" s="765"/>
      <c r="AE53" s="576">
        <v>8</v>
      </c>
      <c r="AF53" s="554">
        <f t="shared" si="13"/>
        <v>0.30769230769230771</v>
      </c>
      <c r="AG53" s="764" t="str">
        <f t="shared" si="4"/>
        <v>En riesgo en cumplimiento</v>
      </c>
      <c r="AH53" s="856" t="s">
        <v>4129</v>
      </c>
      <c r="AI53" s="674">
        <f t="shared" si="5"/>
        <v>48</v>
      </c>
      <c r="AJ53" s="554">
        <f t="shared" si="14"/>
        <v>1</v>
      </c>
      <c r="AK53" s="764" t="str">
        <f t="shared" si="6"/>
        <v>De acuerdo con lo programado</v>
      </c>
      <c r="AL53" s="856"/>
    </row>
    <row r="54" spans="1:120" ht="61" thickTop="1" thickBot="1">
      <c r="A54" s="915">
        <f t="shared" si="15"/>
        <v>44</v>
      </c>
      <c r="B54" s="920">
        <v>12</v>
      </c>
      <c r="C54" s="920">
        <v>0</v>
      </c>
      <c r="D54" s="920">
        <v>0</v>
      </c>
      <c r="E54" s="920" t="s">
        <v>239</v>
      </c>
      <c r="F54" s="921" t="s">
        <v>2494</v>
      </c>
      <c r="G54" s="922" t="s">
        <v>4111</v>
      </c>
      <c r="H54" s="923" t="s">
        <v>207</v>
      </c>
      <c r="I54" s="552">
        <v>0</v>
      </c>
      <c r="J54" s="923">
        <v>2</v>
      </c>
      <c r="K54" s="268">
        <f t="shared" si="7"/>
        <v>2</v>
      </c>
      <c r="L54" s="552">
        <v>0</v>
      </c>
      <c r="M54" s="552">
        <v>0</v>
      </c>
      <c r="N54" s="268">
        <f t="shared" si="8"/>
        <v>0</v>
      </c>
      <c r="O54" s="268">
        <f t="shared" si="9"/>
        <v>2</v>
      </c>
      <c r="P54" s="924" t="s">
        <v>1927</v>
      </c>
      <c r="Q54" s="921" t="s">
        <v>4104</v>
      </c>
      <c r="R54" s="771" t="s">
        <v>2876</v>
      </c>
      <c r="S54" s="552">
        <v>0</v>
      </c>
      <c r="T54" s="554" t="str">
        <f t="shared" si="10"/>
        <v>No hay Programación</v>
      </c>
      <c r="U54" s="764" t="str">
        <f t="shared" si="1"/>
        <v>De acuerdo con lo programado</v>
      </c>
      <c r="V54" s="764"/>
      <c r="W54" s="672">
        <v>2</v>
      </c>
      <c r="X54" s="554">
        <f t="shared" si="11"/>
        <v>1</v>
      </c>
      <c r="Y54" s="764" t="str">
        <f t="shared" si="2"/>
        <v>De acuerdo con lo programado</v>
      </c>
      <c r="Z54" s="764"/>
      <c r="AA54" s="552">
        <v>0</v>
      </c>
      <c r="AB54" s="554" t="str">
        <f t="shared" si="12"/>
        <v>No hay Programación</v>
      </c>
      <c r="AC54" s="764" t="str">
        <f t="shared" si="3"/>
        <v>De acuerdo con lo programado</v>
      </c>
      <c r="AD54" s="765"/>
      <c r="AE54" s="576">
        <v>0</v>
      </c>
      <c r="AF54" s="554" t="str">
        <f t="shared" si="13"/>
        <v>No hay Programación</v>
      </c>
      <c r="AG54" s="764" t="str">
        <f t="shared" si="4"/>
        <v>De acuerdo con lo programado</v>
      </c>
      <c r="AH54" s="856"/>
      <c r="AI54" s="674">
        <f t="shared" si="5"/>
        <v>2</v>
      </c>
      <c r="AJ54" s="554">
        <f t="shared" si="14"/>
        <v>1</v>
      </c>
      <c r="AK54" s="764" t="str">
        <f t="shared" si="6"/>
        <v>De acuerdo con lo programado</v>
      </c>
      <c r="AL54" s="856"/>
    </row>
    <row r="55" spans="1:120" ht="61" thickTop="1" thickBot="1">
      <c r="A55" s="915">
        <f t="shared" si="15"/>
        <v>45</v>
      </c>
      <c r="B55" s="920">
        <v>12</v>
      </c>
      <c r="C55" s="920">
        <v>0</v>
      </c>
      <c r="D55" s="920">
        <v>0</v>
      </c>
      <c r="E55" s="920" t="s">
        <v>239</v>
      </c>
      <c r="F55" s="921" t="s">
        <v>2494</v>
      </c>
      <c r="G55" s="922" t="s">
        <v>2519</v>
      </c>
      <c r="H55" s="923" t="s">
        <v>207</v>
      </c>
      <c r="I55" s="552">
        <v>0</v>
      </c>
      <c r="J55" s="552">
        <v>0</v>
      </c>
      <c r="K55" s="268">
        <f t="shared" si="7"/>
        <v>0</v>
      </c>
      <c r="L55" s="552">
        <v>0</v>
      </c>
      <c r="M55" s="923">
        <v>16</v>
      </c>
      <c r="N55" s="268">
        <f t="shared" si="8"/>
        <v>16</v>
      </c>
      <c r="O55" s="268">
        <f t="shared" si="9"/>
        <v>16</v>
      </c>
      <c r="P55" s="924" t="s">
        <v>1927</v>
      </c>
      <c r="Q55" s="921" t="s">
        <v>4104</v>
      </c>
      <c r="R55" s="771" t="s">
        <v>2876</v>
      </c>
      <c r="S55" s="552">
        <v>0</v>
      </c>
      <c r="T55" s="554" t="str">
        <f t="shared" si="10"/>
        <v>No hay Programación</v>
      </c>
      <c r="U55" s="764" t="str">
        <f t="shared" si="1"/>
        <v>De acuerdo con lo programado</v>
      </c>
      <c r="V55" s="764"/>
      <c r="W55" s="672">
        <v>0</v>
      </c>
      <c r="X55" s="554" t="str">
        <f t="shared" si="11"/>
        <v>No hay Programación</v>
      </c>
      <c r="Y55" s="764" t="str">
        <f t="shared" si="2"/>
        <v>De acuerdo con lo programado</v>
      </c>
      <c r="Z55" s="764"/>
      <c r="AA55" s="552">
        <v>0</v>
      </c>
      <c r="AB55" s="554" t="str">
        <f t="shared" si="12"/>
        <v>No hay Programación</v>
      </c>
      <c r="AC55" s="764" t="str">
        <f t="shared" si="3"/>
        <v>De acuerdo con lo programado</v>
      </c>
      <c r="AD55" s="765"/>
      <c r="AE55" s="576">
        <v>75</v>
      </c>
      <c r="AF55" s="554">
        <f t="shared" si="13"/>
        <v>4.6875</v>
      </c>
      <c r="AG55" s="764" t="str">
        <f t="shared" si="4"/>
        <v>De acuerdo con lo programado</v>
      </c>
      <c r="AH55" s="856" t="s">
        <v>4130</v>
      </c>
      <c r="AI55" s="553">
        <f>AE55+AA55+W55+S55</f>
        <v>75</v>
      </c>
      <c r="AJ55" s="554">
        <f t="shared" si="14"/>
        <v>4.6875</v>
      </c>
      <c r="AK55" s="764" t="str">
        <f t="shared" si="6"/>
        <v>De acuerdo con lo programado</v>
      </c>
      <c r="AL55" s="856" t="s">
        <v>4130</v>
      </c>
    </row>
    <row r="56" spans="1:120" ht="61" thickTop="1" thickBot="1">
      <c r="A56" s="915">
        <f t="shared" si="15"/>
        <v>46</v>
      </c>
      <c r="B56" s="920">
        <v>12</v>
      </c>
      <c r="C56" s="920">
        <v>0</v>
      </c>
      <c r="D56" s="920">
        <v>0</v>
      </c>
      <c r="E56" s="920" t="s">
        <v>239</v>
      </c>
      <c r="F56" s="921" t="s">
        <v>2494</v>
      </c>
      <c r="G56" s="922" t="s">
        <v>2528</v>
      </c>
      <c r="H56" s="923" t="s">
        <v>204</v>
      </c>
      <c r="I56" s="552">
        <v>0</v>
      </c>
      <c r="J56" s="923">
        <v>2</v>
      </c>
      <c r="K56" s="268">
        <f t="shared" si="7"/>
        <v>2</v>
      </c>
      <c r="L56" s="552">
        <v>0</v>
      </c>
      <c r="M56" s="552">
        <v>0</v>
      </c>
      <c r="N56" s="268">
        <f t="shared" si="8"/>
        <v>0</v>
      </c>
      <c r="O56" s="268">
        <f t="shared" si="9"/>
        <v>2</v>
      </c>
      <c r="P56" s="924" t="s">
        <v>1927</v>
      </c>
      <c r="Q56" s="921" t="s">
        <v>4104</v>
      </c>
      <c r="R56" s="771" t="s">
        <v>2876</v>
      </c>
      <c r="S56" s="552">
        <v>0</v>
      </c>
      <c r="T56" s="554" t="str">
        <f t="shared" si="10"/>
        <v>No hay Programación</v>
      </c>
      <c r="U56" s="764" t="str">
        <f t="shared" si="1"/>
        <v>De acuerdo con lo programado</v>
      </c>
      <c r="V56" s="764"/>
      <c r="W56" s="672">
        <v>2</v>
      </c>
      <c r="X56" s="554">
        <f t="shared" si="11"/>
        <v>1</v>
      </c>
      <c r="Y56" s="764" t="str">
        <f t="shared" si="2"/>
        <v>De acuerdo con lo programado</v>
      </c>
      <c r="Z56" s="764"/>
      <c r="AA56" s="552">
        <v>0</v>
      </c>
      <c r="AB56" s="554" t="str">
        <f t="shared" si="12"/>
        <v>No hay Programación</v>
      </c>
      <c r="AC56" s="764" t="str">
        <f t="shared" si="3"/>
        <v>De acuerdo con lo programado</v>
      </c>
      <c r="AD56" s="765"/>
      <c r="AE56" s="576">
        <v>0</v>
      </c>
      <c r="AF56" s="554" t="str">
        <f t="shared" si="13"/>
        <v>No hay Programación</v>
      </c>
      <c r="AG56" s="764" t="str">
        <f t="shared" si="4"/>
        <v>De acuerdo con lo programado</v>
      </c>
      <c r="AH56" s="856"/>
      <c r="AI56" s="674">
        <f t="shared" si="5"/>
        <v>2</v>
      </c>
      <c r="AJ56" s="554">
        <f t="shared" si="14"/>
        <v>1</v>
      </c>
      <c r="AK56" s="764" t="str">
        <f t="shared" si="6"/>
        <v>De acuerdo con lo programado</v>
      </c>
      <c r="AL56" s="856"/>
    </row>
    <row r="57" spans="1:120" ht="61" thickTop="1" thickBot="1">
      <c r="A57" s="915">
        <f t="shared" si="15"/>
        <v>47</v>
      </c>
      <c r="B57" s="920">
        <v>12</v>
      </c>
      <c r="C57" s="920">
        <v>0</v>
      </c>
      <c r="D57" s="920">
        <v>0</v>
      </c>
      <c r="E57" s="920" t="s">
        <v>239</v>
      </c>
      <c r="F57" s="921" t="s">
        <v>2494</v>
      </c>
      <c r="G57" s="922" t="s">
        <v>168</v>
      </c>
      <c r="H57" s="923" t="s">
        <v>207</v>
      </c>
      <c r="I57" s="552">
        <v>0</v>
      </c>
      <c r="J57" s="923">
        <v>4</v>
      </c>
      <c r="K57" s="268">
        <f t="shared" si="7"/>
        <v>4</v>
      </c>
      <c r="L57" s="552">
        <v>0</v>
      </c>
      <c r="M57" s="923">
        <v>1</v>
      </c>
      <c r="N57" s="268">
        <f t="shared" si="8"/>
        <v>1</v>
      </c>
      <c r="O57" s="268">
        <f t="shared" si="9"/>
        <v>5</v>
      </c>
      <c r="P57" s="924" t="s">
        <v>1927</v>
      </c>
      <c r="Q57" s="921" t="s">
        <v>4104</v>
      </c>
      <c r="R57" s="771" t="s">
        <v>2876</v>
      </c>
      <c r="S57" s="552">
        <v>0</v>
      </c>
      <c r="T57" s="554" t="str">
        <f t="shared" si="10"/>
        <v>No hay Programación</v>
      </c>
      <c r="U57" s="764" t="str">
        <f t="shared" si="1"/>
        <v>De acuerdo con lo programado</v>
      </c>
      <c r="V57" s="764"/>
      <c r="W57" s="672">
        <v>4</v>
      </c>
      <c r="X57" s="554">
        <f t="shared" si="11"/>
        <v>1</v>
      </c>
      <c r="Y57" s="764" t="str">
        <f t="shared" si="2"/>
        <v>De acuerdo con lo programado</v>
      </c>
      <c r="Z57" s="764"/>
      <c r="AA57" s="552">
        <v>2</v>
      </c>
      <c r="AB57" s="554" t="str">
        <f t="shared" si="12"/>
        <v>No hay Programación</v>
      </c>
      <c r="AC57" s="764" t="str">
        <f t="shared" si="3"/>
        <v>De acuerdo con lo programado</v>
      </c>
      <c r="AD57" s="765"/>
      <c r="AE57" s="576">
        <v>0</v>
      </c>
      <c r="AF57" s="554">
        <f t="shared" si="13"/>
        <v>0</v>
      </c>
      <c r="AG57" s="764" t="str">
        <f t="shared" si="4"/>
        <v>En riesgo en cumplimiento</v>
      </c>
      <c r="AH57" s="856" t="s">
        <v>4131</v>
      </c>
      <c r="AI57" s="674">
        <f t="shared" si="5"/>
        <v>6</v>
      </c>
      <c r="AJ57" s="554">
        <f t="shared" si="14"/>
        <v>1.2</v>
      </c>
      <c r="AK57" s="764" t="str">
        <f t="shared" si="6"/>
        <v>De acuerdo con lo programado</v>
      </c>
      <c r="AL57" s="856"/>
    </row>
    <row r="58" spans="1:120" ht="61" thickTop="1" thickBot="1">
      <c r="A58" s="915">
        <f t="shared" si="15"/>
        <v>48</v>
      </c>
      <c r="B58" s="920">
        <v>12</v>
      </c>
      <c r="C58" s="920">
        <v>0</v>
      </c>
      <c r="D58" s="920">
        <v>0</v>
      </c>
      <c r="E58" s="920" t="s">
        <v>239</v>
      </c>
      <c r="F58" s="921" t="s">
        <v>2214</v>
      </c>
      <c r="G58" s="922" t="s">
        <v>2737</v>
      </c>
      <c r="H58" s="927" t="s">
        <v>2738</v>
      </c>
      <c r="I58" s="552">
        <v>0</v>
      </c>
      <c r="J58" s="923">
        <v>3</v>
      </c>
      <c r="K58" s="268">
        <f t="shared" si="7"/>
        <v>3</v>
      </c>
      <c r="L58" s="923">
        <v>10</v>
      </c>
      <c r="M58" s="923">
        <v>5</v>
      </c>
      <c r="N58" s="268">
        <f t="shared" si="8"/>
        <v>15</v>
      </c>
      <c r="O58" s="268">
        <f t="shared" si="9"/>
        <v>18</v>
      </c>
      <c r="P58" s="924" t="s">
        <v>1927</v>
      </c>
      <c r="Q58" s="921" t="s">
        <v>4104</v>
      </c>
      <c r="R58" s="771" t="s">
        <v>2876</v>
      </c>
      <c r="S58" s="552">
        <v>0</v>
      </c>
      <c r="T58" s="554" t="str">
        <f t="shared" si="10"/>
        <v>No hay Programación</v>
      </c>
      <c r="U58" s="764" t="str">
        <f t="shared" si="1"/>
        <v>De acuerdo con lo programado</v>
      </c>
      <c r="V58" s="764"/>
      <c r="W58" s="672">
        <v>3</v>
      </c>
      <c r="X58" s="554">
        <f t="shared" si="11"/>
        <v>1</v>
      </c>
      <c r="Y58" s="764" t="str">
        <f t="shared" si="2"/>
        <v>De acuerdo con lo programado</v>
      </c>
      <c r="Z58" s="764"/>
      <c r="AA58" s="552">
        <v>0</v>
      </c>
      <c r="AB58" s="554">
        <f t="shared" si="12"/>
        <v>0</v>
      </c>
      <c r="AC58" s="764" t="str">
        <f t="shared" si="3"/>
        <v>En riesgo en cumplimiento</v>
      </c>
      <c r="AD58" s="765"/>
      <c r="AE58" s="576">
        <v>15</v>
      </c>
      <c r="AF58" s="554">
        <f t="shared" si="13"/>
        <v>3</v>
      </c>
      <c r="AG58" s="764" t="str">
        <f t="shared" si="4"/>
        <v>De acuerdo con lo programado</v>
      </c>
      <c r="AH58" s="856" t="s">
        <v>4132</v>
      </c>
      <c r="AI58" s="674">
        <f t="shared" si="5"/>
        <v>18</v>
      </c>
      <c r="AJ58" s="554">
        <f t="shared" si="14"/>
        <v>1</v>
      </c>
      <c r="AK58" s="764" t="str">
        <f t="shared" si="6"/>
        <v>De acuerdo con lo programado</v>
      </c>
      <c r="AL58" s="856" t="s">
        <v>4132</v>
      </c>
    </row>
    <row r="59" spans="1:120" s="670" customFormat="1" ht="61" thickTop="1" thickBot="1">
      <c r="A59" s="915">
        <f t="shared" si="15"/>
        <v>49</v>
      </c>
      <c r="B59" s="915">
        <v>12</v>
      </c>
      <c r="C59" s="915">
        <v>0</v>
      </c>
      <c r="D59" s="915">
        <v>0</v>
      </c>
      <c r="E59" s="915" t="s">
        <v>241</v>
      </c>
      <c r="F59" s="930" t="s">
        <v>2921</v>
      </c>
      <c r="G59" s="873" t="s">
        <v>178</v>
      </c>
      <c r="H59" s="873" t="s">
        <v>202</v>
      </c>
      <c r="I59" s="552">
        <v>0</v>
      </c>
      <c r="J59" s="552">
        <v>0</v>
      </c>
      <c r="K59" s="268">
        <f t="shared" si="7"/>
        <v>0</v>
      </c>
      <c r="L59" s="552">
        <v>0</v>
      </c>
      <c r="M59" s="873">
        <v>18</v>
      </c>
      <c r="N59" s="268">
        <f t="shared" si="8"/>
        <v>18</v>
      </c>
      <c r="O59" s="268">
        <f t="shared" si="9"/>
        <v>18</v>
      </c>
      <c r="P59" s="925" t="s">
        <v>1927</v>
      </c>
      <c r="Q59" s="926" t="s">
        <v>4104</v>
      </c>
      <c r="R59" s="771" t="s">
        <v>2876</v>
      </c>
      <c r="S59" s="552">
        <v>0</v>
      </c>
      <c r="T59" s="554" t="str">
        <f t="shared" si="10"/>
        <v>No hay Programación</v>
      </c>
      <c r="U59" s="764" t="str">
        <f t="shared" si="1"/>
        <v>De acuerdo con lo programado</v>
      </c>
      <c r="V59" s="764"/>
      <c r="W59" s="672">
        <v>0</v>
      </c>
      <c r="X59" s="554" t="str">
        <f t="shared" si="11"/>
        <v>No hay Programación</v>
      </c>
      <c r="Y59" s="764" t="str">
        <f t="shared" si="2"/>
        <v>De acuerdo con lo programado</v>
      </c>
      <c r="Z59" s="764"/>
      <c r="AA59" s="552">
        <v>13</v>
      </c>
      <c r="AB59" s="554" t="str">
        <f t="shared" si="12"/>
        <v>No hay Programación</v>
      </c>
      <c r="AC59" s="764" t="str">
        <f t="shared" si="3"/>
        <v>De acuerdo con lo programado</v>
      </c>
      <c r="AD59" s="765"/>
      <c r="AE59" s="576">
        <v>15</v>
      </c>
      <c r="AF59" s="554">
        <f t="shared" si="13"/>
        <v>0.83333333333333337</v>
      </c>
      <c r="AG59" s="764" t="str">
        <f t="shared" si="4"/>
        <v>Atraso Leve</v>
      </c>
      <c r="AH59" s="856"/>
      <c r="AI59" s="553">
        <f>AE59+AA59+W59+S59</f>
        <v>28</v>
      </c>
      <c r="AJ59" s="554">
        <f t="shared" si="14"/>
        <v>1.5555555555555556</v>
      </c>
      <c r="AK59" s="764" t="str">
        <f t="shared" si="6"/>
        <v>De acuerdo con lo programado</v>
      </c>
      <c r="AL59" s="856" t="s">
        <v>4133</v>
      </c>
      <c r="AM59" s="557"/>
      <c r="AN59" s="557"/>
      <c r="AO59" s="557"/>
      <c r="AP59" s="557"/>
      <c r="AQ59" s="557"/>
      <c r="AR59" s="557"/>
      <c r="AS59" s="557"/>
      <c r="AT59" s="557"/>
      <c r="AU59" s="557"/>
      <c r="AV59" s="557"/>
      <c r="AW59" s="557"/>
      <c r="AX59" s="557"/>
      <c r="AY59" s="557"/>
      <c r="AZ59" s="557"/>
      <c r="BA59" s="557"/>
      <c r="BB59" s="557"/>
      <c r="BC59" s="557"/>
      <c r="BD59" s="557"/>
      <c r="BE59" s="557"/>
      <c r="BF59" s="557"/>
      <c r="BG59" s="557"/>
      <c r="BH59" s="557"/>
      <c r="BI59" s="557"/>
      <c r="BJ59" s="557"/>
      <c r="BK59" s="557"/>
      <c r="BL59" s="557"/>
      <c r="BM59" s="557"/>
      <c r="BN59" s="557"/>
      <c r="BO59" s="557"/>
      <c r="BP59" s="557"/>
      <c r="BQ59" s="557"/>
      <c r="BR59" s="557"/>
      <c r="BS59" s="557"/>
      <c r="BT59" s="557"/>
      <c r="BU59" s="557"/>
      <c r="BV59" s="557"/>
      <c r="BW59" s="557"/>
      <c r="BX59" s="557"/>
      <c r="BY59" s="557"/>
      <c r="BZ59" s="557"/>
      <c r="CA59" s="557"/>
      <c r="CB59" s="557"/>
      <c r="CC59" s="557"/>
      <c r="CD59" s="557"/>
      <c r="CE59" s="557"/>
      <c r="CF59" s="557"/>
      <c r="CG59" s="557"/>
      <c r="CH59" s="557"/>
      <c r="CI59" s="557"/>
      <c r="CJ59" s="557"/>
      <c r="CK59" s="557"/>
      <c r="CL59" s="557"/>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row>
    <row r="60" spans="1:120" ht="61" thickTop="1" thickBot="1">
      <c r="A60" s="915">
        <f t="shared" si="15"/>
        <v>50</v>
      </c>
      <c r="B60" s="920">
        <v>12</v>
      </c>
      <c r="C60" s="920">
        <v>0</v>
      </c>
      <c r="D60" s="920">
        <v>0</v>
      </c>
      <c r="E60" s="920" t="s">
        <v>241</v>
      </c>
      <c r="F60" s="921" t="s">
        <v>2502</v>
      </c>
      <c r="G60" s="922" t="s">
        <v>2754</v>
      </c>
      <c r="H60" s="923" t="s">
        <v>207</v>
      </c>
      <c r="I60" s="552">
        <v>0</v>
      </c>
      <c r="J60" s="923">
        <v>1</v>
      </c>
      <c r="K60" s="268">
        <f t="shared" si="7"/>
        <v>1</v>
      </c>
      <c r="L60" s="923">
        <v>1</v>
      </c>
      <c r="M60" s="923">
        <v>1</v>
      </c>
      <c r="N60" s="268">
        <f t="shared" si="8"/>
        <v>2</v>
      </c>
      <c r="O60" s="268">
        <f t="shared" si="9"/>
        <v>3</v>
      </c>
      <c r="P60" s="924" t="s">
        <v>1927</v>
      </c>
      <c r="Q60" s="921" t="s">
        <v>4104</v>
      </c>
      <c r="R60" s="771" t="s">
        <v>2876</v>
      </c>
      <c r="S60" s="552">
        <v>0</v>
      </c>
      <c r="T60" s="554" t="str">
        <f t="shared" si="10"/>
        <v>No hay Programación</v>
      </c>
      <c r="U60" s="764" t="str">
        <f t="shared" si="1"/>
        <v>De acuerdo con lo programado</v>
      </c>
      <c r="V60" s="764"/>
      <c r="W60" s="672">
        <v>1</v>
      </c>
      <c r="X60" s="554">
        <f t="shared" si="11"/>
        <v>1</v>
      </c>
      <c r="Y60" s="764" t="str">
        <f t="shared" si="2"/>
        <v>De acuerdo con lo programado</v>
      </c>
      <c r="Z60" s="764"/>
      <c r="AA60" s="552">
        <v>3</v>
      </c>
      <c r="AB60" s="554">
        <f t="shared" si="12"/>
        <v>3</v>
      </c>
      <c r="AC60" s="764" t="str">
        <f t="shared" si="3"/>
        <v>De acuerdo con lo programado</v>
      </c>
      <c r="AD60" s="765"/>
      <c r="AE60" s="576">
        <v>0</v>
      </c>
      <c r="AF60" s="554">
        <f t="shared" si="13"/>
        <v>0</v>
      </c>
      <c r="AG60" s="764" t="str">
        <f t="shared" si="4"/>
        <v>En riesgo en cumplimiento</v>
      </c>
      <c r="AH60" s="856"/>
      <c r="AI60" s="674">
        <f t="shared" si="5"/>
        <v>4</v>
      </c>
      <c r="AJ60" s="554">
        <f t="shared" si="14"/>
        <v>1.3333333333333333</v>
      </c>
      <c r="AK60" s="764" t="str">
        <f t="shared" si="6"/>
        <v>De acuerdo con lo programado</v>
      </c>
      <c r="AL60" s="856" t="s">
        <v>4134</v>
      </c>
    </row>
    <row r="61" spans="1:120" ht="61" thickTop="1" thickBot="1">
      <c r="A61" s="915">
        <f t="shared" si="15"/>
        <v>51</v>
      </c>
      <c r="B61" s="920">
        <v>12</v>
      </c>
      <c r="C61" s="920">
        <v>0</v>
      </c>
      <c r="D61" s="920">
        <v>0</v>
      </c>
      <c r="E61" s="920" t="s">
        <v>241</v>
      </c>
      <c r="F61" s="921" t="s">
        <v>2502</v>
      </c>
      <c r="G61" s="922" t="s">
        <v>2519</v>
      </c>
      <c r="H61" s="923" t="s">
        <v>204</v>
      </c>
      <c r="I61" s="552">
        <v>0</v>
      </c>
      <c r="J61" s="923">
        <v>1</v>
      </c>
      <c r="K61" s="268">
        <f t="shared" si="7"/>
        <v>1</v>
      </c>
      <c r="L61" s="552">
        <v>0</v>
      </c>
      <c r="M61" s="552">
        <v>0</v>
      </c>
      <c r="N61" s="268">
        <f t="shared" si="8"/>
        <v>0</v>
      </c>
      <c r="O61" s="268">
        <f t="shared" si="9"/>
        <v>1</v>
      </c>
      <c r="P61" s="924" t="s">
        <v>1927</v>
      </c>
      <c r="Q61" s="921" t="s">
        <v>4104</v>
      </c>
      <c r="R61" s="771" t="s">
        <v>2876</v>
      </c>
      <c r="S61" s="552">
        <v>0</v>
      </c>
      <c r="T61" s="554" t="str">
        <f t="shared" si="10"/>
        <v>No hay Programación</v>
      </c>
      <c r="U61" s="764" t="str">
        <f t="shared" si="1"/>
        <v>De acuerdo con lo programado</v>
      </c>
      <c r="V61" s="764"/>
      <c r="W61" s="672">
        <v>1</v>
      </c>
      <c r="X61" s="554">
        <f t="shared" si="11"/>
        <v>1</v>
      </c>
      <c r="Y61" s="764" t="str">
        <f t="shared" si="2"/>
        <v>De acuerdo con lo programado</v>
      </c>
      <c r="Z61" s="764"/>
      <c r="AA61" s="552">
        <v>0</v>
      </c>
      <c r="AB61" s="554" t="str">
        <f t="shared" si="12"/>
        <v>No hay Programación</v>
      </c>
      <c r="AC61" s="764" t="str">
        <f t="shared" si="3"/>
        <v>De acuerdo con lo programado</v>
      </c>
      <c r="AD61" s="765"/>
      <c r="AE61" s="576">
        <v>4</v>
      </c>
      <c r="AF61" s="554" t="str">
        <f t="shared" si="13"/>
        <v>No hay Programación</v>
      </c>
      <c r="AG61" s="764" t="str">
        <f t="shared" si="4"/>
        <v>De acuerdo con lo programado</v>
      </c>
      <c r="AH61" s="856"/>
      <c r="AI61" s="674">
        <f t="shared" si="5"/>
        <v>5</v>
      </c>
      <c r="AJ61" s="554">
        <f t="shared" si="14"/>
        <v>5</v>
      </c>
      <c r="AK61" s="764" t="str">
        <f t="shared" si="6"/>
        <v>De acuerdo con lo programado</v>
      </c>
      <c r="AL61" s="856" t="s">
        <v>4135</v>
      </c>
    </row>
    <row r="62" spans="1:120" ht="61" thickTop="1" thickBot="1">
      <c r="A62" s="915">
        <f t="shared" si="15"/>
        <v>52</v>
      </c>
      <c r="B62" s="920">
        <v>12</v>
      </c>
      <c r="C62" s="920">
        <v>0</v>
      </c>
      <c r="D62" s="920">
        <v>0</v>
      </c>
      <c r="E62" s="920" t="s">
        <v>241</v>
      </c>
      <c r="F62" s="921" t="s">
        <v>2502</v>
      </c>
      <c r="G62" s="922" t="s">
        <v>178</v>
      </c>
      <c r="H62" s="927" t="s">
        <v>2524</v>
      </c>
      <c r="I62" s="552">
        <v>0</v>
      </c>
      <c r="J62" s="923">
        <v>4</v>
      </c>
      <c r="K62" s="268">
        <f t="shared" si="7"/>
        <v>4</v>
      </c>
      <c r="L62" s="552">
        <v>0</v>
      </c>
      <c r="M62" s="552">
        <v>0</v>
      </c>
      <c r="N62" s="268">
        <f t="shared" si="8"/>
        <v>0</v>
      </c>
      <c r="O62" s="268">
        <f t="shared" si="9"/>
        <v>4</v>
      </c>
      <c r="P62" s="924" t="s">
        <v>1927</v>
      </c>
      <c r="Q62" s="921" t="s">
        <v>4104</v>
      </c>
      <c r="R62" s="771" t="s">
        <v>2876</v>
      </c>
      <c r="S62" s="552">
        <v>0</v>
      </c>
      <c r="T62" s="554" t="str">
        <f t="shared" si="10"/>
        <v>No hay Programación</v>
      </c>
      <c r="U62" s="764" t="str">
        <f t="shared" si="1"/>
        <v>De acuerdo con lo programado</v>
      </c>
      <c r="V62" s="764"/>
      <c r="W62" s="672">
        <v>4</v>
      </c>
      <c r="X62" s="554">
        <f t="shared" si="11"/>
        <v>1</v>
      </c>
      <c r="Y62" s="764" t="str">
        <f t="shared" si="2"/>
        <v>De acuerdo con lo programado</v>
      </c>
      <c r="Z62" s="764"/>
      <c r="AA62" s="552">
        <v>0</v>
      </c>
      <c r="AB62" s="554" t="str">
        <f t="shared" si="12"/>
        <v>No hay Programación</v>
      </c>
      <c r="AC62" s="764" t="str">
        <f t="shared" si="3"/>
        <v>De acuerdo con lo programado</v>
      </c>
      <c r="AD62" s="765"/>
      <c r="AE62" s="576">
        <v>12</v>
      </c>
      <c r="AF62" s="554" t="str">
        <f t="shared" si="13"/>
        <v>No hay Programación</v>
      </c>
      <c r="AG62" s="764" t="str">
        <f t="shared" si="4"/>
        <v>De acuerdo con lo programado</v>
      </c>
      <c r="AH62" s="856"/>
      <c r="AI62" s="674">
        <f t="shared" si="5"/>
        <v>16</v>
      </c>
      <c r="AJ62" s="554">
        <f t="shared" si="14"/>
        <v>4</v>
      </c>
      <c r="AK62" s="764" t="str">
        <f t="shared" si="6"/>
        <v>De acuerdo con lo programado</v>
      </c>
      <c r="AL62" s="856" t="s">
        <v>4136</v>
      </c>
    </row>
    <row r="63" spans="1:120" ht="61" thickTop="1" thickBot="1">
      <c r="A63" s="915">
        <f t="shared" si="15"/>
        <v>53</v>
      </c>
      <c r="B63" s="920">
        <v>12</v>
      </c>
      <c r="C63" s="920">
        <v>0</v>
      </c>
      <c r="D63" s="920">
        <v>0</v>
      </c>
      <c r="E63" s="920" t="s">
        <v>241</v>
      </c>
      <c r="F63" s="921" t="s">
        <v>2502</v>
      </c>
      <c r="G63" s="922" t="s">
        <v>2528</v>
      </c>
      <c r="H63" s="923" t="s">
        <v>204</v>
      </c>
      <c r="I63" s="552">
        <v>0</v>
      </c>
      <c r="J63" s="923">
        <v>12</v>
      </c>
      <c r="K63" s="268">
        <f t="shared" si="7"/>
        <v>12</v>
      </c>
      <c r="L63" s="923">
        <v>2</v>
      </c>
      <c r="M63" s="923">
        <v>14</v>
      </c>
      <c r="N63" s="268">
        <f t="shared" si="8"/>
        <v>16</v>
      </c>
      <c r="O63" s="268">
        <f t="shared" si="9"/>
        <v>28</v>
      </c>
      <c r="P63" s="924" t="s">
        <v>1927</v>
      </c>
      <c r="Q63" s="921" t="s">
        <v>4104</v>
      </c>
      <c r="R63" s="771" t="s">
        <v>2876</v>
      </c>
      <c r="S63" s="552">
        <v>0</v>
      </c>
      <c r="T63" s="554" t="str">
        <f t="shared" si="10"/>
        <v>No hay Programación</v>
      </c>
      <c r="U63" s="764" t="str">
        <f t="shared" si="1"/>
        <v>De acuerdo con lo programado</v>
      </c>
      <c r="V63" s="764"/>
      <c r="W63" s="672">
        <v>12</v>
      </c>
      <c r="X63" s="554">
        <f t="shared" si="11"/>
        <v>1</v>
      </c>
      <c r="Y63" s="764" t="str">
        <f t="shared" si="2"/>
        <v>De acuerdo con lo programado</v>
      </c>
      <c r="Z63" s="764"/>
      <c r="AA63" s="552">
        <v>8</v>
      </c>
      <c r="AB63" s="554">
        <f t="shared" si="12"/>
        <v>4</v>
      </c>
      <c r="AC63" s="764" t="str">
        <f t="shared" si="3"/>
        <v>De acuerdo con lo programado</v>
      </c>
      <c r="AD63" s="765"/>
      <c r="AE63" s="576">
        <v>40</v>
      </c>
      <c r="AF63" s="554">
        <f t="shared" si="13"/>
        <v>2.8571428571428572</v>
      </c>
      <c r="AG63" s="764" t="str">
        <f t="shared" si="4"/>
        <v>De acuerdo con lo programado</v>
      </c>
      <c r="AH63" s="856" t="s">
        <v>4137</v>
      </c>
      <c r="AI63" s="674">
        <f t="shared" si="5"/>
        <v>60</v>
      </c>
      <c r="AJ63" s="554">
        <f t="shared" si="14"/>
        <v>2.1428571428571428</v>
      </c>
      <c r="AK63" s="764" t="str">
        <f t="shared" si="6"/>
        <v>De acuerdo con lo programado</v>
      </c>
      <c r="AL63" s="856" t="s">
        <v>4137</v>
      </c>
    </row>
    <row r="64" spans="1:120" ht="61" thickTop="1" thickBot="1">
      <c r="A64" s="915">
        <f t="shared" si="15"/>
        <v>54</v>
      </c>
      <c r="B64" s="920">
        <v>12</v>
      </c>
      <c r="C64" s="920">
        <v>0</v>
      </c>
      <c r="D64" s="920">
        <v>0</v>
      </c>
      <c r="E64" s="920" t="s">
        <v>241</v>
      </c>
      <c r="F64" s="921" t="s">
        <v>2502</v>
      </c>
      <c r="G64" s="922" t="s">
        <v>161</v>
      </c>
      <c r="H64" s="923" t="s">
        <v>207</v>
      </c>
      <c r="I64" s="552">
        <v>0</v>
      </c>
      <c r="J64" s="923">
        <v>1</v>
      </c>
      <c r="K64" s="268">
        <f t="shared" si="7"/>
        <v>1</v>
      </c>
      <c r="L64" s="923">
        <v>1</v>
      </c>
      <c r="M64" s="552">
        <v>0</v>
      </c>
      <c r="N64" s="268">
        <f t="shared" si="8"/>
        <v>1</v>
      </c>
      <c r="O64" s="268">
        <f t="shared" si="9"/>
        <v>2</v>
      </c>
      <c r="P64" s="924" t="s">
        <v>1927</v>
      </c>
      <c r="Q64" s="921" t="s">
        <v>4104</v>
      </c>
      <c r="R64" s="771" t="s">
        <v>2876</v>
      </c>
      <c r="S64" s="552">
        <v>0</v>
      </c>
      <c r="T64" s="554" t="str">
        <f t="shared" si="10"/>
        <v>No hay Programación</v>
      </c>
      <c r="U64" s="764" t="str">
        <f t="shared" si="1"/>
        <v>De acuerdo con lo programado</v>
      </c>
      <c r="V64" s="764"/>
      <c r="W64" s="672">
        <v>1</v>
      </c>
      <c r="X64" s="554">
        <f t="shared" si="11"/>
        <v>1</v>
      </c>
      <c r="Y64" s="764" t="str">
        <f t="shared" si="2"/>
        <v>De acuerdo con lo programado</v>
      </c>
      <c r="Z64" s="764"/>
      <c r="AA64" s="552">
        <v>1</v>
      </c>
      <c r="AB64" s="554">
        <f t="shared" si="12"/>
        <v>1</v>
      </c>
      <c r="AC64" s="764" t="str">
        <f t="shared" si="3"/>
        <v>De acuerdo con lo programado</v>
      </c>
      <c r="AD64" s="765"/>
      <c r="AE64" s="576">
        <v>2</v>
      </c>
      <c r="AF64" s="554" t="str">
        <f t="shared" si="13"/>
        <v>No hay Programación</v>
      </c>
      <c r="AG64" s="764" t="str">
        <f t="shared" si="4"/>
        <v>De acuerdo con lo programado</v>
      </c>
      <c r="AH64" s="856" t="s">
        <v>4137</v>
      </c>
      <c r="AI64" s="674">
        <f t="shared" si="5"/>
        <v>4</v>
      </c>
      <c r="AJ64" s="554">
        <f t="shared" si="14"/>
        <v>2</v>
      </c>
      <c r="AK64" s="764" t="str">
        <f t="shared" si="6"/>
        <v>De acuerdo con lo programado</v>
      </c>
      <c r="AL64" s="856" t="s">
        <v>4137</v>
      </c>
    </row>
    <row r="65" spans="1:120" s="670" customFormat="1" ht="61" thickTop="1" thickBot="1">
      <c r="A65" s="915">
        <f t="shared" si="15"/>
        <v>55</v>
      </c>
      <c r="B65" s="915">
        <v>12</v>
      </c>
      <c r="C65" s="915">
        <v>0</v>
      </c>
      <c r="D65" s="915">
        <v>0</v>
      </c>
      <c r="E65" s="915" t="s">
        <v>243</v>
      </c>
      <c r="F65" s="916" t="s">
        <v>2929</v>
      </c>
      <c r="G65" s="873" t="s">
        <v>178</v>
      </c>
      <c r="H65" s="873" t="s">
        <v>202</v>
      </c>
      <c r="I65" s="552">
        <v>0</v>
      </c>
      <c r="J65" s="552">
        <v>0</v>
      </c>
      <c r="K65" s="268">
        <f t="shared" si="7"/>
        <v>0</v>
      </c>
      <c r="L65" s="552">
        <v>0</v>
      </c>
      <c r="M65" s="873">
        <v>20</v>
      </c>
      <c r="N65" s="268">
        <f t="shared" si="8"/>
        <v>20</v>
      </c>
      <c r="O65" s="268">
        <f t="shared" si="9"/>
        <v>20</v>
      </c>
      <c r="P65" s="925" t="s">
        <v>1927</v>
      </c>
      <c r="Q65" s="926" t="s">
        <v>4104</v>
      </c>
      <c r="R65" s="771" t="s">
        <v>2876</v>
      </c>
      <c r="S65" s="552">
        <v>0</v>
      </c>
      <c r="T65" s="554" t="str">
        <f t="shared" si="10"/>
        <v>No hay Programación</v>
      </c>
      <c r="U65" s="764" t="str">
        <f t="shared" si="1"/>
        <v>De acuerdo con lo programado</v>
      </c>
      <c r="V65" s="764"/>
      <c r="W65" s="672">
        <v>0</v>
      </c>
      <c r="X65" s="554" t="str">
        <f t="shared" si="11"/>
        <v>No hay Programación</v>
      </c>
      <c r="Y65" s="764" t="str">
        <f t="shared" si="2"/>
        <v>De acuerdo con lo programado</v>
      </c>
      <c r="Z65" s="764"/>
      <c r="AA65" s="552">
        <v>23</v>
      </c>
      <c r="AB65" s="554" t="str">
        <f t="shared" si="12"/>
        <v>No hay Programación</v>
      </c>
      <c r="AC65" s="764" t="str">
        <f t="shared" si="3"/>
        <v>De acuerdo con lo programado</v>
      </c>
      <c r="AD65" s="765"/>
      <c r="AE65" s="576">
        <v>49</v>
      </c>
      <c r="AF65" s="554">
        <f t="shared" si="13"/>
        <v>2.4500000000000002</v>
      </c>
      <c r="AG65" s="764" t="str">
        <f t="shared" si="4"/>
        <v>De acuerdo con lo programado</v>
      </c>
      <c r="AH65" s="856" t="s">
        <v>4138</v>
      </c>
      <c r="AI65" s="553">
        <f>AE65+AA65+W65+S65</f>
        <v>72</v>
      </c>
      <c r="AJ65" s="554">
        <f t="shared" si="14"/>
        <v>3.6</v>
      </c>
      <c r="AK65" s="764" t="str">
        <f t="shared" si="6"/>
        <v>De acuerdo con lo programado</v>
      </c>
      <c r="AL65" s="856" t="s">
        <v>4138</v>
      </c>
      <c r="AM65" s="557"/>
      <c r="AN65" s="557"/>
      <c r="AO65" s="557"/>
      <c r="AP65" s="557"/>
      <c r="AQ65" s="557"/>
      <c r="AR65" s="557"/>
      <c r="AS65" s="557"/>
      <c r="AT65" s="557"/>
      <c r="AU65" s="557"/>
      <c r="AV65" s="557"/>
      <c r="AW65" s="557"/>
      <c r="AX65" s="557"/>
      <c r="AY65" s="557"/>
      <c r="AZ65" s="557"/>
      <c r="BA65" s="557"/>
      <c r="BB65" s="557"/>
      <c r="BC65" s="557"/>
      <c r="BD65" s="557"/>
      <c r="BE65" s="557"/>
      <c r="BF65" s="557"/>
      <c r="BG65" s="557"/>
      <c r="BH65" s="557"/>
      <c r="BI65" s="557"/>
      <c r="BJ65" s="557"/>
      <c r="BK65" s="557"/>
      <c r="BL65" s="557"/>
      <c r="BM65" s="557"/>
      <c r="BN65" s="557"/>
      <c r="BO65" s="557"/>
      <c r="BP65" s="557"/>
      <c r="BQ65" s="557"/>
      <c r="BR65" s="557"/>
      <c r="BS65" s="557"/>
      <c r="BT65" s="557"/>
      <c r="BU65" s="557"/>
      <c r="BV65" s="557"/>
      <c r="BW65" s="557"/>
      <c r="BX65" s="557"/>
      <c r="BY65" s="557"/>
      <c r="BZ65" s="557"/>
      <c r="CA65" s="557"/>
      <c r="CB65" s="557"/>
      <c r="CC65" s="557"/>
      <c r="CD65" s="557"/>
      <c r="CE65" s="557"/>
      <c r="CF65" s="557"/>
      <c r="CG65" s="557"/>
      <c r="CH65" s="557"/>
      <c r="CI65" s="557"/>
      <c r="CJ65" s="557"/>
      <c r="CK65" s="557"/>
      <c r="CL65" s="557"/>
      <c r="CM65" s="557"/>
      <c r="CN65" s="557"/>
      <c r="CO65" s="557"/>
      <c r="CP65" s="557"/>
      <c r="CQ65" s="557"/>
      <c r="CR65" s="557"/>
      <c r="CS65" s="557"/>
      <c r="CT65" s="557"/>
      <c r="CU65" s="557"/>
      <c r="CV65" s="557"/>
      <c r="CW65" s="557"/>
      <c r="CX65" s="557"/>
      <c r="CY65" s="557"/>
      <c r="CZ65" s="557"/>
      <c r="DA65" s="557"/>
      <c r="DB65" s="557"/>
      <c r="DC65" s="557"/>
      <c r="DD65" s="557"/>
      <c r="DE65" s="557"/>
      <c r="DF65" s="557"/>
      <c r="DG65" s="557"/>
      <c r="DH65" s="557"/>
      <c r="DI65" s="557"/>
      <c r="DJ65" s="557"/>
      <c r="DK65" s="557"/>
      <c r="DL65" s="557"/>
      <c r="DM65" s="557"/>
      <c r="DN65" s="557"/>
      <c r="DO65" s="557"/>
      <c r="DP65" s="557"/>
    </row>
    <row r="66" spans="1:120" ht="61" thickTop="1" thickBot="1">
      <c r="A66" s="915">
        <f t="shared" si="15"/>
        <v>56</v>
      </c>
      <c r="B66" s="920">
        <v>12</v>
      </c>
      <c r="C66" s="920">
        <v>0</v>
      </c>
      <c r="D66" s="920">
        <v>0</v>
      </c>
      <c r="E66" s="920" t="s">
        <v>243</v>
      </c>
      <c r="F66" s="921" t="s">
        <v>2502</v>
      </c>
      <c r="G66" s="922" t="s">
        <v>2754</v>
      </c>
      <c r="H66" s="923" t="s">
        <v>207</v>
      </c>
      <c r="I66" s="552">
        <v>0</v>
      </c>
      <c r="J66" s="923">
        <v>11</v>
      </c>
      <c r="K66" s="268">
        <f t="shared" si="7"/>
        <v>11</v>
      </c>
      <c r="L66" s="923">
        <v>12</v>
      </c>
      <c r="M66" s="923">
        <v>4</v>
      </c>
      <c r="N66" s="268">
        <f t="shared" si="8"/>
        <v>16</v>
      </c>
      <c r="O66" s="268">
        <f t="shared" si="9"/>
        <v>27</v>
      </c>
      <c r="P66" s="924" t="s">
        <v>1927</v>
      </c>
      <c r="Q66" s="921" t="s">
        <v>4104</v>
      </c>
      <c r="R66" s="771" t="s">
        <v>2876</v>
      </c>
      <c r="S66" s="552">
        <v>0</v>
      </c>
      <c r="T66" s="554" t="str">
        <f t="shared" si="10"/>
        <v>No hay Programación</v>
      </c>
      <c r="U66" s="764" t="str">
        <f t="shared" si="1"/>
        <v>De acuerdo con lo programado</v>
      </c>
      <c r="V66" s="764"/>
      <c r="W66" s="672">
        <v>11</v>
      </c>
      <c r="X66" s="554">
        <f t="shared" si="11"/>
        <v>1</v>
      </c>
      <c r="Y66" s="764" t="str">
        <f t="shared" si="2"/>
        <v>De acuerdo con lo programado</v>
      </c>
      <c r="Z66" s="764"/>
      <c r="AA66" s="552">
        <v>15</v>
      </c>
      <c r="AB66" s="554">
        <f t="shared" si="12"/>
        <v>1.25</v>
      </c>
      <c r="AC66" s="764" t="str">
        <f t="shared" si="3"/>
        <v>De acuerdo con lo programado</v>
      </c>
      <c r="AD66" s="765"/>
      <c r="AE66" s="576">
        <v>20</v>
      </c>
      <c r="AF66" s="554">
        <f t="shared" si="13"/>
        <v>5</v>
      </c>
      <c r="AG66" s="764" t="str">
        <f t="shared" si="4"/>
        <v>De acuerdo con lo programado</v>
      </c>
      <c r="AH66" s="856" t="s">
        <v>4137</v>
      </c>
      <c r="AI66" s="674">
        <f t="shared" si="5"/>
        <v>46</v>
      </c>
      <c r="AJ66" s="554">
        <f t="shared" si="14"/>
        <v>1.7037037037037037</v>
      </c>
      <c r="AK66" s="764" t="str">
        <f t="shared" si="6"/>
        <v>De acuerdo con lo programado</v>
      </c>
      <c r="AL66" s="856" t="s">
        <v>4137</v>
      </c>
    </row>
    <row r="67" spans="1:120" ht="61" thickTop="1" thickBot="1">
      <c r="A67" s="915">
        <f t="shared" si="15"/>
        <v>57</v>
      </c>
      <c r="B67" s="920">
        <v>12</v>
      </c>
      <c r="C67" s="920">
        <v>0</v>
      </c>
      <c r="D67" s="920">
        <v>0</v>
      </c>
      <c r="E67" s="920" t="s">
        <v>243</v>
      </c>
      <c r="F67" s="921" t="s">
        <v>2502</v>
      </c>
      <c r="G67" s="922" t="s">
        <v>178</v>
      </c>
      <c r="H67" s="927" t="s">
        <v>2524</v>
      </c>
      <c r="I67" s="552">
        <v>0</v>
      </c>
      <c r="J67" s="552">
        <v>0</v>
      </c>
      <c r="K67" s="268">
        <f t="shared" si="7"/>
        <v>0</v>
      </c>
      <c r="L67" s="552">
        <v>0</v>
      </c>
      <c r="M67" s="923">
        <v>5</v>
      </c>
      <c r="N67" s="268">
        <f t="shared" si="8"/>
        <v>5</v>
      </c>
      <c r="O67" s="268">
        <f t="shared" si="9"/>
        <v>5</v>
      </c>
      <c r="P67" s="924" t="s">
        <v>1927</v>
      </c>
      <c r="Q67" s="921" t="s">
        <v>4104</v>
      </c>
      <c r="R67" s="771" t="s">
        <v>2876</v>
      </c>
      <c r="S67" s="552">
        <v>0</v>
      </c>
      <c r="T67" s="554" t="str">
        <f t="shared" si="10"/>
        <v>No hay Programación</v>
      </c>
      <c r="U67" s="764" t="str">
        <f t="shared" si="1"/>
        <v>De acuerdo con lo programado</v>
      </c>
      <c r="V67" s="764"/>
      <c r="W67" s="672">
        <v>0</v>
      </c>
      <c r="X67" s="554" t="str">
        <f t="shared" si="11"/>
        <v>No hay Programación</v>
      </c>
      <c r="Y67" s="764" t="str">
        <f t="shared" si="2"/>
        <v>De acuerdo con lo programado</v>
      </c>
      <c r="Z67" s="764"/>
      <c r="AA67" s="552">
        <v>0</v>
      </c>
      <c r="AB67" s="554" t="str">
        <f t="shared" si="12"/>
        <v>No hay Programación</v>
      </c>
      <c r="AC67" s="764" t="str">
        <f t="shared" si="3"/>
        <v>De acuerdo con lo programado</v>
      </c>
      <c r="AD67" s="765"/>
      <c r="AE67" s="576">
        <v>5</v>
      </c>
      <c r="AF67" s="554">
        <f t="shared" si="13"/>
        <v>1</v>
      </c>
      <c r="AG67" s="764" t="str">
        <f t="shared" si="4"/>
        <v>De acuerdo con lo programado</v>
      </c>
      <c r="AH67" s="856"/>
      <c r="AI67" s="553">
        <f>AE67+AA67+W67+S67</f>
        <v>5</v>
      </c>
      <c r="AJ67" s="554">
        <f t="shared" si="14"/>
        <v>1</v>
      </c>
      <c r="AK67" s="764" t="str">
        <f t="shared" si="6"/>
        <v>De acuerdo con lo programado</v>
      </c>
      <c r="AL67" s="856"/>
    </row>
    <row r="68" spans="1:120" ht="61" thickTop="1" thickBot="1">
      <c r="A68" s="915">
        <f t="shared" si="15"/>
        <v>58</v>
      </c>
      <c r="B68" s="920">
        <v>12</v>
      </c>
      <c r="C68" s="920">
        <v>0</v>
      </c>
      <c r="D68" s="920">
        <v>0</v>
      </c>
      <c r="E68" s="920" t="s">
        <v>243</v>
      </c>
      <c r="F68" s="921" t="s">
        <v>2502</v>
      </c>
      <c r="G68" s="922" t="s">
        <v>2528</v>
      </c>
      <c r="H68" s="923" t="s">
        <v>204</v>
      </c>
      <c r="I68" s="552">
        <v>0</v>
      </c>
      <c r="J68" s="923">
        <v>12</v>
      </c>
      <c r="K68" s="268">
        <f t="shared" si="7"/>
        <v>12</v>
      </c>
      <c r="L68" s="923">
        <v>1</v>
      </c>
      <c r="M68" s="923">
        <v>4</v>
      </c>
      <c r="N68" s="268">
        <f t="shared" si="8"/>
        <v>5</v>
      </c>
      <c r="O68" s="268">
        <f t="shared" si="9"/>
        <v>17</v>
      </c>
      <c r="P68" s="924" t="s">
        <v>1927</v>
      </c>
      <c r="Q68" s="921" t="s">
        <v>4104</v>
      </c>
      <c r="R68" s="771" t="s">
        <v>2876</v>
      </c>
      <c r="S68" s="552">
        <v>0</v>
      </c>
      <c r="T68" s="554" t="str">
        <f t="shared" si="10"/>
        <v>No hay Programación</v>
      </c>
      <c r="U68" s="764" t="str">
        <f t="shared" si="1"/>
        <v>De acuerdo con lo programado</v>
      </c>
      <c r="V68" s="764"/>
      <c r="W68" s="672">
        <v>12</v>
      </c>
      <c r="X68" s="554">
        <f t="shared" si="11"/>
        <v>1</v>
      </c>
      <c r="Y68" s="764" t="str">
        <f t="shared" si="2"/>
        <v>De acuerdo con lo programado</v>
      </c>
      <c r="Z68" s="764"/>
      <c r="AA68" s="552">
        <v>2</v>
      </c>
      <c r="AB68" s="554">
        <f t="shared" si="12"/>
        <v>2</v>
      </c>
      <c r="AC68" s="764" t="str">
        <f t="shared" si="3"/>
        <v>De acuerdo con lo programado</v>
      </c>
      <c r="AD68" s="765"/>
      <c r="AE68" s="576">
        <v>30</v>
      </c>
      <c r="AF68" s="554">
        <f t="shared" si="13"/>
        <v>7.5</v>
      </c>
      <c r="AG68" s="764" t="str">
        <f t="shared" si="4"/>
        <v>De acuerdo con lo programado</v>
      </c>
      <c r="AH68" s="856" t="s">
        <v>4137</v>
      </c>
      <c r="AI68" s="674">
        <f t="shared" si="5"/>
        <v>44</v>
      </c>
      <c r="AJ68" s="554">
        <f t="shared" si="14"/>
        <v>2.5882352941176472</v>
      </c>
      <c r="AK68" s="764" t="str">
        <f t="shared" si="6"/>
        <v>De acuerdo con lo programado</v>
      </c>
      <c r="AL68" s="856" t="s">
        <v>4137</v>
      </c>
    </row>
    <row r="69" spans="1:120" s="670" customFormat="1" ht="61" thickTop="1" thickBot="1">
      <c r="A69" s="915">
        <f t="shared" si="15"/>
        <v>59</v>
      </c>
      <c r="B69" s="915">
        <v>12</v>
      </c>
      <c r="C69" s="915">
        <v>0</v>
      </c>
      <c r="D69" s="915">
        <v>0</v>
      </c>
      <c r="E69" s="915" t="s">
        <v>245</v>
      </c>
      <c r="F69" s="930" t="s">
        <v>2931</v>
      </c>
      <c r="G69" s="873" t="s">
        <v>178</v>
      </c>
      <c r="H69" s="873" t="s">
        <v>202</v>
      </c>
      <c r="I69" s="552">
        <v>0</v>
      </c>
      <c r="J69" s="552">
        <v>0</v>
      </c>
      <c r="K69" s="268">
        <f t="shared" si="7"/>
        <v>0</v>
      </c>
      <c r="L69" s="552">
        <v>0</v>
      </c>
      <c r="M69" s="873">
        <v>9</v>
      </c>
      <c r="N69" s="268">
        <f t="shared" si="8"/>
        <v>9</v>
      </c>
      <c r="O69" s="268">
        <f t="shared" si="9"/>
        <v>9</v>
      </c>
      <c r="P69" s="925" t="s">
        <v>1927</v>
      </c>
      <c r="Q69" s="926" t="s">
        <v>4104</v>
      </c>
      <c r="R69" s="771" t="s">
        <v>2876</v>
      </c>
      <c r="S69" s="552">
        <v>0</v>
      </c>
      <c r="T69" s="554" t="str">
        <f t="shared" si="10"/>
        <v>No hay Programación</v>
      </c>
      <c r="U69" s="764" t="str">
        <f t="shared" si="1"/>
        <v>De acuerdo con lo programado</v>
      </c>
      <c r="V69" s="764"/>
      <c r="W69" s="672">
        <v>0</v>
      </c>
      <c r="X69" s="554" t="str">
        <f t="shared" si="11"/>
        <v>No hay Programación</v>
      </c>
      <c r="Y69" s="764" t="str">
        <f t="shared" si="2"/>
        <v>De acuerdo con lo programado</v>
      </c>
      <c r="Z69" s="764"/>
      <c r="AA69" s="552">
        <v>22</v>
      </c>
      <c r="AB69" s="554" t="str">
        <f t="shared" si="12"/>
        <v>No hay Programación</v>
      </c>
      <c r="AC69" s="764" t="str">
        <f t="shared" si="3"/>
        <v>De acuerdo con lo programado</v>
      </c>
      <c r="AD69" s="765"/>
      <c r="AE69" s="576">
        <v>2</v>
      </c>
      <c r="AF69" s="554">
        <f t="shared" si="13"/>
        <v>0.22222222222222221</v>
      </c>
      <c r="AG69" s="764" t="str">
        <f t="shared" si="4"/>
        <v>En riesgo en cumplimiento</v>
      </c>
      <c r="AH69" s="856" t="s">
        <v>4139</v>
      </c>
      <c r="AI69" s="553">
        <f>AE69+AA69+W69+S69</f>
        <v>24</v>
      </c>
      <c r="AJ69" s="554">
        <f t="shared" si="14"/>
        <v>2.6666666666666665</v>
      </c>
      <c r="AK69" s="764" t="str">
        <f t="shared" si="6"/>
        <v>De acuerdo con lo programado</v>
      </c>
      <c r="AL69" s="856" t="s">
        <v>4139</v>
      </c>
      <c r="AM69" s="557"/>
      <c r="AN69" s="557"/>
      <c r="AO69" s="557"/>
      <c r="AP69" s="557"/>
      <c r="AQ69" s="557"/>
      <c r="AR69" s="557"/>
      <c r="AS69" s="557"/>
      <c r="AT69" s="557"/>
      <c r="AU69" s="557"/>
      <c r="AV69" s="557"/>
      <c r="AW69" s="557"/>
      <c r="AX69" s="557"/>
      <c r="AY69" s="557"/>
      <c r="AZ69" s="557"/>
      <c r="BA69" s="557"/>
      <c r="BB69" s="557"/>
      <c r="BC69" s="557"/>
      <c r="BD69" s="557"/>
      <c r="BE69" s="557"/>
      <c r="BF69" s="557"/>
      <c r="BG69" s="557"/>
      <c r="BH69" s="557"/>
      <c r="BI69" s="557"/>
      <c r="BJ69" s="557"/>
      <c r="BK69" s="557"/>
      <c r="BL69" s="557"/>
      <c r="BM69" s="557"/>
      <c r="BN69" s="557"/>
      <c r="BO69" s="557"/>
      <c r="BP69" s="557"/>
      <c r="BQ69" s="557"/>
      <c r="BR69" s="557"/>
      <c r="BS69" s="557"/>
      <c r="BT69" s="557"/>
      <c r="BU69" s="557"/>
      <c r="BV69" s="557"/>
      <c r="BW69" s="557"/>
      <c r="BX69" s="557"/>
      <c r="BY69" s="557"/>
      <c r="BZ69" s="557"/>
      <c r="CA69" s="557"/>
      <c r="CB69" s="557"/>
      <c r="CC69" s="557"/>
      <c r="CD69" s="557"/>
      <c r="CE69" s="557"/>
      <c r="CF69" s="557"/>
      <c r="CG69" s="557"/>
      <c r="CH69" s="557"/>
      <c r="CI69" s="557"/>
      <c r="CJ69" s="557"/>
      <c r="CK69" s="557"/>
      <c r="CL69" s="557"/>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row>
    <row r="70" spans="1:120" ht="61" thickTop="1" thickBot="1">
      <c r="A70" s="915">
        <f t="shared" si="15"/>
        <v>60</v>
      </c>
      <c r="B70" s="920">
        <v>12</v>
      </c>
      <c r="C70" s="920">
        <v>0</v>
      </c>
      <c r="D70" s="920">
        <v>0</v>
      </c>
      <c r="E70" s="920" t="s">
        <v>245</v>
      </c>
      <c r="F70" s="921" t="s">
        <v>2502</v>
      </c>
      <c r="G70" s="922" t="s">
        <v>2754</v>
      </c>
      <c r="H70" s="923" t="s">
        <v>207</v>
      </c>
      <c r="I70" s="552">
        <v>0</v>
      </c>
      <c r="J70" s="923">
        <v>4</v>
      </c>
      <c r="K70" s="268">
        <f t="shared" si="7"/>
        <v>4</v>
      </c>
      <c r="L70" s="923">
        <v>4</v>
      </c>
      <c r="M70" s="923">
        <v>1</v>
      </c>
      <c r="N70" s="268">
        <f t="shared" si="8"/>
        <v>5</v>
      </c>
      <c r="O70" s="268">
        <f t="shared" si="9"/>
        <v>9</v>
      </c>
      <c r="P70" s="924" t="s">
        <v>1927</v>
      </c>
      <c r="Q70" s="921" t="s">
        <v>4104</v>
      </c>
      <c r="R70" s="771" t="s">
        <v>2876</v>
      </c>
      <c r="S70" s="552">
        <v>0</v>
      </c>
      <c r="T70" s="554" t="str">
        <f t="shared" si="10"/>
        <v>No hay Programación</v>
      </c>
      <c r="U70" s="764" t="str">
        <f t="shared" si="1"/>
        <v>De acuerdo con lo programado</v>
      </c>
      <c r="V70" s="764"/>
      <c r="W70" s="672">
        <v>4</v>
      </c>
      <c r="X70" s="554">
        <f t="shared" si="11"/>
        <v>1</v>
      </c>
      <c r="Y70" s="764" t="str">
        <f t="shared" si="2"/>
        <v>De acuerdo con lo programado</v>
      </c>
      <c r="Z70" s="764"/>
      <c r="AA70" s="552">
        <v>0</v>
      </c>
      <c r="AB70" s="554">
        <f t="shared" si="12"/>
        <v>0</v>
      </c>
      <c r="AC70" s="764" t="str">
        <f t="shared" si="3"/>
        <v>En riesgo en cumplimiento</v>
      </c>
      <c r="AD70" s="765"/>
      <c r="AE70" s="576">
        <v>5</v>
      </c>
      <c r="AF70" s="554">
        <f t="shared" si="13"/>
        <v>5</v>
      </c>
      <c r="AG70" s="764" t="str">
        <f t="shared" si="4"/>
        <v>De acuerdo con lo programado</v>
      </c>
      <c r="AH70" s="856" t="s">
        <v>4140</v>
      </c>
      <c r="AI70" s="674">
        <f t="shared" si="5"/>
        <v>9</v>
      </c>
      <c r="AJ70" s="554">
        <f t="shared" si="14"/>
        <v>1</v>
      </c>
      <c r="AK70" s="764" t="str">
        <f t="shared" si="6"/>
        <v>De acuerdo con lo programado</v>
      </c>
      <c r="AL70" s="856"/>
    </row>
    <row r="71" spans="1:120" ht="61" thickTop="1" thickBot="1">
      <c r="A71" s="915">
        <f t="shared" si="15"/>
        <v>61</v>
      </c>
      <c r="B71" s="920">
        <v>12</v>
      </c>
      <c r="C71" s="920">
        <v>0</v>
      </c>
      <c r="D71" s="920">
        <v>0</v>
      </c>
      <c r="E71" s="920" t="s">
        <v>245</v>
      </c>
      <c r="F71" s="921" t="s">
        <v>2502</v>
      </c>
      <c r="G71" s="922" t="s">
        <v>2528</v>
      </c>
      <c r="H71" s="923" t="s">
        <v>204</v>
      </c>
      <c r="I71" s="552">
        <v>0</v>
      </c>
      <c r="J71" s="923">
        <v>12</v>
      </c>
      <c r="K71" s="268">
        <f t="shared" si="7"/>
        <v>12</v>
      </c>
      <c r="L71" s="923">
        <v>10</v>
      </c>
      <c r="M71" s="923">
        <v>11</v>
      </c>
      <c r="N71" s="268">
        <f t="shared" si="8"/>
        <v>21</v>
      </c>
      <c r="O71" s="268">
        <f t="shared" si="9"/>
        <v>33</v>
      </c>
      <c r="P71" s="924" t="s">
        <v>1927</v>
      </c>
      <c r="Q71" s="921" t="s">
        <v>4104</v>
      </c>
      <c r="R71" s="771" t="s">
        <v>2876</v>
      </c>
      <c r="S71" s="552">
        <v>0</v>
      </c>
      <c r="T71" s="554" t="str">
        <f t="shared" si="10"/>
        <v>No hay Programación</v>
      </c>
      <c r="U71" s="764" t="str">
        <f t="shared" si="1"/>
        <v>De acuerdo con lo programado</v>
      </c>
      <c r="V71" s="764"/>
      <c r="W71" s="672">
        <v>12</v>
      </c>
      <c r="X71" s="554">
        <f t="shared" si="11"/>
        <v>1</v>
      </c>
      <c r="Y71" s="764" t="str">
        <f t="shared" si="2"/>
        <v>De acuerdo con lo programado</v>
      </c>
      <c r="Z71" s="764"/>
      <c r="AA71" s="552">
        <v>0</v>
      </c>
      <c r="AB71" s="554">
        <f t="shared" si="12"/>
        <v>0</v>
      </c>
      <c r="AC71" s="764" t="str">
        <f t="shared" si="3"/>
        <v>En riesgo en cumplimiento</v>
      </c>
      <c r="AD71" s="765"/>
      <c r="AE71" s="576">
        <v>21</v>
      </c>
      <c r="AF71" s="554">
        <f t="shared" si="13"/>
        <v>1.9090909090909092</v>
      </c>
      <c r="AG71" s="764" t="str">
        <f t="shared" si="4"/>
        <v>De acuerdo con lo programado</v>
      </c>
      <c r="AH71" s="856"/>
      <c r="AI71" s="674">
        <f t="shared" si="5"/>
        <v>33</v>
      </c>
      <c r="AJ71" s="554">
        <f t="shared" si="14"/>
        <v>1</v>
      </c>
      <c r="AK71" s="764" t="str">
        <f t="shared" si="6"/>
        <v>De acuerdo con lo programado</v>
      </c>
      <c r="AL71" s="856"/>
    </row>
    <row r="72" spans="1:120" s="670" customFormat="1" ht="97" thickTop="1" thickBot="1">
      <c r="A72" s="915">
        <f t="shared" si="15"/>
        <v>62</v>
      </c>
      <c r="B72" s="915">
        <v>12</v>
      </c>
      <c r="C72" s="915">
        <v>0</v>
      </c>
      <c r="D72" s="915">
        <v>0</v>
      </c>
      <c r="E72" s="915" t="s">
        <v>249</v>
      </c>
      <c r="F72" s="930" t="s">
        <v>250</v>
      </c>
      <c r="G72" s="873" t="s">
        <v>175</v>
      </c>
      <c r="H72" s="873" t="s">
        <v>200</v>
      </c>
      <c r="I72" s="552">
        <v>0</v>
      </c>
      <c r="J72" s="552">
        <v>0</v>
      </c>
      <c r="K72" s="268">
        <f t="shared" si="7"/>
        <v>0</v>
      </c>
      <c r="L72" s="552">
        <v>0</v>
      </c>
      <c r="M72" s="873">
        <v>81</v>
      </c>
      <c r="N72" s="268">
        <f t="shared" si="8"/>
        <v>81</v>
      </c>
      <c r="O72" s="268">
        <f t="shared" si="9"/>
        <v>81</v>
      </c>
      <c r="P72" s="925" t="s">
        <v>1927</v>
      </c>
      <c r="Q72" s="926" t="s">
        <v>4104</v>
      </c>
      <c r="R72" s="771" t="s">
        <v>2876</v>
      </c>
      <c r="S72" s="552">
        <v>0</v>
      </c>
      <c r="T72" s="554" t="str">
        <f t="shared" si="10"/>
        <v>No hay Programación</v>
      </c>
      <c r="U72" s="764" t="str">
        <f t="shared" si="1"/>
        <v>De acuerdo con lo programado</v>
      </c>
      <c r="V72" s="764"/>
      <c r="W72" s="672">
        <v>33</v>
      </c>
      <c r="X72" s="554" t="str">
        <f t="shared" si="11"/>
        <v>No hay Programación</v>
      </c>
      <c r="Y72" s="764" t="str">
        <f t="shared" si="2"/>
        <v>De acuerdo con lo programado</v>
      </c>
      <c r="Z72" s="764"/>
      <c r="AA72" s="552">
        <v>22</v>
      </c>
      <c r="AB72" s="554" t="str">
        <f t="shared" si="12"/>
        <v>No hay Programación</v>
      </c>
      <c r="AC72" s="764" t="str">
        <f t="shared" si="3"/>
        <v>De acuerdo con lo programado</v>
      </c>
      <c r="AD72" s="765"/>
      <c r="AE72" s="576">
        <v>33</v>
      </c>
      <c r="AF72" s="554">
        <f t="shared" si="13"/>
        <v>0.40740740740740738</v>
      </c>
      <c r="AG72" s="764" t="str">
        <f t="shared" si="4"/>
        <v>En riesgo en cumplimiento</v>
      </c>
      <c r="AH72" s="856"/>
      <c r="AI72" s="674">
        <f t="shared" si="5"/>
        <v>88</v>
      </c>
      <c r="AJ72" s="554">
        <f t="shared" si="14"/>
        <v>1.0864197530864197</v>
      </c>
      <c r="AK72" s="764" t="str">
        <f t="shared" si="6"/>
        <v>De acuerdo con lo programado</v>
      </c>
      <c r="AL72" s="856" t="s">
        <v>4141</v>
      </c>
      <c r="AM72" s="557"/>
      <c r="AN72" s="557"/>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557"/>
      <c r="BK72" s="557"/>
      <c r="BL72" s="557"/>
      <c r="BM72" s="557"/>
      <c r="BN72" s="557"/>
      <c r="BO72" s="557"/>
      <c r="BP72" s="557"/>
      <c r="BQ72" s="557"/>
      <c r="BR72" s="557"/>
      <c r="BS72" s="557"/>
      <c r="BT72" s="557"/>
      <c r="BU72" s="557"/>
      <c r="BV72" s="557"/>
      <c r="BW72" s="557"/>
      <c r="BX72" s="557"/>
      <c r="BY72" s="557"/>
      <c r="BZ72" s="557"/>
      <c r="CA72" s="557"/>
      <c r="CB72" s="557"/>
      <c r="CC72" s="557"/>
      <c r="CD72" s="557"/>
      <c r="CE72" s="557"/>
      <c r="CF72" s="557"/>
      <c r="CG72" s="557"/>
      <c r="CH72" s="557"/>
      <c r="CI72" s="557"/>
      <c r="CJ72" s="557"/>
      <c r="CK72" s="557"/>
      <c r="CL72" s="557"/>
      <c r="CM72" s="557"/>
      <c r="CN72" s="557"/>
      <c r="CO72" s="557"/>
      <c r="CP72" s="557"/>
      <c r="CQ72" s="557"/>
      <c r="CR72" s="557"/>
      <c r="CS72" s="557"/>
      <c r="CT72" s="557"/>
      <c r="CU72" s="557"/>
      <c r="CV72" s="557"/>
      <c r="CW72" s="557"/>
      <c r="CX72" s="557"/>
      <c r="CY72" s="557"/>
      <c r="CZ72" s="557"/>
      <c r="DA72" s="557"/>
      <c r="DB72" s="557"/>
      <c r="DC72" s="557"/>
      <c r="DD72" s="557"/>
      <c r="DE72" s="557"/>
      <c r="DF72" s="557"/>
      <c r="DG72" s="557"/>
      <c r="DH72" s="557"/>
      <c r="DI72" s="557"/>
      <c r="DJ72" s="557"/>
      <c r="DK72" s="557"/>
      <c r="DL72" s="557"/>
      <c r="DM72" s="557"/>
      <c r="DN72" s="557"/>
      <c r="DO72" s="557"/>
      <c r="DP72" s="557"/>
    </row>
    <row r="73" spans="1:120" ht="97" thickTop="1" thickBot="1">
      <c r="A73" s="915">
        <f t="shared" si="15"/>
        <v>63</v>
      </c>
      <c r="B73" s="920">
        <v>12</v>
      </c>
      <c r="C73" s="920">
        <v>0</v>
      </c>
      <c r="D73" s="920">
        <v>0</v>
      </c>
      <c r="E73" s="920" t="s">
        <v>249</v>
      </c>
      <c r="F73" s="921" t="s">
        <v>2379</v>
      </c>
      <c r="G73" s="922" t="s">
        <v>2748</v>
      </c>
      <c r="H73" s="922" t="s">
        <v>200</v>
      </c>
      <c r="I73" s="552">
        <v>0</v>
      </c>
      <c r="J73" s="923">
        <v>78</v>
      </c>
      <c r="K73" s="268">
        <f t="shared" si="7"/>
        <v>78</v>
      </c>
      <c r="L73" s="923">
        <v>3</v>
      </c>
      <c r="M73" s="552">
        <v>0</v>
      </c>
      <c r="N73" s="268">
        <f t="shared" si="8"/>
        <v>3</v>
      </c>
      <c r="O73" s="268">
        <f t="shared" si="9"/>
        <v>81</v>
      </c>
      <c r="P73" s="924" t="s">
        <v>1927</v>
      </c>
      <c r="Q73" s="921" t="s">
        <v>4104</v>
      </c>
      <c r="R73" s="771" t="s">
        <v>2876</v>
      </c>
      <c r="S73" s="552">
        <v>0</v>
      </c>
      <c r="T73" s="554" t="str">
        <f t="shared" si="10"/>
        <v>No hay Programación</v>
      </c>
      <c r="U73" s="764" t="str">
        <f t="shared" si="1"/>
        <v>De acuerdo con lo programado</v>
      </c>
      <c r="V73" s="764"/>
      <c r="W73" s="672">
        <v>78</v>
      </c>
      <c r="X73" s="554">
        <f t="shared" si="11"/>
        <v>1</v>
      </c>
      <c r="Y73" s="764" t="str">
        <f t="shared" si="2"/>
        <v>De acuerdo con lo programado</v>
      </c>
      <c r="Z73" s="764"/>
      <c r="AA73" s="552">
        <v>3</v>
      </c>
      <c r="AB73" s="554">
        <f t="shared" si="12"/>
        <v>1</v>
      </c>
      <c r="AC73" s="764" t="str">
        <f t="shared" si="3"/>
        <v>De acuerdo con lo programado</v>
      </c>
      <c r="AD73" s="765"/>
      <c r="AE73" s="576">
        <v>7</v>
      </c>
      <c r="AF73" s="554" t="str">
        <f t="shared" si="13"/>
        <v>No hay Programación</v>
      </c>
      <c r="AG73" s="764" t="str">
        <f t="shared" si="4"/>
        <v>De acuerdo con lo programado</v>
      </c>
      <c r="AH73" s="856"/>
      <c r="AI73" s="674">
        <f t="shared" si="5"/>
        <v>88</v>
      </c>
      <c r="AJ73" s="554">
        <f t="shared" si="14"/>
        <v>1.0864197530864197</v>
      </c>
      <c r="AK73" s="764" t="str">
        <f t="shared" si="6"/>
        <v>De acuerdo con lo programado</v>
      </c>
      <c r="AL73" s="856" t="s">
        <v>4141</v>
      </c>
    </row>
    <row r="74" spans="1:120" ht="61" thickTop="1" thickBot="1">
      <c r="A74" s="915">
        <f t="shared" si="15"/>
        <v>64</v>
      </c>
      <c r="B74" s="920">
        <v>12</v>
      </c>
      <c r="C74" s="920">
        <v>0</v>
      </c>
      <c r="D74" s="920">
        <v>0</v>
      </c>
      <c r="E74" s="920" t="s">
        <v>249</v>
      </c>
      <c r="F74" s="921" t="s">
        <v>2217</v>
      </c>
      <c r="G74" s="922" t="s">
        <v>4111</v>
      </c>
      <c r="H74" s="923" t="s">
        <v>207</v>
      </c>
      <c r="I74" s="552">
        <v>0</v>
      </c>
      <c r="J74" s="923">
        <v>1</v>
      </c>
      <c r="K74" s="268">
        <f t="shared" si="7"/>
        <v>1</v>
      </c>
      <c r="L74" s="552">
        <v>0</v>
      </c>
      <c r="M74" s="552">
        <v>0</v>
      </c>
      <c r="N74" s="268">
        <f t="shared" si="8"/>
        <v>0</v>
      </c>
      <c r="O74" s="268">
        <f t="shared" si="9"/>
        <v>1</v>
      </c>
      <c r="P74" s="924" t="s">
        <v>1927</v>
      </c>
      <c r="Q74" s="921" t="s">
        <v>4104</v>
      </c>
      <c r="R74" s="771" t="s">
        <v>2876</v>
      </c>
      <c r="S74" s="552">
        <v>0</v>
      </c>
      <c r="T74" s="554" t="str">
        <f t="shared" si="10"/>
        <v>No hay Programación</v>
      </c>
      <c r="U74" s="764" t="str">
        <f t="shared" si="1"/>
        <v>De acuerdo con lo programado</v>
      </c>
      <c r="V74" s="764"/>
      <c r="W74" s="672">
        <v>1</v>
      </c>
      <c r="X74" s="554">
        <f t="shared" si="11"/>
        <v>1</v>
      </c>
      <c r="Y74" s="764" t="str">
        <f t="shared" si="2"/>
        <v>De acuerdo con lo programado</v>
      </c>
      <c r="Z74" s="764"/>
      <c r="AA74" s="552">
        <v>0</v>
      </c>
      <c r="AB74" s="554" t="str">
        <f t="shared" si="12"/>
        <v>No hay Programación</v>
      </c>
      <c r="AC74" s="764" t="str">
        <f t="shared" si="3"/>
        <v>De acuerdo con lo programado</v>
      </c>
      <c r="AD74" s="765"/>
      <c r="AE74" s="576">
        <v>0</v>
      </c>
      <c r="AF74" s="554" t="str">
        <f t="shared" si="13"/>
        <v>No hay Programación</v>
      </c>
      <c r="AG74" s="764" t="str">
        <f t="shared" si="4"/>
        <v>De acuerdo con lo programado</v>
      </c>
      <c r="AH74" s="856"/>
      <c r="AI74" s="674">
        <f t="shared" si="5"/>
        <v>1</v>
      </c>
      <c r="AJ74" s="554">
        <f t="shared" si="14"/>
        <v>1</v>
      </c>
      <c r="AK74" s="764" t="str">
        <f t="shared" si="6"/>
        <v>De acuerdo con lo programado</v>
      </c>
      <c r="AL74" s="856"/>
    </row>
    <row r="75" spans="1:120" ht="61" thickTop="1" thickBot="1">
      <c r="A75" s="915">
        <f t="shared" si="15"/>
        <v>65</v>
      </c>
      <c r="B75" s="920">
        <v>12</v>
      </c>
      <c r="C75" s="920">
        <v>0</v>
      </c>
      <c r="D75" s="920">
        <v>0</v>
      </c>
      <c r="E75" s="920" t="s">
        <v>249</v>
      </c>
      <c r="F75" s="921" t="s">
        <v>2217</v>
      </c>
      <c r="G75" s="922" t="s">
        <v>186</v>
      </c>
      <c r="H75" s="923" t="s">
        <v>207</v>
      </c>
      <c r="I75" s="552">
        <v>0</v>
      </c>
      <c r="J75" s="923">
        <v>1</v>
      </c>
      <c r="K75" s="268">
        <f t="shared" si="7"/>
        <v>1</v>
      </c>
      <c r="L75" s="923">
        <v>1</v>
      </c>
      <c r="M75" s="552">
        <v>0</v>
      </c>
      <c r="N75" s="268">
        <f t="shared" si="8"/>
        <v>1</v>
      </c>
      <c r="O75" s="268">
        <f t="shared" si="9"/>
        <v>2</v>
      </c>
      <c r="P75" s="924" t="s">
        <v>1927</v>
      </c>
      <c r="Q75" s="921" t="s">
        <v>4104</v>
      </c>
      <c r="R75" s="771" t="s">
        <v>2876</v>
      </c>
      <c r="S75" s="552">
        <v>0</v>
      </c>
      <c r="T75" s="554" t="str">
        <f t="shared" si="10"/>
        <v>No hay Programación</v>
      </c>
      <c r="U75" s="764" t="str">
        <f t="shared" ref="U75:U138" si="16">IF(T75="No hay ejecución","NA",IF(T75&gt;=90%,"De acuerdo con lo programado",IF(T75&gt;=50%,"Atraso Leve",IF(T75&lt;=49.99%,"En riesgo en cumplimiento"))))</f>
        <v>De acuerdo con lo programado</v>
      </c>
      <c r="V75" s="764"/>
      <c r="W75" s="672">
        <v>1</v>
      </c>
      <c r="X75" s="554">
        <f t="shared" si="11"/>
        <v>1</v>
      </c>
      <c r="Y75" s="764" t="str">
        <f t="shared" ref="Y75:Y138" si="17">IF(X75="No hay ejecución","NA",IF(X75&gt;=90%,"De acuerdo con lo programado",IF(X75&gt;=50%,"Atraso Leve",IF(X75&lt;=49.99%,"En riesgo en cumplimiento"))))</f>
        <v>De acuerdo con lo programado</v>
      </c>
      <c r="Z75" s="764"/>
      <c r="AA75" s="552">
        <v>1</v>
      </c>
      <c r="AB75" s="554">
        <f t="shared" si="12"/>
        <v>1</v>
      </c>
      <c r="AC75" s="764" t="str">
        <f t="shared" ref="AC75:AC138" si="18">IF(AB75="No hay ejecución","NA",IF(AB75&gt;=90%,"De acuerdo con lo programado",IF(AB75&gt;=50%,"Atraso Leve",IF(AB75&lt;=49.99%,"En riesgo en cumplimiento"))))</f>
        <v>De acuerdo con lo programado</v>
      </c>
      <c r="AD75" s="765"/>
      <c r="AE75" s="576">
        <v>0</v>
      </c>
      <c r="AF75" s="554" t="str">
        <f t="shared" si="13"/>
        <v>No hay Programación</v>
      </c>
      <c r="AG75" s="764" t="str">
        <f t="shared" ref="AG75:AG138" si="19">IF(AF75="No hay ejecución","NA",IF(AF75&gt;=90%,"De acuerdo con lo programado",IF(AF75&gt;=50%,"Atraso Leve",IF(AF75&lt;=49.99%,"En riesgo en cumplimiento"))))</f>
        <v>De acuerdo con lo programado</v>
      </c>
      <c r="AH75" s="856"/>
      <c r="AI75" s="674">
        <f t="shared" ref="AI75:AI154" si="20">AE75+AA75+W75+S75</f>
        <v>2</v>
      </c>
      <c r="AJ75" s="554">
        <f t="shared" si="14"/>
        <v>1</v>
      </c>
      <c r="AK75" s="764" t="str">
        <f t="shared" ref="AK75:AK138" si="21">IF(AJ75="No hay ejecución","NA",IF(AJ75&gt;=90%,"De acuerdo con lo programado",IF(AJ75&gt;=50%,"Atraso Leve",IF(AJ75&lt;=49.99%,"En riesgo en cumplimiento"))))</f>
        <v>De acuerdo con lo programado</v>
      </c>
      <c r="AL75" s="856"/>
    </row>
    <row r="76" spans="1:120" ht="97" thickTop="1" thickBot="1">
      <c r="A76" s="915">
        <f t="shared" si="15"/>
        <v>66</v>
      </c>
      <c r="B76" s="920">
        <v>12</v>
      </c>
      <c r="C76" s="920">
        <v>0</v>
      </c>
      <c r="D76" s="920">
        <v>0</v>
      </c>
      <c r="E76" s="920" t="s">
        <v>249</v>
      </c>
      <c r="F76" s="921" t="s">
        <v>2411</v>
      </c>
      <c r="G76" s="922" t="s">
        <v>2686</v>
      </c>
      <c r="H76" s="923" t="s">
        <v>2698</v>
      </c>
      <c r="I76" s="923">
        <v>2</v>
      </c>
      <c r="J76" s="923">
        <v>101</v>
      </c>
      <c r="K76" s="268">
        <f t="shared" ref="K76:K155" si="22">+I76+J76</f>
        <v>103</v>
      </c>
      <c r="L76" s="923">
        <v>47</v>
      </c>
      <c r="M76" s="923">
        <v>78</v>
      </c>
      <c r="N76" s="268">
        <f t="shared" ref="N76:N155" si="23">+L76+M76</f>
        <v>125</v>
      </c>
      <c r="O76" s="268">
        <f t="shared" ref="O76:O155" si="24">+K76+N76</f>
        <v>228</v>
      </c>
      <c r="P76" s="924" t="s">
        <v>1927</v>
      </c>
      <c r="Q76" s="921" t="s">
        <v>4104</v>
      </c>
      <c r="R76" s="771" t="s">
        <v>2876</v>
      </c>
      <c r="S76" s="552">
        <v>0</v>
      </c>
      <c r="T76" s="554">
        <f t="shared" ref="T76:T154" si="25">IF(S76="","No hay ejecución",IF(AND(I76=0),"No hay Programación", S76/I76))</f>
        <v>0</v>
      </c>
      <c r="U76" s="764" t="str">
        <f t="shared" si="16"/>
        <v>En riesgo en cumplimiento</v>
      </c>
      <c r="V76" s="764"/>
      <c r="W76" s="672">
        <v>101</v>
      </c>
      <c r="X76" s="554">
        <f t="shared" ref="X76:X154" si="26">IF(W76="","No hay ejecución",IF(AND(J76=0),"No hay Programación", W76/J76))</f>
        <v>1</v>
      </c>
      <c r="Y76" s="764" t="str">
        <f t="shared" si="17"/>
        <v>De acuerdo con lo programado</v>
      </c>
      <c r="Z76" s="764"/>
      <c r="AA76" s="552">
        <v>117</v>
      </c>
      <c r="AB76" s="554">
        <f t="shared" ref="AB76:AB154" si="27">IF(AA76="","No hay ejecución",IF(AND(L76=0),"No hay Programación", AA76/L76))</f>
        <v>2.4893617021276597</v>
      </c>
      <c r="AC76" s="764" t="str">
        <f t="shared" si="18"/>
        <v>De acuerdo con lo programado</v>
      </c>
      <c r="AD76" s="765"/>
      <c r="AE76" s="576">
        <v>30</v>
      </c>
      <c r="AF76" s="554">
        <f t="shared" ref="AF76:AF154" si="28">IF(AE76="","No hay ejecución",IF(AND(M76=0),"No hay Programación", AE76/M76))</f>
        <v>0.38461538461538464</v>
      </c>
      <c r="AG76" s="764" t="str">
        <f t="shared" si="19"/>
        <v>En riesgo en cumplimiento</v>
      </c>
      <c r="AH76" s="856"/>
      <c r="AI76" s="674">
        <f t="shared" si="20"/>
        <v>248</v>
      </c>
      <c r="AJ76" s="554">
        <f t="shared" ref="AJ76:AJ154" si="29">IF(AI76="","No hay ejecución",IF(AND(O76=0),"No hay Programación", AI76/O76))</f>
        <v>1.0877192982456141</v>
      </c>
      <c r="AK76" s="764" t="str">
        <f t="shared" si="21"/>
        <v>De acuerdo con lo programado</v>
      </c>
      <c r="AL76" s="856" t="s">
        <v>4141</v>
      </c>
    </row>
    <row r="77" spans="1:120" ht="61" thickTop="1" thickBot="1">
      <c r="A77" s="915">
        <f t="shared" ref="A77:A155" si="30">A76+1</f>
        <v>67</v>
      </c>
      <c r="B77" s="920">
        <v>12</v>
      </c>
      <c r="C77" s="920">
        <v>0</v>
      </c>
      <c r="D77" s="920">
        <v>0</v>
      </c>
      <c r="E77" s="920" t="s">
        <v>249</v>
      </c>
      <c r="F77" s="921" t="s">
        <v>2411</v>
      </c>
      <c r="G77" s="922" t="s">
        <v>4121</v>
      </c>
      <c r="H77" s="923" t="s">
        <v>2779</v>
      </c>
      <c r="I77" s="923">
        <v>1</v>
      </c>
      <c r="J77" s="923">
        <v>3</v>
      </c>
      <c r="K77" s="268">
        <f t="shared" si="22"/>
        <v>4</v>
      </c>
      <c r="L77" s="552">
        <v>0</v>
      </c>
      <c r="M77" s="552">
        <v>0</v>
      </c>
      <c r="N77" s="268">
        <f t="shared" si="23"/>
        <v>0</v>
      </c>
      <c r="O77" s="268">
        <f t="shared" si="24"/>
        <v>4</v>
      </c>
      <c r="P77" s="924" t="s">
        <v>1927</v>
      </c>
      <c r="Q77" s="921" t="s">
        <v>4104</v>
      </c>
      <c r="R77" s="771" t="s">
        <v>2876</v>
      </c>
      <c r="S77" s="552">
        <v>0</v>
      </c>
      <c r="T77" s="554">
        <f t="shared" si="25"/>
        <v>0</v>
      </c>
      <c r="U77" s="764" t="str">
        <f t="shared" si="16"/>
        <v>En riesgo en cumplimiento</v>
      </c>
      <c r="V77" s="764"/>
      <c r="W77" s="672">
        <v>3</v>
      </c>
      <c r="X77" s="554">
        <f t="shared" si="26"/>
        <v>1</v>
      </c>
      <c r="Y77" s="764" t="str">
        <f t="shared" si="17"/>
        <v>De acuerdo con lo programado</v>
      </c>
      <c r="Z77" s="764"/>
      <c r="AA77" s="552">
        <v>1</v>
      </c>
      <c r="AB77" s="554" t="str">
        <f t="shared" si="27"/>
        <v>No hay Programación</v>
      </c>
      <c r="AC77" s="764" t="str">
        <f t="shared" si="18"/>
        <v>De acuerdo con lo programado</v>
      </c>
      <c r="AD77" s="765"/>
      <c r="AE77" s="576">
        <v>0</v>
      </c>
      <c r="AF77" s="554" t="str">
        <f t="shared" si="28"/>
        <v>No hay Programación</v>
      </c>
      <c r="AG77" s="764" t="str">
        <f t="shared" si="19"/>
        <v>De acuerdo con lo programado</v>
      </c>
      <c r="AH77" s="856"/>
      <c r="AI77" s="674">
        <f t="shared" si="20"/>
        <v>4</v>
      </c>
      <c r="AJ77" s="554">
        <f t="shared" si="29"/>
        <v>1</v>
      </c>
      <c r="AK77" s="764" t="str">
        <f t="shared" si="21"/>
        <v>De acuerdo con lo programado</v>
      </c>
      <c r="AL77" s="856"/>
    </row>
    <row r="78" spans="1:120" ht="61" thickTop="1" thickBot="1">
      <c r="A78" s="915">
        <f t="shared" si="30"/>
        <v>68</v>
      </c>
      <c r="B78" s="920">
        <v>12</v>
      </c>
      <c r="C78" s="920">
        <v>0</v>
      </c>
      <c r="D78" s="920">
        <v>0</v>
      </c>
      <c r="E78" s="920" t="s">
        <v>249</v>
      </c>
      <c r="F78" s="921" t="s">
        <v>2411</v>
      </c>
      <c r="G78" s="922" t="s">
        <v>4142</v>
      </c>
      <c r="H78" s="923" t="s">
        <v>2698</v>
      </c>
      <c r="I78" s="552">
        <v>0</v>
      </c>
      <c r="J78" s="923">
        <v>2</v>
      </c>
      <c r="K78" s="268">
        <f t="shared" si="22"/>
        <v>2</v>
      </c>
      <c r="L78" s="552">
        <v>0</v>
      </c>
      <c r="M78" s="923">
        <v>2</v>
      </c>
      <c r="N78" s="268">
        <f t="shared" si="23"/>
        <v>2</v>
      </c>
      <c r="O78" s="268">
        <f t="shared" si="24"/>
        <v>4</v>
      </c>
      <c r="P78" s="924" t="s">
        <v>1927</v>
      </c>
      <c r="Q78" s="921" t="s">
        <v>4104</v>
      </c>
      <c r="R78" s="771" t="s">
        <v>2876</v>
      </c>
      <c r="S78" s="552">
        <v>0</v>
      </c>
      <c r="T78" s="554" t="str">
        <f t="shared" si="25"/>
        <v>No hay Programación</v>
      </c>
      <c r="U78" s="764" t="str">
        <f t="shared" si="16"/>
        <v>De acuerdo con lo programado</v>
      </c>
      <c r="V78" s="764"/>
      <c r="W78" s="672">
        <v>2</v>
      </c>
      <c r="X78" s="554">
        <f t="shared" si="26"/>
        <v>1</v>
      </c>
      <c r="Y78" s="764" t="str">
        <f t="shared" si="17"/>
        <v>De acuerdo con lo programado</v>
      </c>
      <c r="Z78" s="764"/>
      <c r="AA78" s="552">
        <v>2</v>
      </c>
      <c r="AB78" s="554" t="str">
        <f t="shared" si="27"/>
        <v>No hay Programación</v>
      </c>
      <c r="AC78" s="764" t="str">
        <f t="shared" si="18"/>
        <v>De acuerdo con lo programado</v>
      </c>
      <c r="AD78" s="765"/>
      <c r="AE78" s="576">
        <v>0</v>
      </c>
      <c r="AF78" s="554">
        <f t="shared" si="28"/>
        <v>0</v>
      </c>
      <c r="AG78" s="764" t="str">
        <f t="shared" si="19"/>
        <v>En riesgo en cumplimiento</v>
      </c>
      <c r="AH78" s="856"/>
      <c r="AI78" s="674">
        <f t="shared" si="20"/>
        <v>4</v>
      </c>
      <c r="AJ78" s="554">
        <f t="shared" si="29"/>
        <v>1</v>
      </c>
      <c r="AK78" s="764" t="str">
        <f t="shared" si="21"/>
        <v>De acuerdo con lo programado</v>
      </c>
      <c r="AL78" s="856"/>
    </row>
    <row r="79" spans="1:120" ht="61" thickTop="1" thickBot="1">
      <c r="A79" s="915">
        <f t="shared" si="30"/>
        <v>69</v>
      </c>
      <c r="B79" s="920">
        <v>12</v>
      </c>
      <c r="C79" s="920">
        <v>0</v>
      </c>
      <c r="D79" s="920">
        <v>0</v>
      </c>
      <c r="E79" s="920" t="s">
        <v>249</v>
      </c>
      <c r="F79" s="921" t="s">
        <v>2411</v>
      </c>
      <c r="G79" s="922" t="s">
        <v>168</v>
      </c>
      <c r="H79" s="923" t="s">
        <v>2779</v>
      </c>
      <c r="I79" s="552">
        <v>0</v>
      </c>
      <c r="J79" s="923">
        <v>2</v>
      </c>
      <c r="K79" s="268">
        <f t="shared" si="22"/>
        <v>2</v>
      </c>
      <c r="L79" s="552">
        <v>0</v>
      </c>
      <c r="M79" s="552">
        <v>0</v>
      </c>
      <c r="N79" s="268">
        <f t="shared" si="23"/>
        <v>0</v>
      </c>
      <c r="O79" s="268">
        <f t="shared" si="24"/>
        <v>2</v>
      </c>
      <c r="P79" s="924" t="s">
        <v>1927</v>
      </c>
      <c r="Q79" s="921" t="s">
        <v>4104</v>
      </c>
      <c r="R79" s="771" t="s">
        <v>2876</v>
      </c>
      <c r="S79" s="552">
        <v>0</v>
      </c>
      <c r="T79" s="554" t="str">
        <f t="shared" si="25"/>
        <v>No hay Programación</v>
      </c>
      <c r="U79" s="764" t="str">
        <f t="shared" si="16"/>
        <v>De acuerdo con lo programado</v>
      </c>
      <c r="V79" s="764"/>
      <c r="W79" s="672">
        <v>2</v>
      </c>
      <c r="X79" s="554">
        <f t="shared" si="26"/>
        <v>1</v>
      </c>
      <c r="Y79" s="764" t="str">
        <f t="shared" si="17"/>
        <v>De acuerdo con lo programado</v>
      </c>
      <c r="Z79" s="764"/>
      <c r="AA79" s="552">
        <v>0</v>
      </c>
      <c r="AB79" s="554" t="str">
        <f t="shared" si="27"/>
        <v>No hay Programación</v>
      </c>
      <c r="AC79" s="764" t="str">
        <f t="shared" si="18"/>
        <v>De acuerdo con lo programado</v>
      </c>
      <c r="AD79" s="765"/>
      <c r="AE79" s="576">
        <v>0</v>
      </c>
      <c r="AF79" s="554" t="str">
        <f t="shared" si="28"/>
        <v>No hay Programación</v>
      </c>
      <c r="AG79" s="764" t="str">
        <f t="shared" si="19"/>
        <v>De acuerdo con lo programado</v>
      </c>
      <c r="AH79" s="856"/>
      <c r="AI79" s="674">
        <f t="shared" si="20"/>
        <v>2</v>
      </c>
      <c r="AJ79" s="554">
        <f t="shared" si="29"/>
        <v>1</v>
      </c>
      <c r="AK79" s="764" t="str">
        <f t="shared" si="21"/>
        <v>De acuerdo con lo programado</v>
      </c>
      <c r="AL79" s="856"/>
    </row>
    <row r="80" spans="1:120" ht="61" thickTop="1" thickBot="1">
      <c r="A80" s="915">
        <f t="shared" si="30"/>
        <v>70</v>
      </c>
      <c r="B80" s="920">
        <v>12</v>
      </c>
      <c r="C80" s="920">
        <v>0</v>
      </c>
      <c r="D80" s="920">
        <v>0</v>
      </c>
      <c r="E80" s="920" t="s">
        <v>249</v>
      </c>
      <c r="F80" s="921" t="s">
        <v>2411</v>
      </c>
      <c r="G80" s="922" t="s">
        <v>4143</v>
      </c>
      <c r="H80" s="927" t="s">
        <v>2524</v>
      </c>
      <c r="I80" s="552">
        <v>0</v>
      </c>
      <c r="J80" s="552">
        <v>0</v>
      </c>
      <c r="K80" s="268">
        <f t="shared" si="22"/>
        <v>0</v>
      </c>
      <c r="L80" s="923">
        <v>1</v>
      </c>
      <c r="M80" s="552">
        <v>0</v>
      </c>
      <c r="N80" s="268">
        <f t="shared" si="23"/>
        <v>1</v>
      </c>
      <c r="O80" s="268">
        <f t="shared" si="24"/>
        <v>1</v>
      </c>
      <c r="P80" s="924" t="s">
        <v>1927</v>
      </c>
      <c r="Q80" s="921" t="s">
        <v>4104</v>
      </c>
      <c r="R80" s="771" t="s">
        <v>2876</v>
      </c>
      <c r="S80" s="552">
        <v>0</v>
      </c>
      <c r="T80" s="554" t="str">
        <f t="shared" si="25"/>
        <v>No hay Programación</v>
      </c>
      <c r="U80" s="764" t="str">
        <f t="shared" si="16"/>
        <v>De acuerdo con lo programado</v>
      </c>
      <c r="V80" s="764"/>
      <c r="W80" s="672">
        <v>0</v>
      </c>
      <c r="X80" s="554" t="str">
        <f t="shared" si="26"/>
        <v>No hay Programación</v>
      </c>
      <c r="Y80" s="764" t="str">
        <f t="shared" si="17"/>
        <v>De acuerdo con lo programado</v>
      </c>
      <c r="Z80" s="764"/>
      <c r="AA80" s="552">
        <v>0</v>
      </c>
      <c r="AB80" s="554">
        <f t="shared" si="27"/>
        <v>0</v>
      </c>
      <c r="AC80" s="764" t="str">
        <f t="shared" si="18"/>
        <v>En riesgo en cumplimiento</v>
      </c>
      <c r="AD80" s="765"/>
      <c r="AE80" s="576"/>
      <c r="AF80" s="554" t="str">
        <f t="shared" si="28"/>
        <v>No hay ejecución</v>
      </c>
      <c r="AG80" s="764" t="str">
        <f t="shared" si="19"/>
        <v>NA</v>
      </c>
      <c r="AH80" s="856"/>
      <c r="AI80" s="553">
        <f t="shared" si="20"/>
        <v>0</v>
      </c>
      <c r="AJ80" s="554">
        <f t="shared" si="29"/>
        <v>0</v>
      </c>
      <c r="AK80" s="764" t="str">
        <f t="shared" si="21"/>
        <v>En riesgo en cumplimiento</v>
      </c>
      <c r="AL80" s="856" t="s">
        <v>4144</v>
      </c>
    </row>
    <row r="81" spans="1:120" s="670" customFormat="1" ht="61" thickTop="1" thickBot="1">
      <c r="A81" s="915">
        <f t="shared" si="30"/>
        <v>71</v>
      </c>
      <c r="B81" s="915">
        <v>12</v>
      </c>
      <c r="C81" s="915">
        <v>0</v>
      </c>
      <c r="D81" s="915">
        <v>0</v>
      </c>
      <c r="E81" s="915" t="s">
        <v>251</v>
      </c>
      <c r="F81" s="916" t="s">
        <v>252</v>
      </c>
      <c r="G81" s="873" t="s">
        <v>175</v>
      </c>
      <c r="H81" s="873" t="s">
        <v>200</v>
      </c>
      <c r="I81" s="552">
        <v>0</v>
      </c>
      <c r="J81" s="552">
        <v>0</v>
      </c>
      <c r="K81" s="268">
        <f t="shared" si="22"/>
        <v>0</v>
      </c>
      <c r="L81" s="552">
        <v>0</v>
      </c>
      <c r="M81" s="873">
        <v>17</v>
      </c>
      <c r="N81" s="268">
        <f t="shared" si="23"/>
        <v>17</v>
      </c>
      <c r="O81" s="268">
        <f t="shared" si="24"/>
        <v>17</v>
      </c>
      <c r="P81" s="925" t="s">
        <v>1927</v>
      </c>
      <c r="Q81" s="926" t="s">
        <v>4104</v>
      </c>
      <c r="R81" s="771" t="s">
        <v>2876</v>
      </c>
      <c r="S81" s="552">
        <v>0</v>
      </c>
      <c r="T81" s="554" t="str">
        <f t="shared" si="25"/>
        <v>No hay Programación</v>
      </c>
      <c r="U81" s="764" t="str">
        <f t="shared" si="16"/>
        <v>De acuerdo con lo programado</v>
      </c>
      <c r="V81" s="764"/>
      <c r="W81" s="672">
        <v>0</v>
      </c>
      <c r="X81" s="554" t="str">
        <f t="shared" si="26"/>
        <v>No hay Programación</v>
      </c>
      <c r="Y81" s="764" t="str">
        <f t="shared" si="17"/>
        <v>De acuerdo con lo programado</v>
      </c>
      <c r="Z81" s="764"/>
      <c r="AA81" s="552">
        <v>1</v>
      </c>
      <c r="AB81" s="554" t="str">
        <f t="shared" si="27"/>
        <v>No hay Programación</v>
      </c>
      <c r="AC81" s="764" t="str">
        <f t="shared" si="18"/>
        <v>De acuerdo con lo programado</v>
      </c>
      <c r="AD81" s="765"/>
      <c r="AE81" s="576">
        <v>16</v>
      </c>
      <c r="AF81" s="554">
        <f t="shared" si="28"/>
        <v>0.94117647058823528</v>
      </c>
      <c r="AG81" s="764" t="str">
        <f t="shared" si="19"/>
        <v>De acuerdo con lo programado</v>
      </c>
      <c r="AH81" s="856"/>
      <c r="AI81" s="553">
        <f t="shared" si="20"/>
        <v>17</v>
      </c>
      <c r="AJ81" s="554">
        <f t="shared" si="29"/>
        <v>1</v>
      </c>
      <c r="AK81" s="764" t="str">
        <f t="shared" si="21"/>
        <v>De acuerdo con lo programado</v>
      </c>
      <c r="AL81" s="856"/>
      <c r="AM81" s="557"/>
      <c r="AN81" s="557"/>
      <c r="AO81" s="557"/>
      <c r="AP81" s="557"/>
      <c r="AQ81" s="557"/>
      <c r="AR81" s="557"/>
      <c r="AS81" s="557"/>
      <c r="AT81" s="557"/>
      <c r="AU81" s="557"/>
      <c r="AV81" s="557"/>
      <c r="AW81" s="557"/>
      <c r="AX81" s="557"/>
      <c r="AY81" s="557"/>
      <c r="AZ81" s="557"/>
      <c r="BA81" s="557"/>
      <c r="BB81" s="557"/>
      <c r="BC81" s="557"/>
      <c r="BD81" s="557"/>
      <c r="BE81" s="557"/>
      <c r="BF81" s="557"/>
      <c r="BG81" s="557"/>
      <c r="BH81" s="557"/>
      <c r="BI81" s="557"/>
      <c r="BJ81" s="557"/>
      <c r="BK81" s="557"/>
      <c r="BL81" s="557"/>
      <c r="BM81" s="557"/>
      <c r="BN81" s="557"/>
      <c r="BO81" s="557"/>
      <c r="BP81" s="557"/>
      <c r="BQ81" s="557"/>
      <c r="BR81" s="557"/>
      <c r="BS81" s="557"/>
      <c r="BT81" s="557"/>
      <c r="BU81" s="557"/>
      <c r="BV81" s="557"/>
      <c r="BW81" s="557"/>
      <c r="BX81" s="557"/>
      <c r="BY81" s="557"/>
      <c r="BZ81" s="557"/>
      <c r="CA81" s="557"/>
      <c r="CB81" s="557"/>
      <c r="CC81" s="557"/>
      <c r="CD81" s="557"/>
      <c r="CE81" s="557"/>
      <c r="CF81" s="557"/>
      <c r="CG81" s="557"/>
      <c r="CH81" s="557"/>
      <c r="CI81" s="557"/>
      <c r="CJ81" s="557"/>
      <c r="CK81" s="557"/>
      <c r="CL81" s="557"/>
      <c r="CM81" s="557"/>
      <c r="CN81" s="557"/>
      <c r="CO81" s="557"/>
      <c r="CP81" s="557"/>
      <c r="CQ81" s="557"/>
      <c r="CR81" s="557"/>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7"/>
      <c r="DO81" s="557"/>
      <c r="DP81" s="557"/>
    </row>
    <row r="82" spans="1:120" ht="61" thickTop="1" thickBot="1">
      <c r="A82" s="915">
        <f t="shared" si="30"/>
        <v>72</v>
      </c>
      <c r="B82" s="920">
        <v>12</v>
      </c>
      <c r="C82" s="920">
        <v>0</v>
      </c>
      <c r="D82" s="920">
        <v>0</v>
      </c>
      <c r="E82" s="920" t="s">
        <v>251</v>
      </c>
      <c r="F82" s="921" t="s">
        <v>2379</v>
      </c>
      <c r="G82" s="922" t="s">
        <v>2748</v>
      </c>
      <c r="H82" s="922" t="s">
        <v>200</v>
      </c>
      <c r="I82" s="552">
        <v>0</v>
      </c>
      <c r="J82" s="923">
        <v>24</v>
      </c>
      <c r="K82" s="268">
        <f t="shared" si="22"/>
        <v>24</v>
      </c>
      <c r="L82" s="923">
        <v>8</v>
      </c>
      <c r="M82" s="923">
        <v>19</v>
      </c>
      <c r="N82" s="268">
        <f t="shared" si="23"/>
        <v>27</v>
      </c>
      <c r="O82" s="268">
        <f t="shared" si="24"/>
        <v>51</v>
      </c>
      <c r="P82" s="924" t="s">
        <v>1927</v>
      </c>
      <c r="Q82" s="921" t="s">
        <v>4104</v>
      </c>
      <c r="R82" s="771" t="s">
        <v>2876</v>
      </c>
      <c r="S82" s="552">
        <v>0</v>
      </c>
      <c r="T82" s="554" t="str">
        <f t="shared" si="25"/>
        <v>No hay Programación</v>
      </c>
      <c r="U82" s="764" t="str">
        <f t="shared" si="16"/>
        <v>De acuerdo con lo programado</v>
      </c>
      <c r="V82" s="764"/>
      <c r="W82" s="672">
        <v>24</v>
      </c>
      <c r="X82" s="554">
        <f t="shared" si="26"/>
        <v>1</v>
      </c>
      <c r="Y82" s="764" t="str">
        <f t="shared" si="17"/>
        <v>De acuerdo con lo programado</v>
      </c>
      <c r="Z82" s="764"/>
      <c r="AA82" s="552">
        <v>11</v>
      </c>
      <c r="AB82" s="554">
        <f t="shared" si="27"/>
        <v>1.375</v>
      </c>
      <c r="AC82" s="764" t="str">
        <f t="shared" si="18"/>
        <v>De acuerdo con lo programado</v>
      </c>
      <c r="AD82" s="765"/>
      <c r="AE82" s="576">
        <v>16</v>
      </c>
      <c r="AF82" s="554">
        <f t="shared" si="28"/>
        <v>0.84210526315789469</v>
      </c>
      <c r="AG82" s="764" t="str">
        <f t="shared" si="19"/>
        <v>Atraso Leve</v>
      </c>
      <c r="AH82" s="856"/>
      <c r="AI82" s="674">
        <f t="shared" si="20"/>
        <v>51</v>
      </c>
      <c r="AJ82" s="554">
        <f t="shared" si="29"/>
        <v>1</v>
      </c>
      <c r="AK82" s="764" t="str">
        <f t="shared" si="21"/>
        <v>De acuerdo con lo programado</v>
      </c>
      <c r="AL82" s="856"/>
    </row>
    <row r="83" spans="1:120" ht="61" thickTop="1" thickBot="1">
      <c r="A83" s="915">
        <f t="shared" si="30"/>
        <v>73</v>
      </c>
      <c r="B83" s="920">
        <v>12</v>
      </c>
      <c r="C83" s="920">
        <v>0</v>
      </c>
      <c r="D83" s="920">
        <v>0</v>
      </c>
      <c r="E83" s="920" t="s">
        <v>251</v>
      </c>
      <c r="F83" s="921" t="s">
        <v>2411</v>
      </c>
      <c r="G83" s="922" t="s">
        <v>2686</v>
      </c>
      <c r="H83" s="923" t="s">
        <v>2698</v>
      </c>
      <c r="I83" s="552">
        <v>0</v>
      </c>
      <c r="J83" s="923">
        <v>23</v>
      </c>
      <c r="K83" s="268">
        <f t="shared" si="22"/>
        <v>23</v>
      </c>
      <c r="L83" s="923">
        <v>11</v>
      </c>
      <c r="M83" s="923">
        <v>13</v>
      </c>
      <c r="N83" s="268">
        <f t="shared" si="23"/>
        <v>24</v>
      </c>
      <c r="O83" s="268">
        <f t="shared" si="24"/>
        <v>47</v>
      </c>
      <c r="P83" s="924" t="s">
        <v>1927</v>
      </c>
      <c r="Q83" s="921" t="s">
        <v>4104</v>
      </c>
      <c r="R83" s="771" t="s">
        <v>2876</v>
      </c>
      <c r="S83" s="552">
        <v>0</v>
      </c>
      <c r="T83" s="554" t="str">
        <f t="shared" si="25"/>
        <v>No hay Programación</v>
      </c>
      <c r="U83" s="764" t="str">
        <f t="shared" si="16"/>
        <v>De acuerdo con lo programado</v>
      </c>
      <c r="V83" s="764"/>
      <c r="W83" s="672">
        <v>23</v>
      </c>
      <c r="X83" s="554">
        <f t="shared" si="26"/>
        <v>1</v>
      </c>
      <c r="Y83" s="764" t="str">
        <f t="shared" si="17"/>
        <v>De acuerdo con lo programado</v>
      </c>
      <c r="Z83" s="764"/>
      <c r="AA83" s="552">
        <v>20</v>
      </c>
      <c r="AB83" s="554">
        <f t="shared" si="27"/>
        <v>1.8181818181818181</v>
      </c>
      <c r="AC83" s="764" t="str">
        <f t="shared" si="18"/>
        <v>De acuerdo con lo programado</v>
      </c>
      <c r="AD83" s="765"/>
      <c r="AE83" s="576">
        <v>4</v>
      </c>
      <c r="AF83" s="554">
        <f t="shared" si="28"/>
        <v>0.30769230769230771</v>
      </c>
      <c r="AG83" s="764" t="str">
        <f t="shared" si="19"/>
        <v>En riesgo en cumplimiento</v>
      </c>
      <c r="AH83" s="856" t="s">
        <v>4145</v>
      </c>
      <c r="AI83" s="674">
        <f t="shared" si="20"/>
        <v>47</v>
      </c>
      <c r="AJ83" s="554">
        <f t="shared" si="29"/>
        <v>1</v>
      </c>
      <c r="AK83" s="764" t="str">
        <f t="shared" si="21"/>
        <v>De acuerdo con lo programado</v>
      </c>
      <c r="AL83" s="856"/>
    </row>
    <row r="84" spans="1:120" ht="61" thickTop="1" thickBot="1">
      <c r="A84" s="915">
        <f t="shared" si="30"/>
        <v>74</v>
      </c>
      <c r="B84" s="920">
        <v>12</v>
      </c>
      <c r="C84" s="920">
        <v>0</v>
      </c>
      <c r="D84" s="920">
        <v>0</v>
      </c>
      <c r="E84" s="920" t="s">
        <v>251</v>
      </c>
      <c r="F84" s="921" t="s">
        <v>2411</v>
      </c>
      <c r="G84" s="922" t="s">
        <v>4143</v>
      </c>
      <c r="H84" s="927" t="s">
        <v>2524</v>
      </c>
      <c r="I84" s="552">
        <v>0</v>
      </c>
      <c r="J84" s="552">
        <v>0</v>
      </c>
      <c r="K84" s="268">
        <f t="shared" si="22"/>
        <v>0</v>
      </c>
      <c r="L84" s="923">
        <v>1</v>
      </c>
      <c r="M84" s="552">
        <v>0</v>
      </c>
      <c r="N84" s="268">
        <f t="shared" si="23"/>
        <v>1</v>
      </c>
      <c r="O84" s="268">
        <f t="shared" si="24"/>
        <v>1</v>
      </c>
      <c r="P84" s="924" t="s">
        <v>1927</v>
      </c>
      <c r="Q84" s="921" t="s">
        <v>4104</v>
      </c>
      <c r="R84" s="771" t="s">
        <v>2876</v>
      </c>
      <c r="S84" s="552">
        <v>0</v>
      </c>
      <c r="T84" s="554" t="str">
        <f t="shared" si="25"/>
        <v>No hay Programación</v>
      </c>
      <c r="U84" s="764" t="str">
        <f t="shared" si="16"/>
        <v>De acuerdo con lo programado</v>
      </c>
      <c r="V84" s="764"/>
      <c r="W84" s="672">
        <v>0</v>
      </c>
      <c r="X84" s="554" t="str">
        <f t="shared" si="26"/>
        <v>No hay Programación</v>
      </c>
      <c r="Y84" s="764" t="str">
        <f t="shared" si="17"/>
        <v>De acuerdo con lo programado</v>
      </c>
      <c r="Z84" s="764"/>
      <c r="AA84" s="552">
        <v>0</v>
      </c>
      <c r="AB84" s="554">
        <f t="shared" si="27"/>
        <v>0</v>
      </c>
      <c r="AC84" s="764" t="str">
        <f t="shared" si="18"/>
        <v>En riesgo en cumplimiento</v>
      </c>
      <c r="AD84" s="765"/>
      <c r="AE84" s="576">
        <v>1</v>
      </c>
      <c r="AF84" s="554" t="str">
        <f t="shared" si="28"/>
        <v>No hay Programación</v>
      </c>
      <c r="AG84" s="764" t="str">
        <f t="shared" si="19"/>
        <v>De acuerdo con lo programado</v>
      </c>
      <c r="AH84" s="856"/>
      <c r="AI84" s="553">
        <f>AE84+AA84+W84+S84</f>
        <v>1</v>
      </c>
      <c r="AJ84" s="554">
        <f t="shared" si="29"/>
        <v>1</v>
      </c>
      <c r="AK84" s="764" t="str">
        <f t="shared" si="21"/>
        <v>De acuerdo con lo programado</v>
      </c>
      <c r="AL84" s="856"/>
    </row>
    <row r="85" spans="1:120" s="670" customFormat="1" ht="61" thickTop="1" thickBot="1">
      <c r="A85" s="915">
        <f t="shared" si="30"/>
        <v>75</v>
      </c>
      <c r="B85" s="915">
        <v>12</v>
      </c>
      <c r="C85" s="915">
        <v>0</v>
      </c>
      <c r="D85" s="915">
        <v>0</v>
      </c>
      <c r="E85" s="915">
        <v>0</v>
      </c>
      <c r="F85" s="916" t="s">
        <v>2943</v>
      </c>
      <c r="G85" s="873" t="s">
        <v>175</v>
      </c>
      <c r="H85" s="873" t="s">
        <v>200</v>
      </c>
      <c r="I85" s="552">
        <v>0</v>
      </c>
      <c r="J85" s="552">
        <v>0</v>
      </c>
      <c r="K85" s="268">
        <f t="shared" si="22"/>
        <v>0</v>
      </c>
      <c r="L85" s="552">
        <v>0</v>
      </c>
      <c r="M85" s="873">
        <v>392</v>
      </c>
      <c r="N85" s="268">
        <f t="shared" si="23"/>
        <v>392</v>
      </c>
      <c r="O85" s="268">
        <f t="shared" si="24"/>
        <v>392</v>
      </c>
      <c r="P85" s="925" t="s">
        <v>1927</v>
      </c>
      <c r="Q85" s="926" t="s">
        <v>4104</v>
      </c>
      <c r="R85" s="771" t="s">
        <v>2876</v>
      </c>
      <c r="S85" s="552">
        <v>0</v>
      </c>
      <c r="T85" s="554" t="str">
        <f t="shared" si="25"/>
        <v>No hay Programación</v>
      </c>
      <c r="U85" s="764" t="str">
        <f t="shared" si="16"/>
        <v>De acuerdo con lo programado</v>
      </c>
      <c r="V85" s="764"/>
      <c r="W85" s="672">
        <v>114</v>
      </c>
      <c r="X85" s="554" t="str">
        <f t="shared" si="26"/>
        <v>No hay Programación</v>
      </c>
      <c r="Y85" s="764" t="str">
        <f t="shared" si="17"/>
        <v>De acuerdo con lo programado</v>
      </c>
      <c r="Z85" s="764"/>
      <c r="AA85" s="552">
        <v>115</v>
      </c>
      <c r="AB85" s="554" t="str">
        <f t="shared" si="27"/>
        <v>No hay Programación</v>
      </c>
      <c r="AC85" s="764" t="str">
        <f t="shared" si="18"/>
        <v>De acuerdo con lo programado</v>
      </c>
      <c r="AD85" s="765"/>
      <c r="AE85" s="576">
        <v>142</v>
      </c>
      <c r="AF85" s="554">
        <f t="shared" si="28"/>
        <v>0.36224489795918369</v>
      </c>
      <c r="AG85" s="764" t="str">
        <f t="shared" si="19"/>
        <v>En riesgo en cumplimiento</v>
      </c>
      <c r="AH85" s="856" t="s">
        <v>4145</v>
      </c>
      <c r="AI85" s="674">
        <f t="shared" si="20"/>
        <v>371</v>
      </c>
      <c r="AJ85" s="554">
        <f t="shared" si="29"/>
        <v>0.9464285714285714</v>
      </c>
      <c r="AK85" s="764" t="str">
        <f t="shared" si="21"/>
        <v>De acuerdo con lo programado</v>
      </c>
      <c r="AL85" s="856"/>
      <c r="AM85" s="557"/>
      <c r="AN85" s="557"/>
      <c r="AO85" s="557"/>
      <c r="AP85" s="557"/>
      <c r="AQ85" s="557"/>
      <c r="AR85" s="557"/>
      <c r="AS85" s="557"/>
      <c r="AT85" s="557"/>
      <c r="AU85" s="557"/>
      <c r="AV85" s="557"/>
      <c r="AW85" s="557"/>
      <c r="AX85" s="557"/>
      <c r="AY85" s="557"/>
      <c r="AZ85" s="557"/>
      <c r="BA85" s="557"/>
      <c r="BB85" s="557"/>
      <c r="BC85" s="557"/>
      <c r="BD85" s="557"/>
      <c r="BE85" s="557"/>
      <c r="BF85" s="557"/>
      <c r="BG85" s="557"/>
      <c r="BH85" s="557"/>
      <c r="BI85" s="557"/>
      <c r="BJ85" s="557"/>
      <c r="BK85" s="557"/>
      <c r="BL85" s="557"/>
      <c r="BM85" s="557"/>
      <c r="BN85" s="557"/>
      <c r="BO85" s="557"/>
      <c r="BP85" s="557"/>
      <c r="BQ85" s="557"/>
      <c r="BR85" s="557"/>
      <c r="BS85" s="557"/>
      <c r="BT85" s="557"/>
      <c r="BU85" s="557"/>
      <c r="BV85" s="557"/>
      <c r="BW85" s="557"/>
      <c r="BX85" s="557"/>
      <c r="BY85" s="557"/>
      <c r="BZ85" s="557"/>
      <c r="CA85" s="557"/>
      <c r="CB85" s="557"/>
      <c r="CC85" s="557"/>
      <c r="CD85" s="557"/>
      <c r="CE85" s="557"/>
      <c r="CF85" s="557"/>
      <c r="CG85" s="557"/>
      <c r="CH85" s="557"/>
      <c r="CI85" s="557"/>
      <c r="CJ85" s="557"/>
      <c r="CK85" s="557"/>
      <c r="CL85" s="557"/>
      <c r="CM85" s="557"/>
      <c r="CN85" s="557"/>
      <c r="CO85" s="557"/>
      <c r="CP85" s="557"/>
      <c r="CQ85" s="557"/>
      <c r="CR85" s="557"/>
      <c r="CS85" s="557"/>
      <c r="CT85" s="557"/>
      <c r="CU85" s="557"/>
      <c r="CV85" s="557"/>
      <c r="CW85" s="557"/>
      <c r="CX85" s="557"/>
      <c r="CY85" s="557"/>
      <c r="CZ85" s="557"/>
      <c r="DA85" s="557"/>
      <c r="DB85" s="557"/>
      <c r="DC85" s="557"/>
      <c r="DD85" s="557"/>
      <c r="DE85" s="557"/>
      <c r="DF85" s="557"/>
      <c r="DG85" s="557"/>
      <c r="DH85" s="557"/>
      <c r="DI85" s="557"/>
      <c r="DJ85" s="557"/>
      <c r="DK85" s="557"/>
      <c r="DL85" s="557"/>
      <c r="DM85" s="557"/>
      <c r="DN85" s="557"/>
      <c r="DO85" s="557"/>
      <c r="DP85" s="557"/>
    </row>
    <row r="86" spans="1:120" ht="61" thickTop="1" thickBot="1">
      <c r="A86" s="915">
        <f t="shared" si="30"/>
        <v>76</v>
      </c>
      <c r="B86" s="920">
        <v>12</v>
      </c>
      <c r="C86" s="920">
        <v>0</v>
      </c>
      <c r="D86" s="920">
        <v>0</v>
      </c>
      <c r="E86" s="920">
        <v>0</v>
      </c>
      <c r="F86" s="921" t="s">
        <v>2379</v>
      </c>
      <c r="G86" s="922" t="s">
        <v>2748</v>
      </c>
      <c r="H86" s="922" t="s">
        <v>200</v>
      </c>
      <c r="I86" s="552">
        <v>0</v>
      </c>
      <c r="J86" s="923">
        <v>356</v>
      </c>
      <c r="K86" s="268">
        <f t="shared" si="22"/>
        <v>356</v>
      </c>
      <c r="L86" s="923">
        <v>36</v>
      </c>
      <c r="M86" s="552">
        <v>0</v>
      </c>
      <c r="N86" s="268">
        <f t="shared" si="23"/>
        <v>36</v>
      </c>
      <c r="O86" s="268">
        <f t="shared" si="24"/>
        <v>392</v>
      </c>
      <c r="P86" s="924" t="s">
        <v>1927</v>
      </c>
      <c r="Q86" s="921" t="s">
        <v>4104</v>
      </c>
      <c r="R86" s="771" t="s">
        <v>2876</v>
      </c>
      <c r="S86" s="552">
        <v>0</v>
      </c>
      <c r="T86" s="554" t="str">
        <f t="shared" si="25"/>
        <v>No hay Programación</v>
      </c>
      <c r="U86" s="764" t="str">
        <f t="shared" si="16"/>
        <v>De acuerdo con lo programado</v>
      </c>
      <c r="V86" s="764"/>
      <c r="W86" s="672">
        <v>356</v>
      </c>
      <c r="X86" s="554">
        <f t="shared" si="26"/>
        <v>1</v>
      </c>
      <c r="Y86" s="764" t="str">
        <f t="shared" si="17"/>
        <v>De acuerdo con lo programado</v>
      </c>
      <c r="Z86" s="764"/>
      <c r="AA86" s="552">
        <v>36</v>
      </c>
      <c r="AB86" s="554">
        <f t="shared" si="27"/>
        <v>1</v>
      </c>
      <c r="AC86" s="764" t="str">
        <f t="shared" si="18"/>
        <v>De acuerdo con lo programado</v>
      </c>
      <c r="AD86" s="765"/>
      <c r="AE86" s="576">
        <v>0</v>
      </c>
      <c r="AF86" s="554" t="str">
        <f t="shared" si="28"/>
        <v>No hay Programación</v>
      </c>
      <c r="AG86" s="764" t="str">
        <f t="shared" si="19"/>
        <v>De acuerdo con lo programado</v>
      </c>
      <c r="AH86" s="856"/>
      <c r="AI86" s="674">
        <f t="shared" si="20"/>
        <v>392</v>
      </c>
      <c r="AJ86" s="554">
        <f t="shared" si="29"/>
        <v>1</v>
      </c>
      <c r="AK86" s="764" t="str">
        <f t="shared" si="21"/>
        <v>De acuerdo con lo programado</v>
      </c>
      <c r="AL86" s="856"/>
    </row>
    <row r="87" spans="1:120" ht="61" thickTop="1" thickBot="1">
      <c r="A87" s="915">
        <f t="shared" si="30"/>
        <v>77</v>
      </c>
      <c r="B87" s="920">
        <v>12</v>
      </c>
      <c r="C87" s="920">
        <v>0</v>
      </c>
      <c r="D87" s="920">
        <v>0</v>
      </c>
      <c r="E87" s="920">
        <v>0</v>
      </c>
      <c r="F87" s="921" t="s">
        <v>2217</v>
      </c>
      <c r="G87" s="922" t="s">
        <v>186</v>
      </c>
      <c r="H87" s="923" t="s">
        <v>2779</v>
      </c>
      <c r="I87" s="552">
        <v>0</v>
      </c>
      <c r="J87" s="923">
        <v>1</v>
      </c>
      <c r="K87" s="268">
        <f t="shared" si="22"/>
        <v>1</v>
      </c>
      <c r="L87" s="552">
        <v>0</v>
      </c>
      <c r="M87" s="923">
        <v>1</v>
      </c>
      <c r="N87" s="268">
        <f t="shared" si="23"/>
        <v>1</v>
      </c>
      <c r="O87" s="268">
        <f t="shared" si="24"/>
        <v>2</v>
      </c>
      <c r="P87" s="924" t="s">
        <v>1927</v>
      </c>
      <c r="Q87" s="921" t="s">
        <v>4104</v>
      </c>
      <c r="R87" s="771" t="s">
        <v>2876</v>
      </c>
      <c r="S87" s="552">
        <v>0</v>
      </c>
      <c r="T87" s="554" t="str">
        <f t="shared" si="25"/>
        <v>No hay Programación</v>
      </c>
      <c r="U87" s="764" t="str">
        <f t="shared" si="16"/>
        <v>De acuerdo con lo programado</v>
      </c>
      <c r="V87" s="764"/>
      <c r="W87" s="672">
        <v>1</v>
      </c>
      <c r="X87" s="554">
        <f t="shared" si="26"/>
        <v>1</v>
      </c>
      <c r="Y87" s="764" t="str">
        <f t="shared" si="17"/>
        <v>De acuerdo con lo programado</v>
      </c>
      <c r="Z87" s="764"/>
      <c r="AA87" s="552">
        <v>1</v>
      </c>
      <c r="AB87" s="554" t="str">
        <f t="shared" si="27"/>
        <v>No hay Programación</v>
      </c>
      <c r="AC87" s="764" t="str">
        <f t="shared" si="18"/>
        <v>De acuerdo con lo programado</v>
      </c>
      <c r="AD87" s="765"/>
      <c r="AE87" s="576">
        <v>8</v>
      </c>
      <c r="AF87" s="554">
        <f t="shared" si="28"/>
        <v>8</v>
      </c>
      <c r="AG87" s="764" t="str">
        <f t="shared" si="19"/>
        <v>De acuerdo con lo programado</v>
      </c>
      <c r="AH87" s="856" t="s">
        <v>4146</v>
      </c>
      <c r="AI87" s="674">
        <f t="shared" si="20"/>
        <v>10</v>
      </c>
      <c r="AJ87" s="554">
        <f t="shared" si="29"/>
        <v>5</v>
      </c>
      <c r="AK87" s="764" t="str">
        <f t="shared" si="21"/>
        <v>De acuerdo con lo programado</v>
      </c>
      <c r="AL87" s="856" t="s">
        <v>4146</v>
      </c>
    </row>
    <row r="88" spans="1:120" ht="61" thickTop="1" thickBot="1">
      <c r="A88" s="915">
        <f t="shared" si="30"/>
        <v>78</v>
      </c>
      <c r="B88" s="920">
        <v>12</v>
      </c>
      <c r="C88" s="920">
        <v>0</v>
      </c>
      <c r="D88" s="920">
        <v>0</v>
      </c>
      <c r="E88" s="920">
        <v>0</v>
      </c>
      <c r="F88" s="921" t="s">
        <v>2217</v>
      </c>
      <c r="G88" s="922" t="s">
        <v>4142</v>
      </c>
      <c r="H88" s="923" t="s">
        <v>2698</v>
      </c>
      <c r="I88" s="552">
        <v>0</v>
      </c>
      <c r="J88" s="552">
        <v>0</v>
      </c>
      <c r="K88" s="268">
        <f t="shared" si="22"/>
        <v>0</v>
      </c>
      <c r="L88" s="552">
        <v>0</v>
      </c>
      <c r="M88" s="923">
        <v>1</v>
      </c>
      <c r="N88" s="268">
        <f t="shared" si="23"/>
        <v>1</v>
      </c>
      <c r="O88" s="268">
        <f t="shared" si="24"/>
        <v>1</v>
      </c>
      <c r="P88" s="924" t="s">
        <v>1927</v>
      </c>
      <c r="Q88" s="921" t="s">
        <v>4104</v>
      </c>
      <c r="R88" s="771" t="s">
        <v>2876</v>
      </c>
      <c r="S88" s="552">
        <v>0</v>
      </c>
      <c r="T88" s="554" t="str">
        <f t="shared" si="25"/>
        <v>No hay Programación</v>
      </c>
      <c r="U88" s="764" t="str">
        <f t="shared" si="16"/>
        <v>De acuerdo con lo programado</v>
      </c>
      <c r="V88" s="764"/>
      <c r="W88" s="672">
        <v>0</v>
      </c>
      <c r="X88" s="554" t="str">
        <f t="shared" si="26"/>
        <v>No hay Programación</v>
      </c>
      <c r="Y88" s="764" t="str">
        <f t="shared" si="17"/>
        <v>De acuerdo con lo programado</v>
      </c>
      <c r="Z88" s="764"/>
      <c r="AA88" s="552">
        <v>0</v>
      </c>
      <c r="AB88" s="554" t="str">
        <f t="shared" si="27"/>
        <v>No hay Programación</v>
      </c>
      <c r="AC88" s="764" t="str">
        <f t="shared" si="18"/>
        <v>De acuerdo con lo programado</v>
      </c>
      <c r="AD88" s="765"/>
      <c r="AE88" s="576">
        <v>0</v>
      </c>
      <c r="AF88" s="554">
        <f t="shared" si="28"/>
        <v>0</v>
      </c>
      <c r="AG88" s="764" t="str">
        <f t="shared" si="19"/>
        <v>En riesgo en cumplimiento</v>
      </c>
      <c r="AH88" s="856" t="s">
        <v>4147</v>
      </c>
      <c r="AI88" s="553">
        <f>AE88+AA88+W88+S88</f>
        <v>0</v>
      </c>
      <c r="AJ88" s="554">
        <f t="shared" si="29"/>
        <v>0</v>
      </c>
      <c r="AK88" s="764" t="str">
        <f t="shared" si="21"/>
        <v>En riesgo en cumplimiento</v>
      </c>
      <c r="AL88" s="856"/>
    </row>
    <row r="89" spans="1:120" ht="61" thickTop="1" thickBot="1">
      <c r="A89" s="915">
        <f t="shared" si="30"/>
        <v>79</v>
      </c>
      <c r="B89" s="920">
        <v>12</v>
      </c>
      <c r="C89" s="920">
        <v>0</v>
      </c>
      <c r="D89" s="920">
        <v>0</v>
      </c>
      <c r="E89" s="920">
        <v>0</v>
      </c>
      <c r="F89" s="921" t="s">
        <v>2217</v>
      </c>
      <c r="G89" s="922" t="s">
        <v>168</v>
      </c>
      <c r="H89" s="923" t="s">
        <v>2779</v>
      </c>
      <c r="I89" s="552">
        <v>0</v>
      </c>
      <c r="J89" s="923">
        <v>1</v>
      </c>
      <c r="K89" s="268">
        <f t="shared" si="22"/>
        <v>1</v>
      </c>
      <c r="L89" s="923">
        <v>1</v>
      </c>
      <c r="M89" s="552">
        <v>0</v>
      </c>
      <c r="N89" s="268">
        <f t="shared" si="23"/>
        <v>1</v>
      </c>
      <c r="O89" s="268">
        <f t="shared" si="24"/>
        <v>2</v>
      </c>
      <c r="P89" s="924" t="s">
        <v>1927</v>
      </c>
      <c r="Q89" s="921" t="s">
        <v>4104</v>
      </c>
      <c r="R89" s="771" t="s">
        <v>2876</v>
      </c>
      <c r="S89" s="552">
        <v>0</v>
      </c>
      <c r="T89" s="554" t="str">
        <f t="shared" si="25"/>
        <v>No hay Programación</v>
      </c>
      <c r="U89" s="764" t="str">
        <f t="shared" si="16"/>
        <v>De acuerdo con lo programado</v>
      </c>
      <c r="V89" s="764"/>
      <c r="W89" s="672">
        <v>1</v>
      </c>
      <c r="X89" s="554">
        <f t="shared" si="26"/>
        <v>1</v>
      </c>
      <c r="Y89" s="764" t="str">
        <f t="shared" si="17"/>
        <v>De acuerdo con lo programado</v>
      </c>
      <c r="Z89" s="764"/>
      <c r="AA89" s="552">
        <v>0</v>
      </c>
      <c r="AB89" s="554">
        <f t="shared" si="27"/>
        <v>0</v>
      </c>
      <c r="AC89" s="764" t="str">
        <f t="shared" si="18"/>
        <v>En riesgo en cumplimiento</v>
      </c>
      <c r="AD89" s="765"/>
      <c r="AE89" s="576">
        <v>8</v>
      </c>
      <c r="AF89" s="554" t="str">
        <f t="shared" si="28"/>
        <v>No hay Programación</v>
      </c>
      <c r="AG89" s="764" t="str">
        <f t="shared" si="19"/>
        <v>De acuerdo con lo programado</v>
      </c>
      <c r="AH89" s="856"/>
      <c r="AI89" s="674">
        <f t="shared" si="20"/>
        <v>9</v>
      </c>
      <c r="AJ89" s="554">
        <f t="shared" si="29"/>
        <v>4.5</v>
      </c>
      <c r="AK89" s="764" t="str">
        <f t="shared" si="21"/>
        <v>De acuerdo con lo programado</v>
      </c>
      <c r="AL89" s="856" t="s">
        <v>4148</v>
      </c>
    </row>
    <row r="90" spans="1:120" ht="61" thickTop="1" thickBot="1">
      <c r="A90" s="915">
        <f t="shared" si="30"/>
        <v>80</v>
      </c>
      <c r="B90" s="920">
        <v>12</v>
      </c>
      <c r="C90" s="920">
        <v>0</v>
      </c>
      <c r="D90" s="920">
        <v>0</v>
      </c>
      <c r="E90" s="920">
        <v>0</v>
      </c>
      <c r="F90" s="921" t="s">
        <v>2217</v>
      </c>
      <c r="G90" s="922" t="s">
        <v>161</v>
      </c>
      <c r="H90" s="923" t="s">
        <v>2779</v>
      </c>
      <c r="I90" s="923">
        <v>3</v>
      </c>
      <c r="J90" s="923">
        <v>1</v>
      </c>
      <c r="K90" s="268">
        <f t="shared" si="22"/>
        <v>4</v>
      </c>
      <c r="L90" s="552">
        <v>0</v>
      </c>
      <c r="M90" s="552">
        <v>0</v>
      </c>
      <c r="N90" s="268">
        <f t="shared" si="23"/>
        <v>0</v>
      </c>
      <c r="O90" s="268">
        <f t="shared" si="24"/>
        <v>4</v>
      </c>
      <c r="P90" s="924" t="s">
        <v>1927</v>
      </c>
      <c r="Q90" s="921" t="s">
        <v>4104</v>
      </c>
      <c r="R90" s="771" t="s">
        <v>2876</v>
      </c>
      <c r="S90" s="552">
        <v>0</v>
      </c>
      <c r="T90" s="554">
        <f t="shared" si="25"/>
        <v>0</v>
      </c>
      <c r="U90" s="764" t="str">
        <f t="shared" si="16"/>
        <v>En riesgo en cumplimiento</v>
      </c>
      <c r="V90" s="764"/>
      <c r="W90" s="672">
        <v>1</v>
      </c>
      <c r="X90" s="554">
        <f t="shared" si="26"/>
        <v>1</v>
      </c>
      <c r="Y90" s="764" t="str">
        <f t="shared" si="17"/>
        <v>De acuerdo con lo programado</v>
      </c>
      <c r="Z90" s="764"/>
      <c r="AA90" s="552">
        <v>0</v>
      </c>
      <c r="AB90" s="554" t="str">
        <f t="shared" si="27"/>
        <v>No hay Programación</v>
      </c>
      <c r="AC90" s="764" t="str">
        <f t="shared" si="18"/>
        <v>De acuerdo con lo programado</v>
      </c>
      <c r="AD90" s="765"/>
      <c r="AE90" s="576"/>
      <c r="AF90" s="554" t="str">
        <f t="shared" si="28"/>
        <v>No hay ejecución</v>
      </c>
      <c r="AG90" s="764" t="str">
        <f t="shared" si="19"/>
        <v>NA</v>
      </c>
      <c r="AH90" s="856"/>
      <c r="AI90" s="674">
        <f t="shared" si="20"/>
        <v>1</v>
      </c>
      <c r="AJ90" s="554">
        <f t="shared" si="29"/>
        <v>0.25</v>
      </c>
      <c r="AK90" s="764" t="str">
        <f t="shared" si="21"/>
        <v>En riesgo en cumplimiento</v>
      </c>
      <c r="AL90" s="856" t="s">
        <v>4149</v>
      </c>
    </row>
    <row r="91" spans="1:120" ht="61" thickTop="1" thickBot="1">
      <c r="A91" s="915">
        <f t="shared" si="30"/>
        <v>81</v>
      </c>
      <c r="B91" s="920">
        <v>12</v>
      </c>
      <c r="C91" s="920">
        <v>0</v>
      </c>
      <c r="D91" s="920">
        <v>0</v>
      </c>
      <c r="E91" s="920">
        <v>0</v>
      </c>
      <c r="F91" s="921" t="s">
        <v>2217</v>
      </c>
      <c r="G91" s="922" t="s">
        <v>2669</v>
      </c>
      <c r="H91" s="923" t="s">
        <v>2779</v>
      </c>
      <c r="I91" s="552">
        <v>0</v>
      </c>
      <c r="J91" s="923">
        <v>4</v>
      </c>
      <c r="K91" s="268">
        <f t="shared" si="22"/>
        <v>4</v>
      </c>
      <c r="L91" s="552">
        <v>0</v>
      </c>
      <c r="M91" s="923">
        <v>5</v>
      </c>
      <c r="N91" s="268">
        <f t="shared" si="23"/>
        <v>5</v>
      </c>
      <c r="O91" s="268">
        <f t="shared" si="24"/>
        <v>9</v>
      </c>
      <c r="P91" s="924" t="s">
        <v>1927</v>
      </c>
      <c r="Q91" s="921" t="s">
        <v>4104</v>
      </c>
      <c r="R91" s="771" t="s">
        <v>2876</v>
      </c>
      <c r="S91" s="552">
        <v>0</v>
      </c>
      <c r="T91" s="554" t="str">
        <f t="shared" si="25"/>
        <v>No hay Programación</v>
      </c>
      <c r="U91" s="764" t="str">
        <f t="shared" si="16"/>
        <v>De acuerdo con lo programado</v>
      </c>
      <c r="V91" s="764"/>
      <c r="W91" s="672">
        <v>4</v>
      </c>
      <c r="X91" s="554">
        <f t="shared" si="26"/>
        <v>1</v>
      </c>
      <c r="Y91" s="764" t="str">
        <f t="shared" si="17"/>
        <v>De acuerdo con lo programado</v>
      </c>
      <c r="Z91" s="764"/>
      <c r="AA91" s="552">
        <v>9</v>
      </c>
      <c r="AB91" s="554" t="str">
        <f t="shared" si="27"/>
        <v>No hay Programación</v>
      </c>
      <c r="AC91" s="764" t="str">
        <f t="shared" si="18"/>
        <v>De acuerdo con lo programado</v>
      </c>
      <c r="AD91" s="765"/>
      <c r="AE91" s="576">
        <v>25</v>
      </c>
      <c r="AF91" s="554">
        <f t="shared" si="28"/>
        <v>5</v>
      </c>
      <c r="AG91" s="764" t="str">
        <f t="shared" si="19"/>
        <v>De acuerdo con lo programado</v>
      </c>
      <c r="AH91" s="856"/>
      <c r="AI91" s="674">
        <f t="shared" si="20"/>
        <v>38</v>
      </c>
      <c r="AJ91" s="554">
        <f t="shared" si="29"/>
        <v>4.2222222222222223</v>
      </c>
      <c r="AK91" s="764" t="str">
        <f t="shared" si="21"/>
        <v>De acuerdo con lo programado</v>
      </c>
      <c r="AL91" s="856" t="s">
        <v>4146</v>
      </c>
    </row>
    <row r="92" spans="1:120" ht="61" thickTop="1" thickBot="1">
      <c r="A92" s="915">
        <f t="shared" si="30"/>
        <v>82</v>
      </c>
      <c r="B92" s="920">
        <v>12</v>
      </c>
      <c r="C92" s="920">
        <v>0</v>
      </c>
      <c r="D92" s="920">
        <v>0</v>
      </c>
      <c r="E92" s="920">
        <v>0</v>
      </c>
      <c r="F92" s="921" t="s">
        <v>2411</v>
      </c>
      <c r="G92" s="922" t="s">
        <v>2686</v>
      </c>
      <c r="H92" s="923" t="s">
        <v>2698</v>
      </c>
      <c r="I92" s="923">
        <v>25</v>
      </c>
      <c r="J92" s="923">
        <v>470</v>
      </c>
      <c r="K92" s="268">
        <f t="shared" si="22"/>
        <v>495</v>
      </c>
      <c r="L92" s="923">
        <f>263+15</f>
        <v>278</v>
      </c>
      <c r="M92" s="923">
        <f>268+15</f>
        <v>283</v>
      </c>
      <c r="N92" s="268">
        <f t="shared" si="23"/>
        <v>561</v>
      </c>
      <c r="O92" s="268">
        <f t="shared" si="24"/>
        <v>1056</v>
      </c>
      <c r="P92" s="924" t="s">
        <v>1927</v>
      </c>
      <c r="Q92" s="921" t="s">
        <v>4104</v>
      </c>
      <c r="R92" s="771" t="s">
        <v>2876</v>
      </c>
      <c r="S92" s="552">
        <v>0</v>
      </c>
      <c r="T92" s="554">
        <f t="shared" si="25"/>
        <v>0</v>
      </c>
      <c r="U92" s="764" t="str">
        <f t="shared" si="16"/>
        <v>En riesgo en cumplimiento</v>
      </c>
      <c r="V92" s="764"/>
      <c r="W92" s="672">
        <v>470</v>
      </c>
      <c r="X92" s="554">
        <f t="shared" si="26"/>
        <v>1</v>
      </c>
      <c r="Y92" s="764" t="str">
        <f t="shared" si="17"/>
        <v>De acuerdo con lo programado</v>
      </c>
      <c r="Z92" s="764"/>
      <c r="AA92" s="552">
        <v>398</v>
      </c>
      <c r="AB92" s="554">
        <f t="shared" si="27"/>
        <v>1.4316546762589928</v>
      </c>
      <c r="AC92" s="764" t="str">
        <f t="shared" si="18"/>
        <v>De acuerdo con lo programado</v>
      </c>
      <c r="AD92" s="765"/>
      <c r="AE92" s="576">
        <v>98</v>
      </c>
      <c r="AF92" s="554">
        <f t="shared" si="28"/>
        <v>0.3462897526501767</v>
      </c>
      <c r="AG92" s="764" t="str">
        <f t="shared" si="19"/>
        <v>En riesgo en cumplimiento</v>
      </c>
      <c r="AH92" s="856" t="s">
        <v>4145</v>
      </c>
      <c r="AI92" s="674">
        <f t="shared" si="20"/>
        <v>966</v>
      </c>
      <c r="AJ92" s="554">
        <f t="shared" si="29"/>
        <v>0.91477272727272729</v>
      </c>
      <c r="AK92" s="764" t="str">
        <f t="shared" si="21"/>
        <v>De acuerdo con lo programado</v>
      </c>
      <c r="AL92" s="856"/>
    </row>
    <row r="93" spans="1:120" ht="61" thickTop="1" thickBot="1">
      <c r="A93" s="915">
        <f t="shared" si="30"/>
        <v>83</v>
      </c>
      <c r="B93" s="920">
        <v>12</v>
      </c>
      <c r="C93" s="920">
        <v>0</v>
      </c>
      <c r="D93" s="920">
        <v>0</v>
      </c>
      <c r="E93" s="920">
        <v>0</v>
      </c>
      <c r="F93" s="921" t="s">
        <v>2411</v>
      </c>
      <c r="G93" s="922" t="s">
        <v>4121</v>
      </c>
      <c r="H93" s="923" t="s">
        <v>2779</v>
      </c>
      <c r="I93" s="552">
        <v>0</v>
      </c>
      <c r="J93" s="923">
        <v>1</v>
      </c>
      <c r="K93" s="268">
        <f t="shared" si="22"/>
        <v>1</v>
      </c>
      <c r="L93" s="552">
        <v>0</v>
      </c>
      <c r="M93" s="552">
        <v>0</v>
      </c>
      <c r="N93" s="268">
        <f t="shared" si="23"/>
        <v>0</v>
      </c>
      <c r="O93" s="268">
        <f t="shared" si="24"/>
        <v>1</v>
      </c>
      <c r="P93" s="924" t="s">
        <v>1927</v>
      </c>
      <c r="Q93" s="921" t="s">
        <v>4104</v>
      </c>
      <c r="R93" s="771" t="s">
        <v>2876</v>
      </c>
      <c r="S93" s="552">
        <v>0</v>
      </c>
      <c r="T93" s="554" t="str">
        <f t="shared" si="25"/>
        <v>No hay Programación</v>
      </c>
      <c r="U93" s="764" t="str">
        <f t="shared" si="16"/>
        <v>De acuerdo con lo programado</v>
      </c>
      <c r="V93" s="764"/>
      <c r="W93" s="672">
        <v>1</v>
      </c>
      <c r="X93" s="554">
        <f t="shared" si="26"/>
        <v>1</v>
      </c>
      <c r="Y93" s="764" t="str">
        <f t="shared" si="17"/>
        <v>De acuerdo con lo programado</v>
      </c>
      <c r="Z93" s="764"/>
      <c r="AA93" s="552">
        <v>0</v>
      </c>
      <c r="AB93" s="554" t="str">
        <f t="shared" si="27"/>
        <v>No hay Programación</v>
      </c>
      <c r="AC93" s="764" t="str">
        <f t="shared" si="18"/>
        <v>De acuerdo con lo programado</v>
      </c>
      <c r="AD93" s="765"/>
      <c r="AE93" s="576">
        <v>0</v>
      </c>
      <c r="AF93" s="554" t="str">
        <f t="shared" si="28"/>
        <v>No hay Programación</v>
      </c>
      <c r="AG93" s="764" t="str">
        <f t="shared" si="19"/>
        <v>De acuerdo con lo programado</v>
      </c>
      <c r="AH93" s="856"/>
      <c r="AI93" s="674">
        <f t="shared" si="20"/>
        <v>1</v>
      </c>
      <c r="AJ93" s="554">
        <f t="shared" si="29"/>
        <v>1</v>
      </c>
      <c r="AK93" s="764" t="str">
        <f t="shared" si="21"/>
        <v>De acuerdo con lo programado</v>
      </c>
      <c r="AL93" s="856"/>
    </row>
    <row r="94" spans="1:120" ht="61" thickTop="1" thickBot="1">
      <c r="A94" s="915">
        <f t="shared" si="30"/>
        <v>84</v>
      </c>
      <c r="B94" s="920">
        <v>12</v>
      </c>
      <c r="C94" s="920">
        <v>0</v>
      </c>
      <c r="D94" s="920">
        <v>0</v>
      </c>
      <c r="E94" s="920">
        <v>0</v>
      </c>
      <c r="F94" s="921" t="s">
        <v>2411</v>
      </c>
      <c r="G94" s="922" t="s">
        <v>4111</v>
      </c>
      <c r="H94" s="923" t="s">
        <v>2779</v>
      </c>
      <c r="I94" s="552">
        <v>0</v>
      </c>
      <c r="J94" s="923">
        <v>19</v>
      </c>
      <c r="K94" s="268">
        <f t="shared" si="22"/>
        <v>19</v>
      </c>
      <c r="L94" s="923">
        <v>1</v>
      </c>
      <c r="M94" s="552">
        <v>0</v>
      </c>
      <c r="N94" s="268">
        <f t="shared" si="23"/>
        <v>1</v>
      </c>
      <c r="O94" s="268">
        <f t="shared" si="24"/>
        <v>20</v>
      </c>
      <c r="P94" s="924" t="s">
        <v>1927</v>
      </c>
      <c r="Q94" s="921" t="s">
        <v>4104</v>
      </c>
      <c r="R94" s="771" t="s">
        <v>2876</v>
      </c>
      <c r="S94" s="552">
        <v>0</v>
      </c>
      <c r="T94" s="554" t="str">
        <f t="shared" si="25"/>
        <v>No hay Programación</v>
      </c>
      <c r="U94" s="764" t="str">
        <f t="shared" si="16"/>
        <v>De acuerdo con lo programado</v>
      </c>
      <c r="V94" s="764"/>
      <c r="W94" s="672">
        <v>19</v>
      </c>
      <c r="X94" s="554">
        <f t="shared" si="26"/>
        <v>1</v>
      </c>
      <c r="Y94" s="764" t="str">
        <f t="shared" si="17"/>
        <v>De acuerdo con lo programado</v>
      </c>
      <c r="Z94" s="764"/>
      <c r="AA94" s="552">
        <v>1</v>
      </c>
      <c r="AB94" s="554">
        <f t="shared" si="27"/>
        <v>1</v>
      </c>
      <c r="AC94" s="764" t="str">
        <f t="shared" si="18"/>
        <v>De acuerdo con lo programado</v>
      </c>
      <c r="AD94" s="765"/>
      <c r="AE94" s="576">
        <v>0</v>
      </c>
      <c r="AF94" s="554" t="str">
        <f t="shared" si="28"/>
        <v>No hay Programación</v>
      </c>
      <c r="AG94" s="764" t="str">
        <f t="shared" si="19"/>
        <v>De acuerdo con lo programado</v>
      </c>
      <c r="AH94" s="856"/>
      <c r="AI94" s="674">
        <f t="shared" si="20"/>
        <v>20</v>
      </c>
      <c r="AJ94" s="554">
        <f t="shared" si="29"/>
        <v>1</v>
      </c>
      <c r="AK94" s="764" t="str">
        <f t="shared" si="21"/>
        <v>De acuerdo con lo programado</v>
      </c>
      <c r="AL94" s="856"/>
    </row>
    <row r="95" spans="1:120" ht="61" thickTop="1" thickBot="1">
      <c r="A95" s="915">
        <f t="shared" si="30"/>
        <v>85</v>
      </c>
      <c r="B95" s="920">
        <v>12</v>
      </c>
      <c r="C95" s="920">
        <v>0</v>
      </c>
      <c r="D95" s="920">
        <v>0</v>
      </c>
      <c r="E95" s="920">
        <v>0</v>
      </c>
      <c r="F95" s="921" t="s">
        <v>2411</v>
      </c>
      <c r="G95" s="922" t="s">
        <v>186</v>
      </c>
      <c r="H95" s="923" t="s">
        <v>2779</v>
      </c>
      <c r="I95" s="552">
        <v>0</v>
      </c>
      <c r="J95" s="923">
        <v>1</v>
      </c>
      <c r="K95" s="268">
        <f t="shared" si="22"/>
        <v>1</v>
      </c>
      <c r="L95" s="552">
        <v>0</v>
      </c>
      <c r="M95" s="552">
        <v>0</v>
      </c>
      <c r="N95" s="268">
        <f t="shared" si="23"/>
        <v>0</v>
      </c>
      <c r="O95" s="268">
        <f t="shared" si="24"/>
        <v>1</v>
      </c>
      <c r="P95" s="924" t="s">
        <v>1927</v>
      </c>
      <c r="Q95" s="921" t="s">
        <v>4104</v>
      </c>
      <c r="R95" s="771" t="s">
        <v>2876</v>
      </c>
      <c r="S95" s="552">
        <v>0</v>
      </c>
      <c r="T95" s="554" t="str">
        <f t="shared" si="25"/>
        <v>No hay Programación</v>
      </c>
      <c r="U95" s="764" t="str">
        <f t="shared" si="16"/>
        <v>De acuerdo con lo programado</v>
      </c>
      <c r="V95" s="764"/>
      <c r="W95" s="672">
        <v>1</v>
      </c>
      <c r="X95" s="554">
        <f t="shared" si="26"/>
        <v>1</v>
      </c>
      <c r="Y95" s="764" t="str">
        <f t="shared" si="17"/>
        <v>De acuerdo con lo programado</v>
      </c>
      <c r="Z95" s="764"/>
      <c r="AA95" s="552">
        <v>1</v>
      </c>
      <c r="AB95" s="554" t="str">
        <f t="shared" si="27"/>
        <v>No hay Programación</v>
      </c>
      <c r="AC95" s="764" t="str">
        <f t="shared" si="18"/>
        <v>De acuerdo con lo programado</v>
      </c>
      <c r="AD95" s="765"/>
      <c r="AE95" s="576">
        <v>0</v>
      </c>
      <c r="AF95" s="554" t="str">
        <f t="shared" si="28"/>
        <v>No hay Programación</v>
      </c>
      <c r="AG95" s="764" t="str">
        <f t="shared" si="19"/>
        <v>De acuerdo con lo programado</v>
      </c>
      <c r="AH95" s="856"/>
      <c r="AI95" s="674">
        <f t="shared" si="20"/>
        <v>2</v>
      </c>
      <c r="AJ95" s="554">
        <f t="shared" si="29"/>
        <v>2</v>
      </c>
      <c r="AK95" s="764" t="str">
        <f t="shared" si="21"/>
        <v>De acuerdo con lo programado</v>
      </c>
      <c r="AL95" s="856" t="s">
        <v>4150</v>
      </c>
    </row>
    <row r="96" spans="1:120" ht="61" thickTop="1" thickBot="1">
      <c r="A96" s="915">
        <f t="shared" si="30"/>
        <v>86</v>
      </c>
      <c r="B96" s="920">
        <v>12</v>
      </c>
      <c r="C96" s="920">
        <v>0</v>
      </c>
      <c r="D96" s="920">
        <v>0</v>
      </c>
      <c r="E96" s="920">
        <v>0</v>
      </c>
      <c r="F96" s="921" t="s">
        <v>2411</v>
      </c>
      <c r="G96" s="922" t="s">
        <v>168</v>
      </c>
      <c r="H96" s="923" t="s">
        <v>2779</v>
      </c>
      <c r="I96" s="552">
        <v>0</v>
      </c>
      <c r="J96" s="923">
        <v>2</v>
      </c>
      <c r="K96" s="268">
        <f t="shared" si="22"/>
        <v>2</v>
      </c>
      <c r="L96" s="552">
        <v>0</v>
      </c>
      <c r="M96" s="552">
        <v>0</v>
      </c>
      <c r="N96" s="268">
        <f t="shared" si="23"/>
        <v>0</v>
      </c>
      <c r="O96" s="268">
        <f t="shared" si="24"/>
        <v>2</v>
      </c>
      <c r="P96" s="924" t="s">
        <v>1927</v>
      </c>
      <c r="Q96" s="921" t="s">
        <v>4104</v>
      </c>
      <c r="R96" s="771" t="s">
        <v>2876</v>
      </c>
      <c r="S96" s="552">
        <v>0</v>
      </c>
      <c r="T96" s="554" t="str">
        <f t="shared" si="25"/>
        <v>No hay Programación</v>
      </c>
      <c r="U96" s="764" t="str">
        <f t="shared" si="16"/>
        <v>De acuerdo con lo programado</v>
      </c>
      <c r="V96" s="764"/>
      <c r="W96" s="672">
        <v>2</v>
      </c>
      <c r="X96" s="554">
        <f t="shared" si="26"/>
        <v>1</v>
      </c>
      <c r="Y96" s="764" t="str">
        <f t="shared" si="17"/>
        <v>De acuerdo con lo programado</v>
      </c>
      <c r="Z96" s="764"/>
      <c r="AA96" s="552">
        <v>2</v>
      </c>
      <c r="AB96" s="554" t="str">
        <f t="shared" si="27"/>
        <v>No hay Programación</v>
      </c>
      <c r="AC96" s="764" t="str">
        <f t="shared" si="18"/>
        <v>De acuerdo con lo programado</v>
      </c>
      <c r="AD96" s="765"/>
      <c r="AE96" s="576">
        <v>0</v>
      </c>
      <c r="AF96" s="554" t="str">
        <f t="shared" si="28"/>
        <v>No hay Programación</v>
      </c>
      <c r="AG96" s="764" t="str">
        <f t="shared" si="19"/>
        <v>De acuerdo con lo programado</v>
      </c>
      <c r="AH96" s="856"/>
      <c r="AI96" s="674">
        <f t="shared" si="20"/>
        <v>4</v>
      </c>
      <c r="AJ96" s="554">
        <f t="shared" si="29"/>
        <v>2</v>
      </c>
      <c r="AK96" s="764" t="str">
        <f t="shared" si="21"/>
        <v>De acuerdo con lo programado</v>
      </c>
      <c r="AL96" s="856" t="s">
        <v>4150</v>
      </c>
    </row>
    <row r="97" spans="1:38" ht="61" thickTop="1" thickBot="1">
      <c r="A97" s="915">
        <f t="shared" si="30"/>
        <v>87</v>
      </c>
      <c r="B97" s="920">
        <v>12</v>
      </c>
      <c r="C97" s="920">
        <v>0</v>
      </c>
      <c r="D97" s="920">
        <v>0</v>
      </c>
      <c r="E97" s="920">
        <v>0</v>
      </c>
      <c r="F97" s="921" t="s">
        <v>2411</v>
      </c>
      <c r="G97" s="922" t="s">
        <v>2705</v>
      </c>
      <c r="H97" s="923" t="s">
        <v>2698</v>
      </c>
      <c r="I97" s="552">
        <v>0</v>
      </c>
      <c r="J97" s="923">
        <v>1</v>
      </c>
      <c r="K97" s="268">
        <f t="shared" si="22"/>
        <v>1</v>
      </c>
      <c r="L97" s="923">
        <v>1</v>
      </c>
      <c r="M97" s="552">
        <v>0</v>
      </c>
      <c r="N97" s="268">
        <f t="shared" si="23"/>
        <v>1</v>
      </c>
      <c r="O97" s="268">
        <f t="shared" si="24"/>
        <v>2</v>
      </c>
      <c r="P97" s="924" t="s">
        <v>1927</v>
      </c>
      <c r="Q97" s="921" t="s">
        <v>4104</v>
      </c>
      <c r="R97" s="771" t="s">
        <v>2876</v>
      </c>
      <c r="S97" s="552">
        <v>0</v>
      </c>
      <c r="T97" s="554" t="str">
        <f t="shared" si="25"/>
        <v>No hay Programación</v>
      </c>
      <c r="U97" s="764" t="str">
        <f t="shared" si="16"/>
        <v>De acuerdo con lo programado</v>
      </c>
      <c r="V97" s="764"/>
      <c r="W97" s="672">
        <v>1</v>
      </c>
      <c r="X97" s="554">
        <f t="shared" si="26"/>
        <v>1</v>
      </c>
      <c r="Y97" s="764" t="str">
        <f t="shared" si="17"/>
        <v>De acuerdo con lo programado</v>
      </c>
      <c r="Z97" s="764"/>
      <c r="AA97" s="552">
        <v>1</v>
      </c>
      <c r="AB97" s="554">
        <f t="shared" si="27"/>
        <v>1</v>
      </c>
      <c r="AC97" s="764" t="str">
        <f t="shared" si="18"/>
        <v>De acuerdo con lo programado</v>
      </c>
      <c r="AD97" s="765"/>
      <c r="AE97" s="576">
        <v>0</v>
      </c>
      <c r="AF97" s="554" t="str">
        <f t="shared" si="28"/>
        <v>No hay Programación</v>
      </c>
      <c r="AG97" s="764" t="str">
        <f t="shared" si="19"/>
        <v>De acuerdo con lo programado</v>
      </c>
      <c r="AH97" s="856"/>
      <c r="AI97" s="674">
        <f t="shared" si="20"/>
        <v>2</v>
      </c>
      <c r="AJ97" s="554">
        <f t="shared" si="29"/>
        <v>1</v>
      </c>
      <c r="AK97" s="764" t="str">
        <f t="shared" si="21"/>
        <v>De acuerdo con lo programado</v>
      </c>
      <c r="AL97" s="856"/>
    </row>
    <row r="98" spans="1:38" ht="61" thickTop="1" thickBot="1">
      <c r="A98" s="915">
        <f t="shared" si="30"/>
        <v>88</v>
      </c>
      <c r="B98" s="920">
        <v>12</v>
      </c>
      <c r="C98" s="920">
        <v>0</v>
      </c>
      <c r="D98" s="920">
        <v>0</v>
      </c>
      <c r="E98" s="920">
        <v>0</v>
      </c>
      <c r="F98" s="921" t="s">
        <v>2411</v>
      </c>
      <c r="G98" s="922" t="s">
        <v>4143</v>
      </c>
      <c r="H98" s="927" t="s">
        <v>2524</v>
      </c>
      <c r="I98" s="552">
        <v>0</v>
      </c>
      <c r="J98" s="923">
        <v>2</v>
      </c>
      <c r="K98" s="268">
        <f t="shared" si="22"/>
        <v>2</v>
      </c>
      <c r="L98" s="552">
        <v>0</v>
      </c>
      <c r="M98" s="923">
        <v>14</v>
      </c>
      <c r="N98" s="268">
        <f t="shared" si="23"/>
        <v>14</v>
      </c>
      <c r="O98" s="268">
        <f t="shared" si="24"/>
        <v>16</v>
      </c>
      <c r="P98" s="924" t="s">
        <v>1927</v>
      </c>
      <c r="Q98" s="921" t="s">
        <v>4104</v>
      </c>
      <c r="R98" s="771" t="s">
        <v>2876</v>
      </c>
      <c r="S98" s="552">
        <v>0</v>
      </c>
      <c r="T98" s="554" t="str">
        <f t="shared" si="25"/>
        <v>No hay Programación</v>
      </c>
      <c r="U98" s="764" t="str">
        <f t="shared" si="16"/>
        <v>De acuerdo con lo programado</v>
      </c>
      <c r="V98" s="764"/>
      <c r="W98" s="672">
        <v>2</v>
      </c>
      <c r="X98" s="554">
        <f t="shared" si="26"/>
        <v>1</v>
      </c>
      <c r="Y98" s="764" t="str">
        <f t="shared" si="17"/>
        <v>De acuerdo con lo programado</v>
      </c>
      <c r="Z98" s="764"/>
      <c r="AA98" s="552">
        <v>0</v>
      </c>
      <c r="AB98" s="554" t="str">
        <f t="shared" si="27"/>
        <v>No hay Programación</v>
      </c>
      <c r="AC98" s="764" t="str">
        <f t="shared" si="18"/>
        <v>De acuerdo con lo programado</v>
      </c>
      <c r="AD98" s="765"/>
      <c r="AE98" s="576">
        <v>0</v>
      </c>
      <c r="AF98" s="554">
        <f t="shared" si="28"/>
        <v>0</v>
      </c>
      <c r="AG98" s="764" t="str">
        <f t="shared" si="19"/>
        <v>En riesgo en cumplimiento</v>
      </c>
      <c r="AH98" s="856"/>
      <c r="AI98" s="674">
        <f t="shared" si="20"/>
        <v>2</v>
      </c>
      <c r="AJ98" s="554">
        <f t="shared" si="29"/>
        <v>0.125</v>
      </c>
      <c r="AK98" s="764" t="str">
        <f t="shared" si="21"/>
        <v>En riesgo en cumplimiento</v>
      </c>
      <c r="AL98" s="856" t="s">
        <v>4151</v>
      </c>
    </row>
    <row r="99" spans="1:38" ht="61" thickTop="1" thickBot="1">
      <c r="A99" s="915">
        <f t="shared" si="30"/>
        <v>89</v>
      </c>
      <c r="B99" s="920">
        <v>12</v>
      </c>
      <c r="C99" s="920">
        <v>0</v>
      </c>
      <c r="D99" s="920">
        <v>0</v>
      </c>
      <c r="E99" s="920">
        <v>0</v>
      </c>
      <c r="F99" s="921" t="s">
        <v>2411</v>
      </c>
      <c r="G99" s="922" t="s">
        <v>4152</v>
      </c>
      <c r="H99" s="923" t="s">
        <v>2779</v>
      </c>
      <c r="I99" s="552">
        <v>0</v>
      </c>
      <c r="J99" s="552">
        <v>0</v>
      </c>
      <c r="K99" s="268">
        <f t="shared" si="22"/>
        <v>0</v>
      </c>
      <c r="L99" s="923">
        <v>1</v>
      </c>
      <c r="M99" s="552">
        <v>1</v>
      </c>
      <c r="N99" s="268">
        <f t="shared" si="23"/>
        <v>2</v>
      </c>
      <c r="O99" s="268">
        <f t="shared" si="24"/>
        <v>2</v>
      </c>
      <c r="P99" s="924" t="s">
        <v>1927</v>
      </c>
      <c r="Q99" s="921" t="s">
        <v>4104</v>
      </c>
      <c r="R99" s="771" t="s">
        <v>2876</v>
      </c>
      <c r="S99" s="552">
        <v>0</v>
      </c>
      <c r="T99" s="554" t="str">
        <f t="shared" si="25"/>
        <v>No hay Programación</v>
      </c>
      <c r="U99" s="764" t="str">
        <f t="shared" si="16"/>
        <v>De acuerdo con lo programado</v>
      </c>
      <c r="V99" s="764"/>
      <c r="W99" s="672">
        <v>0</v>
      </c>
      <c r="X99" s="554" t="str">
        <f t="shared" si="26"/>
        <v>No hay Programación</v>
      </c>
      <c r="Y99" s="764" t="str">
        <f t="shared" si="17"/>
        <v>De acuerdo con lo programado</v>
      </c>
      <c r="Z99" s="764"/>
      <c r="AA99" s="552">
        <v>0</v>
      </c>
      <c r="AB99" s="554">
        <f t="shared" si="27"/>
        <v>0</v>
      </c>
      <c r="AC99" s="764" t="str">
        <f t="shared" si="18"/>
        <v>En riesgo en cumplimiento</v>
      </c>
      <c r="AD99" s="765"/>
      <c r="AE99" s="576">
        <v>4</v>
      </c>
      <c r="AF99" s="554">
        <f t="shared" si="28"/>
        <v>4</v>
      </c>
      <c r="AG99" s="764" t="str">
        <f t="shared" si="19"/>
        <v>De acuerdo con lo programado</v>
      </c>
      <c r="AH99" s="856"/>
      <c r="AI99" s="553">
        <f t="shared" si="20"/>
        <v>4</v>
      </c>
      <c r="AJ99" s="554">
        <f t="shared" si="29"/>
        <v>2</v>
      </c>
      <c r="AK99" s="764" t="str">
        <f t="shared" si="21"/>
        <v>De acuerdo con lo programado</v>
      </c>
      <c r="AL99" s="856" t="s">
        <v>4150</v>
      </c>
    </row>
    <row r="100" spans="1:38" ht="61" thickTop="1" thickBot="1">
      <c r="A100" s="915">
        <f t="shared" si="30"/>
        <v>90</v>
      </c>
      <c r="B100" s="920">
        <v>12</v>
      </c>
      <c r="C100" s="920">
        <v>0</v>
      </c>
      <c r="D100" s="920">
        <v>0</v>
      </c>
      <c r="E100" s="920">
        <v>0</v>
      </c>
      <c r="F100" s="921" t="s">
        <v>2411</v>
      </c>
      <c r="G100" s="922" t="s">
        <v>4153</v>
      </c>
      <c r="H100" s="923" t="s">
        <v>2779</v>
      </c>
      <c r="I100" s="552">
        <v>0</v>
      </c>
      <c r="J100" s="552">
        <v>0</v>
      </c>
      <c r="K100" s="268">
        <f t="shared" si="22"/>
        <v>0</v>
      </c>
      <c r="L100" s="552">
        <v>0</v>
      </c>
      <c r="M100" s="923">
        <v>1</v>
      </c>
      <c r="N100" s="268">
        <f t="shared" si="23"/>
        <v>1</v>
      </c>
      <c r="O100" s="268">
        <f t="shared" si="24"/>
        <v>1</v>
      </c>
      <c r="P100" s="924" t="s">
        <v>1927</v>
      </c>
      <c r="Q100" s="921" t="s">
        <v>4104</v>
      </c>
      <c r="R100" s="771" t="s">
        <v>2876</v>
      </c>
      <c r="S100" s="552">
        <v>0</v>
      </c>
      <c r="T100" s="554" t="str">
        <f t="shared" si="25"/>
        <v>No hay Programación</v>
      </c>
      <c r="U100" s="764" t="str">
        <f t="shared" si="16"/>
        <v>De acuerdo con lo programado</v>
      </c>
      <c r="V100" s="764"/>
      <c r="W100" s="672">
        <v>0</v>
      </c>
      <c r="X100" s="554" t="str">
        <f t="shared" si="26"/>
        <v>No hay Programación</v>
      </c>
      <c r="Y100" s="764" t="str">
        <f t="shared" si="17"/>
        <v>De acuerdo con lo programado</v>
      </c>
      <c r="Z100" s="764"/>
      <c r="AA100" s="552">
        <v>0</v>
      </c>
      <c r="AB100" s="554" t="str">
        <f t="shared" si="27"/>
        <v>No hay Programación</v>
      </c>
      <c r="AC100" s="764" t="str">
        <f t="shared" si="18"/>
        <v>De acuerdo con lo programado</v>
      </c>
      <c r="AD100" s="765"/>
      <c r="AE100" s="576">
        <v>2</v>
      </c>
      <c r="AF100" s="554">
        <f t="shared" si="28"/>
        <v>2</v>
      </c>
      <c r="AG100" s="764" t="str">
        <f t="shared" si="19"/>
        <v>De acuerdo con lo programado</v>
      </c>
      <c r="AH100" s="856"/>
      <c r="AI100" s="553">
        <f t="shared" si="20"/>
        <v>2</v>
      </c>
      <c r="AJ100" s="554">
        <f t="shared" si="29"/>
        <v>2</v>
      </c>
      <c r="AK100" s="764" t="str">
        <f t="shared" si="21"/>
        <v>De acuerdo con lo programado</v>
      </c>
      <c r="AL100" s="856" t="s">
        <v>4150</v>
      </c>
    </row>
    <row r="101" spans="1:38" ht="61" thickTop="1" thickBot="1">
      <c r="A101" s="915">
        <f t="shared" si="30"/>
        <v>91</v>
      </c>
      <c r="B101" s="920">
        <v>12</v>
      </c>
      <c r="C101" s="920">
        <v>0</v>
      </c>
      <c r="D101" s="920">
        <v>0</v>
      </c>
      <c r="E101" s="920">
        <v>0</v>
      </c>
      <c r="F101" s="921" t="s">
        <v>2494</v>
      </c>
      <c r="G101" s="922" t="s">
        <v>4111</v>
      </c>
      <c r="H101" s="923" t="s">
        <v>2779</v>
      </c>
      <c r="I101" s="552">
        <v>0</v>
      </c>
      <c r="J101" s="552">
        <v>0</v>
      </c>
      <c r="K101" s="268">
        <f t="shared" si="22"/>
        <v>0</v>
      </c>
      <c r="L101" s="923">
        <v>1</v>
      </c>
      <c r="M101" s="923">
        <v>1</v>
      </c>
      <c r="N101" s="268">
        <f t="shared" si="23"/>
        <v>2</v>
      </c>
      <c r="O101" s="268">
        <f t="shared" si="24"/>
        <v>2</v>
      </c>
      <c r="P101" s="924" t="s">
        <v>1927</v>
      </c>
      <c r="Q101" s="921" t="s">
        <v>4104</v>
      </c>
      <c r="R101" s="771" t="s">
        <v>2876</v>
      </c>
      <c r="S101" s="552">
        <v>0</v>
      </c>
      <c r="T101" s="554" t="str">
        <f t="shared" si="25"/>
        <v>No hay Programación</v>
      </c>
      <c r="U101" s="764" t="str">
        <f t="shared" si="16"/>
        <v>De acuerdo con lo programado</v>
      </c>
      <c r="V101" s="764"/>
      <c r="W101" s="672">
        <v>0</v>
      </c>
      <c r="X101" s="554" t="str">
        <f t="shared" si="26"/>
        <v>No hay Programación</v>
      </c>
      <c r="Y101" s="764" t="str">
        <f t="shared" si="17"/>
        <v>De acuerdo con lo programado</v>
      </c>
      <c r="Z101" s="764"/>
      <c r="AA101" s="552">
        <v>1</v>
      </c>
      <c r="AB101" s="554">
        <f t="shared" si="27"/>
        <v>1</v>
      </c>
      <c r="AC101" s="764" t="str">
        <f t="shared" si="18"/>
        <v>De acuerdo con lo programado</v>
      </c>
      <c r="AD101" s="765"/>
      <c r="AE101" s="576">
        <v>1</v>
      </c>
      <c r="AF101" s="554">
        <f t="shared" si="28"/>
        <v>1</v>
      </c>
      <c r="AG101" s="764" t="str">
        <f t="shared" si="19"/>
        <v>De acuerdo con lo programado</v>
      </c>
      <c r="AH101" s="856"/>
      <c r="AI101" s="553">
        <f t="shared" si="20"/>
        <v>2</v>
      </c>
      <c r="AJ101" s="554">
        <f t="shared" si="29"/>
        <v>1</v>
      </c>
      <c r="AK101" s="764" t="str">
        <f t="shared" si="21"/>
        <v>De acuerdo con lo programado</v>
      </c>
      <c r="AL101" s="856"/>
    </row>
    <row r="102" spans="1:38" ht="85" thickTop="1" thickBot="1">
      <c r="A102" s="915">
        <f t="shared" si="30"/>
        <v>92</v>
      </c>
      <c r="B102" s="920">
        <v>12</v>
      </c>
      <c r="C102" s="920">
        <v>0</v>
      </c>
      <c r="D102" s="920">
        <v>0</v>
      </c>
      <c r="E102" s="920">
        <v>0</v>
      </c>
      <c r="F102" s="921" t="s">
        <v>2217</v>
      </c>
      <c r="G102" s="922" t="s">
        <v>2754</v>
      </c>
      <c r="H102" s="923" t="s">
        <v>2779</v>
      </c>
      <c r="I102" s="923">
        <v>2</v>
      </c>
      <c r="J102" s="923">
        <v>3</v>
      </c>
      <c r="K102" s="268">
        <f t="shared" si="22"/>
        <v>5</v>
      </c>
      <c r="L102" s="923">
        <v>3</v>
      </c>
      <c r="M102" s="923">
        <v>2</v>
      </c>
      <c r="N102" s="268">
        <f t="shared" si="23"/>
        <v>5</v>
      </c>
      <c r="O102" s="268">
        <f t="shared" si="24"/>
        <v>10</v>
      </c>
      <c r="P102" s="924" t="s">
        <v>1927</v>
      </c>
      <c r="Q102" s="921" t="s">
        <v>4154</v>
      </c>
      <c r="R102" s="771" t="s">
        <v>2876</v>
      </c>
      <c r="S102" s="552">
        <v>2</v>
      </c>
      <c r="T102" s="554">
        <f t="shared" si="25"/>
        <v>1</v>
      </c>
      <c r="U102" s="764" t="str">
        <f t="shared" si="16"/>
        <v>De acuerdo con lo programado</v>
      </c>
      <c r="V102" s="764"/>
      <c r="W102" s="672">
        <v>3</v>
      </c>
      <c r="X102" s="554">
        <f t="shared" si="26"/>
        <v>1</v>
      </c>
      <c r="Y102" s="764" t="str">
        <f t="shared" si="17"/>
        <v>De acuerdo con lo programado</v>
      </c>
      <c r="Z102" s="764"/>
      <c r="AA102" s="552">
        <v>3</v>
      </c>
      <c r="AB102" s="554">
        <f t="shared" si="27"/>
        <v>1</v>
      </c>
      <c r="AC102" s="764" t="str">
        <f t="shared" si="18"/>
        <v>De acuerdo con lo programado</v>
      </c>
      <c r="AD102" s="771" t="s">
        <v>4155</v>
      </c>
      <c r="AE102" s="576">
        <v>0</v>
      </c>
      <c r="AF102" s="554">
        <f t="shared" si="28"/>
        <v>0</v>
      </c>
      <c r="AG102" s="764" t="str">
        <f t="shared" si="19"/>
        <v>En riesgo en cumplimiento</v>
      </c>
      <c r="AH102" s="856" t="s">
        <v>4156</v>
      </c>
      <c r="AI102" s="674">
        <f t="shared" si="20"/>
        <v>8</v>
      </c>
      <c r="AJ102" s="554">
        <f t="shared" si="29"/>
        <v>0.8</v>
      </c>
      <c r="AK102" s="764" t="str">
        <f t="shared" si="21"/>
        <v>Atraso Leve</v>
      </c>
      <c r="AL102" s="856" t="s">
        <v>4156</v>
      </c>
    </row>
    <row r="103" spans="1:38" ht="85" thickTop="1" thickBot="1">
      <c r="A103" s="915">
        <f t="shared" si="30"/>
        <v>93</v>
      </c>
      <c r="B103" s="920">
        <v>12</v>
      </c>
      <c r="C103" s="920">
        <v>0</v>
      </c>
      <c r="D103" s="920">
        <v>0</v>
      </c>
      <c r="E103" s="920">
        <v>0</v>
      </c>
      <c r="F103" s="921" t="s">
        <v>2217</v>
      </c>
      <c r="G103" s="922" t="s">
        <v>4121</v>
      </c>
      <c r="H103" s="923" t="s">
        <v>2779</v>
      </c>
      <c r="I103" s="552">
        <v>0</v>
      </c>
      <c r="J103" s="923">
        <v>1</v>
      </c>
      <c r="K103" s="268">
        <f t="shared" si="22"/>
        <v>1</v>
      </c>
      <c r="L103" s="923">
        <v>1</v>
      </c>
      <c r="M103" s="552">
        <v>0</v>
      </c>
      <c r="N103" s="268">
        <f t="shared" si="23"/>
        <v>1</v>
      </c>
      <c r="O103" s="268">
        <f t="shared" si="24"/>
        <v>2</v>
      </c>
      <c r="P103" s="924" t="s">
        <v>1927</v>
      </c>
      <c r="Q103" s="921" t="s">
        <v>4154</v>
      </c>
      <c r="R103" s="771" t="s">
        <v>2876</v>
      </c>
      <c r="S103" s="552">
        <v>0</v>
      </c>
      <c r="T103" s="554" t="str">
        <f t="shared" si="25"/>
        <v>No hay Programación</v>
      </c>
      <c r="U103" s="764" t="str">
        <f t="shared" si="16"/>
        <v>De acuerdo con lo programado</v>
      </c>
      <c r="V103" s="764"/>
      <c r="W103" s="672">
        <v>1</v>
      </c>
      <c r="X103" s="554">
        <f t="shared" si="26"/>
        <v>1</v>
      </c>
      <c r="Y103" s="764" t="str">
        <f t="shared" si="17"/>
        <v>De acuerdo con lo programado</v>
      </c>
      <c r="Z103" s="764"/>
      <c r="AA103" s="552">
        <v>1</v>
      </c>
      <c r="AB103" s="554">
        <f t="shared" si="27"/>
        <v>1</v>
      </c>
      <c r="AC103" s="764" t="str">
        <f t="shared" si="18"/>
        <v>De acuerdo con lo programado</v>
      </c>
      <c r="AD103" s="771" t="s">
        <v>4157</v>
      </c>
      <c r="AE103" s="576">
        <v>0</v>
      </c>
      <c r="AF103" s="554" t="str">
        <f t="shared" si="28"/>
        <v>No hay Programación</v>
      </c>
      <c r="AG103" s="764" t="str">
        <f t="shared" si="19"/>
        <v>De acuerdo con lo programado</v>
      </c>
      <c r="AH103" s="856" t="s">
        <v>4156</v>
      </c>
      <c r="AI103" s="674">
        <f t="shared" si="20"/>
        <v>2</v>
      </c>
      <c r="AJ103" s="554">
        <f t="shared" si="29"/>
        <v>1</v>
      </c>
      <c r="AK103" s="764" t="str">
        <f t="shared" si="21"/>
        <v>De acuerdo con lo programado</v>
      </c>
      <c r="AL103" s="856"/>
    </row>
    <row r="104" spans="1:38" ht="85" thickTop="1" thickBot="1">
      <c r="A104" s="915">
        <f t="shared" si="30"/>
        <v>94</v>
      </c>
      <c r="B104" s="920">
        <v>12</v>
      </c>
      <c r="C104" s="920">
        <v>0</v>
      </c>
      <c r="D104" s="920">
        <v>0</v>
      </c>
      <c r="E104" s="920">
        <v>0</v>
      </c>
      <c r="F104" s="921" t="s">
        <v>2217</v>
      </c>
      <c r="G104" s="922" t="s">
        <v>4111</v>
      </c>
      <c r="H104" s="923" t="s">
        <v>2779</v>
      </c>
      <c r="I104" s="552">
        <v>0</v>
      </c>
      <c r="J104" s="552">
        <v>0</v>
      </c>
      <c r="K104" s="268">
        <f t="shared" si="22"/>
        <v>0</v>
      </c>
      <c r="L104" s="552">
        <v>0</v>
      </c>
      <c r="M104" s="923">
        <v>2</v>
      </c>
      <c r="N104" s="268">
        <f t="shared" si="23"/>
        <v>2</v>
      </c>
      <c r="O104" s="268">
        <f t="shared" si="24"/>
        <v>2</v>
      </c>
      <c r="P104" s="924" t="s">
        <v>1927</v>
      </c>
      <c r="Q104" s="921" t="s">
        <v>4154</v>
      </c>
      <c r="R104" s="771" t="s">
        <v>2876</v>
      </c>
      <c r="S104" s="552">
        <v>0</v>
      </c>
      <c r="T104" s="554" t="str">
        <f t="shared" si="25"/>
        <v>No hay Programación</v>
      </c>
      <c r="U104" s="764" t="str">
        <f t="shared" si="16"/>
        <v>De acuerdo con lo programado</v>
      </c>
      <c r="V104" s="764"/>
      <c r="W104" s="672">
        <v>0</v>
      </c>
      <c r="X104" s="554" t="str">
        <f t="shared" si="26"/>
        <v>No hay Programación</v>
      </c>
      <c r="Y104" s="764" t="str">
        <f t="shared" si="17"/>
        <v>De acuerdo con lo programado</v>
      </c>
      <c r="Z104" s="764"/>
      <c r="AA104" s="552">
        <v>3</v>
      </c>
      <c r="AB104" s="554" t="str">
        <f t="shared" si="27"/>
        <v>No hay Programación</v>
      </c>
      <c r="AC104" s="764" t="str">
        <f t="shared" si="18"/>
        <v>De acuerdo con lo programado</v>
      </c>
      <c r="AD104" s="771" t="s">
        <v>4158</v>
      </c>
      <c r="AE104" s="576">
        <v>0</v>
      </c>
      <c r="AF104" s="554">
        <f t="shared" si="28"/>
        <v>0</v>
      </c>
      <c r="AG104" s="764" t="str">
        <f t="shared" si="19"/>
        <v>En riesgo en cumplimiento</v>
      </c>
      <c r="AH104" s="856" t="s">
        <v>4156</v>
      </c>
      <c r="AI104" s="553">
        <f>AE104+AA104+W104+S104</f>
        <v>3</v>
      </c>
      <c r="AJ104" s="554">
        <f t="shared" si="29"/>
        <v>1.5</v>
      </c>
      <c r="AK104" s="764" t="str">
        <f t="shared" si="21"/>
        <v>De acuerdo con lo programado</v>
      </c>
      <c r="AL104" s="856" t="s">
        <v>4150</v>
      </c>
    </row>
    <row r="105" spans="1:38" ht="85" thickTop="1" thickBot="1">
      <c r="A105" s="915">
        <f t="shared" si="30"/>
        <v>95</v>
      </c>
      <c r="B105" s="920">
        <v>12</v>
      </c>
      <c r="C105" s="920">
        <v>0</v>
      </c>
      <c r="D105" s="920">
        <v>0</v>
      </c>
      <c r="E105" s="920">
        <v>0</v>
      </c>
      <c r="F105" s="921" t="s">
        <v>2217</v>
      </c>
      <c r="G105" s="922" t="s">
        <v>4159</v>
      </c>
      <c r="H105" s="923" t="s">
        <v>2779</v>
      </c>
      <c r="I105" s="552">
        <v>0</v>
      </c>
      <c r="J105" s="923">
        <v>1</v>
      </c>
      <c r="K105" s="268">
        <f t="shared" si="22"/>
        <v>1</v>
      </c>
      <c r="L105" s="923">
        <v>1</v>
      </c>
      <c r="M105" s="552">
        <v>0</v>
      </c>
      <c r="N105" s="268">
        <f t="shared" si="23"/>
        <v>1</v>
      </c>
      <c r="O105" s="268">
        <f t="shared" si="24"/>
        <v>2</v>
      </c>
      <c r="P105" s="924" t="s">
        <v>1927</v>
      </c>
      <c r="Q105" s="921" t="s">
        <v>4154</v>
      </c>
      <c r="R105" s="771" t="s">
        <v>2876</v>
      </c>
      <c r="S105" s="552">
        <v>0</v>
      </c>
      <c r="T105" s="554" t="str">
        <f t="shared" si="25"/>
        <v>No hay Programación</v>
      </c>
      <c r="U105" s="764" t="str">
        <f t="shared" si="16"/>
        <v>De acuerdo con lo programado</v>
      </c>
      <c r="V105" s="764"/>
      <c r="W105" s="672">
        <v>1</v>
      </c>
      <c r="X105" s="554">
        <f t="shared" si="26"/>
        <v>1</v>
      </c>
      <c r="Y105" s="764" t="str">
        <f t="shared" si="17"/>
        <v>De acuerdo con lo programado</v>
      </c>
      <c r="Z105" s="764"/>
      <c r="AA105" s="552">
        <v>1</v>
      </c>
      <c r="AB105" s="554">
        <f t="shared" si="27"/>
        <v>1</v>
      </c>
      <c r="AC105" s="764" t="str">
        <f t="shared" si="18"/>
        <v>De acuerdo con lo programado</v>
      </c>
      <c r="AD105" s="771" t="s">
        <v>4160</v>
      </c>
      <c r="AE105" s="576">
        <v>0</v>
      </c>
      <c r="AF105" s="554" t="str">
        <f t="shared" si="28"/>
        <v>No hay Programación</v>
      </c>
      <c r="AG105" s="764" t="str">
        <f t="shared" si="19"/>
        <v>De acuerdo con lo programado</v>
      </c>
      <c r="AH105" s="856" t="s">
        <v>4156</v>
      </c>
      <c r="AI105" s="674">
        <f t="shared" si="20"/>
        <v>2</v>
      </c>
      <c r="AJ105" s="554">
        <f t="shared" si="29"/>
        <v>1</v>
      </c>
      <c r="AK105" s="764" t="str">
        <f t="shared" si="21"/>
        <v>De acuerdo con lo programado</v>
      </c>
      <c r="AL105" s="856"/>
    </row>
    <row r="106" spans="1:38" ht="85" thickTop="1" thickBot="1">
      <c r="A106" s="915">
        <f t="shared" si="30"/>
        <v>96</v>
      </c>
      <c r="B106" s="920">
        <v>12</v>
      </c>
      <c r="C106" s="920">
        <v>0</v>
      </c>
      <c r="D106" s="920">
        <v>0</v>
      </c>
      <c r="E106" s="920">
        <v>0</v>
      </c>
      <c r="F106" s="921" t="s">
        <v>2217</v>
      </c>
      <c r="G106" s="922" t="s">
        <v>186</v>
      </c>
      <c r="H106" s="923" t="s">
        <v>2779</v>
      </c>
      <c r="I106" s="923">
        <v>1</v>
      </c>
      <c r="J106" s="552">
        <v>0</v>
      </c>
      <c r="K106" s="268">
        <f t="shared" si="22"/>
        <v>1</v>
      </c>
      <c r="L106" s="552">
        <v>0</v>
      </c>
      <c r="M106" s="552">
        <v>0</v>
      </c>
      <c r="N106" s="268">
        <f t="shared" si="23"/>
        <v>0</v>
      </c>
      <c r="O106" s="268">
        <f t="shared" si="24"/>
        <v>1</v>
      </c>
      <c r="P106" s="924" t="s">
        <v>1927</v>
      </c>
      <c r="Q106" s="921" t="s">
        <v>4154</v>
      </c>
      <c r="R106" s="771" t="s">
        <v>2876</v>
      </c>
      <c r="S106" s="552">
        <v>1</v>
      </c>
      <c r="T106" s="554">
        <f t="shared" si="25"/>
        <v>1</v>
      </c>
      <c r="U106" s="764" t="str">
        <f t="shared" si="16"/>
        <v>De acuerdo con lo programado</v>
      </c>
      <c r="V106" s="764"/>
      <c r="W106" s="672">
        <v>0</v>
      </c>
      <c r="X106" s="554" t="str">
        <f t="shared" si="26"/>
        <v>No hay Programación</v>
      </c>
      <c r="Y106" s="764" t="str">
        <f t="shared" si="17"/>
        <v>De acuerdo con lo programado</v>
      </c>
      <c r="Z106" s="764"/>
      <c r="AA106" s="672">
        <v>0</v>
      </c>
      <c r="AB106" s="554" t="str">
        <f t="shared" si="27"/>
        <v>No hay Programación</v>
      </c>
      <c r="AC106" s="764" t="str">
        <f t="shared" si="18"/>
        <v>De acuerdo con lo programado</v>
      </c>
      <c r="AD106" s="771" t="s">
        <v>1927</v>
      </c>
      <c r="AE106" s="576">
        <v>0</v>
      </c>
      <c r="AF106" s="554" t="str">
        <f t="shared" si="28"/>
        <v>No hay Programación</v>
      </c>
      <c r="AG106" s="764" t="str">
        <f t="shared" si="19"/>
        <v>De acuerdo con lo programado</v>
      </c>
      <c r="AH106" s="856" t="s">
        <v>4156</v>
      </c>
      <c r="AI106" s="553">
        <f t="shared" si="20"/>
        <v>1</v>
      </c>
      <c r="AJ106" s="554">
        <f t="shared" si="29"/>
        <v>1</v>
      </c>
      <c r="AK106" s="764" t="str">
        <f t="shared" si="21"/>
        <v>De acuerdo con lo programado</v>
      </c>
      <c r="AL106" s="856"/>
    </row>
    <row r="107" spans="1:38" ht="85" thickTop="1" thickBot="1">
      <c r="A107" s="915">
        <f t="shared" si="30"/>
        <v>97</v>
      </c>
      <c r="B107" s="920">
        <v>12</v>
      </c>
      <c r="C107" s="920">
        <v>0</v>
      </c>
      <c r="D107" s="920">
        <v>0</v>
      </c>
      <c r="E107" s="920">
        <v>0</v>
      </c>
      <c r="F107" s="921" t="s">
        <v>2217</v>
      </c>
      <c r="G107" s="922" t="s">
        <v>168</v>
      </c>
      <c r="H107" s="923" t="s">
        <v>2779</v>
      </c>
      <c r="I107" s="552">
        <v>0</v>
      </c>
      <c r="J107" s="552">
        <v>0</v>
      </c>
      <c r="K107" s="268">
        <f t="shared" si="22"/>
        <v>0</v>
      </c>
      <c r="L107" s="552">
        <v>0</v>
      </c>
      <c r="M107" s="923">
        <v>2</v>
      </c>
      <c r="N107" s="268">
        <f t="shared" si="23"/>
        <v>2</v>
      </c>
      <c r="O107" s="268">
        <f t="shared" si="24"/>
        <v>2</v>
      </c>
      <c r="P107" s="924" t="s">
        <v>1927</v>
      </c>
      <c r="Q107" s="921" t="s">
        <v>4154</v>
      </c>
      <c r="R107" s="771" t="s">
        <v>2876</v>
      </c>
      <c r="S107" s="552">
        <v>0</v>
      </c>
      <c r="T107" s="554" t="str">
        <f t="shared" si="25"/>
        <v>No hay Programación</v>
      </c>
      <c r="U107" s="764" t="str">
        <f t="shared" si="16"/>
        <v>De acuerdo con lo programado</v>
      </c>
      <c r="V107" s="764"/>
      <c r="W107" s="672">
        <v>0</v>
      </c>
      <c r="X107" s="554" t="str">
        <f t="shared" si="26"/>
        <v>No hay Programación</v>
      </c>
      <c r="Y107" s="764" t="str">
        <f t="shared" si="17"/>
        <v>De acuerdo con lo programado</v>
      </c>
      <c r="Z107" s="764"/>
      <c r="AA107" s="552">
        <v>0</v>
      </c>
      <c r="AB107" s="554" t="str">
        <f t="shared" si="27"/>
        <v>No hay Programación</v>
      </c>
      <c r="AC107" s="764" t="str">
        <f t="shared" si="18"/>
        <v>De acuerdo con lo programado</v>
      </c>
      <c r="AD107" s="771" t="s">
        <v>1927</v>
      </c>
      <c r="AE107" s="576">
        <v>0</v>
      </c>
      <c r="AF107" s="554">
        <f t="shared" si="28"/>
        <v>0</v>
      </c>
      <c r="AG107" s="764" t="str">
        <f t="shared" si="19"/>
        <v>En riesgo en cumplimiento</v>
      </c>
      <c r="AH107" s="856" t="s">
        <v>4156</v>
      </c>
      <c r="AI107" s="553">
        <f t="shared" si="20"/>
        <v>0</v>
      </c>
      <c r="AJ107" s="554">
        <f t="shared" si="29"/>
        <v>0</v>
      </c>
      <c r="AK107" s="764" t="str">
        <f t="shared" si="21"/>
        <v>En riesgo en cumplimiento</v>
      </c>
      <c r="AL107" s="856" t="s">
        <v>4156</v>
      </c>
    </row>
    <row r="108" spans="1:38" ht="85" thickTop="1" thickBot="1">
      <c r="A108" s="915">
        <f t="shared" si="30"/>
        <v>98</v>
      </c>
      <c r="B108" s="920">
        <v>12</v>
      </c>
      <c r="C108" s="920">
        <v>0</v>
      </c>
      <c r="D108" s="920">
        <v>0</v>
      </c>
      <c r="E108" s="920">
        <v>0</v>
      </c>
      <c r="F108" s="921" t="s">
        <v>2411</v>
      </c>
      <c r="G108" s="922" t="s">
        <v>2686</v>
      </c>
      <c r="H108" s="923" t="s">
        <v>2698</v>
      </c>
      <c r="I108" s="931">
        <v>1</v>
      </c>
      <c r="J108" s="931">
        <v>1</v>
      </c>
      <c r="K108" s="268">
        <f t="shared" si="22"/>
        <v>2</v>
      </c>
      <c r="L108" s="931">
        <v>1</v>
      </c>
      <c r="M108" s="931">
        <v>1</v>
      </c>
      <c r="N108" s="268">
        <f t="shared" si="23"/>
        <v>2</v>
      </c>
      <c r="O108" s="268">
        <f t="shared" si="24"/>
        <v>4</v>
      </c>
      <c r="P108" s="924" t="s">
        <v>1927</v>
      </c>
      <c r="Q108" s="921" t="s">
        <v>4154</v>
      </c>
      <c r="R108" s="771" t="s">
        <v>2876</v>
      </c>
      <c r="S108" s="552">
        <v>1</v>
      </c>
      <c r="T108" s="554">
        <f t="shared" si="25"/>
        <v>1</v>
      </c>
      <c r="U108" s="764" t="str">
        <f t="shared" si="16"/>
        <v>De acuerdo con lo programado</v>
      </c>
      <c r="V108" s="764"/>
      <c r="W108" s="672">
        <v>1</v>
      </c>
      <c r="X108" s="554">
        <f t="shared" si="26"/>
        <v>1</v>
      </c>
      <c r="Y108" s="764" t="str">
        <f t="shared" si="17"/>
        <v>De acuerdo con lo programado</v>
      </c>
      <c r="Z108" s="764"/>
      <c r="AA108" s="552">
        <v>3</v>
      </c>
      <c r="AB108" s="554">
        <f t="shared" si="27"/>
        <v>3</v>
      </c>
      <c r="AC108" s="764" t="str">
        <f t="shared" si="18"/>
        <v>De acuerdo con lo programado</v>
      </c>
      <c r="AD108" s="771" t="s">
        <v>4161</v>
      </c>
      <c r="AE108" s="576">
        <v>0</v>
      </c>
      <c r="AF108" s="554">
        <f t="shared" si="28"/>
        <v>0</v>
      </c>
      <c r="AG108" s="764" t="str">
        <f t="shared" si="19"/>
        <v>En riesgo en cumplimiento</v>
      </c>
      <c r="AH108" s="856" t="s">
        <v>4156</v>
      </c>
      <c r="AI108" s="674">
        <f t="shared" si="20"/>
        <v>5</v>
      </c>
      <c r="AJ108" s="554">
        <f t="shared" si="29"/>
        <v>1.25</v>
      </c>
      <c r="AK108" s="764" t="str">
        <f t="shared" si="21"/>
        <v>De acuerdo con lo programado</v>
      </c>
      <c r="AL108" s="856" t="s">
        <v>4156</v>
      </c>
    </row>
    <row r="109" spans="1:38" ht="85" thickTop="1" thickBot="1">
      <c r="A109" s="915">
        <f t="shared" si="30"/>
        <v>99</v>
      </c>
      <c r="B109" s="920">
        <v>12</v>
      </c>
      <c r="C109" s="920">
        <v>0</v>
      </c>
      <c r="D109" s="920">
        <v>0</v>
      </c>
      <c r="E109" s="920">
        <v>0</v>
      </c>
      <c r="F109" s="921" t="s">
        <v>2411</v>
      </c>
      <c r="G109" s="922" t="s">
        <v>4152</v>
      </c>
      <c r="H109" s="932" t="s">
        <v>2779</v>
      </c>
      <c r="I109" s="552">
        <v>0</v>
      </c>
      <c r="J109" s="552">
        <v>0</v>
      </c>
      <c r="K109" s="268">
        <f t="shared" si="22"/>
        <v>0</v>
      </c>
      <c r="L109" s="931">
        <v>1</v>
      </c>
      <c r="M109" s="552">
        <v>0</v>
      </c>
      <c r="N109" s="268">
        <f t="shared" si="23"/>
        <v>1</v>
      </c>
      <c r="O109" s="268">
        <f t="shared" si="24"/>
        <v>1</v>
      </c>
      <c r="P109" s="924" t="s">
        <v>1927</v>
      </c>
      <c r="Q109" s="921" t="s">
        <v>4154</v>
      </c>
      <c r="R109" s="771" t="s">
        <v>2876</v>
      </c>
      <c r="S109" s="552">
        <v>0</v>
      </c>
      <c r="T109" s="554" t="str">
        <f t="shared" si="25"/>
        <v>No hay Programación</v>
      </c>
      <c r="U109" s="764" t="str">
        <f t="shared" si="16"/>
        <v>De acuerdo con lo programado</v>
      </c>
      <c r="V109" s="764"/>
      <c r="W109" s="672">
        <v>0</v>
      </c>
      <c r="X109" s="554" t="str">
        <f t="shared" si="26"/>
        <v>No hay Programación</v>
      </c>
      <c r="Y109" s="764" t="str">
        <f t="shared" si="17"/>
        <v>De acuerdo con lo programado</v>
      </c>
      <c r="Z109" s="764"/>
      <c r="AA109" s="672">
        <v>0</v>
      </c>
      <c r="AB109" s="554">
        <f t="shared" si="27"/>
        <v>0</v>
      </c>
      <c r="AC109" s="764" t="str">
        <f t="shared" si="18"/>
        <v>En riesgo en cumplimiento</v>
      </c>
      <c r="AD109" s="771" t="s">
        <v>4162</v>
      </c>
      <c r="AE109" s="576">
        <v>0</v>
      </c>
      <c r="AF109" s="554" t="str">
        <f t="shared" si="28"/>
        <v>No hay Programación</v>
      </c>
      <c r="AG109" s="764" t="str">
        <f t="shared" si="19"/>
        <v>De acuerdo con lo programado</v>
      </c>
      <c r="AH109" s="856" t="s">
        <v>4156</v>
      </c>
      <c r="AI109" s="553">
        <f>AE109+AA109+W109+S109</f>
        <v>0</v>
      </c>
      <c r="AJ109" s="554">
        <f t="shared" si="29"/>
        <v>0</v>
      </c>
      <c r="AK109" s="764" t="str">
        <f t="shared" si="21"/>
        <v>En riesgo en cumplimiento</v>
      </c>
      <c r="AL109" s="856" t="s">
        <v>4156</v>
      </c>
    </row>
    <row r="110" spans="1:38" ht="73" thickTop="1" thickBot="1">
      <c r="A110" s="915">
        <f t="shared" si="30"/>
        <v>100</v>
      </c>
      <c r="B110" s="920">
        <v>12</v>
      </c>
      <c r="C110" s="920">
        <v>0</v>
      </c>
      <c r="D110" s="920">
        <v>0</v>
      </c>
      <c r="E110" s="920">
        <v>0</v>
      </c>
      <c r="F110" s="921" t="s">
        <v>4163</v>
      </c>
      <c r="G110" s="922" t="s">
        <v>182</v>
      </c>
      <c r="H110" s="933" t="s">
        <v>209</v>
      </c>
      <c r="I110" s="552">
        <v>0</v>
      </c>
      <c r="J110" s="931">
        <v>4</v>
      </c>
      <c r="K110" s="268">
        <f t="shared" si="22"/>
        <v>4</v>
      </c>
      <c r="L110" s="931">
        <v>4</v>
      </c>
      <c r="M110" s="552">
        <v>0</v>
      </c>
      <c r="N110" s="268">
        <f t="shared" si="23"/>
        <v>4</v>
      </c>
      <c r="O110" s="268">
        <f t="shared" si="24"/>
        <v>8</v>
      </c>
      <c r="P110" s="924" t="s">
        <v>1927</v>
      </c>
      <c r="Q110" s="921" t="s">
        <v>4164</v>
      </c>
      <c r="R110" s="771" t="s">
        <v>2876</v>
      </c>
      <c r="S110" s="552">
        <v>0</v>
      </c>
      <c r="T110" s="554" t="str">
        <f t="shared" si="25"/>
        <v>No hay Programación</v>
      </c>
      <c r="U110" s="764" t="str">
        <f t="shared" si="16"/>
        <v>De acuerdo con lo programado</v>
      </c>
      <c r="V110" s="764"/>
      <c r="W110" s="672">
        <v>4</v>
      </c>
      <c r="X110" s="554">
        <f t="shared" si="26"/>
        <v>1</v>
      </c>
      <c r="Y110" s="764" t="str">
        <f t="shared" si="17"/>
        <v>De acuerdo con lo programado</v>
      </c>
      <c r="Z110" s="764"/>
      <c r="AA110" s="552">
        <v>0</v>
      </c>
      <c r="AB110" s="554">
        <f t="shared" si="27"/>
        <v>0</v>
      </c>
      <c r="AC110" s="764" t="str">
        <f t="shared" si="18"/>
        <v>En riesgo en cumplimiento</v>
      </c>
      <c r="AD110" s="765"/>
      <c r="AE110" s="576">
        <v>10</v>
      </c>
      <c r="AF110" s="554" t="str">
        <f t="shared" si="28"/>
        <v>No hay Programación</v>
      </c>
      <c r="AG110" s="764" t="str">
        <f t="shared" si="19"/>
        <v>De acuerdo con lo programado</v>
      </c>
      <c r="AH110" s="1019" t="s">
        <v>4165</v>
      </c>
      <c r="AI110" s="674">
        <f t="shared" si="20"/>
        <v>14</v>
      </c>
      <c r="AJ110" s="554">
        <f t="shared" si="29"/>
        <v>1.75</v>
      </c>
      <c r="AK110" s="764" t="str">
        <f t="shared" si="21"/>
        <v>De acuerdo con lo programado</v>
      </c>
      <c r="AL110" s="856" t="s">
        <v>4165</v>
      </c>
    </row>
    <row r="111" spans="1:38" ht="85" thickTop="1" thickBot="1">
      <c r="A111" s="915">
        <f t="shared" si="30"/>
        <v>101</v>
      </c>
      <c r="B111" s="920">
        <v>12</v>
      </c>
      <c r="C111" s="920">
        <v>0</v>
      </c>
      <c r="D111" s="920">
        <v>0</v>
      </c>
      <c r="E111" s="920">
        <v>0</v>
      </c>
      <c r="F111" s="921" t="s">
        <v>4166</v>
      </c>
      <c r="G111" s="922" t="s">
        <v>182</v>
      </c>
      <c r="H111" s="933" t="s">
        <v>209</v>
      </c>
      <c r="I111" s="552">
        <v>0</v>
      </c>
      <c r="J111" s="552">
        <v>0</v>
      </c>
      <c r="K111" s="268">
        <f t="shared" si="22"/>
        <v>0</v>
      </c>
      <c r="L111" s="931">
        <v>4</v>
      </c>
      <c r="M111" s="931">
        <v>4</v>
      </c>
      <c r="N111" s="268">
        <f t="shared" si="23"/>
        <v>8</v>
      </c>
      <c r="O111" s="268">
        <f t="shared" si="24"/>
        <v>8</v>
      </c>
      <c r="P111" s="924" t="s">
        <v>1927</v>
      </c>
      <c r="Q111" s="921" t="s">
        <v>4164</v>
      </c>
      <c r="R111" s="771" t="s">
        <v>2876</v>
      </c>
      <c r="S111" s="552">
        <v>0</v>
      </c>
      <c r="T111" s="554" t="str">
        <f t="shared" si="25"/>
        <v>No hay Programación</v>
      </c>
      <c r="U111" s="764" t="str">
        <f t="shared" si="16"/>
        <v>De acuerdo con lo programado</v>
      </c>
      <c r="V111" s="764"/>
      <c r="W111" s="672">
        <v>0</v>
      </c>
      <c r="X111" s="554" t="str">
        <f t="shared" si="26"/>
        <v>No hay Programación</v>
      </c>
      <c r="Y111" s="764" t="str">
        <f t="shared" si="17"/>
        <v>De acuerdo con lo programado</v>
      </c>
      <c r="Z111" s="764"/>
      <c r="AA111" s="552">
        <v>0</v>
      </c>
      <c r="AB111" s="554">
        <f t="shared" si="27"/>
        <v>0</v>
      </c>
      <c r="AC111" s="764" t="str">
        <f t="shared" si="18"/>
        <v>En riesgo en cumplimiento</v>
      </c>
      <c r="AD111" s="765"/>
      <c r="AE111" s="576">
        <v>9</v>
      </c>
      <c r="AF111" s="554">
        <f t="shared" si="28"/>
        <v>2.25</v>
      </c>
      <c r="AG111" s="764" t="str">
        <f t="shared" si="19"/>
        <v>De acuerdo con lo programado</v>
      </c>
      <c r="AH111" s="1019" t="s">
        <v>4167</v>
      </c>
      <c r="AI111" s="553">
        <f t="shared" si="20"/>
        <v>9</v>
      </c>
      <c r="AJ111" s="554">
        <f t="shared" si="29"/>
        <v>1.125</v>
      </c>
      <c r="AK111" s="764" t="str">
        <f t="shared" si="21"/>
        <v>De acuerdo con lo programado</v>
      </c>
      <c r="AL111" s="1112" t="s">
        <v>4167</v>
      </c>
    </row>
    <row r="112" spans="1:38" ht="61" thickTop="1" thickBot="1">
      <c r="A112" s="915">
        <f t="shared" si="30"/>
        <v>102</v>
      </c>
      <c r="B112" s="920">
        <v>12</v>
      </c>
      <c r="C112" s="920">
        <v>0</v>
      </c>
      <c r="D112" s="920">
        <v>0</v>
      </c>
      <c r="E112" s="920">
        <v>0</v>
      </c>
      <c r="F112" s="921" t="s">
        <v>4168</v>
      </c>
      <c r="G112" s="922" t="s">
        <v>168</v>
      </c>
      <c r="H112" s="933" t="s">
        <v>207</v>
      </c>
      <c r="I112" s="552">
        <v>0</v>
      </c>
      <c r="J112" s="552">
        <v>0</v>
      </c>
      <c r="K112" s="268">
        <f t="shared" si="22"/>
        <v>0</v>
      </c>
      <c r="L112" s="931">
        <v>4</v>
      </c>
      <c r="M112" s="931">
        <v>4</v>
      </c>
      <c r="N112" s="268">
        <f t="shared" si="23"/>
        <v>8</v>
      </c>
      <c r="O112" s="268">
        <f t="shared" si="24"/>
        <v>8</v>
      </c>
      <c r="P112" s="924" t="s">
        <v>1927</v>
      </c>
      <c r="Q112" s="921" t="s">
        <v>4164</v>
      </c>
      <c r="R112" s="771" t="s">
        <v>2876</v>
      </c>
      <c r="S112" s="552">
        <v>0</v>
      </c>
      <c r="T112" s="554" t="str">
        <f t="shared" si="25"/>
        <v>No hay Programación</v>
      </c>
      <c r="U112" s="764" t="str">
        <f t="shared" si="16"/>
        <v>De acuerdo con lo programado</v>
      </c>
      <c r="V112" s="764"/>
      <c r="W112" s="672">
        <v>0</v>
      </c>
      <c r="X112" s="554" t="str">
        <f t="shared" si="26"/>
        <v>No hay Programación</v>
      </c>
      <c r="Y112" s="764" t="str">
        <f t="shared" si="17"/>
        <v>De acuerdo con lo programado</v>
      </c>
      <c r="Z112" s="764"/>
      <c r="AA112" s="552">
        <v>4</v>
      </c>
      <c r="AB112" s="554">
        <f t="shared" si="27"/>
        <v>1</v>
      </c>
      <c r="AC112" s="764" t="str">
        <f t="shared" si="18"/>
        <v>De acuerdo con lo programado</v>
      </c>
      <c r="AD112" s="765"/>
      <c r="AE112" s="576">
        <v>12</v>
      </c>
      <c r="AF112" s="554">
        <f t="shared" si="28"/>
        <v>3</v>
      </c>
      <c r="AG112" s="764" t="str">
        <f t="shared" si="19"/>
        <v>De acuerdo con lo programado</v>
      </c>
      <c r="AH112" s="1019" t="s">
        <v>4169</v>
      </c>
      <c r="AI112" s="553">
        <f t="shared" si="20"/>
        <v>16</v>
      </c>
      <c r="AJ112" s="554">
        <f t="shared" si="29"/>
        <v>2</v>
      </c>
      <c r="AK112" s="764" t="str">
        <f t="shared" si="21"/>
        <v>De acuerdo con lo programado</v>
      </c>
      <c r="AL112" s="1112" t="s">
        <v>4170</v>
      </c>
    </row>
    <row r="113" spans="1:38" ht="61" thickTop="1" thickBot="1">
      <c r="A113" s="915">
        <f t="shared" si="30"/>
        <v>103</v>
      </c>
      <c r="B113" s="920">
        <v>12</v>
      </c>
      <c r="C113" s="920">
        <v>0</v>
      </c>
      <c r="D113" s="920">
        <v>0</v>
      </c>
      <c r="E113" s="920">
        <v>0</v>
      </c>
      <c r="F113" s="921" t="s">
        <v>4171</v>
      </c>
      <c r="G113" s="922" t="s">
        <v>168</v>
      </c>
      <c r="H113" s="933" t="s">
        <v>207</v>
      </c>
      <c r="I113" s="552">
        <v>0</v>
      </c>
      <c r="J113" s="552">
        <v>0</v>
      </c>
      <c r="K113" s="268">
        <f t="shared" si="22"/>
        <v>0</v>
      </c>
      <c r="L113" s="931">
        <v>4</v>
      </c>
      <c r="M113" s="931">
        <v>4</v>
      </c>
      <c r="N113" s="268">
        <f t="shared" si="23"/>
        <v>8</v>
      </c>
      <c r="O113" s="268">
        <f t="shared" si="24"/>
        <v>8</v>
      </c>
      <c r="P113" s="924" t="s">
        <v>1927</v>
      </c>
      <c r="Q113" s="921" t="s">
        <v>4164</v>
      </c>
      <c r="R113" s="771" t="s">
        <v>2876</v>
      </c>
      <c r="S113" s="552">
        <v>0</v>
      </c>
      <c r="T113" s="554" t="str">
        <f t="shared" si="25"/>
        <v>No hay Programación</v>
      </c>
      <c r="U113" s="764" t="str">
        <f t="shared" si="16"/>
        <v>De acuerdo con lo programado</v>
      </c>
      <c r="V113" s="764"/>
      <c r="W113" s="672">
        <v>0</v>
      </c>
      <c r="X113" s="554" t="str">
        <f t="shared" si="26"/>
        <v>No hay Programación</v>
      </c>
      <c r="Y113" s="764" t="str">
        <f t="shared" si="17"/>
        <v>De acuerdo con lo programado</v>
      </c>
      <c r="Z113" s="764"/>
      <c r="AA113" s="552">
        <v>1</v>
      </c>
      <c r="AB113" s="554">
        <f t="shared" si="27"/>
        <v>0.25</v>
      </c>
      <c r="AC113" s="764" t="str">
        <f t="shared" si="18"/>
        <v>En riesgo en cumplimiento</v>
      </c>
      <c r="AD113" s="765"/>
      <c r="AE113" s="576">
        <v>9</v>
      </c>
      <c r="AF113" s="554">
        <f t="shared" si="28"/>
        <v>2.25</v>
      </c>
      <c r="AG113" s="764" t="str">
        <f t="shared" si="19"/>
        <v>De acuerdo con lo programado</v>
      </c>
      <c r="AH113" s="1019" t="s">
        <v>4172</v>
      </c>
      <c r="AI113" s="553">
        <f t="shared" si="20"/>
        <v>10</v>
      </c>
      <c r="AJ113" s="554">
        <f t="shared" si="29"/>
        <v>1.25</v>
      </c>
      <c r="AK113" s="764" t="str">
        <f t="shared" si="21"/>
        <v>De acuerdo con lo programado</v>
      </c>
      <c r="AL113" s="1112" t="s">
        <v>4173</v>
      </c>
    </row>
    <row r="114" spans="1:38" ht="109" thickTop="1" thickBot="1">
      <c r="A114" s="915">
        <f t="shared" si="30"/>
        <v>104</v>
      </c>
      <c r="B114" s="920">
        <v>12</v>
      </c>
      <c r="C114" s="920">
        <v>0</v>
      </c>
      <c r="D114" s="920">
        <v>0</v>
      </c>
      <c r="E114" s="920">
        <v>0</v>
      </c>
      <c r="F114" s="921" t="s">
        <v>4174</v>
      </c>
      <c r="G114" s="922" t="s">
        <v>182</v>
      </c>
      <c r="H114" s="933" t="s">
        <v>207</v>
      </c>
      <c r="I114" s="931">
        <v>1</v>
      </c>
      <c r="J114" s="931">
        <v>2</v>
      </c>
      <c r="K114" s="268">
        <f t="shared" si="22"/>
        <v>3</v>
      </c>
      <c r="L114" s="931">
        <v>2</v>
      </c>
      <c r="M114" s="931">
        <v>1</v>
      </c>
      <c r="N114" s="268">
        <f t="shared" si="23"/>
        <v>3</v>
      </c>
      <c r="O114" s="268">
        <f t="shared" si="24"/>
        <v>6</v>
      </c>
      <c r="P114" s="924" t="s">
        <v>1927</v>
      </c>
      <c r="Q114" s="921" t="s">
        <v>4164</v>
      </c>
      <c r="R114" s="771" t="s">
        <v>2876</v>
      </c>
      <c r="S114" s="552">
        <v>1</v>
      </c>
      <c r="T114" s="554">
        <f t="shared" si="25"/>
        <v>1</v>
      </c>
      <c r="U114" s="764" t="str">
        <f t="shared" si="16"/>
        <v>De acuerdo con lo programado</v>
      </c>
      <c r="V114" s="764"/>
      <c r="W114" s="672">
        <v>2</v>
      </c>
      <c r="X114" s="554">
        <f t="shared" si="26"/>
        <v>1</v>
      </c>
      <c r="Y114" s="764" t="str">
        <f t="shared" si="17"/>
        <v>De acuerdo con lo programado</v>
      </c>
      <c r="Z114" s="764"/>
      <c r="AA114" s="552">
        <v>4</v>
      </c>
      <c r="AB114" s="554">
        <f t="shared" si="27"/>
        <v>2</v>
      </c>
      <c r="AC114" s="764" t="str">
        <f t="shared" si="18"/>
        <v>De acuerdo con lo programado</v>
      </c>
      <c r="AD114" s="765"/>
      <c r="AE114" s="576">
        <v>14</v>
      </c>
      <c r="AF114" s="554">
        <f t="shared" si="28"/>
        <v>14</v>
      </c>
      <c r="AG114" s="764" t="str">
        <f t="shared" si="19"/>
        <v>De acuerdo con lo programado</v>
      </c>
      <c r="AH114" s="1019" t="s">
        <v>4175</v>
      </c>
      <c r="AI114" s="674">
        <f t="shared" si="20"/>
        <v>21</v>
      </c>
      <c r="AJ114" s="554">
        <f t="shared" si="29"/>
        <v>3.5</v>
      </c>
      <c r="AK114" s="764" t="str">
        <f t="shared" si="21"/>
        <v>De acuerdo con lo programado</v>
      </c>
      <c r="AL114" s="1112" t="s">
        <v>4175</v>
      </c>
    </row>
    <row r="115" spans="1:38" ht="61" thickTop="1" thickBot="1">
      <c r="A115" s="915">
        <v>105</v>
      </c>
      <c r="B115" s="920">
        <v>12</v>
      </c>
      <c r="C115" s="920">
        <v>0</v>
      </c>
      <c r="D115" s="920">
        <v>0</v>
      </c>
      <c r="E115" s="920">
        <v>0</v>
      </c>
      <c r="F115" s="921" t="s">
        <v>4176</v>
      </c>
      <c r="G115" s="922" t="s">
        <v>182</v>
      </c>
      <c r="H115" s="933" t="s">
        <v>207</v>
      </c>
      <c r="I115" s="552">
        <v>0</v>
      </c>
      <c r="J115" s="931">
        <v>1</v>
      </c>
      <c r="K115" s="268">
        <f t="shared" si="22"/>
        <v>1</v>
      </c>
      <c r="L115" s="931">
        <v>1</v>
      </c>
      <c r="M115" s="931">
        <v>1</v>
      </c>
      <c r="N115" s="268">
        <f t="shared" si="23"/>
        <v>2</v>
      </c>
      <c r="O115" s="268">
        <f t="shared" si="24"/>
        <v>3</v>
      </c>
      <c r="P115" s="924" t="s">
        <v>1927</v>
      </c>
      <c r="Q115" s="921" t="s">
        <v>4164</v>
      </c>
      <c r="R115" s="771" t="s">
        <v>2876</v>
      </c>
      <c r="S115" s="552">
        <v>0</v>
      </c>
      <c r="T115" s="554" t="str">
        <f t="shared" si="25"/>
        <v>No hay Programación</v>
      </c>
      <c r="U115" s="764" t="str">
        <f t="shared" si="16"/>
        <v>De acuerdo con lo programado</v>
      </c>
      <c r="V115" s="764"/>
      <c r="W115" s="672">
        <v>1</v>
      </c>
      <c r="X115" s="554">
        <f t="shared" si="26"/>
        <v>1</v>
      </c>
      <c r="Y115" s="764" t="str">
        <f t="shared" si="17"/>
        <v>De acuerdo con lo programado</v>
      </c>
      <c r="Z115" s="764"/>
      <c r="AA115" s="552">
        <v>1</v>
      </c>
      <c r="AB115" s="554">
        <f t="shared" si="27"/>
        <v>1</v>
      </c>
      <c r="AC115" s="764" t="str">
        <f t="shared" si="18"/>
        <v>De acuerdo con lo programado</v>
      </c>
      <c r="AD115" s="765"/>
      <c r="AE115" s="576">
        <v>1</v>
      </c>
      <c r="AF115" s="554">
        <f t="shared" si="28"/>
        <v>1</v>
      </c>
      <c r="AG115" s="764" t="str">
        <f t="shared" si="19"/>
        <v>De acuerdo con lo programado</v>
      </c>
      <c r="AH115" s="1019" t="s">
        <v>4177</v>
      </c>
      <c r="AI115" s="674">
        <f t="shared" si="20"/>
        <v>3</v>
      </c>
      <c r="AJ115" s="554">
        <f t="shared" si="29"/>
        <v>1</v>
      </c>
      <c r="AK115" s="764" t="str">
        <f t="shared" si="21"/>
        <v>De acuerdo con lo programado</v>
      </c>
      <c r="AL115" s="856"/>
    </row>
    <row r="116" spans="1:38" ht="61" thickTop="1" thickBot="1">
      <c r="A116" s="915">
        <f t="shared" si="30"/>
        <v>106</v>
      </c>
      <c r="B116" s="920">
        <v>12</v>
      </c>
      <c r="C116" s="920">
        <v>0</v>
      </c>
      <c r="D116" s="920">
        <v>0</v>
      </c>
      <c r="E116" s="920">
        <v>0</v>
      </c>
      <c r="F116" s="921" t="s">
        <v>4178</v>
      </c>
      <c r="G116" s="922" t="s">
        <v>170</v>
      </c>
      <c r="H116" s="933" t="s">
        <v>215</v>
      </c>
      <c r="I116" s="552">
        <v>0</v>
      </c>
      <c r="J116" s="931">
        <v>1</v>
      </c>
      <c r="K116" s="268">
        <f t="shared" si="22"/>
        <v>1</v>
      </c>
      <c r="L116" s="552">
        <v>0</v>
      </c>
      <c r="M116" s="931">
        <v>1</v>
      </c>
      <c r="N116" s="268">
        <f t="shared" si="23"/>
        <v>1</v>
      </c>
      <c r="O116" s="268">
        <f t="shared" si="24"/>
        <v>2</v>
      </c>
      <c r="P116" s="924" t="s">
        <v>1927</v>
      </c>
      <c r="Q116" s="921" t="s">
        <v>4164</v>
      </c>
      <c r="R116" s="771" t="s">
        <v>2876</v>
      </c>
      <c r="S116" s="552">
        <v>0</v>
      </c>
      <c r="T116" s="554" t="str">
        <f t="shared" si="25"/>
        <v>No hay Programación</v>
      </c>
      <c r="U116" s="764" t="str">
        <f t="shared" si="16"/>
        <v>De acuerdo con lo programado</v>
      </c>
      <c r="V116" s="764"/>
      <c r="W116" s="672">
        <v>1</v>
      </c>
      <c r="X116" s="554">
        <f t="shared" si="26"/>
        <v>1</v>
      </c>
      <c r="Y116" s="764" t="str">
        <f t="shared" si="17"/>
        <v>De acuerdo con lo programado</v>
      </c>
      <c r="Z116" s="764"/>
      <c r="AA116" s="552">
        <v>4</v>
      </c>
      <c r="AB116" s="554" t="str">
        <f t="shared" si="27"/>
        <v>No hay Programación</v>
      </c>
      <c r="AC116" s="764" t="str">
        <f t="shared" si="18"/>
        <v>De acuerdo con lo programado</v>
      </c>
      <c r="AD116" s="765"/>
      <c r="AE116" s="576">
        <v>1</v>
      </c>
      <c r="AF116" s="554">
        <f t="shared" si="28"/>
        <v>1</v>
      </c>
      <c r="AG116" s="764" t="str">
        <f t="shared" si="19"/>
        <v>De acuerdo con lo programado</v>
      </c>
      <c r="AH116" s="856"/>
      <c r="AI116" s="674">
        <f t="shared" si="20"/>
        <v>6</v>
      </c>
      <c r="AJ116" s="554">
        <f t="shared" ref="AJ116:AJ136" si="31">IF(AI116="","No hay ejecución",IF(AND(O116=0),"No hay Programación", AI116/O116))</f>
        <v>3</v>
      </c>
      <c r="AK116" s="764" t="str">
        <f t="shared" si="21"/>
        <v>De acuerdo con lo programado</v>
      </c>
      <c r="AL116" s="856"/>
    </row>
    <row r="117" spans="1:38" ht="61" thickTop="1" thickBot="1">
      <c r="A117" s="915">
        <f t="shared" si="30"/>
        <v>107</v>
      </c>
      <c r="B117" s="920">
        <v>12</v>
      </c>
      <c r="C117" s="920">
        <v>0</v>
      </c>
      <c r="D117" s="920">
        <v>0</v>
      </c>
      <c r="E117" s="920">
        <v>0</v>
      </c>
      <c r="F117" s="921" t="s">
        <v>4179</v>
      </c>
      <c r="G117" s="922" t="s">
        <v>170</v>
      </c>
      <c r="H117" s="933" t="s">
        <v>215</v>
      </c>
      <c r="I117" s="552">
        <v>0</v>
      </c>
      <c r="J117" s="931">
        <v>1</v>
      </c>
      <c r="K117" s="268">
        <f t="shared" si="22"/>
        <v>1</v>
      </c>
      <c r="L117" s="552">
        <v>0</v>
      </c>
      <c r="M117" s="931">
        <v>1</v>
      </c>
      <c r="N117" s="268">
        <f t="shared" si="23"/>
        <v>1</v>
      </c>
      <c r="O117" s="268">
        <f t="shared" si="24"/>
        <v>2</v>
      </c>
      <c r="P117" s="924" t="s">
        <v>1927</v>
      </c>
      <c r="Q117" s="921" t="s">
        <v>4164</v>
      </c>
      <c r="R117" s="771" t="s">
        <v>2876</v>
      </c>
      <c r="S117" s="552">
        <v>0</v>
      </c>
      <c r="T117" s="554" t="str">
        <f t="shared" si="25"/>
        <v>No hay Programación</v>
      </c>
      <c r="U117" s="764" t="str">
        <f t="shared" si="16"/>
        <v>De acuerdo con lo programado</v>
      </c>
      <c r="V117" s="764"/>
      <c r="W117" s="672">
        <v>1</v>
      </c>
      <c r="X117" s="554">
        <f t="shared" si="26"/>
        <v>1</v>
      </c>
      <c r="Y117" s="764" t="str">
        <f t="shared" si="17"/>
        <v>De acuerdo con lo programado</v>
      </c>
      <c r="Z117" s="764"/>
      <c r="AA117" s="552">
        <v>0</v>
      </c>
      <c r="AB117" s="554" t="str">
        <f t="shared" ref="AB117:AB136" si="32">IF(AA117="","No hay ejecución",IF(AND(L117=0),"No hay Programación", AA117/L117))</f>
        <v>No hay Programación</v>
      </c>
      <c r="AC117" s="764" t="str">
        <f t="shared" si="18"/>
        <v>De acuerdo con lo programado</v>
      </c>
      <c r="AD117" s="765"/>
      <c r="AE117" s="576">
        <v>1</v>
      </c>
      <c r="AF117" s="554">
        <f t="shared" si="28"/>
        <v>1</v>
      </c>
      <c r="AG117" s="764" t="str">
        <f t="shared" si="19"/>
        <v>De acuerdo con lo programado</v>
      </c>
      <c r="AH117" s="856"/>
      <c r="AI117" s="674">
        <f t="shared" si="20"/>
        <v>2</v>
      </c>
      <c r="AJ117" s="554">
        <f t="shared" si="31"/>
        <v>1</v>
      </c>
      <c r="AK117" s="764" t="str">
        <f t="shared" si="21"/>
        <v>De acuerdo con lo programado</v>
      </c>
      <c r="AL117" s="856"/>
    </row>
    <row r="118" spans="1:38" ht="61" thickTop="1" thickBot="1">
      <c r="A118" s="915">
        <f t="shared" si="30"/>
        <v>108</v>
      </c>
      <c r="B118" s="920">
        <v>12</v>
      </c>
      <c r="C118" s="920">
        <v>0</v>
      </c>
      <c r="D118" s="920">
        <v>0</v>
      </c>
      <c r="E118" s="920">
        <v>0</v>
      </c>
      <c r="F118" s="921" t="s">
        <v>4180</v>
      </c>
      <c r="G118" s="922" t="s">
        <v>182</v>
      </c>
      <c r="H118" s="933" t="s">
        <v>209</v>
      </c>
      <c r="I118" s="552">
        <v>0</v>
      </c>
      <c r="J118" s="931">
        <v>4</v>
      </c>
      <c r="K118" s="268">
        <f t="shared" si="22"/>
        <v>4</v>
      </c>
      <c r="L118" s="931">
        <v>4</v>
      </c>
      <c r="M118" s="552">
        <v>0</v>
      </c>
      <c r="N118" s="268">
        <f t="shared" si="23"/>
        <v>4</v>
      </c>
      <c r="O118" s="268">
        <f t="shared" si="24"/>
        <v>8</v>
      </c>
      <c r="P118" s="924" t="s">
        <v>1927</v>
      </c>
      <c r="Q118" s="921" t="s">
        <v>4164</v>
      </c>
      <c r="R118" s="771" t="s">
        <v>2876</v>
      </c>
      <c r="S118" s="552">
        <v>0</v>
      </c>
      <c r="T118" s="554" t="str">
        <f t="shared" si="25"/>
        <v>No hay Programación</v>
      </c>
      <c r="U118" s="764" t="str">
        <f t="shared" si="16"/>
        <v>De acuerdo con lo programado</v>
      </c>
      <c r="V118" s="764"/>
      <c r="W118" s="672">
        <v>4</v>
      </c>
      <c r="X118" s="554">
        <f t="shared" si="26"/>
        <v>1</v>
      </c>
      <c r="Y118" s="764" t="str">
        <f t="shared" si="17"/>
        <v>De acuerdo con lo programado</v>
      </c>
      <c r="Z118" s="764"/>
      <c r="AA118" s="552">
        <v>0</v>
      </c>
      <c r="AB118" s="554">
        <f t="shared" si="32"/>
        <v>0</v>
      </c>
      <c r="AC118" s="764" t="str">
        <f t="shared" si="18"/>
        <v>En riesgo en cumplimiento</v>
      </c>
      <c r="AD118" s="765"/>
      <c r="AE118" s="576">
        <v>13</v>
      </c>
      <c r="AF118" s="554" t="str">
        <f t="shared" si="28"/>
        <v>No hay Programación</v>
      </c>
      <c r="AG118" s="764" t="str">
        <f t="shared" si="19"/>
        <v>De acuerdo con lo programado</v>
      </c>
      <c r="AH118" s="856"/>
      <c r="AI118" s="674">
        <f t="shared" si="20"/>
        <v>17</v>
      </c>
      <c r="AJ118" s="554">
        <f t="shared" si="31"/>
        <v>2.125</v>
      </c>
      <c r="AK118" s="764" t="str">
        <f t="shared" si="21"/>
        <v>De acuerdo con lo programado</v>
      </c>
      <c r="AL118" s="856" t="s">
        <v>4181</v>
      </c>
    </row>
    <row r="119" spans="1:38" ht="61" thickTop="1" thickBot="1">
      <c r="A119" s="915">
        <f t="shared" si="30"/>
        <v>109</v>
      </c>
      <c r="B119" s="920">
        <v>12</v>
      </c>
      <c r="C119" s="920">
        <v>0</v>
      </c>
      <c r="D119" s="920">
        <v>0</v>
      </c>
      <c r="E119" s="920">
        <v>0</v>
      </c>
      <c r="F119" s="921" t="s">
        <v>4182</v>
      </c>
      <c r="G119" s="921" t="s">
        <v>170</v>
      </c>
      <c r="H119" s="927" t="s">
        <v>2524</v>
      </c>
      <c r="I119" s="552">
        <v>0</v>
      </c>
      <c r="J119" s="931"/>
      <c r="K119" s="268">
        <f t="shared" si="22"/>
        <v>0</v>
      </c>
      <c r="L119" s="552">
        <v>0</v>
      </c>
      <c r="M119" s="552">
        <v>8</v>
      </c>
      <c r="N119" s="268">
        <f t="shared" ref="N119" si="33">+L119+M119</f>
        <v>8</v>
      </c>
      <c r="O119" s="268">
        <f t="shared" ref="O119" si="34">+K119+N119</f>
        <v>8</v>
      </c>
      <c r="P119" s="924"/>
      <c r="Q119" s="921" t="s">
        <v>4183</v>
      </c>
      <c r="R119" s="771" t="s">
        <v>2876</v>
      </c>
      <c r="S119" s="552">
        <v>0</v>
      </c>
      <c r="T119" s="554" t="str">
        <f t="shared" si="25"/>
        <v>No hay Programación</v>
      </c>
      <c r="U119" s="764" t="str">
        <f t="shared" si="16"/>
        <v>De acuerdo con lo programado</v>
      </c>
      <c r="V119" s="764"/>
      <c r="W119" s="672"/>
      <c r="X119" s="554" t="str">
        <f t="shared" ref="X119:X148" si="35">IF(W119="","No hay ejecución",IF(AND(J119=0),"No hay Programación", W119/J119))</f>
        <v>No hay ejecución</v>
      </c>
      <c r="Y119" s="764" t="str">
        <f t="shared" si="17"/>
        <v>NA</v>
      </c>
      <c r="Z119" s="764"/>
      <c r="AA119" s="552">
        <v>0</v>
      </c>
      <c r="AB119" s="554" t="str">
        <f t="shared" si="32"/>
        <v>No hay Programación</v>
      </c>
      <c r="AC119" s="764" t="str">
        <f t="shared" si="18"/>
        <v>De acuerdo con lo programado</v>
      </c>
      <c r="AD119" s="765"/>
      <c r="AE119" s="576">
        <v>8</v>
      </c>
      <c r="AF119" s="554">
        <f t="shared" ref="AF119:AF151" si="36">IF(AE119="","No hay ejecución",IF(AND(M119=0),"No hay Programación", AE119/M119))</f>
        <v>1</v>
      </c>
      <c r="AG119" s="764" t="str">
        <f t="shared" si="19"/>
        <v>De acuerdo con lo programado</v>
      </c>
      <c r="AH119" s="856"/>
      <c r="AI119" s="674"/>
      <c r="AJ119" s="554" t="str">
        <f t="shared" si="31"/>
        <v>No hay ejecución</v>
      </c>
      <c r="AK119" s="764" t="str">
        <f t="shared" si="21"/>
        <v>NA</v>
      </c>
      <c r="AL119" s="856"/>
    </row>
    <row r="120" spans="1:38" ht="61" thickTop="1" thickBot="1">
      <c r="A120" s="915">
        <f t="shared" si="30"/>
        <v>110</v>
      </c>
      <c r="B120" s="920">
        <v>12</v>
      </c>
      <c r="C120" s="920">
        <v>0</v>
      </c>
      <c r="D120" s="920">
        <v>0</v>
      </c>
      <c r="E120" s="920">
        <v>0</v>
      </c>
      <c r="F120" s="921" t="s">
        <v>4184</v>
      </c>
      <c r="G120" s="921" t="s">
        <v>4124</v>
      </c>
      <c r="H120" s="927" t="s">
        <v>2524</v>
      </c>
      <c r="I120" s="552">
        <v>0</v>
      </c>
      <c r="J120" s="931">
        <v>4</v>
      </c>
      <c r="K120" s="268">
        <f t="shared" si="22"/>
        <v>4</v>
      </c>
      <c r="L120" s="552">
        <v>0</v>
      </c>
      <c r="M120" s="552"/>
      <c r="N120" s="268">
        <f t="shared" ref="N120" si="37">+L120+M120</f>
        <v>0</v>
      </c>
      <c r="O120" s="268">
        <f t="shared" ref="O120" si="38">+K120+N120</f>
        <v>4</v>
      </c>
      <c r="P120" s="924"/>
      <c r="Q120" s="921" t="s">
        <v>4183</v>
      </c>
      <c r="R120" s="771" t="s">
        <v>2876</v>
      </c>
      <c r="S120" s="552">
        <v>0</v>
      </c>
      <c r="T120" s="554" t="str">
        <f t="shared" si="25"/>
        <v>No hay Programación</v>
      </c>
      <c r="U120" s="764" t="str">
        <f t="shared" si="16"/>
        <v>De acuerdo con lo programado</v>
      </c>
      <c r="V120" s="764"/>
      <c r="W120" s="672">
        <v>4</v>
      </c>
      <c r="X120" s="554">
        <f t="shared" si="35"/>
        <v>1</v>
      </c>
      <c r="Y120" s="764" t="str">
        <f t="shared" si="17"/>
        <v>De acuerdo con lo programado</v>
      </c>
      <c r="Z120" s="764"/>
      <c r="AA120" s="552">
        <v>0</v>
      </c>
      <c r="AB120" s="554" t="str">
        <f t="shared" si="32"/>
        <v>No hay Programación</v>
      </c>
      <c r="AC120" s="764" t="str">
        <f t="shared" si="18"/>
        <v>De acuerdo con lo programado</v>
      </c>
      <c r="AD120" s="765"/>
      <c r="AE120" s="576"/>
      <c r="AF120" s="554" t="str">
        <f t="shared" si="36"/>
        <v>No hay ejecución</v>
      </c>
      <c r="AG120" s="764" t="str">
        <f t="shared" si="19"/>
        <v>NA</v>
      </c>
      <c r="AH120" s="856"/>
      <c r="AI120" s="674"/>
      <c r="AJ120" s="554" t="str">
        <f t="shared" si="31"/>
        <v>No hay ejecución</v>
      </c>
      <c r="AK120" s="764" t="str">
        <f t="shared" si="21"/>
        <v>NA</v>
      </c>
      <c r="AL120" s="856"/>
    </row>
    <row r="121" spans="1:38" ht="61" thickTop="1" thickBot="1">
      <c r="A121" s="915">
        <f t="shared" si="30"/>
        <v>111</v>
      </c>
      <c r="B121" s="920">
        <v>12</v>
      </c>
      <c r="C121" s="920">
        <v>0</v>
      </c>
      <c r="D121" s="920">
        <v>0</v>
      </c>
      <c r="E121" s="920">
        <v>0</v>
      </c>
      <c r="F121" s="921" t="s">
        <v>4185</v>
      </c>
      <c r="G121" s="921" t="s">
        <v>2737</v>
      </c>
      <c r="H121" s="927" t="s">
        <v>2524</v>
      </c>
      <c r="I121" s="552">
        <v>0</v>
      </c>
      <c r="J121" s="931"/>
      <c r="K121" s="268">
        <f t="shared" si="22"/>
        <v>0</v>
      </c>
      <c r="L121" s="552">
        <v>0</v>
      </c>
      <c r="M121" s="552">
        <v>8</v>
      </c>
      <c r="N121" s="268">
        <f t="shared" ref="N121" si="39">+L121+M121</f>
        <v>8</v>
      </c>
      <c r="O121" s="268">
        <f t="shared" ref="O121" si="40">+K121+N121</f>
        <v>8</v>
      </c>
      <c r="P121" s="924"/>
      <c r="Q121" s="921" t="s">
        <v>4183</v>
      </c>
      <c r="R121" s="771" t="s">
        <v>2876</v>
      </c>
      <c r="S121" s="552">
        <v>0</v>
      </c>
      <c r="T121" s="554" t="str">
        <f t="shared" si="25"/>
        <v>No hay Programación</v>
      </c>
      <c r="U121" s="764" t="str">
        <f t="shared" si="16"/>
        <v>De acuerdo con lo programado</v>
      </c>
      <c r="V121" s="764"/>
      <c r="W121" s="672"/>
      <c r="X121" s="554" t="str">
        <f t="shared" si="35"/>
        <v>No hay ejecución</v>
      </c>
      <c r="Y121" s="764" t="str">
        <f t="shared" si="17"/>
        <v>NA</v>
      </c>
      <c r="Z121" s="764"/>
      <c r="AA121" s="552">
        <v>0</v>
      </c>
      <c r="AB121" s="554" t="str">
        <f t="shared" si="32"/>
        <v>No hay Programación</v>
      </c>
      <c r="AC121" s="764" t="str">
        <f t="shared" si="18"/>
        <v>De acuerdo con lo programado</v>
      </c>
      <c r="AD121" s="765"/>
      <c r="AE121" s="576">
        <v>8</v>
      </c>
      <c r="AF121" s="554">
        <f t="shared" si="36"/>
        <v>1</v>
      </c>
      <c r="AG121" s="764" t="str">
        <f t="shared" si="19"/>
        <v>De acuerdo con lo programado</v>
      </c>
      <c r="AH121" s="856"/>
      <c r="AI121" s="674"/>
      <c r="AJ121" s="554" t="str">
        <f t="shared" si="31"/>
        <v>No hay ejecución</v>
      </c>
      <c r="AK121" s="764" t="str">
        <f t="shared" si="21"/>
        <v>NA</v>
      </c>
      <c r="AL121" s="856"/>
    </row>
    <row r="122" spans="1:38" ht="61" thickTop="1" thickBot="1">
      <c r="A122" s="915">
        <f t="shared" si="30"/>
        <v>112</v>
      </c>
      <c r="B122" s="920">
        <v>12</v>
      </c>
      <c r="C122" s="920">
        <v>0</v>
      </c>
      <c r="D122" s="920">
        <v>0</v>
      </c>
      <c r="E122" s="920">
        <v>0</v>
      </c>
      <c r="F122" s="921" t="s">
        <v>4186</v>
      </c>
      <c r="G122" s="921" t="s">
        <v>4187</v>
      </c>
      <c r="H122" s="923" t="s">
        <v>2779</v>
      </c>
      <c r="I122" s="552">
        <v>0</v>
      </c>
      <c r="J122" s="931">
        <v>4</v>
      </c>
      <c r="K122" s="268">
        <f t="shared" si="22"/>
        <v>4</v>
      </c>
      <c r="L122" s="552">
        <v>0</v>
      </c>
      <c r="M122" s="552"/>
      <c r="N122" s="268">
        <f t="shared" ref="N122:N123" si="41">+L122+M122</f>
        <v>0</v>
      </c>
      <c r="O122" s="268">
        <f t="shared" ref="O122:O123" si="42">+K122+N122</f>
        <v>4</v>
      </c>
      <c r="P122" s="924"/>
      <c r="Q122" s="921" t="s">
        <v>4183</v>
      </c>
      <c r="R122" s="771" t="s">
        <v>2876</v>
      </c>
      <c r="S122" s="552">
        <v>0</v>
      </c>
      <c r="T122" s="554" t="str">
        <f t="shared" si="25"/>
        <v>No hay Programación</v>
      </c>
      <c r="U122" s="764" t="str">
        <f t="shared" si="16"/>
        <v>De acuerdo con lo programado</v>
      </c>
      <c r="V122" s="764"/>
      <c r="W122" s="672">
        <v>4</v>
      </c>
      <c r="X122" s="554">
        <f t="shared" si="35"/>
        <v>1</v>
      </c>
      <c r="Y122" s="764" t="str">
        <f t="shared" si="17"/>
        <v>De acuerdo con lo programado</v>
      </c>
      <c r="Z122" s="764"/>
      <c r="AA122" s="552">
        <v>0</v>
      </c>
      <c r="AB122" s="554" t="str">
        <f t="shared" si="32"/>
        <v>No hay Programación</v>
      </c>
      <c r="AC122" s="764" t="str">
        <f t="shared" si="18"/>
        <v>De acuerdo con lo programado</v>
      </c>
      <c r="AD122" s="765"/>
      <c r="AE122" s="576"/>
      <c r="AF122" s="554" t="str">
        <f t="shared" si="36"/>
        <v>No hay ejecución</v>
      </c>
      <c r="AG122" s="764" t="str">
        <f t="shared" si="19"/>
        <v>NA</v>
      </c>
      <c r="AH122" s="856"/>
      <c r="AI122" s="674"/>
      <c r="AJ122" s="554" t="str">
        <f t="shared" si="31"/>
        <v>No hay ejecución</v>
      </c>
      <c r="AK122" s="764" t="str">
        <f t="shared" si="21"/>
        <v>NA</v>
      </c>
      <c r="AL122" s="856"/>
    </row>
    <row r="123" spans="1:38" ht="61" thickTop="1" thickBot="1">
      <c r="A123" s="915">
        <f t="shared" si="30"/>
        <v>113</v>
      </c>
      <c r="B123" s="920">
        <v>12</v>
      </c>
      <c r="C123" s="920">
        <v>0</v>
      </c>
      <c r="D123" s="920">
        <v>0</v>
      </c>
      <c r="E123" s="920">
        <v>0</v>
      </c>
      <c r="F123" s="921" t="s">
        <v>4186</v>
      </c>
      <c r="G123" s="921" t="s">
        <v>186</v>
      </c>
      <c r="H123" s="923" t="s">
        <v>2779</v>
      </c>
      <c r="I123" s="552">
        <v>0</v>
      </c>
      <c r="J123" s="931">
        <v>1</v>
      </c>
      <c r="K123" s="268">
        <f t="shared" si="22"/>
        <v>1</v>
      </c>
      <c r="L123" s="931">
        <v>1</v>
      </c>
      <c r="M123" s="552">
        <v>1</v>
      </c>
      <c r="N123" s="268">
        <f t="shared" si="41"/>
        <v>2</v>
      </c>
      <c r="O123" s="268">
        <f t="shared" si="42"/>
        <v>3</v>
      </c>
      <c r="P123" s="924"/>
      <c r="Q123" s="921" t="s">
        <v>4183</v>
      </c>
      <c r="R123" s="771" t="s">
        <v>2876</v>
      </c>
      <c r="S123" s="552">
        <v>0</v>
      </c>
      <c r="T123" s="554" t="str">
        <f t="shared" si="25"/>
        <v>No hay Programación</v>
      </c>
      <c r="U123" s="764" t="str">
        <f t="shared" si="16"/>
        <v>De acuerdo con lo programado</v>
      </c>
      <c r="V123" s="764"/>
      <c r="W123" s="672">
        <v>1</v>
      </c>
      <c r="X123" s="554">
        <f t="shared" si="35"/>
        <v>1</v>
      </c>
      <c r="Y123" s="764" t="str">
        <f t="shared" si="17"/>
        <v>De acuerdo con lo programado</v>
      </c>
      <c r="Z123" s="764"/>
      <c r="AA123" s="552">
        <v>1</v>
      </c>
      <c r="AB123" s="554">
        <f t="shared" si="32"/>
        <v>1</v>
      </c>
      <c r="AC123" s="764" t="str">
        <f t="shared" si="18"/>
        <v>De acuerdo con lo programado</v>
      </c>
      <c r="AD123" s="765"/>
      <c r="AE123" s="576">
        <v>1</v>
      </c>
      <c r="AF123" s="554">
        <f t="shared" si="36"/>
        <v>1</v>
      </c>
      <c r="AG123" s="764" t="str">
        <f t="shared" si="19"/>
        <v>De acuerdo con lo programado</v>
      </c>
      <c r="AH123" s="856"/>
      <c r="AI123" s="674"/>
      <c r="AJ123" s="554" t="str">
        <f t="shared" si="31"/>
        <v>No hay ejecución</v>
      </c>
      <c r="AK123" s="764" t="str">
        <f t="shared" si="21"/>
        <v>NA</v>
      </c>
      <c r="AL123" s="856"/>
    </row>
    <row r="124" spans="1:38" ht="61" thickTop="1" thickBot="1">
      <c r="A124" s="915">
        <f t="shared" si="30"/>
        <v>114</v>
      </c>
      <c r="B124" s="920">
        <v>12</v>
      </c>
      <c r="C124" s="920">
        <v>0</v>
      </c>
      <c r="D124" s="920">
        <v>0</v>
      </c>
      <c r="E124" s="920">
        <v>0</v>
      </c>
      <c r="F124" s="921" t="s">
        <v>2494</v>
      </c>
      <c r="G124" s="921" t="s">
        <v>2519</v>
      </c>
      <c r="H124" s="923" t="s">
        <v>2779</v>
      </c>
      <c r="I124" s="552">
        <v>0</v>
      </c>
      <c r="J124" s="931">
        <v>10</v>
      </c>
      <c r="K124" s="268">
        <f t="shared" si="22"/>
        <v>10</v>
      </c>
      <c r="L124" s="552">
        <v>0</v>
      </c>
      <c r="M124" s="552">
        <v>10</v>
      </c>
      <c r="N124" s="268">
        <f t="shared" ref="N124:N125" si="43">+L124+M124</f>
        <v>10</v>
      </c>
      <c r="O124" s="268">
        <f t="shared" ref="O124:O125" si="44">+K124+N124</f>
        <v>20</v>
      </c>
      <c r="P124" s="924"/>
      <c r="Q124" s="921" t="s">
        <v>4183</v>
      </c>
      <c r="R124" s="771" t="s">
        <v>2876</v>
      </c>
      <c r="S124" s="552">
        <v>0</v>
      </c>
      <c r="T124" s="554" t="str">
        <f t="shared" si="25"/>
        <v>No hay Programación</v>
      </c>
      <c r="U124" s="764" t="str">
        <f t="shared" si="16"/>
        <v>De acuerdo con lo programado</v>
      </c>
      <c r="V124" s="764"/>
      <c r="W124" s="672">
        <v>10</v>
      </c>
      <c r="X124" s="554">
        <f t="shared" si="35"/>
        <v>1</v>
      </c>
      <c r="Y124" s="764" t="str">
        <f t="shared" si="17"/>
        <v>De acuerdo con lo programado</v>
      </c>
      <c r="Z124" s="764"/>
      <c r="AA124" s="552">
        <v>0</v>
      </c>
      <c r="AB124" s="554" t="str">
        <f t="shared" si="32"/>
        <v>No hay Programación</v>
      </c>
      <c r="AC124" s="764" t="str">
        <f t="shared" si="18"/>
        <v>De acuerdo con lo programado</v>
      </c>
      <c r="AD124" s="765"/>
      <c r="AE124" s="576">
        <v>10</v>
      </c>
      <c r="AF124" s="554">
        <f t="shared" si="36"/>
        <v>1</v>
      </c>
      <c r="AG124" s="764" t="str">
        <f t="shared" si="19"/>
        <v>De acuerdo con lo programado</v>
      </c>
      <c r="AH124" s="856"/>
      <c r="AI124" s="674"/>
      <c r="AJ124" s="554" t="str">
        <f t="shared" si="31"/>
        <v>No hay ejecución</v>
      </c>
      <c r="AK124" s="764" t="str">
        <f t="shared" si="21"/>
        <v>NA</v>
      </c>
      <c r="AL124" s="856"/>
    </row>
    <row r="125" spans="1:38" ht="61" thickTop="1" thickBot="1">
      <c r="A125" s="915">
        <f t="shared" si="30"/>
        <v>115</v>
      </c>
      <c r="B125" s="920">
        <v>12</v>
      </c>
      <c r="C125" s="920">
        <v>0</v>
      </c>
      <c r="D125" s="920">
        <v>0</v>
      </c>
      <c r="E125" s="920">
        <v>0</v>
      </c>
      <c r="F125" s="921" t="s">
        <v>2494</v>
      </c>
      <c r="G125" s="921" t="s">
        <v>2754</v>
      </c>
      <c r="H125" s="923" t="s">
        <v>2779</v>
      </c>
      <c r="I125" s="552">
        <v>0</v>
      </c>
      <c r="J125" s="931">
        <v>3</v>
      </c>
      <c r="K125" s="268">
        <f t="shared" si="22"/>
        <v>3</v>
      </c>
      <c r="L125" s="552">
        <v>0</v>
      </c>
      <c r="M125" s="552"/>
      <c r="N125" s="268">
        <f t="shared" si="43"/>
        <v>0</v>
      </c>
      <c r="O125" s="268">
        <f t="shared" si="44"/>
        <v>3</v>
      </c>
      <c r="P125" s="924"/>
      <c r="Q125" s="921" t="s">
        <v>4183</v>
      </c>
      <c r="R125" s="771" t="s">
        <v>2876</v>
      </c>
      <c r="S125" s="552">
        <v>0</v>
      </c>
      <c r="T125" s="554" t="str">
        <f t="shared" si="25"/>
        <v>No hay Programación</v>
      </c>
      <c r="U125" s="764" t="str">
        <f t="shared" si="16"/>
        <v>De acuerdo con lo programado</v>
      </c>
      <c r="V125" s="764"/>
      <c r="W125" s="672">
        <v>3</v>
      </c>
      <c r="X125" s="554">
        <f t="shared" si="35"/>
        <v>1</v>
      </c>
      <c r="Y125" s="764" t="str">
        <f t="shared" si="17"/>
        <v>De acuerdo con lo programado</v>
      </c>
      <c r="Z125" s="764"/>
      <c r="AA125" s="552">
        <v>0</v>
      </c>
      <c r="AB125" s="554" t="str">
        <f t="shared" si="32"/>
        <v>No hay Programación</v>
      </c>
      <c r="AC125" s="764" t="str">
        <f t="shared" si="18"/>
        <v>De acuerdo con lo programado</v>
      </c>
      <c r="AD125" s="765"/>
      <c r="AE125" s="576"/>
      <c r="AF125" s="554" t="str">
        <f t="shared" si="36"/>
        <v>No hay ejecución</v>
      </c>
      <c r="AG125" s="764" t="str">
        <f t="shared" si="19"/>
        <v>NA</v>
      </c>
      <c r="AH125" s="856"/>
      <c r="AI125" s="674"/>
      <c r="AJ125" s="554" t="str">
        <f t="shared" si="31"/>
        <v>No hay ejecución</v>
      </c>
      <c r="AK125" s="764" t="str">
        <f t="shared" si="21"/>
        <v>NA</v>
      </c>
      <c r="AL125" s="856"/>
    </row>
    <row r="126" spans="1:38" ht="61" thickTop="1" thickBot="1">
      <c r="A126" s="915">
        <f t="shared" si="30"/>
        <v>116</v>
      </c>
      <c r="B126" s="920">
        <v>12</v>
      </c>
      <c r="C126" s="920">
        <v>0</v>
      </c>
      <c r="D126" s="920">
        <v>0</v>
      </c>
      <c r="E126" s="920">
        <v>0</v>
      </c>
      <c r="F126" s="921" t="s">
        <v>4188</v>
      </c>
      <c r="G126" s="921" t="s">
        <v>4189</v>
      </c>
      <c r="H126" s="933" t="s">
        <v>2524</v>
      </c>
      <c r="I126" s="552">
        <v>0</v>
      </c>
      <c r="J126" s="931">
        <v>8</v>
      </c>
      <c r="K126" s="268">
        <f t="shared" si="22"/>
        <v>8</v>
      </c>
      <c r="L126" s="931">
        <v>6</v>
      </c>
      <c r="M126" s="552">
        <v>6</v>
      </c>
      <c r="N126" s="268">
        <f t="shared" ref="N126:N128" si="45">+L126+M126</f>
        <v>12</v>
      </c>
      <c r="O126" s="268">
        <f t="shared" ref="O126:O128" si="46">+K126+N126</f>
        <v>20</v>
      </c>
      <c r="P126" s="924"/>
      <c r="Q126" s="921" t="s">
        <v>4183</v>
      </c>
      <c r="R126" s="771" t="s">
        <v>2876</v>
      </c>
      <c r="S126" s="552">
        <v>0</v>
      </c>
      <c r="T126" s="554" t="str">
        <f t="shared" si="25"/>
        <v>No hay Programación</v>
      </c>
      <c r="U126" s="764" t="str">
        <f t="shared" si="16"/>
        <v>De acuerdo con lo programado</v>
      </c>
      <c r="V126" s="764"/>
      <c r="W126" s="672">
        <v>8</v>
      </c>
      <c r="X126" s="554">
        <f t="shared" si="35"/>
        <v>1</v>
      </c>
      <c r="Y126" s="764" t="str">
        <f t="shared" si="17"/>
        <v>De acuerdo con lo programado</v>
      </c>
      <c r="Z126" s="764"/>
      <c r="AA126" s="552">
        <v>6</v>
      </c>
      <c r="AB126" s="554">
        <f t="shared" si="32"/>
        <v>1</v>
      </c>
      <c r="AC126" s="764" t="str">
        <f t="shared" si="18"/>
        <v>De acuerdo con lo programado</v>
      </c>
      <c r="AD126" s="765"/>
      <c r="AE126" s="576">
        <v>6</v>
      </c>
      <c r="AF126" s="554">
        <f t="shared" si="36"/>
        <v>1</v>
      </c>
      <c r="AG126" s="764" t="str">
        <f t="shared" si="19"/>
        <v>De acuerdo con lo programado</v>
      </c>
      <c r="AH126" s="856"/>
      <c r="AI126" s="674"/>
      <c r="AJ126" s="554" t="str">
        <f t="shared" si="31"/>
        <v>No hay ejecución</v>
      </c>
      <c r="AK126" s="764" t="str">
        <f t="shared" si="21"/>
        <v>NA</v>
      </c>
      <c r="AL126" s="856"/>
    </row>
    <row r="127" spans="1:38" ht="61" thickTop="1" thickBot="1">
      <c r="A127" s="915">
        <f t="shared" si="30"/>
        <v>117</v>
      </c>
      <c r="B127" s="920">
        <v>12</v>
      </c>
      <c r="C127" s="920">
        <v>0</v>
      </c>
      <c r="D127" s="920">
        <v>0</v>
      </c>
      <c r="E127" s="920">
        <v>0</v>
      </c>
      <c r="F127" s="921" t="s">
        <v>4188</v>
      </c>
      <c r="G127" s="921" t="s">
        <v>170</v>
      </c>
      <c r="H127" s="933" t="s">
        <v>2524</v>
      </c>
      <c r="I127" s="552">
        <v>0</v>
      </c>
      <c r="J127" s="931"/>
      <c r="K127" s="268">
        <f t="shared" si="22"/>
        <v>0</v>
      </c>
      <c r="L127" s="552">
        <v>0</v>
      </c>
      <c r="M127" s="552">
        <v>1</v>
      </c>
      <c r="N127" s="268">
        <f t="shared" si="45"/>
        <v>1</v>
      </c>
      <c r="O127" s="268">
        <f t="shared" si="46"/>
        <v>1</v>
      </c>
      <c r="P127" s="924"/>
      <c r="Q127" s="921" t="s">
        <v>4183</v>
      </c>
      <c r="R127" s="771" t="s">
        <v>2876</v>
      </c>
      <c r="S127" s="552">
        <v>0</v>
      </c>
      <c r="T127" s="554" t="str">
        <f t="shared" si="25"/>
        <v>No hay Programación</v>
      </c>
      <c r="U127" s="764" t="str">
        <f t="shared" si="16"/>
        <v>De acuerdo con lo programado</v>
      </c>
      <c r="V127" s="764"/>
      <c r="W127" s="672"/>
      <c r="X127" s="554" t="str">
        <f t="shared" si="35"/>
        <v>No hay ejecución</v>
      </c>
      <c r="Y127" s="764" t="str">
        <f t="shared" si="17"/>
        <v>NA</v>
      </c>
      <c r="Z127" s="764"/>
      <c r="AA127" s="552">
        <v>0</v>
      </c>
      <c r="AB127" s="554" t="str">
        <f t="shared" si="32"/>
        <v>No hay Programación</v>
      </c>
      <c r="AC127" s="764" t="str">
        <f t="shared" si="18"/>
        <v>De acuerdo con lo programado</v>
      </c>
      <c r="AD127" s="765"/>
      <c r="AE127" s="576">
        <v>1</v>
      </c>
      <c r="AF127" s="554">
        <f t="shared" si="36"/>
        <v>1</v>
      </c>
      <c r="AG127" s="764" t="str">
        <f t="shared" si="19"/>
        <v>De acuerdo con lo programado</v>
      </c>
      <c r="AH127" s="856"/>
      <c r="AI127" s="674"/>
      <c r="AJ127" s="554" t="str">
        <f t="shared" si="31"/>
        <v>No hay ejecución</v>
      </c>
      <c r="AK127" s="764" t="str">
        <f t="shared" si="21"/>
        <v>NA</v>
      </c>
      <c r="AL127" s="856"/>
    </row>
    <row r="128" spans="1:38" ht="61" thickTop="1" thickBot="1">
      <c r="A128" s="915">
        <f t="shared" si="30"/>
        <v>118</v>
      </c>
      <c r="B128" s="920">
        <v>12</v>
      </c>
      <c r="C128" s="920">
        <v>0</v>
      </c>
      <c r="D128" s="920">
        <v>0</v>
      </c>
      <c r="E128" s="920">
        <v>0</v>
      </c>
      <c r="F128" s="921" t="s">
        <v>4188</v>
      </c>
      <c r="G128" s="921" t="s">
        <v>2528</v>
      </c>
      <c r="H128" s="933" t="s">
        <v>207</v>
      </c>
      <c r="I128" s="552">
        <v>0</v>
      </c>
      <c r="J128" s="931">
        <v>11</v>
      </c>
      <c r="K128" s="268">
        <f t="shared" si="22"/>
        <v>11</v>
      </c>
      <c r="L128" s="931">
        <v>6</v>
      </c>
      <c r="M128" s="552">
        <v>6</v>
      </c>
      <c r="N128" s="268">
        <f t="shared" si="45"/>
        <v>12</v>
      </c>
      <c r="O128" s="268">
        <f t="shared" si="46"/>
        <v>23</v>
      </c>
      <c r="P128" s="924"/>
      <c r="Q128" s="921" t="s">
        <v>4183</v>
      </c>
      <c r="R128" s="771" t="s">
        <v>2876</v>
      </c>
      <c r="S128" s="552">
        <v>0</v>
      </c>
      <c r="T128" s="554" t="str">
        <f t="shared" si="25"/>
        <v>No hay Programación</v>
      </c>
      <c r="U128" s="764" t="str">
        <f t="shared" si="16"/>
        <v>De acuerdo con lo programado</v>
      </c>
      <c r="V128" s="764"/>
      <c r="W128" s="672">
        <v>11</v>
      </c>
      <c r="X128" s="554">
        <f t="shared" si="35"/>
        <v>1</v>
      </c>
      <c r="Y128" s="764" t="str">
        <f t="shared" si="17"/>
        <v>De acuerdo con lo programado</v>
      </c>
      <c r="Z128" s="764"/>
      <c r="AA128" s="552">
        <v>6</v>
      </c>
      <c r="AB128" s="554">
        <f t="shared" si="32"/>
        <v>1</v>
      </c>
      <c r="AC128" s="764" t="str">
        <f t="shared" si="18"/>
        <v>De acuerdo con lo programado</v>
      </c>
      <c r="AD128" s="765"/>
      <c r="AE128" s="576">
        <v>6</v>
      </c>
      <c r="AF128" s="554">
        <f t="shared" si="36"/>
        <v>1</v>
      </c>
      <c r="AG128" s="764" t="str">
        <f t="shared" si="19"/>
        <v>De acuerdo con lo programado</v>
      </c>
      <c r="AH128" s="856"/>
      <c r="AI128" s="674"/>
      <c r="AJ128" s="554" t="str">
        <f t="shared" si="31"/>
        <v>No hay ejecución</v>
      </c>
      <c r="AK128" s="764" t="str">
        <f t="shared" si="21"/>
        <v>NA</v>
      </c>
      <c r="AL128" s="856"/>
    </row>
    <row r="129" spans="1:120" ht="61" thickTop="1" thickBot="1">
      <c r="A129" s="915">
        <f t="shared" si="30"/>
        <v>119</v>
      </c>
      <c r="B129" s="920">
        <v>12</v>
      </c>
      <c r="C129" s="920">
        <v>0</v>
      </c>
      <c r="D129" s="920">
        <v>0</v>
      </c>
      <c r="E129" s="920">
        <v>0</v>
      </c>
      <c r="F129" s="921" t="s">
        <v>4190</v>
      </c>
      <c r="G129" s="921" t="s">
        <v>4189</v>
      </c>
      <c r="H129" s="933" t="s">
        <v>2524</v>
      </c>
      <c r="I129" s="552">
        <v>0</v>
      </c>
      <c r="J129" s="931"/>
      <c r="K129" s="268">
        <f t="shared" si="22"/>
        <v>0</v>
      </c>
      <c r="L129" s="931">
        <v>11</v>
      </c>
      <c r="M129" s="552">
        <v>11</v>
      </c>
      <c r="N129" s="268">
        <f t="shared" ref="N129:N144" si="47">+L129+M129</f>
        <v>22</v>
      </c>
      <c r="O129" s="268">
        <f t="shared" ref="O129:O144" si="48">+K129+N129</f>
        <v>22</v>
      </c>
      <c r="P129" s="924"/>
      <c r="Q129" s="921" t="s">
        <v>4183</v>
      </c>
      <c r="R129" s="771" t="s">
        <v>2876</v>
      </c>
      <c r="S129" s="552">
        <v>0</v>
      </c>
      <c r="T129" s="554" t="str">
        <f t="shared" si="25"/>
        <v>No hay Programación</v>
      </c>
      <c r="U129" s="764" t="str">
        <f t="shared" si="16"/>
        <v>De acuerdo con lo programado</v>
      </c>
      <c r="V129" s="764"/>
      <c r="W129" s="672"/>
      <c r="X129" s="554" t="str">
        <f t="shared" si="35"/>
        <v>No hay ejecución</v>
      </c>
      <c r="Y129" s="764" t="str">
        <f t="shared" si="17"/>
        <v>NA</v>
      </c>
      <c r="Z129" s="764"/>
      <c r="AA129" s="552">
        <v>11</v>
      </c>
      <c r="AB129" s="554">
        <f t="shared" si="32"/>
        <v>1</v>
      </c>
      <c r="AC129" s="764" t="str">
        <f t="shared" si="18"/>
        <v>De acuerdo con lo programado</v>
      </c>
      <c r="AD129" s="765"/>
      <c r="AE129" s="576">
        <v>11</v>
      </c>
      <c r="AF129" s="554">
        <f t="shared" si="36"/>
        <v>1</v>
      </c>
      <c r="AG129" s="764" t="str">
        <f t="shared" si="19"/>
        <v>De acuerdo con lo programado</v>
      </c>
      <c r="AH129" s="856"/>
      <c r="AI129" s="674"/>
      <c r="AJ129" s="554" t="str">
        <f t="shared" si="31"/>
        <v>No hay ejecución</v>
      </c>
      <c r="AK129" s="764" t="str">
        <f t="shared" si="21"/>
        <v>NA</v>
      </c>
      <c r="AL129" s="856"/>
    </row>
    <row r="130" spans="1:120" ht="61" thickTop="1" thickBot="1">
      <c r="A130" s="915">
        <f t="shared" si="30"/>
        <v>120</v>
      </c>
      <c r="B130" s="920">
        <v>12</v>
      </c>
      <c r="C130" s="920">
        <v>0</v>
      </c>
      <c r="D130" s="920">
        <v>0</v>
      </c>
      <c r="E130" s="920">
        <v>0</v>
      </c>
      <c r="F130" s="921" t="s">
        <v>4191</v>
      </c>
      <c r="G130" s="921" t="s">
        <v>2754</v>
      </c>
      <c r="H130" s="923" t="s">
        <v>2779</v>
      </c>
      <c r="I130" s="552">
        <v>0</v>
      </c>
      <c r="J130" s="931">
        <v>4</v>
      </c>
      <c r="K130" s="268">
        <f t="shared" si="22"/>
        <v>4</v>
      </c>
      <c r="L130" s="552">
        <v>0</v>
      </c>
      <c r="M130" s="552">
        <v>3</v>
      </c>
      <c r="N130" s="268">
        <f t="shared" si="47"/>
        <v>3</v>
      </c>
      <c r="O130" s="268">
        <f t="shared" si="48"/>
        <v>7</v>
      </c>
      <c r="P130" s="924"/>
      <c r="Q130" s="921" t="s">
        <v>4183</v>
      </c>
      <c r="R130" s="771" t="s">
        <v>2876</v>
      </c>
      <c r="S130" s="552">
        <v>0</v>
      </c>
      <c r="T130" s="554" t="str">
        <f t="shared" si="25"/>
        <v>No hay Programación</v>
      </c>
      <c r="U130" s="764" t="str">
        <f t="shared" si="16"/>
        <v>De acuerdo con lo programado</v>
      </c>
      <c r="V130" s="764"/>
      <c r="W130" s="672">
        <v>4</v>
      </c>
      <c r="X130" s="554">
        <f t="shared" si="35"/>
        <v>1</v>
      </c>
      <c r="Y130" s="764" t="str">
        <f t="shared" si="17"/>
        <v>De acuerdo con lo programado</v>
      </c>
      <c r="Z130" s="764"/>
      <c r="AA130" s="552">
        <v>0</v>
      </c>
      <c r="AB130" s="554" t="str">
        <f t="shared" si="32"/>
        <v>No hay Programación</v>
      </c>
      <c r="AC130" s="764" t="str">
        <f t="shared" si="18"/>
        <v>De acuerdo con lo programado</v>
      </c>
      <c r="AD130" s="765"/>
      <c r="AE130" s="576">
        <v>3</v>
      </c>
      <c r="AF130" s="554">
        <f t="shared" si="36"/>
        <v>1</v>
      </c>
      <c r="AG130" s="764" t="str">
        <f t="shared" si="19"/>
        <v>De acuerdo con lo programado</v>
      </c>
      <c r="AH130" s="856"/>
      <c r="AI130" s="674"/>
      <c r="AJ130" s="554" t="str">
        <f t="shared" si="31"/>
        <v>No hay ejecución</v>
      </c>
      <c r="AK130" s="764" t="str">
        <f t="shared" si="21"/>
        <v>NA</v>
      </c>
      <c r="AL130" s="856"/>
    </row>
    <row r="131" spans="1:120" ht="61" thickTop="1" thickBot="1">
      <c r="A131" s="915">
        <f t="shared" si="30"/>
        <v>121</v>
      </c>
      <c r="B131" s="920">
        <v>12</v>
      </c>
      <c r="C131" s="920">
        <v>0</v>
      </c>
      <c r="D131" s="920">
        <v>0</v>
      </c>
      <c r="E131" s="920">
        <v>0</v>
      </c>
      <c r="F131" s="921" t="s">
        <v>4192</v>
      </c>
      <c r="G131" s="921" t="s">
        <v>178</v>
      </c>
      <c r="H131" s="933" t="s">
        <v>2524</v>
      </c>
      <c r="I131" s="552">
        <v>0</v>
      </c>
      <c r="J131" s="931"/>
      <c r="K131" s="268">
        <f t="shared" si="22"/>
        <v>0</v>
      </c>
      <c r="L131" s="552">
        <v>0</v>
      </c>
      <c r="M131" s="552">
        <v>6</v>
      </c>
      <c r="N131" s="268">
        <f t="shared" si="47"/>
        <v>6</v>
      </c>
      <c r="O131" s="268">
        <f t="shared" si="48"/>
        <v>6</v>
      </c>
      <c r="P131" s="924"/>
      <c r="Q131" s="921" t="s">
        <v>4183</v>
      </c>
      <c r="R131" s="771" t="s">
        <v>2876</v>
      </c>
      <c r="S131" s="552">
        <v>0</v>
      </c>
      <c r="T131" s="554" t="str">
        <f t="shared" si="25"/>
        <v>No hay Programación</v>
      </c>
      <c r="U131" s="764" t="str">
        <f t="shared" si="16"/>
        <v>De acuerdo con lo programado</v>
      </c>
      <c r="V131" s="764"/>
      <c r="W131" s="672"/>
      <c r="X131" s="554" t="str">
        <f t="shared" si="35"/>
        <v>No hay ejecución</v>
      </c>
      <c r="Y131" s="764" t="str">
        <f t="shared" si="17"/>
        <v>NA</v>
      </c>
      <c r="Z131" s="764"/>
      <c r="AA131" s="552">
        <v>0</v>
      </c>
      <c r="AB131" s="554" t="str">
        <f t="shared" si="32"/>
        <v>No hay Programación</v>
      </c>
      <c r="AC131" s="764" t="str">
        <f t="shared" si="18"/>
        <v>De acuerdo con lo programado</v>
      </c>
      <c r="AD131" s="765"/>
      <c r="AE131" s="576">
        <v>6</v>
      </c>
      <c r="AF131" s="554">
        <f t="shared" si="36"/>
        <v>1</v>
      </c>
      <c r="AG131" s="764" t="str">
        <f t="shared" si="19"/>
        <v>De acuerdo con lo programado</v>
      </c>
      <c r="AH131" s="856"/>
      <c r="AI131" s="674"/>
      <c r="AJ131" s="554" t="str">
        <f t="shared" si="31"/>
        <v>No hay ejecución</v>
      </c>
      <c r="AK131" s="764" t="str">
        <f t="shared" si="21"/>
        <v>NA</v>
      </c>
      <c r="AL131" s="856"/>
    </row>
    <row r="132" spans="1:120" ht="61" thickTop="1" thickBot="1">
      <c r="A132" s="915">
        <f t="shared" si="30"/>
        <v>122</v>
      </c>
      <c r="B132" s="920">
        <v>12</v>
      </c>
      <c r="C132" s="920">
        <v>0</v>
      </c>
      <c r="D132" s="920">
        <v>0</v>
      </c>
      <c r="E132" s="920">
        <v>0</v>
      </c>
      <c r="F132" s="921" t="s">
        <v>4193</v>
      </c>
      <c r="G132" s="921" t="s">
        <v>178</v>
      </c>
      <c r="H132" s="933" t="s">
        <v>2524</v>
      </c>
      <c r="I132" s="552">
        <v>0</v>
      </c>
      <c r="J132" s="931">
        <v>1</v>
      </c>
      <c r="K132" s="268">
        <f t="shared" si="22"/>
        <v>1</v>
      </c>
      <c r="L132" s="552">
        <v>0</v>
      </c>
      <c r="M132" s="552">
        <v>9</v>
      </c>
      <c r="N132" s="268">
        <f t="shared" si="47"/>
        <v>9</v>
      </c>
      <c r="O132" s="268">
        <f t="shared" si="48"/>
        <v>10</v>
      </c>
      <c r="P132" s="924"/>
      <c r="Q132" s="921" t="s">
        <v>4183</v>
      </c>
      <c r="R132" s="771" t="s">
        <v>2876</v>
      </c>
      <c r="S132" s="552">
        <v>0</v>
      </c>
      <c r="T132" s="554" t="str">
        <f t="shared" si="25"/>
        <v>No hay Programación</v>
      </c>
      <c r="U132" s="764" t="str">
        <f t="shared" si="16"/>
        <v>De acuerdo con lo programado</v>
      </c>
      <c r="V132" s="764"/>
      <c r="W132" s="672">
        <v>1</v>
      </c>
      <c r="X132" s="554">
        <f t="shared" si="35"/>
        <v>1</v>
      </c>
      <c r="Y132" s="764" t="str">
        <f t="shared" si="17"/>
        <v>De acuerdo con lo programado</v>
      </c>
      <c r="Z132" s="764"/>
      <c r="AA132" s="552">
        <v>0</v>
      </c>
      <c r="AB132" s="554" t="str">
        <f t="shared" si="32"/>
        <v>No hay Programación</v>
      </c>
      <c r="AC132" s="764" t="str">
        <f t="shared" si="18"/>
        <v>De acuerdo con lo programado</v>
      </c>
      <c r="AD132" s="765"/>
      <c r="AE132" s="576">
        <v>9</v>
      </c>
      <c r="AF132" s="554">
        <f t="shared" si="36"/>
        <v>1</v>
      </c>
      <c r="AG132" s="764" t="str">
        <f t="shared" si="19"/>
        <v>De acuerdo con lo programado</v>
      </c>
      <c r="AH132" s="856"/>
      <c r="AI132" s="674"/>
      <c r="AJ132" s="554" t="str">
        <f t="shared" si="31"/>
        <v>No hay ejecución</v>
      </c>
      <c r="AK132" s="764" t="str">
        <f t="shared" si="21"/>
        <v>NA</v>
      </c>
      <c r="AL132" s="856"/>
    </row>
    <row r="133" spans="1:120" ht="61" thickTop="1" thickBot="1">
      <c r="A133" s="915">
        <f t="shared" si="30"/>
        <v>123</v>
      </c>
      <c r="B133" s="920">
        <v>12</v>
      </c>
      <c r="C133" s="920">
        <v>0</v>
      </c>
      <c r="D133" s="920">
        <v>0</v>
      </c>
      <c r="E133" s="920">
        <v>0</v>
      </c>
      <c r="F133" s="921" t="s">
        <v>4194</v>
      </c>
      <c r="G133" s="921" t="s">
        <v>178</v>
      </c>
      <c r="H133" s="933" t="s">
        <v>2524</v>
      </c>
      <c r="I133" s="552">
        <v>0</v>
      </c>
      <c r="J133" s="931">
        <v>16</v>
      </c>
      <c r="K133" s="268">
        <f t="shared" si="22"/>
        <v>16</v>
      </c>
      <c r="L133" s="552">
        <v>0</v>
      </c>
      <c r="M133" s="552"/>
      <c r="N133" s="268">
        <f t="shared" si="47"/>
        <v>0</v>
      </c>
      <c r="O133" s="268">
        <f t="shared" si="48"/>
        <v>16</v>
      </c>
      <c r="P133" s="924"/>
      <c r="Q133" s="921" t="s">
        <v>4183</v>
      </c>
      <c r="R133" s="771" t="s">
        <v>2876</v>
      </c>
      <c r="S133" s="552">
        <v>0</v>
      </c>
      <c r="T133" s="554" t="str">
        <f t="shared" si="25"/>
        <v>No hay Programación</v>
      </c>
      <c r="U133" s="764" t="str">
        <f t="shared" si="16"/>
        <v>De acuerdo con lo programado</v>
      </c>
      <c r="V133" s="764"/>
      <c r="W133" s="672">
        <v>16</v>
      </c>
      <c r="X133" s="554">
        <f t="shared" si="35"/>
        <v>1</v>
      </c>
      <c r="Y133" s="764" t="str">
        <f t="shared" si="17"/>
        <v>De acuerdo con lo programado</v>
      </c>
      <c r="Z133" s="764"/>
      <c r="AA133" s="552">
        <v>0</v>
      </c>
      <c r="AB133" s="554" t="str">
        <f t="shared" si="32"/>
        <v>No hay Programación</v>
      </c>
      <c r="AC133" s="764" t="str">
        <f t="shared" si="18"/>
        <v>De acuerdo con lo programado</v>
      </c>
      <c r="AD133" s="765"/>
      <c r="AE133" s="576"/>
      <c r="AF133" s="554" t="str">
        <f t="shared" si="36"/>
        <v>No hay ejecución</v>
      </c>
      <c r="AG133" s="764" t="str">
        <f t="shared" si="19"/>
        <v>NA</v>
      </c>
      <c r="AH133" s="856"/>
      <c r="AI133" s="674"/>
      <c r="AJ133" s="554" t="str">
        <f t="shared" si="31"/>
        <v>No hay ejecución</v>
      </c>
      <c r="AK133" s="764" t="str">
        <f t="shared" si="21"/>
        <v>NA</v>
      </c>
      <c r="AL133" s="856"/>
    </row>
    <row r="134" spans="1:120" ht="61" thickTop="1" thickBot="1">
      <c r="A134" s="915">
        <f t="shared" si="30"/>
        <v>124</v>
      </c>
      <c r="B134" s="920">
        <v>12</v>
      </c>
      <c r="C134" s="920">
        <v>0</v>
      </c>
      <c r="D134" s="920">
        <v>0</v>
      </c>
      <c r="E134" s="920">
        <v>0</v>
      </c>
      <c r="F134" s="921" t="s">
        <v>4195</v>
      </c>
      <c r="G134" s="921" t="s">
        <v>164</v>
      </c>
      <c r="H134" s="933" t="s">
        <v>2524</v>
      </c>
      <c r="I134" s="552">
        <v>0</v>
      </c>
      <c r="J134" s="552">
        <v>0</v>
      </c>
      <c r="K134" s="268">
        <f t="shared" si="22"/>
        <v>0</v>
      </c>
      <c r="L134" s="552">
        <v>0</v>
      </c>
      <c r="M134" s="552">
        <v>3</v>
      </c>
      <c r="N134" s="268">
        <f t="shared" si="47"/>
        <v>3</v>
      </c>
      <c r="O134" s="268">
        <f t="shared" si="48"/>
        <v>3</v>
      </c>
      <c r="P134" s="924"/>
      <c r="Q134" s="921" t="s">
        <v>4183</v>
      </c>
      <c r="R134" s="771" t="s">
        <v>2876</v>
      </c>
      <c r="S134" s="552">
        <v>0</v>
      </c>
      <c r="T134" s="554" t="str">
        <f t="shared" si="25"/>
        <v>No hay Programación</v>
      </c>
      <c r="U134" s="764" t="str">
        <f t="shared" si="16"/>
        <v>De acuerdo con lo programado</v>
      </c>
      <c r="V134" s="764"/>
      <c r="W134" s="672"/>
      <c r="X134" s="554" t="str">
        <f t="shared" si="35"/>
        <v>No hay ejecución</v>
      </c>
      <c r="Y134" s="764" t="str">
        <f t="shared" si="17"/>
        <v>NA</v>
      </c>
      <c r="Z134" s="764"/>
      <c r="AA134" s="552">
        <v>0</v>
      </c>
      <c r="AB134" s="554" t="str">
        <f t="shared" si="32"/>
        <v>No hay Programación</v>
      </c>
      <c r="AC134" s="764" t="str">
        <f t="shared" si="18"/>
        <v>De acuerdo con lo programado</v>
      </c>
      <c r="AD134" s="765"/>
      <c r="AE134" s="576">
        <v>3</v>
      </c>
      <c r="AF134" s="554">
        <f t="shared" si="36"/>
        <v>1</v>
      </c>
      <c r="AG134" s="764" t="str">
        <f t="shared" si="19"/>
        <v>De acuerdo con lo programado</v>
      </c>
      <c r="AH134" s="856"/>
      <c r="AI134" s="674"/>
      <c r="AJ134" s="554" t="str">
        <f t="shared" si="31"/>
        <v>No hay ejecución</v>
      </c>
      <c r="AK134" s="764" t="str">
        <f t="shared" si="21"/>
        <v>NA</v>
      </c>
      <c r="AL134" s="856"/>
    </row>
    <row r="135" spans="1:120" ht="61" thickTop="1" thickBot="1">
      <c r="A135" s="915">
        <f t="shared" si="30"/>
        <v>125</v>
      </c>
      <c r="B135" s="920">
        <v>12</v>
      </c>
      <c r="C135" s="920">
        <v>0</v>
      </c>
      <c r="D135" s="920">
        <v>0</v>
      </c>
      <c r="E135" s="920">
        <v>0</v>
      </c>
      <c r="F135" s="921" t="s">
        <v>4196</v>
      </c>
      <c r="G135" s="921" t="s">
        <v>2754</v>
      </c>
      <c r="H135" s="923" t="s">
        <v>2779</v>
      </c>
      <c r="I135" s="552">
        <v>2</v>
      </c>
      <c r="J135" s="931">
        <v>10</v>
      </c>
      <c r="K135" s="268">
        <f t="shared" si="22"/>
        <v>12</v>
      </c>
      <c r="L135" s="931">
        <v>3</v>
      </c>
      <c r="M135" s="552">
        <v>9</v>
      </c>
      <c r="N135" s="268">
        <f t="shared" si="47"/>
        <v>12</v>
      </c>
      <c r="O135" s="268">
        <f t="shared" si="48"/>
        <v>24</v>
      </c>
      <c r="P135" s="924"/>
      <c r="Q135" s="921" t="s">
        <v>4183</v>
      </c>
      <c r="R135" s="771" t="s">
        <v>2876</v>
      </c>
      <c r="S135" s="552">
        <v>2</v>
      </c>
      <c r="T135" s="554">
        <f t="shared" si="25"/>
        <v>1</v>
      </c>
      <c r="U135" s="764" t="str">
        <f t="shared" si="16"/>
        <v>De acuerdo con lo programado</v>
      </c>
      <c r="V135" s="764"/>
      <c r="W135" s="672">
        <v>10</v>
      </c>
      <c r="X135" s="554">
        <f t="shared" si="35"/>
        <v>1</v>
      </c>
      <c r="Y135" s="764" t="str">
        <f t="shared" si="17"/>
        <v>De acuerdo con lo programado</v>
      </c>
      <c r="Z135" s="764"/>
      <c r="AA135" s="552">
        <v>3</v>
      </c>
      <c r="AB135" s="554">
        <f t="shared" si="32"/>
        <v>1</v>
      </c>
      <c r="AC135" s="764" t="str">
        <f t="shared" si="18"/>
        <v>De acuerdo con lo programado</v>
      </c>
      <c r="AD135" s="765"/>
      <c r="AE135" s="576">
        <v>9</v>
      </c>
      <c r="AF135" s="554">
        <f t="shared" si="36"/>
        <v>1</v>
      </c>
      <c r="AG135" s="764" t="str">
        <f t="shared" si="19"/>
        <v>De acuerdo con lo programado</v>
      </c>
      <c r="AH135" s="856"/>
      <c r="AI135" s="674"/>
      <c r="AJ135" s="554" t="str">
        <f t="shared" si="31"/>
        <v>No hay ejecución</v>
      </c>
      <c r="AK135" s="764" t="str">
        <f t="shared" si="21"/>
        <v>NA</v>
      </c>
      <c r="AL135" s="856"/>
    </row>
    <row r="136" spans="1:120" ht="61" thickTop="1" thickBot="1">
      <c r="A136" s="915">
        <f t="shared" si="30"/>
        <v>126</v>
      </c>
      <c r="B136" s="920">
        <v>12</v>
      </c>
      <c r="C136" s="920">
        <v>0</v>
      </c>
      <c r="D136" s="920">
        <v>0</v>
      </c>
      <c r="E136" s="920">
        <v>0</v>
      </c>
      <c r="F136" s="921" t="s">
        <v>4197</v>
      </c>
      <c r="G136" s="921" t="s">
        <v>164</v>
      </c>
      <c r="H136" s="933" t="s">
        <v>2524</v>
      </c>
      <c r="I136" s="552">
        <v>0</v>
      </c>
      <c r="J136" s="931">
        <v>1</v>
      </c>
      <c r="K136" s="268">
        <f t="shared" si="22"/>
        <v>1</v>
      </c>
      <c r="L136" s="931">
        <v>1</v>
      </c>
      <c r="M136" s="552">
        <v>1</v>
      </c>
      <c r="N136" s="268">
        <f t="shared" si="47"/>
        <v>2</v>
      </c>
      <c r="O136" s="268">
        <f t="shared" si="48"/>
        <v>3</v>
      </c>
      <c r="P136" s="924"/>
      <c r="Q136" s="921" t="s">
        <v>4183</v>
      </c>
      <c r="R136" s="771" t="s">
        <v>2876</v>
      </c>
      <c r="S136" s="552">
        <v>0</v>
      </c>
      <c r="T136" s="554" t="str">
        <f t="shared" si="25"/>
        <v>No hay Programación</v>
      </c>
      <c r="U136" s="764" t="str">
        <f t="shared" si="16"/>
        <v>De acuerdo con lo programado</v>
      </c>
      <c r="V136" s="764"/>
      <c r="W136" s="672">
        <v>1</v>
      </c>
      <c r="X136" s="554">
        <f t="shared" si="35"/>
        <v>1</v>
      </c>
      <c r="Y136" s="764" t="str">
        <f t="shared" si="17"/>
        <v>De acuerdo con lo programado</v>
      </c>
      <c r="Z136" s="764"/>
      <c r="AA136" s="552">
        <v>1</v>
      </c>
      <c r="AB136" s="554">
        <f t="shared" si="32"/>
        <v>1</v>
      </c>
      <c r="AC136" s="764" t="str">
        <f t="shared" si="18"/>
        <v>De acuerdo con lo programado</v>
      </c>
      <c r="AD136" s="765"/>
      <c r="AE136" s="576">
        <v>1</v>
      </c>
      <c r="AF136" s="554">
        <f t="shared" si="36"/>
        <v>1</v>
      </c>
      <c r="AG136" s="764" t="str">
        <f t="shared" si="19"/>
        <v>De acuerdo con lo programado</v>
      </c>
      <c r="AH136" s="856"/>
      <c r="AI136" s="674"/>
      <c r="AJ136" s="554" t="str">
        <f t="shared" si="31"/>
        <v>No hay ejecución</v>
      </c>
      <c r="AK136" s="764" t="str">
        <f t="shared" si="21"/>
        <v>NA</v>
      </c>
      <c r="AL136" s="856"/>
    </row>
    <row r="137" spans="1:120" s="670" customFormat="1" ht="61" thickTop="1" thickBot="1">
      <c r="A137" s="915">
        <f t="shared" si="30"/>
        <v>127</v>
      </c>
      <c r="B137" s="915">
        <v>12</v>
      </c>
      <c r="C137" s="915">
        <v>0</v>
      </c>
      <c r="D137" s="915">
        <v>0</v>
      </c>
      <c r="E137" s="915" t="s">
        <v>257</v>
      </c>
      <c r="F137" s="921" t="s">
        <v>258</v>
      </c>
      <c r="G137" s="921" t="s">
        <v>2721</v>
      </c>
      <c r="H137" s="873" t="s">
        <v>2807</v>
      </c>
      <c r="I137" s="552">
        <v>0</v>
      </c>
      <c r="J137" s="552">
        <v>0</v>
      </c>
      <c r="K137" s="268">
        <f t="shared" si="22"/>
        <v>0</v>
      </c>
      <c r="L137" s="552">
        <v>0</v>
      </c>
      <c r="M137" s="934">
        <v>0.95</v>
      </c>
      <c r="N137" s="268">
        <f t="shared" si="47"/>
        <v>0.95</v>
      </c>
      <c r="O137" s="268">
        <f t="shared" si="48"/>
        <v>0.95</v>
      </c>
      <c r="P137" s="925" t="s">
        <v>1927</v>
      </c>
      <c r="Q137" s="916" t="s">
        <v>2947</v>
      </c>
      <c r="R137" s="771" t="s">
        <v>2876</v>
      </c>
      <c r="S137" s="552">
        <v>0</v>
      </c>
      <c r="T137" s="554" t="str">
        <f t="shared" si="25"/>
        <v>No hay Programación</v>
      </c>
      <c r="U137" s="764" t="str">
        <f t="shared" si="16"/>
        <v>De acuerdo con lo programado</v>
      </c>
      <c r="V137" s="764"/>
      <c r="W137" s="672">
        <v>34</v>
      </c>
      <c r="X137" s="554" t="str">
        <f t="shared" si="35"/>
        <v>No hay Programación</v>
      </c>
      <c r="Y137" s="764" t="str">
        <f t="shared" si="17"/>
        <v>De acuerdo con lo programado</v>
      </c>
      <c r="Z137" s="764"/>
      <c r="AA137" s="552">
        <v>19</v>
      </c>
      <c r="AB137" s="554" t="str">
        <f t="shared" si="27"/>
        <v>No hay Programación</v>
      </c>
      <c r="AC137" s="764" t="str">
        <f t="shared" si="18"/>
        <v>De acuerdo con lo programado</v>
      </c>
      <c r="AD137" s="765"/>
      <c r="AE137" s="576">
        <v>45</v>
      </c>
      <c r="AF137" s="554">
        <f t="shared" si="36"/>
        <v>47.368421052631582</v>
      </c>
      <c r="AG137" s="764" t="str">
        <f t="shared" si="19"/>
        <v>De acuerdo con lo programado</v>
      </c>
      <c r="AH137" s="856"/>
      <c r="AI137" s="674">
        <f t="shared" si="20"/>
        <v>98</v>
      </c>
      <c r="AJ137" s="554">
        <f t="shared" si="29"/>
        <v>103.15789473684211</v>
      </c>
      <c r="AK137" s="764" t="str">
        <f t="shared" si="21"/>
        <v>De acuerdo con lo programado</v>
      </c>
      <c r="AL137" s="856" t="s">
        <v>4198</v>
      </c>
      <c r="AM137" s="557"/>
      <c r="AN137" s="557"/>
      <c r="AO137" s="557"/>
      <c r="AP137" s="557"/>
      <c r="AQ137" s="557"/>
      <c r="AR137" s="557"/>
      <c r="AS137" s="557"/>
      <c r="AT137" s="557"/>
      <c r="AU137" s="557"/>
      <c r="AV137" s="557"/>
      <c r="AW137" s="557"/>
      <c r="AX137" s="557"/>
      <c r="AY137" s="557"/>
      <c r="AZ137" s="557"/>
      <c r="BA137" s="557"/>
      <c r="BB137" s="557"/>
      <c r="BC137" s="557"/>
      <c r="BD137" s="557"/>
      <c r="BE137" s="557"/>
      <c r="BF137" s="557"/>
      <c r="BG137" s="557"/>
      <c r="BH137" s="557"/>
      <c r="BI137" s="557"/>
      <c r="BJ137" s="557"/>
      <c r="BK137" s="557"/>
      <c r="BL137" s="557"/>
      <c r="BM137" s="557"/>
      <c r="BN137" s="557"/>
      <c r="BO137" s="557"/>
      <c r="BP137" s="557"/>
      <c r="BQ137" s="557"/>
      <c r="BR137" s="557"/>
      <c r="BS137" s="557"/>
      <c r="BT137" s="557"/>
      <c r="BU137" s="557"/>
      <c r="BV137" s="557"/>
      <c r="BW137" s="557"/>
      <c r="BX137" s="557"/>
      <c r="BY137" s="557"/>
      <c r="BZ137" s="557"/>
      <c r="CA137" s="557"/>
      <c r="CB137" s="557"/>
      <c r="CC137" s="557"/>
      <c r="CD137" s="557"/>
      <c r="CE137" s="557"/>
      <c r="CF137" s="557"/>
      <c r="CG137" s="557"/>
      <c r="CH137" s="557"/>
      <c r="CI137" s="557"/>
      <c r="CJ137" s="557"/>
      <c r="CK137" s="557"/>
      <c r="CL137" s="557"/>
      <c r="CM137" s="557"/>
      <c r="CN137" s="557"/>
      <c r="CO137" s="557"/>
      <c r="CP137" s="557"/>
      <c r="CQ137" s="557"/>
      <c r="CR137" s="557"/>
      <c r="CS137" s="557"/>
      <c r="CT137" s="557"/>
      <c r="CU137" s="557"/>
      <c r="CV137" s="557"/>
      <c r="CW137" s="557"/>
      <c r="CX137" s="557"/>
      <c r="CY137" s="557"/>
      <c r="CZ137" s="557"/>
      <c r="DA137" s="557"/>
      <c r="DB137" s="557"/>
      <c r="DC137" s="557"/>
      <c r="DD137" s="557"/>
      <c r="DE137" s="557"/>
      <c r="DF137" s="557"/>
      <c r="DG137" s="557"/>
      <c r="DH137" s="557"/>
      <c r="DI137" s="557"/>
      <c r="DJ137" s="557"/>
      <c r="DK137" s="557"/>
      <c r="DL137" s="557"/>
      <c r="DM137" s="557"/>
      <c r="DN137" s="557"/>
      <c r="DO137" s="557"/>
      <c r="DP137" s="557"/>
    </row>
    <row r="138" spans="1:120" s="670" customFormat="1" ht="61" thickTop="1" thickBot="1">
      <c r="A138" s="915">
        <f t="shared" si="30"/>
        <v>128</v>
      </c>
      <c r="B138" s="915">
        <v>12</v>
      </c>
      <c r="C138" s="915">
        <v>0</v>
      </c>
      <c r="D138" s="915">
        <v>0</v>
      </c>
      <c r="E138" s="915" t="s">
        <v>259</v>
      </c>
      <c r="F138" s="921" t="s">
        <v>260</v>
      </c>
      <c r="G138" s="921" t="s">
        <v>164</v>
      </c>
      <c r="H138" s="873" t="s">
        <v>195</v>
      </c>
      <c r="I138" s="552">
        <v>0</v>
      </c>
      <c r="J138" s="552">
        <v>0</v>
      </c>
      <c r="K138" s="268">
        <f t="shared" si="22"/>
        <v>0</v>
      </c>
      <c r="L138" s="552">
        <v>0</v>
      </c>
      <c r="M138" s="873">
        <v>200</v>
      </c>
      <c r="N138" s="268">
        <f t="shared" si="47"/>
        <v>200</v>
      </c>
      <c r="O138" s="268">
        <f t="shared" si="48"/>
        <v>200</v>
      </c>
      <c r="P138" s="925" t="s">
        <v>1927</v>
      </c>
      <c r="Q138" s="916" t="s">
        <v>2947</v>
      </c>
      <c r="R138" s="771" t="s">
        <v>2876</v>
      </c>
      <c r="S138" s="552">
        <v>0</v>
      </c>
      <c r="T138" s="554" t="str">
        <f t="shared" si="25"/>
        <v>No hay Programación</v>
      </c>
      <c r="U138" s="764" t="str">
        <f t="shared" si="16"/>
        <v>De acuerdo con lo programado</v>
      </c>
      <c r="V138" s="764"/>
      <c r="W138" s="672">
        <v>103</v>
      </c>
      <c r="X138" s="554" t="str">
        <f t="shared" si="35"/>
        <v>No hay Programación</v>
      </c>
      <c r="Y138" s="764" t="str">
        <f t="shared" si="17"/>
        <v>De acuerdo con lo programado</v>
      </c>
      <c r="Z138" s="764"/>
      <c r="AA138" s="552">
        <v>27</v>
      </c>
      <c r="AB138" s="554" t="str">
        <f t="shared" si="27"/>
        <v>No hay Programación</v>
      </c>
      <c r="AC138" s="764" t="str">
        <f t="shared" si="18"/>
        <v>De acuerdo con lo programado</v>
      </c>
      <c r="AD138" s="765"/>
      <c r="AE138" s="576">
        <v>110</v>
      </c>
      <c r="AF138" s="554">
        <f t="shared" si="36"/>
        <v>0.55000000000000004</v>
      </c>
      <c r="AG138" s="764" t="str">
        <f t="shared" si="19"/>
        <v>Atraso Leve</v>
      </c>
      <c r="AH138" s="856"/>
      <c r="AI138" s="674">
        <f t="shared" si="20"/>
        <v>240</v>
      </c>
      <c r="AJ138" s="554">
        <f t="shared" si="29"/>
        <v>1.2</v>
      </c>
      <c r="AK138" s="764" t="str">
        <f t="shared" si="21"/>
        <v>De acuerdo con lo programado</v>
      </c>
      <c r="AL138" s="856" t="s">
        <v>4199</v>
      </c>
      <c r="AM138" s="557"/>
      <c r="AN138" s="557"/>
      <c r="AO138" s="557"/>
      <c r="AP138" s="557"/>
      <c r="AQ138" s="557"/>
      <c r="AR138" s="557"/>
      <c r="AS138" s="557"/>
      <c r="AT138" s="557"/>
      <c r="AU138" s="557"/>
      <c r="AV138" s="557"/>
      <c r="AW138" s="557"/>
      <c r="AX138" s="557"/>
      <c r="AY138" s="557"/>
      <c r="AZ138" s="557"/>
      <c r="BA138" s="557"/>
      <c r="BB138" s="557"/>
      <c r="BC138" s="557"/>
      <c r="BD138" s="557"/>
      <c r="BE138" s="557"/>
      <c r="BF138" s="557"/>
      <c r="BG138" s="557"/>
      <c r="BH138" s="557"/>
      <c r="BI138" s="557"/>
      <c r="BJ138" s="557"/>
      <c r="BK138" s="557"/>
      <c r="BL138" s="557"/>
      <c r="BM138" s="557"/>
      <c r="BN138" s="557"/>
      <c r="BO138" s="557"/>
      <c r="BP138" s="557"/>
      <c r="BQ138" s="557"/>
      <c r="BR138" s="557"/>
      <c r="BS138" s="557"/>
      <c r="BT138" s="557"/>
      <c r="BU138" s="557"/>
      <c r="BV138" s="557"/>
      <c r="BW138" s="557"/>
      <c r="BX138" s="557"/>
      <c r="BY138" s="557"/>
      <c r="BZ138" s="557"/>
      <c r="CA138" s="557"/>
      <c r="CB138" s="557"/>
      <c r="CC138" s="557"/>
      <c r="CD138" s="557"/>
      <c r="CE138" s="557"/>
      <c r="CF138" s="557"/>
      <c r="CG138" s="557"/>
      <c r="CH138" s="557"/>
      <c r="CI138" s="557"/>
      <c r="CJ138" s="557"/>
      <c r="CK138" s="557"/>
      <c r="CL138" s="557"/>
      <c r="CM138" s="557"/>
      <c r="CN138" s="557"/>
      <c r="CO138" s="557"/>
      <c r="CP138" s="557"/>
      <c r="CQ138" s="557"/>
      <c r="CR138" s="557"/>
      <c r="CS138" s="557"/>
      <c r="CT138" s="557"/>
      <c r="CU138" s="557"/>
      <c r="CV138" s="557"/>
      <c r="CW138" s="557"/>
      <c r="CX138" s="557"/>
      <c r="CY138" s="557"/>
      <c r="CZ138" s="557"/>
      <c r="DA138" s="557"/>
      <c r="DB138" s="557"/>
      <c r="DC138" s="557"/>
      <c r="DD138" s="557"/>
      <c r="DE138" s="557"/>
      <c r="DF138" s="557"/>
      <c r="DG138" s="557"/>
      <c r="DH138" s="557"/>
      <c r="DI138" s="557"/>
      <c r="DJ138" s="557"/>
      <c r="DK138" s="557"/>
      <c r="DL138" s="557"/>
      <c r="DM138" s="557"/>
      <c r="DN138" s="557"/>
      <c r="DO138" s="557"/>
      <c r="DP138" s="557"/>
    </row>
    <row r="139" spans="1:120" s="670" customFormat="1" ht="61" thickTop="1" thickBot="1">
      <c r="A139" s="915">
        <f t="shared" si="30"/>
        <v>129</v>
      </c>
      <c r="B139" s="915">
        <v>12</v>
      </c>
      <c r="C139" s="915">
        <v>0</v>
      </c>
      <c r="D139" s="915">
        <v>0</v>
      </c>
      <c r="E139" s="915" t="s">
        <v>261</v>
      </c>
      <c r="F139" s="921" t="s">
        <v>262</v>
      </c>
      <c r="G139" s="921" t="s">
        <v>164</v>
      </c>
      <c r="H139" s="873" t="s">
        <v>195</v>
      </c>
      <c r="I139" s="552">
        <v>0</v>
      </c>
      <c r="J139" s="552">
        <v>0</v>
      </c>
      <c r="K139" s="268">
        <f t="shared" si="22"/>
        <v>0</v>
      </c>
      <c r="L139" s="552">
        <v>0</v>
      </c>
      <c r="M139" s="873">
        <v>110</v>
      </c>
      <c r="N139" s="268">
        <f t="shared" si="47"/>
        <v>110</v>
      </c>
      <c r="O139" s="268">
        <f t="shared" si="48"/>
        <v>110</v>
      </c>
      <c r="P139" s="925" t="s">
        <v>1927</v>
      </c>
      <c r="Q139" s="916" t="s">
        <v>2947</v>
      </c>
      <c r="R139" s="771" t="s">
        <v>2876</v>
      </c>
      <c r="S139" s="552">
        <v>0</v>
      </c>
      <c r="T139" s="554" t="str">
        <f t="shared" si="25"/>
        <v>No hay Programación</v>
      </c>
      <c r="U139" s="764" t="str">
        <f t="shared" ref="U139:U173" si="49">IF(T139="No hay ejecución","NA",IF(T139&gt;=90%,"De acuerdo con lo programado",IF(T139&gt;=50%,"Atraso Leve",IF(T139&lt;=49.99%,"En riesgo en cumplimiento"))))</f>
        <v>De acuerdo con lo programado</v>
      </c>
      <c r="V139" s="764"/>
      <c r="W139" s="672">
        <v>128</v>
      </c>
      <c r="X139" s="554" t="str">
        <f t="shared" si="35"/>
        <v>No hay Programación</v>
      </c>
      <c r="Y139" s="764" t="str">
        <f t="shared" ref="Y139:Y173" si="50">IF(X139="No hay ejecución","NA",IF(X139&gt;=90%,"De acuerdo con lo programado",IF(X139&gt;=50%,"Atraso Leve",IF(X139&lt;=49.99%,"En riesgo en cumplimiento"))))</f>
        <v>De acuerdo con lo programado</v>
      </c>
      <c r="Z139" s="764"/>
      <c r="AA139" s="552">
        <v>40</v>
      </c>
      <c r="AB139" s="554" t="str">
        <f t="shared" si="27"/>
        <v>No hay Programación</v>
      </c>
      <c r="AC139" s="764" t="str">
        <f t="shared" ref="AC139:AC173" si="51">IF(AB139="No hay ejecución","NA",IF(AB139&gt;=90%,"De acuerdo con lo programado",IF(AB139&gt;=50%,"Atraso Leve",IF(AB139&lt;=49.99%,"En riesgo en cumplimiento"))))</f>
        <v>De acuerdo con lo programado</v>
      </c>
      <c r="AD139" s="765"/>
      <c r="AE139" s="576">
        <v>126</v>
      </c>
      <c r="AF139" s="554">
        <f t="shared" si="36"/>
        <v>1.1454545454545455</v>
      </c>
      <c r="AG139" s="764" t="str">
        <f t="shared" ref="AG139:AG173" si="52">IF(AF139="No hay ejecución","NA",IF(AF139&gt;=90%,"De acuerdo con lo programado",IF(AF139&gt;=50%,"Atraso Leve",IF(AF139&lt;=49.99%,"En riesgo en cumplimiento"))))</f>
        <v>De acuerdo con lo programado</v>
      </c>
      <c r="AH139" s="856"/>
      <c r="AI139" s="674">
        <f t="shared" si="20"/>
        <v>294</v>
      </c>
      <c r="AJ139" s="554">
        <f t="shared" si="29"/>
        <v>2.6727272727272728</v>
      </c>
      <c r="AK139" s="764" t="str">
        <f t="shared" ref="AK139:AK173" si="53">IF(AJ139="No hay ejecución","NA",IF(AJ139&gt;=90%,"De acuerdo con lo programado",IF(AJ139&gt;=50%,"Atraso Leve",IF(AJ139&lt;=49.99%,"En riesgo en cumplimiento"))))</f>
        <v>De acuerdo con lo programado</v>
      </c>
      <c r="AL139" s="856" t="s">
        <v>4200</v>
      </c>
      <c r="AM139" s="557"/>
      <c r="AN139" s="557"/>
      <c r="AO139" s="557"/>
      <c r="AP139" s="557"/>
      <c r="AQ139" s="557"/>
      <c r="AR139" s="557"/>
      <c r="AS139" s="557"/>
      <c r="AT139" s="557"/>
      <c r="AU139" s="557"/>
      <c r="AV139" s="557"/>
      <c r="AW139" s="557"/>
      <c r="AX139" s="557"/>
      <c r="AY139" s="557"/>
      <c r="AZ139" s="557"/>
      <c r="BA139" s="557"/>
      <c r="BB139" s="557"/>
      <c r="BC139" s="557"/>
      <c r="BD139" s="557"/>
      <c r="BE139" s="557"/>
      <c r="BF139" s="557"/>
      <c r="BG139" s="557"/>
      <c r="BH139" s="557"/>
      <c r="BI139" s="557"/>
      <c r="BJ139" s="557"/>
      <c r="BK139" s="557"/>
      <c r="BL139" s="557"/>
      <c r="BM139" s="557"/>
      <c r="BN139" s="557"/>
      <c r="BO139" s="557"/>
      <c r="BP139" s="557"/>
      <c r="BQ139" s="557"/>
      <c r="BR139" s="557"/>
      <c r="BS139" s="557"/>
      <c r="BT139" s="557"/>
      <c r="BU139" s="557"/>
      <c r="BV139" s="557"/>
      <c r="BW139" s="557"/>
      <c r="BX139" s="557"/>
      <c r="BY139" s="557"/>
      <c r="BZ139" s="557"/>
      <c r="CA139" s="557"/>
      <c r="CB139" s="557"/>
      <c r="CC139" s="557"/>
      <c r="CD139" s="557"/>
      <c r="CE139" s="557"/>
      <c r="CF139" s="557"/>
      <c r="CG139" s="557"/>
      <c r="CH139" s="557"/>
      <c r="CI139" s="557"/>
      <c r="CJ139" s="557"/>
      <c r="CK139" s="557"/>
      <c r="CL139" s="557"/>
      <c r="CM139" s="557"/>
      <c r="CN139" s="557"/>
      <c r="CO139" s="557"/>
      <c r="CP139" s="557"/>
      <c r="CQ139" s="557"/>
      <c r="CR139" s="557"/>
      <c r="CS139" s="557"/>
      <c r="CT139" s="557"/>
      <c r="CU139" s="557"/>
      <c r="CV139" s="557"/>
      <c r="CW139" s="557"/>
      <c r="CX139" s="557"/>
      <c r="CY139" s="557"/>
      <c r="CZ139" s="557"/>
      <c r="DA139" s="557"/>
      <c r="DB139" s="557"/>
      <c r="DC139" s="557"/>
      <c r="DD139" s="557"/>
      <c r="DE139" s="557"/>
      <c r="DF139" s="557"/>
      <c r="DG139" s="557"/>
      <c r="DH139" s="557"/>
      <c r="DI139" s="557"/>
      <c r="DJ139" s="557"/>
      <c r="DK139" s="557"/>
      <c r="DL139" s="557"/>
      <c r="DM139" s="557"/>
      <c r="DN139" s="557"/>
      <c r="DO139" s="557"/>
      <c r="DP139" s="557"/>
    </row>
    <row r="140" spans="1:120" s="670" customFormat="1" ht="61" thickTop="1" thickBot="1">
      <c r="A140" s="915">
        <f t="shared" si="30"/>
        <v>130</v>
      </c>
      <c r="B140" s="915">
        <v>12</v>
      </c>
      <c r="C140" s="915">
        <v>0</v>
      </c>
      <c r="D140" s="915">
        <v>0</v>
      </c>
      <c r="E140" s="915" t="s">
        <v>263</v>
      </c>
      <c r="F140" s="921" t="s">
        <v>2949</v>
      </c>
      <c r="G140" s="921" t="s">
        <v>164</v>
      </c>
      <c r="H140" s="873" t="s">
        <v>195</v>
      </c>
      <c r="I140" s="552">
        <v>0</v>
      </c>
      <c r="J140" s="552">
        <v>0</v>
      </c>
      <c r="K140" s="268">
        <f t="shared" si="22"/>
        <v>0</v>
      </c>
      <c r="L140" s="552">
        <v>0</v>
      </c>
      <c r="M140" s="873">
        <v>200</v>
      </c>
      <c r="N140" s="268">
        <f t="shared" si="47"/>
        <v>200</v>
      </c>
      <c r="O140" s="268">
        <f t="shared" si="48"/>
        <v>200</v>
      </c>
      <c r="P140" s="925" t="s">
        <v>1927</v>
      </c>
      <c r="Q140" s="916" t="s">
        <v>2947</v>
      </c>
      <c r="R140" s="771" t="s">
        <v>2876</v>
      </c>
      <c r="S140" s="552">
        <v>0</v>
      </c>
      <c r="T140" s="554" t="str">
        <f t="shared" si="25"/>
        <v>No hay Programación</v>
      </c>
      <c r="U140" s="764" t="str">
        <f t="shared" si="49"/>
        <v>De acuerdo con lo programado</v>
      </c>
      <c r="V140" s="764"/>
      <c r="W140" s="672">
        <v>160</v>
      </c>
      <c r="X140" s="554" t="str">
        <f t="shared" si="35"/>
        <v>No hay Programación</v>
      </c>
      <c r="Y140" s="764" t="str">
        <f t="shared" si="50"/>
        <v>De acuerdo con lo programado</v>
      </c>
      <c r="Z140" s="764"/>
      <c r="AA140" s="552">
        <v>76</v>
      </c>
      <c r="AB140" s="554" t="str">
        <f t="shared" si="27"/>
        <v>No hay Programación</v>
      </c>
      <c r="AC140" s="764" t="str">
        <f t="shared" si="51"/>
        <v>De acuerdo con lo programado</v>
      </c>
      <c r="AD140" s="765"/>
      <c r="AE140" s="576">
        <v>103</v>
      </c>
      <c r="AF140" s="554">
        <f t="shared" si="36"/>
        <v>0.51500000000000001</v>
      </c>
      <c r="AG140" s="764" t="str">
        <f t="shared" si="52"/>
        <v>Atraso Leve</v>
      </c>
      <c r="AH140" s="856"/>
      <c r="AI140" s="674">
        <f t="shared" si="20"/>
        <v>339</v>
      </c>
      <c r="AJ140" s="554">
        <f t="shared" si="29"/>
        <v>1.6950000000000001</v>
      </c>
      <c r="AK140" s="764" t="str">
        <f t="shared" si="53"/>
        <v>De acuerdo con lo programado</v>
      </c>
      <c r="AL140" s="856" t="s">
        <v>4201</v>
      </c>
      <c r="AM140" s="557"/>
      <c r="AN140" s="557"/>
      <c r="AO140" s="557"/>
      <c r="AP140" s="557"/>
      <c r="AQ140" s="557"/>
      <c r="AR140" s="557"/>
      <c r="AS140" s="557"/>
      <c r="AT140" s="557"/>
      <c r="AU140" s="557"/>
      <c r="AV140" s="557"/>
      <c r="AW140" s="557"/>
      <c r="AX140" s="557"/>
      <c r="AY140" s="557"/>
      <c r="AZ140" s="557"/>
      <c r="BA140" s="557"/>
      <c r="BB140" s="557"/>
      <c r="BC140" s="557"/>
      <c r="BD140" s="557"/>
      <c r="BE140" s="557"/>
      <c r="BF140" s="557"/>
      <c r="BG140" s="557"/>
      <c r="BH140" s="557"/>
      <c r="BI140" s="557"/>
      <c r="BJ140" s="557"/>
      <c r="BK140" s="557"/>
      <c r="BL140" s="557"/>
      <c r="BM140" s="557"/>
      <c r="BN140" s="557"/>
      <c r="BO140" s="557"/>
      <c r="BP140" s="557"/>
      <c r="BQ140" s="557"/>
      <c r="BR140" s="557"/>
      <c r="BS140" s="557"/>
      <c r="BT140" s="557"/>
      <c r="BU140" s="557"/>
      <c r="BV140" s="557"/>
      <c r="BW140" s="557"/>
      <c r="BX140" s="557"/>
      <c r="BY140" s="557"/>
      <c r="BZ140" s="557"/>
      <c r="CA140" s="557"/>
      <c r="CB140" s="557"/>
      <c r="CC140" s="557"/>
      <c r="CD140" s="557"/>
      <c r="CE140" s="557"/>
      <c r="CF140" s="557"/>
      <c r="CG140" s="557"/>
      <c r="CH140" s="557"/>
      <c r="CI140" s="557"/>
      <c r="CJ140" s="557"/>
      <c r="CK140" s="557"/>
      <c r="CL140" s="557"/>
      <c r="CM140" s="557"/>
      <c r="CN140" s="557"/>
      <c r="CO140" s="557"/>
      <c r="CP140" s="557"/>
      <c r="CQ140" s="557"/>
      <c r="CR140" s="557"/>
      <c r="CS140" s="557"/>
      <c r="CT140" s="557"/>
      <c r="CU140" s="557"/>
      <c r="CV140" s="557"/>
      <c r="CW140" s="557"/>
      <c r="CX140" s="557"/>
      <c r="CY140" s="557"/>
      <c r="CZ140" s="557"/>
      <c r="DA140" s="557"/>
      <c r="DB140" s="557"/>
      <c r="DC140" s="557"/>
      <c r="DD140" s="557"/>
      <c r="DE140" s="557"/>
      <c r="DF140" s="557"/>
      <c r="DG140" s="557"/>
      <c r="DH140" s="557"/>
      <c r="DI140" s="557"/>
      <c r="DJ140" s="557"/>
      <c r="DK140" s="557"/>
      <c r="DL140" s="557"/>
      <c r="DM140" s="557"/>
      <c r="DN140" s="557"/>
      <c r="DO140" s="557"/>
      <c r="DP140" s="557"/>
    </row>
    <row r="141" spans="1:120" ht="61" thickTop="1" thickBot="1">
      <c r="A141" s="915">
        <f t="shared" si="30"/>
        <v>131</v>
      </c>
      <c r="B141" s="920">
        <v>0</v>
      </c>
      <c r="C141" s="920">
        <v>0</v>
      </c>
      <c r="D141" s="920">
        <v>0</v>
      </c>
      <c r="E141" s="920">
        <v>0</v>
      </c>
      <c r="F141" s="921" t="s">
        <v>2990</v>
      </c>
      <c r="G141" s="921" t="s">
        <v>182</v>
      </c>
      <c r="H141" s="935" t="s">
        <v>2973</v>
      </c>
      <c r="I141" s="552">
        <v>0</v>
      </c>
      <c r="J141" s="552">
        <v>0</v>
      </c>
      <c r="K141" s="268">
        <f t="shared" si="22"/>
        <v>0</v>
      </c>
      <c r="L141" s="923">
        <v>2</v>
      </c>
      <c r="M141" s="923">
        <v>2</v>
      </c>
      <c r="N141" s="268">
        <f t="shared" si="47"/>
        <v>4</v>
      </c>
      <c r="O141" s="268">
        <f t="shared" si="48"/>
        <v>4</v>
      </c>
      <c r="P141" s="924" t="s">
        <v>1927</v>
      </c>
      <c r="Q141" s="921" t="s">
        <v>2580</v>
      </c>
      <c r="R141" s="771" t="s">
        <v>2876</v>
      </c>
      <c r="S141" s="552">
        <v>0</v>
      </c>
      <c r="T141" s="554" t="str">
        <f t="shared" si="25"/>
        <v>No hay Programación</v>
      </c>
      <c r="U141" s="764" t="str">
        <f t="shared" si="49"/>
        <v>De acuerdo con lo programado</v>
      </c>
      <c r="V141" s="764"/>
      <c r="W141" s="672">
        <v>2</v>
      </c>
      <c r="X141" s="554" t="str">
        <f t="shared" si="35"/>
        <v>No hay Programación</v>
      </c>
      <c r="Y141" s="764" t="str">
        <f t="shared" si="50"/>
        <v>De acuerdo con lo programado</v>
      </c>
      <c r="Z141" s="764"/>
      <c r="AA141" s="552">
        <v>2</v>
      </c>
      <c r="AB141" s="554">
        <f t="shared" si="27"/>
        <v>1</v>
      </c>
      <c r="AC141" s="764" t="str">
        <f t="shared" si="51"/>
        <v>De acuerdo con lo programado</v>
      </c>
      <c r="AD141" s="765"/>
      <c r="AE141" s="576">
        <v>2</v>
      </c>
      <c r="AF141" s="554">
        <f t="shared" si="36"/>
        <v>1</v>
      </c>
      <c r="AG141" s="764" t="str">
        <f t="shared" si="52"/>
        <v>De acuerdo con lo programado</v>
      </c>
      <c r="AH141" s="856"/>
      <c r="AI141" s="674">
        <f t="shared" si="20"/>
        <v>6</v>
      </c>
      <c r="AJ141" s="554">
        <f t="shared" si="29"/>
        <v>1.5</v>
      </c>
      <c r="AK141" s="764" t="str">
        <f t="shared" si="53"/>
        <v>De acuerdo con lo programado</v>
      </c>
      <c r="AL141" s="856"/>
    </row>
    <row r="142" spans="1:120" ht="61" thickTop="1" thickBot="1">
      <c r="A142" s="915">
        <f t="shared" si="30"/>
        <v>132</v>
      </c>
      <c r="B142" s="920">
        <v>0</v>
      </c>
      <c r="C142" s="920">
        <v>0</v>
      </c>
      <c r="D142" s="920">
        <v>0</v>
      </c>
      <c r="E142" s="920">
        <v>0</v>
      </c>
      <c r="F142" s="921" t="s">
        <v>2581</v>
      </c>
      <c r="G142" s="921" t="s">
        <v>182</v>
      </c>
      <c r="H142" s="935" t="s">
        <v>2973</v>
      </c>
      <c r="I142" s="552">
        <v>0</v>
      </c>
      <c r="J142" s="552">
        <v>0</v>
      </c>
      <c r="K142" s="268">
        <f t="shared" si="22"/>
        <v>0</v>
      </c>
      <c r="L142" s="552">
        <v>0</v>
      </c>
      <c r="M142" s="923">
        <v>11</v>
      </c>
      <c r="N142" s="268">
        <f t="shared" si="47"/>
        <v>11</v>
      </c>
      <c r="O142" s="268">
        <f t="shared" si="48"/>
        <v>11</v>
      </c>
      <c r="P142" s="924" t="s">
        <v>1927</v>
      </c>
      <c r="Q142" s="921" t="s">
        <v>2580</v>
      </c>
      <c r="R142" s="771" t="s">
        <v>2876</v>
      </c>
      <c r="S142" s="552">
        <v>0</v>
      </c>
      <c r="T142" s="554" t="str">
        <f t="shared" si="25"/>
        <v>No hay Programación</v>
      </c>
      <c r="U142" s="764" t="str">
        <f t="shared" si="49"/>
        <v>De acuerdo con lo programado</v>
      </c>
      <c r="V142" s="764"/>
      <c r="W142" s="672">
        <v>0</v>
      </c>
      <c r="X142" s="554" t="str">
        <f t="shared" si="35"/>
        <v>No hay Programación</v>
      </c>
      <c r="Y142" s="764" t="str">
        <f t="shared" si="50"/>
        <v>De acuerdo con lo programado</v>
      </c>
      <c r="Z142" s="764"/>
      <c r="AA142" s="552">
        <v>0</v>
      </c>
      <c r="AB142" s="554" t="str">
        <f t="shared" si="27"/>
        <v>No hay Programación</v>
      </c>
      <c r="AC142" s="764" t="str">
        <f t="shared" si="51"/>
        <v>De acuerdo con lo programado</v>
      </c>
      <c r="AD142" s="765"/>
      <c r="AE142" s="576">
        <v>11</v>
      </c>
      <c r="AF142" s="554">
        <f t="shared" si="36"/>
        <v>1</v>
      </c>
      <c r="AG142" s="764" t="str">
        <f t="shared" si="52"/>
        <v>De acuerdo con lo programado</v>
      </c>
      <c r="AH142" s="856"/>
      <c r="AI142" s="553">
        <f>AE142+AA142+W142+S142</f>
        <v>11</v>
      </c>
      <c r="AJ142" s="554">
        <f t="shared" si="29"/>
        <v>1</v>
      </c>
      <c r="AK142" s="764" t="str">
        <f t="shared" si="53"/>
        <v>De acuerdo con lo programado</v>
      </c>
      <c r="AL142" s="856"/>
    </row>
    <row r="143" spans="1:120" ht="61" thickTop="1" thickBot="1">
      <c r="A143" s="915">
        <f t="shared" si="30"/>
        <v>133</v>
      </c>
      <c r="B143" s="920">
        <v>0</v>
      </c>
      <c r="C143" s="920">
        <v>0</v>
      </c>
      <c r="D143" s="920">
        <v>0</v>
      </c>
      <c r="E143" s="920">
        <v>0</v>
      </c>
      <c r="F143" s="921" t="s">
        <v>2992</v>
      </c>
      <c r="G143" s="921" t="s">
        <v>182</v>
      </c>
      <c r="H143" s="935" t="s">
        <v>2973</v>
      </c>
      <c r="I143" s="552">
        <v>0</v>
      </c>
      <c r="J143" s="923">
        <v>2</v>
      </c>
      <c r="K143" s="268">
        <f t="shared" si="22"/>
        <v>2</v>
      </c>
      <c r="L143" s="923">
        <v>2</v>
      </c>
      <c r="M143" s="923">
        <v>2</v>
      </c>
      <c r="N143" s="268">
        <f t="shared" si="47"/>
        <v>4</v>
      </c>
      <c r="O143" s="268">
        <f t="shared" si="48"/>
        <v>6</v>
      </c>
      <c r="P143" s="924" t="s">
        <v>1927</v>
      </c>
      <c r="Q143" s="921" t="s">
        <v>2580</v>
      </c>
      <c r="R143" s="771" t="s">
        <v>2876</v>
      </c>
      <c r="S143" s="552">
        <v>0</v>
      </c>
      <c r="T143" s="554" t="str">
        <f t="shared" si="25"/>
        <v>No hay Programación</v>
      </c>
      <c r="U143" s="764" t="str">
        <f t="shared" si="49"/>
        <v>De acuerdo con lo programado</v>
      </c>
      <c r="V143" s="764"/>
      <c r="W143" s="672">
        <v>2</v>
      </c>
      <c r="X143" s="554">
        <f t="shared" si="35"/>
        <v>1</v>
      </c>
      <c r="Y143" s="764" t="str">
        <f t="shared" si="50"/>
        <v>De acuerdo con lo programado</v>
      </c>
      <c r="Z143" s="764"/>
      <c r="AA143" s="552">
        <v>2</v>
      </c>
      <c r="AB143" s="554">
        <f t="shared" si="27"/>
        <v>1</v>
      </c>
      <c r="AC143" s="764" t="str">
        <f t="shared" si="51"/>
        <v>De acuerdo con lo programado</v>
      </c>
      <c r="AD143" s="765"/>
      <c r="AE143" s="576">
        <v>2</v>
      </c>
      <c r="AF143" s="554">
        <f t="shared" si="36"/>
        <v>1</v>
      </c>
      <c r="AG143" s="764" t="str">
        <f t="shared" si="52"/>
        <v>De acuerdo con lo programado</v>
      </c>
      <c r="AH143" s="856"/>
      <c r="AI143" s="674">
        <f t="shared" si="20"/>
        <v>6</v>
      </c>
      <c r="AJ143" s="554">
        <f t="shared" si="29"/>
        <v>1</v>
      </c>
      <c r="AK143" s="764" t="str">
        <f t="shared" si="53"/>
        <v>De acuerdo con lo programado</v>
      </c>
      <c r="AL143" s="856"/>
    </row>
    <row r="144" spans="1:120" ht="61" thickTop="1" thickBot="1">
      <c r="A144" s="915">
        <f t="shared" si="30"/>
        <v>134</v>
      </c>
      <c r="B144" s="920">
        <v>0</v>
      </c>
      <c r="C144" s="920">
        <v>0</v>
      </c>
      <c r="D144" s="920">
        <v>0</v>
      </c>
      <c r="E144" s="920">
        <v>0</v>
      </c>
      <c r="F144" s="936" t="s">
        <v>2993</v>
      </c>
      <c r="G144" s="937" t="s">
        <v>182</v>
      </c>
      <c r="H144" s="935" t="s">
        <v>2973</v>
      </c>
      <c r="I144" s="552">
        <v>0</v>
      </c>
      <c r="J144" s="923">
        <v>3</v>
      </c>
      <c r="K144" s="268">
        <f t="shared" si="22"/>
        <v>3</v>
      </c>
      <c r="L144" s="923">
        <v>3</v>
      </c>
      <c r="M144" s="923">
        <v>3</v>
      </c>
      <c r="N144" s="268">
        <f t="shared" si="47"/>
        <v>6</v>
      </c>
      <c r="O144" s="268">
        <f t="shared" si="48"/>
        <v>9</v>
      </c>
      <c r="P144" s="924" t="s">
        <v>1927</v>
      </c>
      <c r="Q144" s="921" t="s">
        <v>2580</v>
      </c>
      <c r="R144" s="771" t="s">
        <v>2876</v>
      </c>
      <c r="S144" s="552">
        <v>0</v>
      </c>
      <c r="T144" s="554" t="str">
        <f t="shared" si="25"/>
        <v>No hay Programación</v>
      </c>
      <c r="U144" s="764" t="str">
        <f t="shared" si="49"/>
        <v>De acuerdo con lo programado</v>
      </c>
      <c r="V144" s="764"/>
      <c r="W144" s="672">
        <v>3</v>
      </c>
      <c r="X144" s="554">
        <f t="shared" si="35"/>
        <v>1</v>
      </c>
      <c r="Y144" s="764" t="str">
        <f t="shared" si="50"/>
        <v>De acuerdo con lo programado</v>
      </c>
      <c r="Z144" s="764"/>
      <c r="AA144" s="552">
        <v>3</v>
      </c>
      <c r="AB144" s="554">
        <f t="shared" si="27"/>
        <v>1</v>
      </c>
      <c r="AC144" s="764" t="str">
        <f t="shared" si="51"/>
        <v>De acuerdo con lo programado</v>
      </c>
      <c r="AD144" s="765"/>
      <c r="AE144" s="576">
        <v>3</v>
      </c>
      <c r="AF144" s="554">
        <f t="shared" si="36"/>
        <v>1</v>
      </c>
      <c r="AG144" s="764" t="str">
        <f t="shared" si="52"/>
        <v>De acuerdo con lo programado</v>
      </c>
      <c r="AH144" s="856"/>
      <c r="AI144" s="674">
        <f t="shared" si="20"/>
        <v>9</v>
      </c>
      <c r="AJ144" s="554">
        <f t="shared" si="29"/>
        <v>1</v>
      </c>
      <c r="AK144" s="764" t="str">
        <f t="shared" si="53"/>
        <v>De acuerdo con lo programado</v>
      </c>
      <c r="AL144" s="856"/>
    </row>
    <row r="145" spans="1:120" ht="61" thickTop="1" thickBot="1">
      <c r="A145" s="915">
        <f t="shared" si="30"/>
        <v>135</v>
      </c>
      <c r="B145" s="920">
        <v>0</v>
      </c>
      <c r="C145" s="920">
        <v>0</v>
      </c>
      <c r="D145" s="920">
        <v>0</v>
      </c>
      <c r="E145" s="920">
        <v>0</v>
      </c>
      <c r="F145" s="936" t="s">
        <v>4202</v>
      </c>
      <c r="G145" s="937" t="s">
        <v>182</v>
      </c>
      <c r="H145" s="935" t="s">
        <v>2973</v>
      </c>
      <c r="I145" s="552">
        <v>0</v>
      </c>
      <c r="J145" s="923">
        <v>3</v>
      </c>
      <c r="K145" s="268">
        <f t="shared" si="22"/>
        <v>3</v>
      </c>
      <c r="L145" s="923">
        <v>3</v>
      </c>
      <c r="M145" s="923">
        <v>3</v>
      </c>
      <c r="N145" s="268">
        <f t="shared" si="23"/>
        <v>6</v>
      </c>
      <c r="O145" s="268">
        <f t="shared" si="24"/>
        <v>9</v>
      </c>
      <c r="P145" s="924" t="s">
        <v>1927</v>
      </c>
      <c r="Q145" s="921" t="s">
        <v>2580</v>
      </c>
      <c r="R145" s="771" t="s">
        <v>2876</v>
      </c>
      <c r="S145" s="552">
        <v>0</v>
      </c>
      <c r="T145" s="554" t="str">
        <f t="shared" si="25"/>
        <v>No hay Programación</v>
      </c>
      <c r="U145" s="764" t="str">
        <f t="shared" si="49"/>
        <v>De acuerdo con lo programado</v>
      </c>
      <c r="V145" s="764"/>
      <c r="W145" s="672">
        <v>3</v>
      </c>
      <c r="X145" s="554">
        <f t="shared" si="35"/>
        <v>1</v>
      </c>
      <c r="Y145" s="764" t="str">
        <f t="shared" si="50"/>
        <v>De acuerdo con lo programado</v>
      </c>
      <c r="Z145" s="764"/>
      <c r="AA145" s="552">
        <v>3</v>
      </c>
      <c r="AB145" s="554">
        <f t="shared" si="27"/>
        <v>1</v>
      </c>
      <c r="AC145" s="764" t="str">
        <f t="shared" si="51"/>
        <v>De acuerdo con lo programado</v>
      </c>
      <c r="AD145" s="765"/>
      <c r="AE145" s="576">
        <v>3</v>
      </c>
      <c r="AF145" s="554">
        <f t="shared" si="36"/>
        <v>1</v>
      </c>
      <c r="AG145" s="764" t="str">
        <f t="shared" si="52"/>
        <v>De acuerdo con lo programado</v>
      </c>
      <c r="AH145" s="856"/>
      <c r="AI145" s="674">
        <f t="shared" si="20"/>
        <v>9</v>
      </c>
      <c r="AJ145" s="554">
        <f t="shared" si="29"/>
        <v>1</v>
      </c>
      <c r="AK145" s="764" t="str">
        <f t="shared" si="53"/>
        <v>De acuerdo con lo programado</v>
      </c>
      <c r="AL145" s="856"/>
    </row>
    <row r="146" spans="1:120" ht="61" thickTop="1" thickBot="1">
      <c r="A146" s="915">
        <f t="shared" si="30"/>
        <v>136</v>
      </c>
      <c r="B146" s="920">
        <v>0</v>
      </c>
      <c r="C146" s="920">
        <v>0</v>
      </c>
      <c r="D146" s="920">
        <v>0</v>
      </c>
      <c r="E146" s="920">
        <v>0</v>
      </c>
      <c r="F146" s="936" t="s">
        <v>2587</v>
      </c>
      <c r="G146" s="937" t="s">
        <v>182</v>
      </c>
      <c r="H146" s="935" t="s">
        <v>2973</v>
      </c>
      <c r="I146" s="552">
        <v>0</v>
      </c>
      <c r="J146" s="923">
        <v>1</v>
      </c>
      <c r="K146" s="268">
        <f t="shared" si="22"/>
        <v>1</v>
      </c>
      <c r="L146" s="923">
        <v>1</v>
      </c>
      <c r="M146" s="923">
        <v>1</v>
      </c>
      <c r="N146" s="268">
        <f t="shared" si="23"/>
        <v>2</v>
      </c>
      <c r="O146" s="268">
        <f t="shared" si="24"/>
        <v>3</v>
      </c>
      <c r="P146" s="924" t="s">
        <v>1927</v>
      </c>
      <c r="Q146" s="921" t="s">
        <v>2580</v>
      </c>
      <c r="R146" s="771" t="s">
        <v>2876</v>
      </c>
      <c r="S146" s="552">
        <v>0</v>
      </c>
      <c r="T146" s="554" t="str">
        <f t="shared" si="25"/>
        <v>No hay Programación</v>
      </c>
      <c r="U146" s="764" t="str">
        <f t="shared" si="49"/>
        <v>De acuerdo con lo programado</v>
      </c>
      <c r="V146" s="764"/>
      <c r="W146" s="672">
        <v>1</v>
      </c>
      <c r="X146" s="554">
        <f t="shared" si="35"/>
        <v>1</v>
      </c>
      <c r="Y146" s="764" t="str">
        <f t="shared" si="50"/>
        <v>De acuerdo con lo programado</v>
      </c>
      <c r="Z146" s="764"/>
      <c r="AA146" s="552">
        <v>1</v>
      </c>
      <c r="AB146" s="554">
        <f t="shared" si="27"/>
        <v>1</v>
      </c>
      <c r="AC146" s="764" t="str">
        <f t="shared" si="51"/>
        <v>De acuerdo con lo programado</v>
      </c>
      <c r="AD146" s="765"/>
      <c r="AE146" s="576">
        <v>1</v>
      </c>
      <c r="AF146" s="554">
        <f t="shared" si="36"/>
        <v>1</v>
      </c>
      <c r="AG146" s="764" t="str">
        <f t="shared" si="52"/>
        <v>De acuerdo con lo programado</v>
      </c>
      <c r="AH146" s="856"/>
      <c r="AI146" s="674">
        <f t="shared" si="20"/>
        <v>3</v>
      </c>
      <c r="AJ146" s="554">
        <f t="shared" si="29"/>
        <v>1</v>
      </c>
      <c r="AK146" s="764" t="str">
        <f t="shared" si="53"/>
        <v>De acuerdo con lo programado</v>
      </c>
      <c r="AL146" s="856"/>
    </row>
    <row r="147" spans="1:120" ht="61" thickTop="1" thickBot="1">
      <c r="A147" s="915">
        <f t="shared" si="30"/>
        <v>137</v>
      </c>
      <c r="B147" s="920">
        <v>0</v>
      </c>
      <c r="C147" s="920">
        <v>0</v>
      </c>
      <c r="D147" s="920">
        <v>0</v>
      </c>
      <c r="E147" s="920">
        <v>0</v>
      </c>
      <c r="F147" s="936" t="s">
        <v>2588</v>
      </c>
      <c r="G147" s="937" t="s">
        <v>182</v>
      </c>
      <c r="H147" s="935" t="s">
        <v>2973</v>
      </c>
      <c r="I147" s="552">
        <v>0</v>
      </c>
      <c r="J147" s="923">
        <v>1</v>
      </c>
      <c r="K147" s="268">
        <f t="shared" si="22"/>
        <v>1</v>
      </c>
      <c r="L147" s="923">
        <v>1</v>
      </c>
      <c r="M147" s="923">
        <v>1</v>
      </c>
      <c r="N147" s="268">
        <f t="shared" si="23"/>
        <v>2</v>
      </c>
      <c r="O147" s="268">
        <f t="shared" si="24"/>
        <v>3</v>
      </c>
      <c r="P147" s="924" t="s">
        <v>1927</v>
      </c>
      <c r="Q147" s="921" t="s">
        <v>2580</v>
      </c>
      <c r="R147" s="771" t="s">
        <v>2876</v>
      </c>
      <c r="S147" s="552">
        <v>0</v>
      </c>
      <c r="T147" s="554" t="str">
        <f t="shared" si="25"/>
        <v>No hay Programación</v>
      </c>
      <c r="U147" s="764" t="str">
        <f t="shared" si="49"/>
        <v>De acuerdo con lo programado</v>
      </c>
      <c r="V147" s="764"/>
      <c r="W147" s="672">
        <v>1</v>
      </c>
      <c r="X147" s="554">
        <f t="shared" si="35"/>
        <v>1</v>
      </c>
      <c r="Y147" s="764" t="str">
        <f t="shared" si="50"/>
        <v>De acuerdo con lo programado</v>
      </c>
      <c r="Z147" s="764"/>
      <c r="AA147" s="552">
        <v>1</v>
      </c>
      <c r="AB147" s="554">
        <f t="shared" si="27"/>
        <v>1</v>
      </c>
      <c r="AC147" s="764" t="str">
        <f t="shared" si="51"/>
        <v>De acuerdo con lo programado</v>
      </c>
      <c r="AD147" s="765"/>
      <c r="AE147" s="576">
        <v>1</v>
      </c>
      <c r="AF147" s="554">
        <f t="shared" si="36"/>
        <v>1</v>
      </c>
      <c r="AG147" s="764" t="str">
        <f t="shared" si="52"/>
        <v>De acuerdo con lo programado</v>
      </c>
      <c r="AH147" s="856"/>
      <c r="AI147" s="674">
        <f t="shared" si="20"/>
        <v>3</v>
      </c>
      <c r="AJ147" s="554">
        <f t="shared" si="29"/>
        <v>1</v>
      </c>
      <c r="AK147" s="764" t="str">
        <f t="shared" si="53"/>
        <v>De acuerdo con lo programado</v>
      </c>
      <c r="AL147" s="856"/>
    </row>
    <row r="148" spans="1:120" ht="61" thickTop="1" thickBot="1">
      <c r="A148" s="915">
        <f t="shared" si="30"/>
        <v>138</v>
      </c>
      <c r="B148" s="920">
        <v>0</v>
      </c>
      <c r="C148" s="920">
        <v>0</v>
      </c>
      <c r="D148" s="920">
        <v>0</v>
      </c>
      <c r="E148" s="920">
        <v>0</v>
      </c>
      <c r="F148" s="936" t="s">
        <v>2590</v>
      </c>
      <c r="G148" s="937" t="s">
        <v>182</v>
      </c>
      <c r="H148" s="935" t="s">
        <v>2973</v>
      </c>
      <c r="I148" s="552">
        <v>0</v>
      </c>
      <c r="J148" s="552">
        <v>0</v>
      </c>
      <c r="K148" s="268">
        <f t="shared" si="22"/>
        <v>0</v>
      </c>
      <c r="L148" s="923">
        <v>2</v>
      </c>
      <c r="M148" s="923">
        <v>2</v>
      </c>
      <c r="N148" s="268">
        <f t="shared" si="23"/>
        <v>4</v>
      </c>
      <c r="O148" s="268">
        <f t="shared" si="24"/>
        <v>4</v>
      </c>
      <c r="P148" s="924" t="s">
        <v>1927</v>
      </c>
      <c r="Q148" s="921" t="s">
        <v>2580</v>
      </c>
      <c r="R148" s="771" t="s">
        <v>2876</v>
      </c>
      <c r="S148" s="552">
        <v>0</v>
      </c>
      <c r="T148" s="554" t="str">
        <f t="shared" si="25"/>
        <v>No hay Programación</v>
      </c>
      <c r="U148" s="764" t="str">
        <f t="shared" si="49"/>
        <v>De acuerdo con lo programado</v>
      </c>
      <c r="V148" s="764"/>
      <c r="W148" s="672">
        <v>2</v>
      </c>
      <c r="X148" s="554" t="str">
        <f t="shared" si="35"/>
        <v>No hay Programación</v>
      </c>
      <c r="Y148" s="764" t="str">
        <f t="shared" si="50"/>
        <v>De acuerdo con lo programado</v>
      </c>
      <c r="Z148" s="764"/>
      <c r="AA148" s="552">
        <v>2</v>
      </c>
      <c r="AB148" s="554">
        <f t="shared" si="27"/>
        <v>1</v>
      </c>
      <c r="AC148" s="764" t="str">
        <f t="shared" si="51"/>
        <v>De acuerdo con lo programado</v>
      </c>
      <c r="AD148" s="765"/>
      <c r="AE148" s="576">
        <v>2</v>
      </c>
      <c r="AF148" s="554">
        <f t="shared" si="36"/>
        <v>1</v>
      </c>
      <c r="AG148" s="764" t="str">
        <f t="shared" si="52"/>
        <v>De acuerdo con lo programado</v>
      </c>
      <c r="AH148" s="856"/>
      <c r="AI148" s="674">
        <f t="shared" si="20"/>
        <v>6</v>
      </c>
      <c r="AJ148" s="554">
        <f t="shared" si="29"/>
        <v>1.5</v>
      </c>
      <c r="AK148" s="764" t="str">
        <f t="shared" si="53"/>
        <v>De acuerdo con lo programado</v>
      </c>
      <c r="AL148" s="856"/>
    </row>
    <row r="149" spans="1:120" ht="61" thickTop="1" thickBot="1">
      <c r="A149" s="915">
        <f t="shared" si="30"/>
        <v>139</v>
      </c>
      <c r="B149" s="920">
        <v>0</v>
      </c>
      <c r="C149" s="920">
        <v>0</v>
      </c>
      <c r="D149" s="920">
        <v>0</v>
      </c>
      <c r="E149" s="920">
        <v>0</v>
      </c>
      <c r="F149" s="936" t="s">
        <v>2591</v>
      </c>
      <c r="G149" s="937" t="s">
        <v>182</v>
      </c>
      <c r="H149" s="935" t="s">
        <v>2973</v>
      </c>
      <c r="I149" s="552">
        <v>0</v>
      </c>
      <c r="J149" s="552">
        <v>0</v>
      </c>
      <c r="K149" s="268">
        <f t="shared" si="22"/>
        <v>0</v>
      </c>
      <c r="L149" s="552">
        <v>0</v>
      </c>
      <c r="M149" s="923">
        <v>11</v>
      </c>
      <c r="N149" s="268">
        <f t="shared" si="23"/>
        <v>11</v>
      </c>
      <c r="O149" s="268">
        <f t="shared" si="24"/>
        <v>11</v>
      </c>
      <c r="P149" s="924" t="s">
        <v>1927</v>
      </c>
      <c r="Q149" s="921" t="s">
        <v>2580</v>
      </c>
      <c r="R149" s="771" t="s">
        <v>2876</v>
      </c>
      <c r="S149" s="552">
        <v>0</v>
      </c>
      <c r="T149" s="554" t="str">
        <f t="shared" si="25"/>
        <v>No hay Programación</v>
      </c>
      <c r="U149" s="764" t="str">
        <f t="shared" si="49"/>
        <v>De acuerdo con lo programado</v>
      </c>
      <c r="V149" s="764"/>
      <c r="W149" s="672">
        <v>0</v>
      </c>
      <c r="X149" s="554" t="str">
        <f t="shared" si="26"/>
        <v>No hay Programación</v>
      </c>
      <c r="Y149" s="764" t="str">
        <f t="shared" si="50"/>
        <v>De acuerdo con lo programado</v>
      </c>
      <c r="Z149" s="764"/>
      <c r="AA149" s="552">
        <v>0</v>
      </c>
      <c r="AB149" s="554" t="str">
        <f t="shared" si="27"/>
        <v>No hay Programación</v>
      </c>
      <c r="AC149" s="764" t="str">
        <f t="shared" si="51"/>
        <v>De acuerdo con lo programado</v>
      </c>
      <c r="AD149" s="765"/>
      <c r="AE149" s="576">
        <v>11</v>
      </c>
      <c r="AF149" s="554">
        <f t="shared" si="36"/>
        <v>1</v>
      </c>
      <c r="AG149" s="764" t="str">
        <f t="shared" si="52"/>
        <v>De acuerdo con lo programado</v>
      </c>
      <c r="AH149" s="856"/>
      <c r="AI149" s="553">
        <f t="shared" si="20"/>
        <v>11</v>
      </c>
      <c r="AJ149" s="554">
        <f t="shared" si="29"/>
        <v>1</v>
      </c>
      <c r="AK149" s="764" t="str">
        <f t="shared" si="53"/>
        <v>De acuerdo con lo programado</v>
      </c>
      <c r="AL149" s="856"/>
    </row>
    <row r="150" spans="1:120" ht="61" thickTop="1" thickBot="1">
      <c r="A150" s="915">
        <f t="shared" si="30"/>
        <v>140</v>
      </c>
      <c r="B150" s="920">
        <v>0</v>
      </c>
      <c r="C150" s="920">
        <v>0</v>
      </c>
      <c r="D150" s="920">
        <v>0</v>
      </c>
      <c r="E150" s="920">
        <v>0</v>
      </c>
      <c r="F150" s="936" t="s">
        <v>2592</v>
      </c>
      <c r="G150" s="937" t="s">
        <v>182</v>
      </c>
      <c r="H150" s="935" t="s">
        <v>2973</v>
      </c>
      <c r="I150" s="552">
        <v>0</v>
      </c>
      <c r="J150" s="552">
        <v>0</v>
      </c>
      <c r="K150" s="268">
        <f t="shared" si="22"/>
        <v>0</v>
      </c>
      <c r="L150" s="552">
        <v>0</v>
      </c>
      <c r="M150" s="923">
        <v>1</v>
      </c>
      <c r="N150" s="268">
        <f t="shared" si="23"/>
        <v>1</v>
      </c>
      <c r="O150" s="268">
        <f t="shared" si="24"/>
        <v>1</v>
      </c>
      <c r="P150" s="924" t="s">
        <v>1927</v>
      </c>
      <c r="Q150" s="921" t="s">
        <v>2580</v>
      </c>
      <c r="R150" s="771" t="s">
        <v>2876</v>
      </c>
      <c r="S150" s="552">
        <v>0</v>
      </c>
      <c r="T150" s="554" t="str">
        <f t="shared" si="25"/>
        <v>No hay Programación</v>
      </c>
      <c r="U150" s="764" t="str">
        <f t="shared" si="49"/>
        <v>De acuerdo con lo programado</v>
      </c>
      <c r="V150" s="764"/>
      <c r="W150" s="672">
        <v>0</v>
      </c>
      <c r="X150" s="554" t="str">
        <f t="shared" si="26"/>
        <v>No hay Programación</v>
      </c>
      <c r="Y150" s="764" t="str">
        <f t="shared" si="50"/>
        <v>De acuerdo con lo programado</v>
      </c>
      <c r="Z150" s="764"/>
      <c r="AA150" s="552">
        <v>0</v>
      </c>
      <c r="AB150" s="554" t="str">
        <f t="shared" si="27"/>
        <v>No hay Programación</v>
      </c>
      <c r="AC150" s="764" t="str">
        <f t="shared" si="51"/>
        <v>De acuerdo con lo programado</v>
      </c>
      <c r="AD150" s="765"/>
      <c r="AE150" s="576">
        <v>1</v>
      </c>
      <c r="AF150" s="554">
        <f t="shared" si="36"/>
        <v>1</v>
      </c>
      <c r="AG150" s="764" t="str">
        <f t="shared" si="52"/>
        <v>De acuerdo con lo programado</v>
      </c>
      <c r="AH150" s="856"/>
      <c r="AI150" s="553">
        <f t="shared" si="20"/>
        <v>1</v>
      </c>
      <c r="AJ150" s="554">
        <f t="shared" si="29"/>
        <v>1</v>
      </c>
      <c r="AK150" s="764" t="str">
        <f t="shared" si="53"/>
        <v>De acuerdo con lo programado</v>
      </c>
      <c r="AL150" s="856"/>
    </row>
    <row r="151" spans="1:120" ht="61" thickTop="1" thickBot="1">
      <c r="A151" s="915">
        <f t="shared" si="30"/>
        <v>141</v>
      </c>
      <c r="B151" s="920">
        <v>0</v>
      </c>
      <c r="C151" s="920">
        <v>0</v>
      </c>
      <c r="D151" s="920">
        <v>0</v>
      </c>
      <c r="E151" s="920">
        <v>0</v>
      </c>
      <c r="F151" s="936" t="s">
        <v>2593</v>
      </c>
      <c r="G151" s="937" t="s">
        <v>182</v>
      </c>
      <c r="H151" s="935" t="s">
        <v>2973</v>
      </c>
      <c r="I151" s="552">
        <v>0</v>
      </c>
      <c r="J151" s="923">
        <v>1</v>
      </c>
      <c r="K151" s="268">
        <f t="shared" si="22"/>
        <v>1</v>
      </c>
      <c r="L151" s="923">
        <v>1</v>
      </c>
      <c r="M151" s="923">
        <v>1</v>
      </c>
      <c r="N151" s="268">
        <f t="shared" si="23"/>
        <v>2</v>
      </c>
      <c r="O151" s="268">
        <f t="shared" si="24"/>
        <v>3</v>
      </c>
      <c r="P151" s="924" t="s">
        <v>1927</v>
      </c>
      <c r="Q151" s="921" t="s">
        <v>2580</v>
      </c>
      <c r="R151" s="771" t="s">
        <v>2876</v>
      </c>
      <c r="S151" s="552">
        <v>0</v>
      </c>
      <c r="T151" s="554" t="str">
        <f t="shared" si="25"/>
        <v>No hay Programación</v>
      </c>
      <c r="U151" s="764" t="str">
        <f t="shared" si="49"/>
        <v>De acuerdo con lo programado</v>
      </c>
      <c r="V151" s="764"/>
      <c r="W151" s="672">
        <v>1</v>
      </c>
      <c r="X151" s="554">
        <f t="shared" si="26"/>
        <v>1</v>
      </c>
      <c r="Y151" s="764" t="str">
        <f t="shared" si="50"/>
        <v>De acuerdo con lo programado</v>
      </c>
      <c r="Z151" s="764"/>
      <c r="AA151" s="552">
        <v>1</v>
      </c>
      <c r="AB151" s="554">
        <f t="shared" si="27"/>
        <v>1</v>
      </c>
      <c r="AC151" s="764" t="str">
        <f t="shared" si="51"/>
        <v>De acuerdo con lo programado</v>
      </c>
      <c r="AD151" s="765"/>
      <c r="AE151" s="576">
        <v>1</v>
      </c>
      <c r="AF151" s="554">
        <f t="shared" si="36"/>
        <v>1</v>
      </c>
      <c r="AG151" s="764" t="str">
        <f t="shared" si="52"/>
        <v>De acuerdo con lo programado</v>
      </c>
      <c r="AH151" s="856"/>
      <c r="AI151" s="674">
        <f t="shared" si="20"/>
        <v>3</v>
      </c>
      <c r="AJ151" s="554">
        <f t="shared" si="29"/>
        <v>1</v>
      </c>
      <c r="AK151" s="764" t="str">
        <f t="shared" si="53"/>
        <v>De acuerdo con lo programado</v>
      </c>
      <c r="AL151" s="856"/>
    </row>
    <row r="152" spans="1:120" ht="61" thickTop="1" thickBot="1">
      <c r="A152" s="915">
        <f t="shared" si="30"/>
        <v>142</v>
      </c>
      <c r="B152" s="920">
        <v>0</v>
      </c>
      <c r="C152" s="920">
        <v>0</v>
      </c>
      <c r="D152" s="920">
        <v>0</v>
      </c>
      <c r="E152" s="920">
        <v>0</v>
      </c>
      <c r="F152" s="936" t="s">
        <v>2594</v>
      </c>
      <c r="G152" s="937" t="s">
        <v>182</v>
      </c>
      <c r="H152" s="935" t="s">
        <v>2973</v>
      </c>
      <c r="I152" s="552">
        <v>0</v>
      </c>
      <c r="J152" s="923">
        <v>1</v>
      </c>
      <c r="K152" s="268">
        <f t="shared" si="22"/>
        <v>1</v>
      </c>
      <c r="L152" s="923">
        <v>1</v>
      </c>
      <c r="M152" s="923">
        <v>1</v>
      </c>
      <c r="N152" s="268">
        <f t="shared" si="23"/>
        <v>2</v>
      </c>
      <c r="O152" s="268">
        <f t="shared" si="24"/>
        <v>3</v>
      </c>
      <c r="P152" s="924" t="s">
        <v>1927</v>
      </c>
      <c r="Q152" s="921" t="s">
        <v>2580</v>
      </c>
      <c r="R152" s="771" t="s">
        <v>2876</v>
      </c>
      <c r="S152" s="552">
        <v>0</v>
      </c>
      <c r="T152" s="554" t="str">
        <f t="shared" si="25"/>
        <v>No hay Programación</v>
      </c>
      <c r="U152" s="764" t="str">
        <f t="shared" si="49"/>
        <v>De acuerdo con lo programado</v>
      </c>
      <c r="V152" s="764"/>
      <c r="W152" s="672">
        <v>1</v>
      </c>
      <c r="X152" s="554">
        <f t="shared" si="26"/>
        <v>1</v>
      </c>
      <c r="Y152" s="764" t="str">
        <f t="shared" si="50"/>
        <v>De acuerdo con lo programado</v>
      </c>
      <c r="Z152" s="764"/>
      <c r="AA152" s="552">
        <v>1</v>
      </c>
      <c r="AB152" s="554">
        <f t="shared" si="27"/>
        <v>1</v>
      </c>
      <c r="AC152" s="764" t="str">
        <f t="shared" si="51"/>
        <v>De acuerdo con lo programado</v>
      </c>
      <c r="AD152" s="765"/>
      <c r="AE152" s="576">
        <v>1</v>
      </c>
      <c r="AF152" s="554">
        <f t="shared" si="28"/>
        <v>1</v>
      </c>
      <c r="AG152" s="764" t="str">
        <f t="shared" si="52"/>
        <v>De acuerdo con lo programado</v>
      </c>
      <c r="AH152" s="856"/>
      <c r="AI152" s="674">
        <f t="shared" si="20"/>
        <v>3</v>
      </c>
      <c r="AJ152" s="554">
        <f t="shared" si="29"/>
        <v>1</v>
      </c>
      <c r="AK152" s="764" t="str">
        <f t="shared" si="53"/>
        <v>De acuerdo con lo programado</v>
      </c>
      <c r="AL152" s="856"/>
    </row>
    <row r="153" spans="1:120" ht="61" thickTop="1" thickBot="1">
      <c r="A153" s="915">
        <f t="shared" si="30"/>
        <v>143</v>
      </c>
      <c r="B153" s="920">
        <v>0</v>
      </c>
      <c r="C153" s="920">
        <v>0</v>
      </c>
      <c r="D153" s="920">
        <v>0</v>
      </c>
      <c r="E153" s="920">
        <v>0</v>
      </c>
      <c r="F153" s="936" t="s">
        <v>2999</v>
      </c>
      <c r="G153" s="937" t="s">
        <v>182</v>
      </c>
      <c r="H153" s="935" t="s">
        <v>2973</v>
      </c>
      <c r="I153" s="552">
        <v>0</v>
      </c>
      <c r="J153" s="552">
        <v>0</v>
      </c>
      <c r="K153" s="268">
        <f t="shared" si="22"/>
        <v>0</v>
      </c>
      <c r="L153" s="552">
        <v>0</v>
      </c>
      <c r="M153" s="552">
        <v>0</v>
      </c>
      <c r="N153" s="268">
        <f t="shared" si="23"/>
        <v>0</v>
      </c>
      <c r="O153" s="268">
        <f t="shared" si="24"/>
        <v>0</v>
      </c>
      <c r="P153" s="924" t="s">
        <v>1927</v>
      </c>
      <c r="Q153" s="921" t="s">
        <v>2580</v>
      </c>
      <c r="R153" s="771" t="s">
        <v>2876</v>
      </c>
      <c r="S153" s="552">
        <v>0</v>
      </c>
      <c r="T153" s="554" t="str">
        <f t="shared" si="25"/>
        <v>No hay Programación</v>
      </c>
      <c r="U153" s="764" t="str">
        <f t="shared" si="49"/>
        <v>De acuerdo con lo programado</v>
      </c>
      <c r="V153" s="764"/>
      <c r="W153" s="672">
        <v>0</v>
      </c>
      <c r="X153" s="554" t="str">
        <f t="shared" si="26"/>
        <v>No hay Programación</v>
      </c>
      <c r="Y153" s="764" t="str">
        <f t="shared" si="50"/>
        <v>De acuerdo con lo programado</v>
      </c>
      <c r="Z153" s="764"/>
      <c r="AA153" s="552">
        <v>0</v>
      </c>
      <c r="AB153" s="554" t="str">
        <f t="shared" si="27"/>
        <v>No hay Programación</v>
      </c>
      <c r="AC153" s="764" t="str">
        <f t="shared" si="51"/>
        <v>De acuerdo con lo programado</v>
      </c>
      <c r="AD153" s="765"/>
      <c r="AE153" s="576">
        <v>0</v>
      </c>
      <c r="AF153" s="554" t="str">
        <f t="shared" si="28"/>
        <v>No hay Programación</v>
      </c>
      <c r="AG153" s="764" t="str">
        <f t="shared" si="52"/>
        <v>De acuerdo con lo programado</v>
      </c>
      <c r="AH153" s="856"/>
      <c r="AI153" s="553">
        <f t="shared" si="20"/>
        <v>0</v>
      </c>
      <c r="AJ153" s="554" t="str">
        <f t="shared" si="29"/>
        <v>No hay Programación</v>
      </c>
      <c r="AK153" s="764" t="str">
        <f t="shared" si="53"/>
        <v>De acuerdo con lo programado</v>
      </c>
      <c r="AL153" s="856"/>
    </row>
    <row r="154" spans="1:120" ht="61" thickTop="1" thickBot="1">
      <c r="A154" s="915">
        <f>A153+1</f>
        <v>144</v>
      </c>
      <c r="B154" s="920">
        <v>0</v>
      </c>
      <c r="C154" s="920">
        <v>0</v>
      </c>
      <c r="D154" s="920">
        <v>0</v>
      </c>
      <c r="E154" s="920">
        <v>0</v>
      </c>
      <c r="F154" s="936" t="s">
        <v>2595</v>
      </c>
      <c r="G154" s="937" t="s">
        <v>182</v>
      </c>
      <c r="H154" s="935" t="s">
        <v>2973</v>
      </c>
      <c r="I154" s="552">
        <v>0</v>
      </c>
      <c r="J154" s="552">
        <v>0</v>
      </c>
      <c r="K154" s="268">
        <f t="shared" si="22"/>
        <v>0</v>
      </c>
      <c r="L154" s="552">
        <v>0</v>
      </c>
      <c r="M154" s="552">
        <v>0</v>
      </c>
      <c r="N154" s="268">
        <f t="shared" si="23"/>
        <v>0</v>
      </c>
      <c r="O154" s="268">
        <f t="shared" si="24"/>
        <v>0</v>
      </c>
      <c r="P154" s="924" t="s">
        <v>1927</v>
      </c>
      <c r="Q154" s="921" t="s">
        <v>2580</v>
      </c>
      <c r="R154" s="771" t="s">
        <v>2876</v>
      </c>
      <c r="S154" s="552">
        <v>0</v>
      </c>
      <c r="T154" s="554" t="str">
        <f t="shared" si="25"/>
        <v>No hay Programación</v>
      </c>
      <c r="U154" s="764" t="str">
        <f t="shared" si="49"/>
        <v>De acuerdo con lo programado</v>
      </c>
      <c r="V154" s="764"/>
      <c r="W154" s="672">
        <v>0</v>
      </c>
      <c r="X154" s="554" t="str">
        <f t="shared" si="26"/>
        <v>No hay Programación</v>
      </c>
      <c r="Y154" s="764" t="str">
        <f t="shared" si="50"/>
        <v>De acuerdo con lo programado</v>
      </c>
      <c r="Z154" s="764"/>
      <c r="AA154" s="552">
        <v>0</v>
      </c>
      <c r="AB154" s="554" t="str">
        <f t="shared" si="27"/>
        <v>No hay Programación</v>
      </c>
      <c r="AC154" s="764" t="str">
        <f t="shared" si="51"/>
        <v>De acuerdo con lo programado</v>
      </c>
      <c r="AD154" s="765"/>
      <c r="AE154" s="576">
        <v>0</v>
      </c>
      <c r="AF154" s="554" t="str">
        <f t="shared" si="28"/>
        <v>No hay Programación</v>
      </c>
      <c r="AG154" s="764" t="str">
        <f t="shared" si="52"/>
        <v>De acuerdo con lo programado</v>
      </c>
      <c r="AH154" s="856"/>
      <c r="AI154" s="553">
        <f t="shared" si="20"/>
        <v>0</v>
      </c>
      <c r="AJ154" s="554" t="str">
        <f t="shared" si="29"/>
        <v>No hay Programación</v>
      </c>
      <c r="AK154" s="764" t="str">
        <f t="shared" si="53"/>
        <v>De acuerdo con lo programado</v>
      </c>
      <c r="AL154" s="856"/>
    </row>
    <row r="155" spans="1:120" s="670" customFormat="1" ht="61" thickTop="1" thickBot="1">
      <c r="A155" s="915">
        <f t="shared" si="30"/>
        <v>145</v>
      </c>
      <c r="B155" s="938">
        <v>12</v>
      </c>
      <c r="C155" s="915">
        <v>0</v>
      </c>
      <c r="D155" s="915">
        <v>0</v>
      </c>
      <c r="E155" s="938" t="s">
        <v>253</v>
      </c>
      <c r="F155" s="916" t="s">
        <v>4203</v>
      </c>
      <c r="G155" s="772"/>
      <c r="H155" s="772"/>
      <c r="I155" s="552">
        <v>0</v>
      </c>
      <c r="J155" s="552">
        <v>0</v>
      </c>
      <c r="K155" s="268">
        <f t="shared" si="22"/>
        <v>0</v>
      </c>
      <c r="L155" s="552">
        <v>0</v>
      </c>
      <c r="M155" s="552">
        <v>0</v>
      </c>
      <c r="N155" s="268">
        <f t="shared" si="23"/>
        <v>0</v>
      </c>
      <c r="O155" s="268">
        <f t="shared" si="24"/>
        <v>0</v>
      </c>
      <c r="P155" s="939"/>
      <c r="Q155" s="940"/>
      <c r="R155" s="771" t="s">
        <v>2876</v>
      </c>
      <c r="S155" s="552">
        <v>0</v>
      </c>
      <c r="T155" s="554"/>
      <c r="U155" s="764" t="str">
        <f t="shared" si="49"/>
        <v>En riesgo en cumplimiento</v>
      </c>
      <c r="V155" s="764"/>
      <c r="W155" s="672">
        <v>0</v>
      </c>
      <c r="X155" s="554"/>
      <c r="Y155" s="764" t="str">
        <f t="shared" si="50"/>
        <v>En riesgo en cumplimiento</v>
      </c>
      <c r="Z155" s="764"/>
      <c r="AA155" s="552">
        <v>142</v>
      </c>
      <c r="AB155" s="554"/>
      <c r="AC155" s="764" t="str">
        <f t="shared" si="51"/>
        <v>En riesgo en cumplimiento</v>
      </c>
      <c r="AD155" s="765"/>
      <c r="AE155" s="576">
        <v>1107</v>
      </c>
      <c r="AF155" s="554"/>
      <c r="AG155" s="764" t="str">
        <f t="shared" si="52"/>
        <v>En riesgo en cumplimiento</v>
      </c>
      <c r="AH155" s="856"/>
      <c r="AI155" s="553">
        <f t="shared" ref="AI155" si="54">AE155+AA155+W155+S155</f>
        <v>1249</v>
      </c>
      <c r="AJ155" s="554"/>
      <c r="AK155" s="764" t="str">
        <f t="shared" si="53"/>
        <v>En riesgo en cumplimiento</v>
      </c>
      <c r="AL155" s="856"/>
      <c r="AM155" s="557"/>
      <c r="AN155" s="557"/>
      <c r="AO155" s="557"/>
      <c r="AP155" s="557"/>
      <c r="AQ155" s="557"/>
      <c r="AR155" s="557"/>
      <c r="AS155" s="557"/>
      <c r="AT155" s="557"/>
      <c r="AU155" s="557"/>
      <c r="AV155" s="557"/>
      <c r="AW155" s="557"/>
      <c r="AX155" s="557"/>
      <c r="AY155" s="557"/>
      <c r="AZ155" s="557"/>
      <c r="BA155" s="557"/>
      <c r="BB155" s="557"/>
      <c r="BC155" s="557"/>
      <c r="BD155" s="557"/>
      <c r="BE155" s="557"/>
      <c r="BF155" s="557"/>
      <c r="BG155" s="557"/>
      <c r="BH155" s="557"/>
      <c r="BI155" s="557"/>
      <c r="BJ155" s="557"/>
      <c r="BK155" s="557"/>
      <c r="BL155" s="557"/>
      <c r="BM155" s="557"/>
      <c r="BN155" s="557"/>
      <c r="BO155" s="557"/>
      <c r="BP155" s="557"/>
      <c r="BQ155" s="557"/>
      <c r="BR155" s="557"/>
      <c r="BS155" s="557"/>
      <c r="BT155" s="557"/>
      <c r="BU155" s="557"/>
      <c r="BV155" s="557"/>
      <c r="BW155" s="557"/>
      <c r="BX155" s="557"/>
      <c r="BY155" s="557"/>
      <c r="BZ155" s="557"/>
      <c r="CA155" s="557"/>
      <c r="CB155" s="557"/>
      <c r="CC155" s="557"/>
      <c r="CD155" s="557"/>
      <c r="CE155" s="557"/>
      <c r="CF155" s="557"/>
      <c r="CG155" s="557"/>
      <c r="CH155" s="557"/>
      <c r="CI155" s="557"/>
      <c r="CJ155" s="557"/>
      <c r="CK155" s="557"/>
      <c r="CL155" s="557"/>
      <c r="CM155" s="557"/>
      <c r="CN155" s="557"/>
      <c r="CO155" s="557"/>
      <c r="CP155" s="557"/>
      <c r="CQ155" s="557"/>
      <c r="CR155" s="557"/>
      <c r="CS155" s="557"/>
      <c r="CT155" s="557"/>
      <c r="CU155" s="557"/>
      <c r="CV155" s="557"/>
      <c r="CW155" s="557"/>
      <c r="CX155" s="557"/>
      <c r="CY155" s="557"/>
      <c r="CZ155" s="557"/>
      <c r="DA155" s="557"/>
      <c r="DB155" s="557"/>
      <c r="DC155" s="557"/>
      <c r="DD155" s="557"/>
      <c r="DE155" s="557"/>
      <c r="DF155" s="557"/>
      <c r="DG155" s="557"/>
      <c r="DH155" s="557"/>
      <c r="DI155" s="557"/>
      <c r="DJ155" s="557"/>
      <c r="DK155" s="557"/>
      <c r="DL155" s="557"/>
      <c r="DM155" s="557"/>
      <c r="DN155" s="557"/>
      <c r="DO155" s="557"/>
      <c r="DP155" s="557"/>
    </row>
    <row r="156" spans="1:120" s="670" customFormat="1" ht="60.5" thickTop="1">
      <c r="A156" s="941">
        <f t="shared" ref="A156:A173" si="55">A155+1</f>
        <v>146</v>
      </c>
      <c r="B156" s="941">
        <v>0</v>
      </c>
      <c r="C156" s="941">
        <v>0</v>
      </c>
      <c r="D156" s="941">
        <v>0</v>
      </c>
      <c r="E156" s="941" t="s">
        <v>247</v>
      </c>
      <c r="F156" s="942" t="s">
        <v>248</v>
      </c>
      <c r="G156" s="943"/>
      <c r="H156" s="943"/>
      <c r="I156" s="617">
        <v>0</v>
      </c>
      <c r="J156" s="617">
        <v>0</v>
      </c>
      <c r="K156" s="618">
        <f t="shared" ref="K156:K173" si="56">+I156+J156</f>
        <v>0</v>
      </c>
      <c r="L156" s="617">
        <v>0</v>
      </c>
      <c r="M156" s="617">
        <v>0</v>
      </c>
      <c r="N156" s="618">
        <f t="shared" ref="N156:N173" si="57">+L156+M156</f>
        <v>0</v>
      </c>
      <c r="O156" s="618">
        <f t="shared" ref="O156:O173" si="58">+K156+N156</f>
        <v>0</v>
      </c>
      <c r="P156" s="917"/>
      <c r="Q156" s="944"/>
      <c r="R156" s="945" t="s">
        <v>2876</v>
      </c>
      <c r="S156" s="617">
        <v>0</v>
      </c>
      <c r="T156" s="628"/>
      <c r="U156" s="866" t="str">
        <f t="shared" si="49"/>
        <v>En riesgo en cumplimiento</v>
      </c>
      <c r="V156" s="866"/>
      <c r="W156" s="673">
        <v>157</v>
      </c>
      <c r="X156" s="628"/>
      <c r="Y156" s="866" t="str">
        <f t="shared" si="50"/>
        <v>En riesgo en cumplimiento</v>
      </c>
      <c r="Z156" s="866"/>
      <c r="AA156" s="617">
        <v>94</v>
      </c>
      <c r="AB156" s="628"/>
      <c r="AC156" s="866" t="str">
        <f t="shared" si="51"/>
        <v>En riesgo en cumplimiento</v>
      </c>
      <c r="AD156" s="867"/>
      <c r="AE156" s="614">
        <v>490</v>
      </c>
      <c r="AF156" s="628"/>
      <c r="AG156" s="866" t="str">
        <f t="shared" si="52"/>
        <v>En riesgo en cumplimiento</v>
      </c>
      <c r="AH156" s="870"/>
      <c r="AI156" s="675">
        <f t="shared" ref="AI156:AI168" si="59">AE156+AA156+W156+S156</f>
        <v>741</v>
      </c>
      <c r="AJ156" s="628"/>
      <c r="AK156" s="866" t="str">
        <f t="shared" si="53"/>
        <v>En riesgo en cumplimiento</v>
      </c>
      <c r="AL156" s="870" t="s">
        <v>4204</v>
      </c>
      <c r="AM156" s="557"/>
      <c r="AN156" s="557"/>
      <c r="AO156" s="557"/>
      <c r="AP156" s="557"/>
      <c r="AQ156" s="557"/>
      <c r="AR156" s="557"/>
      <c r="AS156" s="557"/>
      <c r="AT156" s="557"/>
      <c r="AU156" s="557"/>
      <c r="AV156" s="557"/>
      <c r="AW156" s="557"/>
      <c r="AX156" s="557"/>
      <c r="AY156" s="557"/>
      <c r="AZ156" s="557"/>
      <c r="BA156" s="557"/>
      <c r="BB156" s="557"/>
      <c r="BC156" s="557"/>
      <c r="BD156" s="557"/>
      <c r="BE156" s="557"/>
      <c r="BF156" s="557"/>
      <c r="BG156" s="557"/>
      <c r="BH156" s="557"/>
      <c r="BI156" s="557"/>
      <c r="BJ156" s="557"/>
      <c r="BK156" s="557"/>
      <c r="BL156" s="557"/>
      <c r="BM156" s="557"/>
      <c r="BN156" s="557"/>
      <c r="BO156" s="557"/>
      <c r="BP156" s="557"/>
      <c r="BQ156" s="557"/>
      <c r="BR156" s="557"/>
      <c r="BS156" s="557"/>
      <c r="BT156" s="557"/>
      <c r="BU156" s="557"/>
      <c r="BV156" s="557"/>
      <c r="BW156" s="557"/>
      <c r="BX156" s="557"/>
      <c r="BY156" s="557"/>
      <c r="BZ156" s="557"/>
      <c r="CA156" s="557"/>
      <c r="CB156" s="557"/>
      <c r="CC156" s="557"/>
      <c r="CD156" s="557"/>
      <c r="CE156" s="557"/>
      <c r="CF156" s="557"/>
      <c r="CG156" s="557"/>
      <c r="CH156" s="557"/>
      <c r="CI156" s="557"/>
      <c r="CJ156" s="557"/>
      <c r="CK156" s="557"/>
      <c r="CL156" s="557"/>
      <c r="CM156" s="557"/>
      <c r="CN156" s="557"/>
      <c r="CO156" s="557"/>
      <c r="CP156" s="557"/>
      <c r="CQ156" s="557"/>
      <c r="CR156" s="557"/>
      <c r="CS156" s="557"/>
      <c r="CT156" s="557"/>
      <c r="CU156" s="557"/>
      <c r="CV156" s="557"/>
      <c r="CW156" s="557"/>
      <c r="CX156" s="557"/>
      <c r="CY156" s="557"/>
      <c r="CZ156" s="557"/>
      <c r="DA156" s="557"/>
      <c r="DB156" s="557"/>
      <c r="DC156" s="557"/>
      <c r="DD156" s="557"/>
      <c r="DE156" s="557"/>
      <c r="DF156" s="557"/>
      <c r="DG156" s="557"/>
      <c r="DH156" s="557"/>
      <c r="DI156" s="557"/>
      <c r="DJ156" s="557"/>
      <c r="DK156" s="557"/>
      <c r="DL156" s="557"/>
      <c r="DM156" s="557"/>
      <c r="DN156" s="557"/>
      <c r="DO156" s="557"/>
      <c r="DP156" s="557"/>
    </row>
    <row r="157" spans="1:120" s="670" customFormat="1" ht="36.5" thickBot="1">
      <c r="A157" s="915">
        <f>A173+1</f>
        <v>162</v>
      </c>
      <c r="B157" s="920"/>
      <c r="C157" s="920"/>
      <c r="D157" s="920"/>
      <c r="E157" s="920"/>
      <c r="F157" s="936"/>
      <c r="G157" s="923" t="s">
        <v>1927</v>
      </c>
      <c r="H157" s="923" t="s">
        <v>1927</v>
      </c>
      <c r="I157" s="552">
        <v>0</v>
      </c>
      <c r="J157" s="552">
        <v>0</v>
      </c>
      <c r="K157" s="268">
        <f t="shared" ref="K157" si="60">+I157+J157</f>
        <v>0</v>
      </c>
      <c r="L157" s="552">
        <v>0</v>
      </c>
      <c r="M157" s="552">
        <v>0</v>
      </c>
      <c r="N157" s="268">
        <f t="shared" ref="N157" si="61">+L157+M157</f>
        <v>0</v>
      </c>
      <c r="O157" s="268">
        <f t="shared" ref="O157" si="62">+K157+N157</f>
        <v>0</v>
      </c>
      <c r="P157" s="924" t="s">
        <v>1927</v>
      </c>
      <c r="Q157" s="921"/>
      <c r="R157" s="771"/>
      <c r="S157" s="552">
        <v>0</v>
      </c>
      <c r="T157" s="554" t="str">
        <f t="shared" ref="T157" si="63">IF(S157="","No hay ejecución",IF(AND(I157=0),"No hay Programación", S157/I157))</f>
        <v>No hay Programación</v>
      </c>
      <c r="U157" s="764" t="str">
        <f t="shared" ref="U157" si="64">IF(T157="No hay ejecución","NA",IF(T157&gt;=90%,"De acuerdo con lo programado",IF(T157&gt;=50%,"Atraso Leve",IF(T157&lt;=49.99%,"En riesgo en cumplimiento"))))</f>
        <v>De acuerdo con lo programado</v>
      </c>
      <c r="V157" s="764"/>
      <c r="W157" s="672">
        <v>0</v>
      </c>
      <c r="X157" s="554" t="str">
        <f t="shared" ref="X157" si="65">IF(W157="","No hay ejecución",IF(AND(J157=0),"No hay Programación", W157/J157))</f>
        <v>No hay Programación</v>
      </c>
      <c r="Y157" s="764" t="str">
        <f t="shared" ref="Y157" si="66">IF(X157="No hay ejecución","NA",IF(X157&gt;=90%,"De acuerdo con lo programado",IF(X157&gt;=50%,"Atraso Leve",IF(X157&lt;=49.99%,"En riesgo en cumplimiento"))))</f>
        <v>De acuerdo con lo programado</v>
      </c>
      <c r="Z157" s="764"/>
      <c r="AA157" s="552">
        <v>0</v>
      </c>
      <c r="AB157" s="554" t="str">
        <f t="shared" ref="AB157" si="67">IF(AA157="","No hay ejecución",IF(AND(L157=0),"No hay Programación", AA157/L157))</f>
        <v>No hay Programación</v>
      </c>
      <c r="AC157" s="764" t="str">
        <f t="shared" ref="AC157" si="68">IF(AB157="No hay ejecución","NA",IF(AB157&gt;=90%,"De acuerdo con lo programado",IF(AB157&gt;=50%,"Atraso Leve",IF(AB157&lt;=49.99%,"En riesgo en cumplimiento"))))</f>
        <v>De acuerdo con lo programado</v>
      </c>
      <c r="AD157" s="765"/>
      <c r="AE157" s="576">
        <v>0</v>
      </c>
      <c r="AF157" s="554" t="str">
        <f t="shared" ref="AF157" si="69">IF(AE157="","No hay ejecución",IF(AND(M157=0),"No hay Programación", AE157/M157))</f>
        <v>No hay Programación</v>
      </c>
      <c r="AG157" s="764" t="str">
        <f t="shared" ref="AG157" si="70">IF(AF157="No hay ejecución","NA",IF(AF157&gt;=90%,"De acuerdo con lo programado",IF(AF157&gt;=50%,"Atraso Leve",IF(AF157&lt;=49.99%,"En riesgo en cumplimiento"))))</f>
        <v>De acuerdo con lo programado</v>
      </c>
      <c r="AH157" s="856"/>
      <c r="AI157" s="553">
        <f t="shared" ref="AI157" si="71">AE157+AA157+W157+S157</f>
        <v>0</v>
      </c>
      <c r="AJ157" s="554" t="str">
        <f t="shared" ref="AJ157" si="72">IF(AI157="","No hay ejecución",IF(AND(O157=0),"No hay Programación", AI157/O157))</f>
        <v>No hay Programación</v>
      </c>
      <c r="AK157" s="764" t="str">
        <f t="shared" ref="AK157" si="73">IF(AJ157="No hay ejecución","NA",IF(AJ157&gt;=90%,"De acuerdo con lo programado",IF(AJ157&gt;=50%,"Atraso Leve",IF(AJ157&lt;=49.99%,"En riesgo en cumplimiento"))))</f>
        <v>De acuerdo con lo programado</v>
      </c>
      <c r="AL157" s="856"/>
      <c r="AM157" s="557"/>
      <c r="AN157" s="557"/>
      <c r="AO157" s="557"/>
      <c r="AP157" s="557"/>
      <c r="AQ157" s="557"/>
      <c r="AR157" s="557"/>
      <c r="AS157" s="557"/>
      <c r="AT157" s="557"/>
      <c r="AU157" s="557"/>
      <c r="AV157" s="557"/>
      <c r="AW157" s="557"/>
      <c r="AX157" s="557"/>
      <c r="AY157" s="557"/>
      <c r="AZ157" s="557"/>
      <c r="BA157" s="557"/>
      <c r="BB157" s="557"/>
      <c r="BC157" s="557"/>
      <c r="BD157" s="557"/>
      <c r="BE157" s="557"/>
      <c r="BF157" s="557"/>
      <c r="BG157" s="557"/>
      <c r="BH157" s="557"/>
      <c r="BI157" s="557"/>
      <c r="BJ157" s="557"/>
      <c r="BK157" s="557"/>
      <c r="BL157" s="557"/>
      <c r="BM157" s="557"/>
      <c r="BN157" s="557"/>
      <c r="BO157" s="557"/>
      <c r="BP157" s="557"/>
      <c r="BQ157" s="557"/>
      <c r="BR157" s="557"/>
      <c r="BS157" s="557"/>
      <c r="BT157" s="557"/>
      <c r="BU157" s="557"/>
      <c r="BV157" s="557"/>
      <c r="BW157" s="557"/>
      <c r="BX157" s="557"/>
      <c r="BY157" s="557"/>
      <c r="BZ157" s="557"/>
      <c r="CA157" s="557"/>
      <c r="CB157" s="557"/>
      <c r="CC157" s="557"/>
      <c r="CD157" s="557"/>
      <c r="CE157" s="557"/>
      <c r="CF157" s="557"/>
      <c r="CG157" s="557"/>
      <c r="CH157" s="557"/>
      <c r="CI157" s="557"/>
      <c r="CJ157" s="557"/>
      <c r="CK157" s="557"/>
      <c r="CL157" s="557"/>
      <c r="CM157" s="557"/>
      <c r="CN157" s="557"/>
      <c r="CO157" s="557"/>
      <c r="CP157" s="557"/>
      <c r="CQ157" s="557"/>
      <c r="CR157" s="557"/>
      <c r="CS157" s="557"/>
      <c r="CT157" s="557"/>
      <c r="CU157" s="557"/>
      <c r="CV157" s="557"/>
      <c r="CW157" s="557"/>
      <c r="CX157" s="557"/>
      <c r="CY157" s="557"/>
      <c r="CZ157" s="557"/>
      <c r="DA157" s="557"/>
      <c r="DB157" s="557"/>
      <c r="DC157" s="557"/>
      <c r="DD157" s="557"/>
      <c r="DE157" s="557"/>
      <c r="DF157" s="557"/>
      <c r="DG157" s="557"/>
      <c r="DH157" s="557"/>
      <c r="DI157" s="557"/>
      <c r="DJ157" s="557"/>
      <c r="DK157" s="557"/>
      <c r="DL157" s="557"/>
      <c r="DM157" s="557"/>
      <c r="DN157" s="557"/>
      <c r="DO157" s="557"/>
      <c r="DP157" s="557"/>
    </row>
    <row r="158" spans="1:120" s="670" customFormat="1" ht="42.65" customHeight="1" thickTop="1">
      <c r="A158" s="946"/>
      <c r="B158" s="947"/>
      <c r="C158" s="947"/>
      <c r="D158" s="947"/>
      <c r="E158" s="947"/>
      <c r="F158" s="946" t="s">
        <v>4205</v>
      </c>
      <c r="G158" s="948"/>
      <c r="H158" s="948"/>
      <c r="I158" s="773"/>
      <c r="J158" s="773"/>
      <c r="K158" s="774"/>
      <c r="L158" s="773"/>
      <c r="M158" s="773"/>
      <c r="N158" s="774"/>
      <c r="O158" s="774"/>
      <c r="P158" s="917"/>
      <c r="Q158" s="949"/>
      <c r="R158" s="950"/>
      <c r="S158" s="773"/>
      <c r="T158" s="775"/>
      <c r="U158" s="951"/>
      <c r="V158" s="951"/>
      <c r="W158" s="776"/>
      <c r="X158" s="775"/>
      <c r="Y158" s="951"/>
      <c r="Z158" s="951"/>
      <c r="AA158" s="773"/>
      <c r="AB158" s="775"/>
      <c r="AC158" s="951"/>
      <c r="AD158" s="952"/>
      <c r="AE158" s="671"/>
      <c r="AF158" s="775"/>
      <c r="AG158" s="951"/>
      <c r="AH158" s="914"/>
      <c r="AI158" s="777"/>
      <c r="AJ158" s="775"/>
      <c r="AK158" s="951"/>
      <c r="AL158" s="1113"/>
      <c r="AM158" s="557"/>
      <c r="AN158" s="557"/>
      <c r="AO158" s="557"/>
      <c r="AP158" s="557"/>
      <c r="AQ158" s="557"/>
      <c r="AR158" s="557"/>
      <c r="AS158" s="557"/>
      <c r="AT158" s="557"/>
      <c r="AU158" s="557"/>
      <c r="AV158" s="557"/>
      <c r="AW158" s="557"/>
      <c r="AX158" s="557"/>
      <c r="AY158" s="557"/>
      <c r="AZ158" s="557"/>
      <c r="BA158" s="557"/>
      <c r="BB158" s="557"/>
      <c r="BC158" s="557"/>
      <c r="BD158" s="557"/>
      <c r="BE158" s="557"/>
      <c r="BF158" s="557"/>
      <c r="BG158" s="557"/>
      <c r="BH158" s="557"/>
      <c r="BI158" s="557"/>
      <c r="BJ158" s="557"/>
      <c r="BK158" s="557"/>
      <c r="BL158" s="557"/>
      <c r="BM158" s="557"/>
      <c r="BN158" s="557"/>
      <c r="BO158" s="557"/>
      <c r="BP158" s="557"/>
      <c r="BQ158" s="557"/>
      <c r="BR158" s="557"/>
      <c r="BS158" s="557"/>
      <c r="BT158" s="557"/>
      <c r="BU158" s="557"/>
      <c r="BV158" s="557"/>
      <c r="BW158" s="557"/>
      <c r="BX158" s="557"/>
      <c r="BY158" s="557"/>
      <c r="BZ158" s="557"/>
      <c r="CA158" s="557"/>
      <c r="CB158" s="557"/>
      <c r="CC158" s="557"/>
      <c r="CD158" s="557"/>
      <c r="CE158" s="557"/>
      <c r="CF158" s="557"/>
      <c r="CG158" s="557"/>
      <c r="CH158" s="557"/>
      <c r="CI158" s="557"/>
      <c r="CJ158" s="557"/>
      <c r="CK158" s="557"/>
      <c r="CL158" s="557"/>
      <c r="CM158" s="557"/>
      <c r="CN158" s="557"/>
      <c r="CO158" s="557"/>
      <c r="CP158" s="557"/>
      <c r="CQ158" s="557"/>
      <c r="CR158" s="557"/>
      <c r="CS158" s="557"/>
      <c r="CT158" s="557"/>
      <c r="CU158" s="557"/>
      <c r="CV158" s="557"/>
      <c r="CW158" s="557"/>
      <c r="CX158" s="557"/>
      <c r="CY158" s="557"/>
      <c r="CZ158" s="557"/>
      <c r="DA158" s="557"/>
      <c r="DB158" s="557"/>
      <c r="DC158" s="557"/>
      <c r="DD158" s="557"/>
      <c r="DE158" s="557"/>
      <c r="DF158" s="557"/>
      <c r="DG158" s="557"/>
      <c r="DH158" s="557"/>
      <c r="DI158" s="557"/>
      <c r="DJ158" s="557"/>
      <c r="DK158" s="557"/>
      <c r="DL158" s="557"/>
      <c r="DM158" s="557"/>
      <c r="DN158" s="557"/>
      <c r="DO158" s="557"/>
      <c r="DP158" s="557"/>
    </row>
    <row r="159" spans="1:120" ht="60.5" thickBot="1">
      <c r="A159" s="915">
        <f>A156+1</f>
        <v>147</v>
      </c>
      <c r="B159" s="920">
        <v>0</v>
      </c>
      <c r="C159" s="920">
        <v>0</v>
      </c>
      <c r="D159" s="920">
        <v>0</v>
      </c>
      <c r="E159" s="920">
        <v>0</v>
      </c>
      <c r="F159" s="936" t="s">
        <v>2621</v>
      </c>
      <c r="G159" s="933" t="s">
        <v>2721</v>
      </c>
      <c r="H159" s="933" t="s">
        <v>207</v>
      </c>
      <c r="I159" s="552">
        <v>0</v>
      </c>
      <c r="J159" s="552">
        <v>0</v>
      </c>
      <c r="K159" s="622">
        <f t="shared" si="56"/>
        <v>0</v>
      </c>
      <c r="L159" s="552">
        <v>0</v>
      </c>
      <c r="M159" s="552">
        <v>0</v>
      </c>
      <c r="N159" s="622">
        <f t="shared" si="57"/>
        <v>0</v>
      </c>
      <c r="O159" s="622">
        <f t="shared" si="58"/>
        <v>0</v>
      </c>
      <c r="P159" s="953" t="s">
        <v>1927</v>
      </c>
      <c r="Q159" s="921"/>
      <c r="R159" s="771" t="s">
        <v>2876</v>
      </c>
      <c r="S159" s="552">
        <v>0</v>
      </c>
      <c r="T159" s="554" t="str">
        <f t="shared" ref="T159:T173" si="74">IF(S159="","No hay ejecución",IF(AND(I159=0),"No hay Programación", S159/I159))</f>
        <v>No hay Programación</v>
      </c>
      <c r="U159" s="764" t="str">
        <f t="shared" si="49"/>
        <v>De acuerdo con lo programado</v>
      </c>
      <c r="V159" s="764"/>
      <c r="W159" s="672">
        <v>0</v>
      </c>
      <c r="X159" s="554" t="str">
        <f t="shared" ref="X159:X173" si="75">IF(W159="","No hay ejecución",IF(AND(J159=0),"No hay Programación", W159/J159))</f>
        <v>No hay Programación</v>
      </c>
      <c r="Y159" s="764" t="str">
        <f t="shared" si="50"/>
        <v>De acuerdo con lo programado</v>
      </c>
      <c r="Z159" s="764"/>
      <c r="AA159" s="552">
        <v>0</v>
      </c>
      <c r="AB159" s="554" t="str">
        <f t="shared" ref="AB159:AB173" si="76">IF(AA159="","No hay ejecución",IF(AND(L159=0),"No hay Programación", AA159/L159))</f>
        <v>No hay Programación</v>
      </c>
      <c r="AC159" s="764" t="str">
        <f t="shared" si="51"/>
        <v>De acuerdo con lo programado</v>
      </c>
      <c r="AD159" s="765"/>
      <c r="AE159" s="576">
        <v>0</v>
      </c>
      <c r="AF159" s="554" t="str">
        <f t="shared" ref="AF159:AF173" si="77">IF(AE159="","No hay ejecución",IF(AND(M159=0),"No hay Programación", AE159/M159))</f>
        <v>No hay Programación</v>
      </c>
      <c r="AG159" s="764" t="str">
        <f t="shared" si="52"/>
        <v>De acuerdo con lo programado</v>
      </c>
      <c r="AH159" s="856"/>
      <c r="AI159" s="553">
        <v>11</v>
      </c>
      <c r="AJ159" s="554" t="str">
        <f t="shared" ref="AJ159:AJ173" si="78">IF(AI159="","No hay ejecución",IF(AND(O159=0),"No hay Programación", AI159/O159))</f>
        <v>No hay Programación</v>
      </c>
      <c r="AK159" s="764" t="str">
        <f t="shared" si="53"/>
        <v>De acuerdo con lo programado</v>
      </c>
      <c r="AL159" s="856" t="s">
        <v>4206</v>
      </c>
    </row>
    <row r="160" spans="1:120" ht="61" thickTop="1" thickBot="1">
      <c r="A160" s="915">
        <f t="shared" si="55"/>
        <v>148</v>
      </c>
      <c r="B160" s="920">
        <v>0</v>
      </c>
      <c r="C160" s="920">
        <v>0</v>
      </c>
      <c r="D160" s="920">
        <v>0</v>
      </c>
      <c r="E160" s="920">
        <v>0</v>
      </c>
      <c r="F160" s="936" t="s">
        <v>2621</v>
      </c>
      <c r="G160" s="933" t="s">
        <v>182</v>
      </c>
      <c r="H160" s="933" t="s">
        <v>4207</v>
      </c>
      <c r="I160" s="552">
        <v>0</v>
      </c>
      <c r="J160" s="552">
        <v>0</v>
      </c>
      <c r="K160" s="268">
        <f t="shared" si="56"/>
        <v>0</v>
      </c>
      <c r="L160" s="552">
        <v>0</v>
      </c>
      <c r="M160" s="552">
        <v>0</v>
      </c>
      <c r="N160" s="268">
        <f t="shared" si="57"/>
        <v>0</v>
      </c>
      <c r="O160" s="268">
        <f t="shared" si="58"/>
        <v>0</v>
      </c>
      <c r="P160" s="953" t="s">
        <v>1927</v>
      </c>
      <c r="Q160" s="921"/>
      <c r="R160" s="771" t="s">
        <v>2876</v>
      </c>
      <c r="S160" s="552">
        <v>0</v>
      </c>
      <c r="T160" s="554" t="str">
        <f t="shared" si="74"/>
        <v>No hay Programación</v>
      </c>
      <c r="U160" s="764" t="str">
        <f t="shared" si="49"/>
        <v>De acuerdo con lo programado</v>
      </c>
      <c r="V160" s="764"/>
      <c r="W160" s="672">
        <v>0</v>
      </c>
      <c r="X160" s="554" t="str">
        <f t="shared" si="75"/>
        <v>No hay Programación</v>
      </c>
      <c r="Y160" s="764" t="str">
        <f t="shared" si="50"/>
        <v>De acuerdo con lo programado</v>
      </c>
      <c r="Z160" s="764"/>
      <c r="AA160" s="552">
        <v>0</v>
      </c>
      <c r="AB160" s="554" t="str">
        <f t="shared" si="76"/>
        <v>No hay Programación</v>
      </c>
      <c r="AC160" s="764" t="str">
        <f t="shared" si="51"/>
        <v>De acuerdo con lo programado</v>
      </c>
      <c r="AD160" s="765"/>
      <c r="AE160" s="576">
        <v>0</v>
      </c>
      <c r="AF160" s="554" t="str">
        <f t="shared" si="77"/>
        <v>No hay Programación</v>
      </c>
      <c r="AG160" s="764" t="str">
        <f t="shared" si="52"/>
        <v>De acuerdo con lo programado</v>
      </c>
      <c r="AH160" s="856"/>
      <c r="AI160" s="553">
        <v>11</v>
      </c>
      <c r="AJ160" s="554" t="str">
        <f t="shared" si="78"/>
        <v>No hay Programación</v>
      </c>
      <c r="AK160" s="764" t="str">
        <f t="shared" si="53"/>
        <v>De acuerdo con lo programado</v>
      </c>
      <c r="AL160" s="856" t="s">
        <v>4206</v>
      </c>
    </row>
    <row r="161" spans="1:38" ht="61" thickTop="1" thickBot="1">
      <c r="A161" s="915">
        <f t="shared" si="55"/>
        <v>149</v>
      </c>
      <c r="B161" s="920">
        <v>0</v>
      </c>
      <c r="C161" s="920">
        <v>0</v>
      </c>
      <c r="D161" s="920">
        <v>0</v>
      </c>
      <c r="E161" s="920">
        <v>0</v>
      </c>
      <c r="F161" s="936" t="s">
        <v>2612</v>
      </c>
      <c r="G161" s="933" t="s">
        <v>2721</v>
      </c>
      <c r="H161" s="933" t="s">
        <v>215</v>
      </c>
      <c r="I161" s="552">
        <v>0</v>
      </c>
      <c r="J161" s="552">
        <v>0</v>
      </c>
      <c r="K161" s="268">
        <f t="shared" si="56"/>
        <v>0</v>
      </c>
      <c r="L161" s="552">
        <v>0</v>
      </c>
      <c r="M161" s="552">
        <v>0</v>
      </c>
      <c r="N161" s="268">
        <f t="shared" si="57"/>
        <v>0</v>
      </c>
      <c r="O161" s="268">
        <f t="shared" si="58"/>
        <v>0</v>
      </c>
      <c r="P161" s="953" t="s">
        <v>1927</v>
      </c>
      <c r="Q161" s="921"/>
      <c r="R161" s="771" t="s">
        <v>2876</v>
      </c>
      <c r="S161" s="552">
        <v>0</v>
      </c>
      <c r="T161" s="554" t="str">
        <f t="shared" si="74"/>
        <v>No hay Programación</v>
      </c>
      <c r="U161" s="764" t="str">
        <f t="shared" si="49"/>
        <v>De acuerdo con lo programado</v>
      </c>
      <c r="V161" s="764"/>
      <c r="W161" s="672">
        <v>0</v>
      </c>
      <c r="X161" s="554" t="str">
        <f t="shared" si="75"/>
        <v>No hay Programación</v>
      </c>
      <c r="Y161" s="764" t="str">
        <f t="shared" si="50"/>
        <v>De acuerdo con lo programado</v>
      </c>
      <c r="Z161" s="764"/>
      <c r="AA161" s="552">
        <v>0</v>
      </c>
      <c r="AB161" s="554" t="str">
        <f t="shared" si="76"/>
        <v>No hay Programación</v>
      </c>
      <c r="AC161" s="764" t="str">
        <f t="shared" si="51"/>
        <v>De acuerdo con lo programado</v>
      </c>
      <c r="AD161" s="765"/>
      <c r="AE161" s="576">
        <v>0</v>
      </c>
      <c r="AF161" s="554" t="str">
        <f t="shared" si="77"/>
        <v>No hay Programación</v>
      </c>
      <c r="AG161" s="764" t="str">
        <f t="shared" si="52"/>
        <v>De acuerdo con lo programado</v>
      </c>
      <c r="AH161" s="856"/>
      <c r="AI161" s="553">
        <v>25</v>
      </c>
      <c r="AJ161" s="554" t="str">
        <f t="shared" si="78"/>
        <v>No hay Programación</v>
      </c>
      <c r="AK161" s="764" t="str">
        <f t="shared" si="53"/>
        <v>De acuerdo con lo programado</v>
      </c>
      <c r="AL161" s="856"/>
    </row>
    <row r="162" spans="1:38" ht="61" thickTop="1" thickBot="1">
      <c r="A162" s="915">
        <f t="shared" si="55"/>
        <v>150</v>
      </c>
      <c r="B162" s="920">
        <v>0</v>
      </c>
      <c r="C162" s="920">
        <v>0</v>
      </c>
      <c r="D162" s="920">
        <v>0</v>
      </c>
      <c r="E162" s="920">
        <v>0</v>
      </c>
      <c r="F162" s="936" t="s">
        <v>2617</v>
      </c>
      <c r="G162" s="933" t="s">
        <v>2721</v>
      </c>
      <c r="H162" s="933" t="s">
        <v>215</v>
      </c>
      <c r="I162" s="552">
        <v>0</v>
      </c>
      <c r="J162" s="552">
        <v>0</v>
      </c>
      <c r="K162" s="268">
        <f t="shared" si="56"/>
        <v>0</v>
      </c>
      <c r="L162" s="552">
        <v>0</v>
      </c>
      <c r="M162" s="552">
        <v>0</v>
      </c>
      <c r="N162" s="268">
        <f t="shared" si="57"/>
        <v>0</v>
      </c>
      <c r="O162" s="268">
        <f t="shared" si="58"/>
        <v>0</v>
      </c>
      <c r="P162" s="953" t="s">
        <v>1927</v>
      </c>
      <c r="Q162" s="921"/>
      <c r="R162" s="771" t="s">
        <v>2876</v>
      </c>
      <c r="S162" s="552">
        <v>0</v>
      </c>
      <c r="T162" s="554" t="str">
        <f t="shared" si="74"/>
        <v>No hay Programación</v>
      </c>
      <c r="U162" s="764" t="str">
        <f t="shared" si="49"/>
        <v>De acuerdo con lo programado</v>
      </c>
      <c r="V162" s="764"/>
      <c r="W162" s="672">
        <v>0</v>
      </c>
      <c r="X162" s="554" t="str">
        <f t="shared" si="75"/>
        <v>No hay Programación</v>
      </c>
      <c r="Y162" s="764" t="str">
        <f t="shared" si="50"/>
        <v>De acuerdo con lo programado</v>
      </c>
      <c r="Z162" s="764"/>
      <c r="AA162" s="552">
        <v>0</v>
      </c>
      <c r="AB162" s="554" t="str">
        <f t="shared" si="76"/>
        <v>No hay Programación</v>
      </c>
      <c r="AC162" s="764" t="str">
        <f t="shared" si="51"/>
        <v>De acuerdo con lo programado</v>
      </c>
      <c r="AD162" s="765"/>
      <c r="AE162" s="576">
        <v>0</v>
      </c>
      <c r="AF162" s="554" t="str">
        <f t="shared" si="77"/>
        <v>No hay Programación</v>
      </c>
      <c r="AG162" s="764" t="str">
        <f t="shared" si="52"/>
        <v>De acuerdo con lo programado</v>
      </c>
      <c r="AH162" s="856"/>
      <c r="AI162" s="553">
        <v>7982</v>
      </c>
      <c r="AJ162" s="554" t="str">
        <f t="shared" si="78"/>
        <v>No hay Programación</v>
      </c>
      <c r="AK162" s="764" t="str">
        <f t="shared" si="53"/>
        <v>De acuerdo con lo programado</v>
      </c>
      <c r="AL162" s="856"/>
    </row>
    <row r="163" spans="1:38" ht="61" thickTop="1" thickBot="1">
      <c r="A163" s="915">
        <f t="shared" si="55"/>
        <v>151</v>
      </c>
      <c r="B163" s="920">
        <v>0</v>
      </c>
      <c r="C163" s="920">
        <v>0</v>
      </c>
      <c r="D163" s="920">
        <v>0</v>
      </c>
      <c r="E163" s="920">
        <v>0</v>
      </c>
      <c r="F163" s="936" t="s">
        <v>3018</v>
      </c>
      <c r="G163" s="933" t="s">
        <v>2721</v>
      </c>
      <c r="H163" s="933" t="s">
        <v>2973</v>
      </c>
      <c r="I163" s="552">
        <v>0</v>
      </c>
      <c r="J163" s="552">
        <v>0</v>
      </c>
      <c r="K163" s="268">
        <f t="shared" si="56"/>
        <v>0</v>
      </c>
      <c r="L163" s="552">
        <v>0</v>
      </c>
      <c r="M163" s="552">
        <v>0</v>
      </c>
      <c r="N163" s="268">
        <f t="shared" si="57"/>
        <v>0</v>
      </c>
      <c r="O163" s="268">
        <f t="shared" si="58"/>
        <v>0</v>
      </c>
      <c r="P163" s="953" t="s">
        <v>1927</v>
      </c>
      <c r="Q163" s="921"/>
      <c r="R163" s="771" t="s">
        <v>2876</v>
      </c>
      <c r="S163" s="552">
        <v>0</v>
      </c>
      <c r="T163" s="554" t="str">
        <f t="shared" si="74"/>
        <v>No hay Programación</v>
      </c>
      <c r="U163" s="764" t="str">
        <f t="shared" si="49"/>
        <v>De acuerdo con lo programado</v>
      </c>
      <c r="V163" s="764"/>
      <c r="W163" s="672">
        <v>0</v>
      </c>
      <c r="X163" s="554" t="str">
        <f t="shared" si="75"/>
        <v>No hay Programación</v>
      </c>
      <c r="Y163" s="764" t="str">
        <f t="shared" si="50"/>
        <v>De acuerdo con lo programado</v>
      </c>
      <c r="Z163" s="764"/>
      <c r="AA163" s="552">
        <v>0</v>
      </c>
      <c r="AB163" s="554" t="str">
        <f t="shared" si="76"/>
        <v>No hay Programación</v>
      </c>
      <c r="AC163" s="764" t="str">
        <f t="shared" si="51"/>
        <v>De acuerdo con lo programado</v>
      </c>
      <c r="AD163" s="765"/>
      <c r="AE163" s="576">
        <v>0</v>
      </c>
      <c r="AF163" s="554" t="str">
        <f t="shared" si="77"/>
        <v>No hay Programación</v>
      </c>
      <c r="AG163" s="764" t="str">
        <f t="shared" si="52"/>
        <v>De acuerdo con lo programado</v>
      </c>
      <c r="AH163" s="856"/>
      <c r="AI163" s="553">
        <v>11</v>
      </c>
      <c r="AJ163" s="554" t="str">
        <f t="shared" si="78"/>
        <v>No hay Programación</v>
      </c>
      <c r="AK163" s="764" t="str">
        <f t="shared" si="53"/>
        <v>De acuerdo con lo programado</v>
      </c>
      <c r="AL163" s="856" t="s">
        <v>4208</v>
      </c>
    </row>
    <row r="164" spans="1:38" ht="61" thickTop="1" thickBot="1">
      <c r="A164" s="915">
        <f t="shared" si="55"/>
        <v>152</v>
      </c>
      <c r="B164" s="920">
        <v>0</v>
      </c>
      <c r="C164" s="920">
        <v>0</v>
      </c>
      <c r="D164" s="920">
        <v>0</v>
      </c>
      <c r="E164" s="920">
        <v>0</v>
      </c>
      <c r="F164" s="936" t="s">
        <v>3019</v>
      </c>
      <c r="G164" s="933" t="s">
        <v>2721</v>
      </c>
      <c r="H164" s="933" t="s">
        <v>2973</v>
      </c>
      <c r="I164" s="552">
        <v>0</v>
      </c>
      <c r="J164" s="552">
        <v>0</v>
      </c>
      <c r="K164" s="268">
        <f t="shared" si="56"/>
        <v>0</v>
      </c>
      <c r="L164" s="552">
        <v>0</v>
      </c>
      <c r="M164" s="552">
        <v>0</v>
      </c>
      <c r="N164" s="268">
        <f t="shared" si="57"/>
        <v>0</v>
      </c>
      <c r="O164" s="268">
        <f t="shared" si="58"/>
        <v>0</v>
      </c>
      <c r="P164" s="953" t="s">
        <v>1927</v>
      </c>
      <c r="Q164" s="921"/>
      <c r="R164" s="771" t="s">
        <v>2876</v>
      </c>
      <c r="S164" s="552">
        <v>0</v>
      </c>
      <c r="T164" s="554" t="str">
        <f t="shared" si="74"/>
        <v>No hay Programación</v>
      </c>
      <c r="U164" s="764" t="str">
        <f t="shared" si="49"/>
        <v>De acuerdo con lo programado</v>
      </c>
      <c r="V164" s="764"/>
      <c r="W164" s="672">
        <v>0</v>
      </c>
      <c r="X164" s="554" t="str">
        <f t="shared" si="75"/>
        <v>No hay Programación</v>
      </c>
      <c r="Y164" s="764" t="str">
        <f t="shared" si="50"/>
        <v>De acuerdo con lo programado</v>
      </c>
      <c r="Z164" s="764"/>
      <c r="AA164" s="552">
        <v>0</v>
      </c>
      <c r="AB164" s="554" t="str">
        <f t="shared" si="76"/>
        <v>No hay Programación</v>
      </c>
      <c r="AC164" s="764" t="str">
        <f t="shared" si="51"/>
        <v>De acuerdo con lo programado</v>
      </c>
      <c r="AD164" s="765"/>
      <c r="AE164" s="576">
        <v>0</v>
      </c>
      <c r="AF164" s="554" t="str">
        <f t="shared" si="77"/>
        <v>No hay Programación</v>
      </c>
      <c r="AG164" s="764" t="str">
        <f t="shared" si="52"/>
        <v>De acuerdo con lo programado</v>
      </c>
      <c r="AH164" s="856"/>
      <c r="AI164" s="553">
        <f t="shared" si="59"/>
        <v>0</v>
      </c>
      <c r="AJ164" s="554" t="str">
        <f t="shared" si="78"/>
        <v>No hay Programación</v>
      </c>
      <c r="AK164" s="764" t="str">
        <f t="shared" si="53"/>
        <v>De acuerdo con lo programado</v>
      </c>
      <c r="AL164" s="856"/>
    </row>
    <row r="165" spans="1:38" ht="61" thickTop="1" thickBot="1">
      <c r="A165" s="915">
        <f t="shared" si="55"/>
        <v>153</v>
      </c>
      <c r="B165" s="920">
        <v>0</v>
      </c>
      <c r="C165" s="920">
        <v>0</v>
      </c>
      <c r="D165" s="920">
        <v>0</v>
      </c>
      <c r="E165" s="920">
        <v>0</v>
      </c>
      <c r="F165" s="936" t="s">
        <v>4209</v>
      </c>
      <c r="G165" s="933" t="s">
        <v>2721</v>
      </c>
      <c r="H165" s="933" t="s">
        <v>2973</v>
      </c>
      <c r="I165" s="552">
        <v>0</v>
      </c>
      <c r="J165" s="552">
        <v>0</v>
      </c>
      <c r="K165" s="268">
        <f t="shared" si="56"/>
        <v>0</v>
      </c>
      <c r="L165" s="552">
        <v>0</v>
      </c>
      <c r="M165" s="552">
        <v>0</v>
      </c>
      <c r="N165" s="268">
        <f t="shared" si="57"/>
        <v>0</v>
      </c>
      <c r="O165" s="268">
        <f t="shared" si="58"/>
        <v>0</v>
      </c>
      <c r="P165" s="953" t="s">
        <v>1927</v>
      </c>
      <c r="Q165" s="921"/>
      <c r="R165" s="771" t="s">
        <v>2876</v>
      </c>
      <c r="S165" s="552">
        <v>0</v>
      </c>
      <c r="T165" s="554" t="str">
        <f t="shared" si="74"/>
        <v>No hay Programación</v>
      </c>
      <c r="U165" s="764" t="str">
        <f t="shared" si="49"/>
        <v>De acuerdo con lo programado</v>
      </c>
      <c r="V165" s="764"/>
      <c r="W165" s="672">
        <v>0</v>
      </c>
      <c r="X165" s="554" t="str">
        <f t="shared" si="75"/>
        <v>No hay Programación</v>
      </c>
      <c r="Y165" s="764" t="str">
        <f t="shared" si="50"/>
        <v>De acuerdo con lo programado</v>
      </c>
      <c r="Z165" s="764"/>
      <c r="AA165" s="552">
        <v>0</v>
      </c>
      <c r="AB165" s="554" t="str">
        <f t="shared" si="76"/>
        <v>No hay Programación</v>
      </c>
      <c r="AC165" s="764" t="str">
        <f t="shared" si="51"/>
        <v>De acuerdo con lo programado</v>
      </c>
      <c r="AD165" s="765"/>
      <c r="AE165" s="576">
        <v>0</v>
      </c>
      <c r="AF165" s="554" t="str">
        <f t="shared" si="77"/>
        <v>No hay Programación</v>
      </c>
      <c r="AG165" s="764" t="str">
        <f t="shared" si="52"/>
        <v>De acuerdo con lo programado</v>
      </c>
      <c r="AH165" s="856"/>
      <c r="AI165" s="553">
        <v>12</v>
      </c>
      <c r="AJ165" s="554" t="str">
        <f t="shared" si="78"/>
        <v>No hay Programación</v>
      </c>
      <c r="AK165" s="764" t="str">
        <f t="shared" si="53"/>
        <v>De acuerdo con lo programado</v>
      </c>
      <c r="AL165" s="856" t="s">
        <v>4210</v>
      </c>
    </row>
    <row r="166" spans="1:38" ht="61" thickTop="1" thickBot="1">
      <c r="A166" s="915">
        <f t="shared" si="55"/>
        <v>154</v>
      </c>
      <c r="B166" s="920">
        <v>0</v>
      </c>
      <c r="C166" s="920">
        <v>0</v>
      </c>
      <c r="D166" s="920">
        <v>0</v>
      </c>
      <c r="E166" s="920">
        <v>0</v>
      </c>
      <c r="F166" s="936" t="s">
        <v>4211</v>
      </c>
      <c r="G166" s="933" t="s">
        <v>182</v>
      </c>
      <c r="H166" s="933" t="s">
        <v>4207</v>
      </c>
      <c r="I166" s="552">
        <v>0</v>
      </c>
      <c r="J166" s="552">
        <v>0</v>
      </c>
      <c r="K166" s="268">
        <f t="shared" si="56"/>
        <v>0</v>
      </c>
      <c r="L166" s="552">
        <v>0</v>
      </c>
      <c r="M166" s="552">
        <v>0</v>
      </c>
      <c r="N166" s="268">
        <f t="shared" si="57"/>
        <v>0</v>
      </c>
      <c r="O166" s="268">
        <f t="shared" si="58"/>
        <v>0</v>
      </c>
      <c r="P166" s="953" t="s">
        <v>1927</v>
      </c>
      <c r="Q166" s="921"/>
      <c r="R166" s="771" t="s">
        <v>2876</v>
      </c>
      <c r="S166" s="552">
        <v>0</v>
      </c>
      <c r="T166" s="554" t="str">
        <f t="shared" si="74"/>
        <v>No hay Programación</v>
      </c>
      <c r="U166" s="764" t="str">
        <f t="shared" si="49"/>
        <v>De acuerdo con lo programado</v>
      </c>
      <c r="V166" s="764"/>
      <c r="W166" s="672">
        <v>0</v>
      </c>
      <c r="X166" s="554" t="str">
        <f t="shared" si="75"/>
        <v>No hay Programación</v>
      </c>
      <c r="Y166" s="764" t="str">
        <f t="shared" si="50"/>
        <v>De acuerdo con lo programado</v>
      </c>
      <c r="Z166" s="764"/>
      <c r="AA166" s="552">
        <v>0</v>
      </c>
      <c r="AB166" s="554" t="str">
        <f t="shared" si="76"/>
        <v>No hay Programación</v>
      </c>
      <c r="AC166" s="764" t="str">
        <f t="shared" si="51"/>
        <v>De acuerdo con lo programado</v>
      </c>
      <c r="AD166" s="765"/>
      <c r="AE166" s="576">
        <v>0</v>
      </c>
      <c r="AF166" s="554" t="str">
        <f t="shared" si="77"/>
        <v>No hay Programación</v>
      </c>
      <c r="AG166" s="764" t="str">
        <f t="shared" si="52"/>
        <v>De acuerdo con lo programado</v>
      </c>
      <c r="AH166" s="856"/>
      <c r="AI166" s="553">
        <v>12</v>
      </c>
      <c r="AJ166" s="554" t="str">
        <f t="shared" si="78"/>
        <v>No hay Programación</v>
      </c>
      <c r="AK166" s="764" t="str">
        <f t="shared" si="53"/>
        <v>De acuerdo con lo programado</v>
      </c>
      <c r="AL166" s="856" t="s">
        <v>4210</v>
      </c>
    </row>
    <row r="167" spans="1:38" ht="61" thickTop="1" thickBot="1">
      <c r="A167" s="915">
        <f t="shared" si="55"/>
        <v>155</v>
      </c>
      <c r="B167" s="920">
        <v>0</v>
      </c>
      <c r="C167" s="920">
        <v>0</v>
      </c>
      <c r="D167" s="920">
        <v>0</v>
      </c>
      <c r="E167" s="920">
        <v>0</v>
      </c>
      <c r="F167" s="936" t="s">
        <v>2847</v>
      </c>
      <c r="G167" s="933" t="s">
        <v>2721</v>
      </c>
      <c r="H167" s="933" t="s">
        <v>2973</v>
      </c>
      <c r="I167" s="552">
        <v>0</v>
      </c>
      <c r="J167" s="552">
        <v>0</v>
      </c>
      <c r="K167" s="268">
        <f t="shared" si="56"/>
        <v>0</v>
      </c>
      <c r="L167" s="552">
        <v>0</v>
      </c>
      <c r="M167" s="552">
        <v>0</v>
      </c>
      <c r="N167" s="268">
        <f t="shared" si="57"/>
        <v>0</v>
      </c>
      <c r="O167" s="268">
        <f t="shared" si="58"/>
        <v>0</v>
      </c>
      <c r="P167" s="953" t="s">
        <v>1927</v>
      </c>
      <c r="Q167" s="921"/>
      <c r="R167" s="771" t="s">
        <v>2876</v>
      </c>
      <c r="S167" s="552">
        <v>0</v>
      </c>
      <c r="T167" s="554" t="str">
        <f t="shared" si="74"/>
        <v>No hay Programación</v>
      </c>
      <c r="U167" s="764" t="str">
        <f t="shared" si="49"/>
        <v>De acuerdo con lo programado</v>
      </c>
      <c r="V167" s="764"/>
      <c r="W167" s="672">
        <v>0</v>
      </c>
      <c r="X167" s="554" t="str">
        <f t="shared" si="75"/>
        <v>No hay Programación</v>
      </c>
      <c r="Y167" s="764" t="str">
        <f t="shared" si="50"/>
        <v>De acuerdo con lo programado</v>
      </c>
      <c r="Z167" s="764"/>
      <c r="AA167" s="552">
        <v>0</v>
      </c>
      <c r="AB167" s="554" t="str">
        <f t="shared" si="76"/>
        <v>No hay Programación</v>
      </c>
      <c r="AC167" s="764" t="str">
        <f t="shared" si="51"/>
        <v>De acuerdo con lo programado</v>
      </c>
      <c r="AD167" s="765"/>
      <c r="AE167" s="576">
        <v>0</v>
      </c>
      <c r="AF167" s="554" t="str">
        <f t="shared" si="77"/>
        <v>No hay Programación</v>
      </c>
      <c r="AG167" s="764" t="str">
        <f t="shared" si="52"/>
        <v>De acuerdo con lo programado</v>
      </c>
      <c r="AH167" s="856"/>
      <c r="AI167" s="553">
        <f t="shared" si="59"/>
        <v>0</v>
      </c>
      <c r="AJ167" s="554" t="str">
        <f t="shared" si="78"/>
        <v>No hay Programación</v>
      </c>
      <c r="AK167" s="764" t="str">
        <f t="shared" si="53"/>
        <v>De acuerdo con lo programado</v>
      </c>
      <c r="AL167" s="856"/>
    </row>
    <row r="168" spans="1:38" ht="61" thickTop="1" thickBot="1">
      <c r="A168" s="915">
        <f t="shared" si="55"/>
        <v>156</v>
      </c>
      <c r="B168" s="920">
        <v>0</v>
      </c>
      <c r="C168" s="920">
        <v>0</v>
      </c>
      <c r="D168" s="920">
        <v>0</v>
      </c>
      <c r="E168" s="920">
        <v>0</v>
      </c>
      <c r="F168" s="936" t="s">
        <v>4212</v>
      </c>
      <c r="G168" s="933" t="s">
        <v>2721</v>
      </c>
      <c r="H168" s="933" t="s">
        <v>2973</v>
      </c>
      <c r="I168" s="552">
        <v>0</v>
      </c>
      <c r="J168" s="552">
        <v>0</v>
      </c>
      <c r="K168" s="268">
        <f t="shared" si="56"/>
        <v>0</v>
      </c>
      <c r="L168" s="552">
        <v>0</v>
      </c>
      <c r="M168" s="552">
        <v>0</v>
      </c>
      <c r="N168" s="268">
        <f t="shared" si="57"/>
        <v>0</v>
      </c>
      <c r="O168" s="268">
        <f t="shared" si="58"/>
        <v>0</v>
      </c>
      <c r="P168" s="953" t="s">
        <v>1927</v>
      </c>
      <c r="Q168" s="921"/>
      <c r="R168" s="771" t="s">
        <v>2876</v>
      </c>
      <c r="S168" s="552">
        <v>0</v>
      </c>
      <c r="T168" s="554" t="str">
        <f t="shared" si="74"/>
        <v>No hay Programación</v>
      </c>
      <c r="U168" s="764" t="str">
        <f t="shared" si="49"/>
        <v>De acuerdo con lo programado</v>
      </c>
      <c r="V168" s="764"/>
      <c r="W168" s="672">
        <v>0</v>
      </c>
      <c r="X168" s="554" t="str">
        <f t="shared" si="75"/>
        <v>No hay Programación</v>
      </c>
      <c r="Y168" s="764" t="str">
        <f t="shared" si="50"/>
        <v>De acuerdo con lo programado</v>
      </c>
      <c r="Z168" s="764"/>
      <c r="AA168" s="552">
        <v>0</v>
      </c>
      <c r="AB168" s="554" t="str">
        <f t="shared" si="76"/>
        <v>No hay Programación</v>
      </c>
      <c r="AC168" s="764" t="str">
        <f t="shared" si="51"/>
        <v>De acuerdo con lo programado</v>
      </c>
      <c r="AD168" s="765"/>
      <c r="AE168" s="576">
        <v>0</v>
      </c>
      <c r="AF168" s="554" t="str">
        <f t="shared" si="77"/>
        <v>No hay Programación</v>
      </c>
      <c r="AG168" s="764" t="str">
        <f t="shared" si="52"/>
        <v>De acuerdo con lo programado</v>
      </c>
      <c r="AH168" s="856"/>
      <c r="AI168" s="553">
        <f t="shared" si="59"/>
        <v>0</v>
      </c>
      <c r="AJ168" s="554" t="str">
        <f t="shared" si="78"/>
        <v>No hay Programación</v>
      </c>
      <c r="AK168" s="764" t="str">
        <f t="shared" si="53"/>
        <v>De acuerdo con lo programado</v>
      </c>
      <c r="AL168" s="856"/>
    </row>
    <row r="169" spans="1:38" ht="61" thickTop="1" thickBot="1">
      <c r="A169" s="915">
        <f>A168+1</f>
        <v>157</v>
      </c>
      <c r="B169" s="920">
        <v>0</v>
      </c>
      <c r="C169" s="920">
        <v>0</v>
      </c>
      <c r="D169" s="920">
        <v>0</v>
      </c>
      <c r="E169" s="920">
        <v>0</v>
      </c>
      <c r="F169" s="936" t="s">
        <v>4213</v>
      </c>
      <c r="G169" s="933" t="s">
        <v>4214</v>
      </c>
      <c r="H169" s="933" t="s">
        <v>2973</v>
      </c>
      <c r="I169" s="552">
        <v>0</v>
      </c>
      <c r="J169" s="552">
        <v>0</v>
      </c>
      <c r="K169" s="268">
        <f t="shared" si="56"/>
        <v>0</v>
      </c>
      <c r="L169" s="552">
        <v>0</v>
      </c>
      <c r="M169" s="552">
        <v>0</v>
      </c>
      <c r="N169" s="268">
        <f t="shared" si="57"/>
        <v>0</v>
      </c>
      <c r="O169" s="268">
        <f t="shared" si="58"/>
        <v>0</v>
      </c>
      <c r="P169" s="919" t="s">
        <v>1927</v>
      </c>
      <c r="Q169" s="921"/>
      <c r="R169" s="771" t="s">
        <v>2876</v>
      </c>
      <c r="S169" s="552">
        <v>0</v>
      </c>
      <c r="T169" s="554" t="str">
        <f t="shared" si="74"/>
        <v>No hay Programación</v>
      </c>
      <c r="U169" s="764" t="str">
        <f t="shared" si="49"/>
        <v>De acuerdo con lo programado</v>
      </c>
      <c r="V169" s="764"/>
      <c r="W169" s="672">
        <v>0</v>
      </c>
      <c r="X169" s="554" t="str">
        <f t="shared" si="75"/>
        <v>No hay Programación</v>
      </c>
      <c r="Y169" s="764" t="str">
        <f t="shared" si="50"/>
        <v>De acuerdo con lo programado</v>
      </c>
      <c r="Z169" s="764"/>
      <c r="AA169" s="552">
        <v>0</v>
      </c>
      <c r="AB169" s="554" t="str">
        <f t="shared" si="76"/>
        <v>No hay Programación</v>
      </c>
      <c r="AC169" s="764" t="str">
        <f t="shared" si="51"/>
        <v>De acuerdo con lo programado</v>
      </c>
      <c r="AD169" s="765"/>
      <c r="AE169" s="576">
        <v>0</v>
      </c>
      <c r="AF169" s="554" t="str">
        <f t="shared" si="77"/>
        <v>No hay Programación</v>
      </c>
      <c r="AG169" s="764" t="str">
        <f t="shared" si="52"/>
        <v>De acuerdo con lo programado</v>
      </c>
      <c r="AH169" s="856"/>
      <c r="AI169" s="553">
        <v>3</v>
      </c>
      <c r="AJ169" s="554" t="str">
        <f t="shared" si="78"/>
        <v>No hay Programación</v>
      </c>
      <c r="AK169" s="764" t="str">
        <f t="shared" si="53"/>
        <v>De acuerdo con lo programado</v>
      </c>
      <c r="AL169" s="856" t="s">
        <v>4215</v>
      </c>
    </row>
    <row r="170" spans="1:38" ht="61" thickTop="1" thickBot="1">
      <c r="A170" s="915">
        <f t="shared" si="55"/>
        <v>158</v>
      </c>
      <c r="B170" s="920">
        <v>0</v>
      </c>
      <c r="C170" s="920">
        <v>0</v>
      </c>
      <c r="D170" s="920">
        <v>0</v>
      </c>
      <c r="E170" s="920">
        <v>0</v>
      </c>
      <c r="F170" s="936" t="s">
        <v>4216</v>
      </c>
      <c r="G170" s="923" t="s">
        <v>1927</v>
      </c>
      <c r="H170" s="923" t="s">
        <v>1927</v>
      </c>
      <c r="I170" s="552">
        <v>0</v>
      </c>
      <c r="J170" s="552">
        <v>0</v>
      </c>
      <c r="K170" s="268">
        <f t="shared" si="56"/>
        <v>0</v>
      </c>
      <c r="L170" s="552">
        <v>0</v>
      </c>
      <c r="M170" s="552">
        <v>0</v>
      </c>
      <c r="N170" s="268">
        <f t="shared" si="57"/>
        <v>0</v>
      </c>
      <c r="O170" s="268">
        <f t="shared" si="58"/>
        <v>0</v>
      </c>
      <c r="P170" s="924" t="s">
        <v>1927</v>
      </c>
      <c r="Q170" s="921"/>
      <c r="R170" s="771" t="s">
        <v>2876</v>
      </c>
      <c r="S170" s="552">
        <v>0</v>
      </c>
      <c r="T170" s="554" t="str">
        <f t="shared" si="74"/>
        <v>No hay Programación</v>
      </c>
      <c r="U170" s="764" t="str">
        <f t="shared" si="49"/>
        <v>De acuerdo con lo programado</v>
      </c>
      <c r="V170" s="764"/>
      <c r="W170" s="672">
        <v>0</v>
      </c>
      <c r="X170" s="554" t="str">
        <f t="shared" si="75"/>
        <v>No hay Programación</v>
      </c>
      <c r="Y170" s="764" t="str">
        <f t="shared" si="50"/>
        <v>De acuerdo con lo programado</v>
      </c>
      <c r="Z170" s="764"/>
      <c r="AA170" s="552">
        <v>0</v>
      </c>
      <c r="AB170" s="554" t="str">
        <f t="shared" si="76"/>
        <v>No hay Programación</v>
      </c>
      <c r="AC170" s="764" t="str">
        <f t="shared" si="51"/>
        <v>De acuerdo con lo programado</v>
      </c>
      <c r="AD170" s="765"/>
      <c r="AE170" s="576">
        <v>0</v>
      </c>
      <c r="AF170" s="554" t="str">
        <f t="shared" si="77"/>
        <v>No hay Programación</v>
      </c>
      <c r="AG170" s="764" t="str">
        <f t="shared" si="52"/>
        <v>De acuerdo con lo programado</v>
      </c>
      <c r="AH170" s="856"/>
      <c r="AI170" s="553">
        <v>12</v>
      </c>
      <c r="AJ170" s="554" t="str">
        <f t="shared" si="78"/>
        <v>No hay Programación</v>
      </c>
      <c r="AK170" s="764" t="str">
        <f t="shared" si="53"/>
        <v>De acuerdo con lo programado</v>
      </c>
      <c r="AL170" s="856" t="s">
        <v>4217</v>
      </c>
    </row>
    <row r="171" spans="1:38" ht="61" thickTop="1" thickBot="1">
      <c r="A171" s="915">
        <f t="shared" si="55"/>
        <v>159</v>
      </c>
      <c r="B171" s="920">
        <v>0</v>
      </c>
      <c r="C171" s="920">
        <v>0</v>
      </c>
      <c r="D171" s="920">
        <v>0</v>
      </c>
      <c r="E171" s="920">
        <v>0</v>
      </c>
      <c r="F171" s="936" t="s">
        <v>4218</v>
      </c>
      <c r="G171" s="923" t="s">
        <v>1927</v>
      </c>
      <c r="H171" s="923" t="s">
        <v>1927</v>
      </c>
      <c r="I171" s="552">
        <v>0</v>
      </c>
      <c r="J171" s="552">
        <v>0</v>
      </c>
      <c r="K171" s="268">
        <f t="shared" si="56"/>
        <v>0</v>
      </c>
      <c r="L171" s="552">
        <v>0</v>
      </c>
      <c r="M171" s="552">
        <v>0</v>
      </c>
      <c r="N171" s="268">
        <f t="shared" si="57"/>
        <v>0</v>
      </c>
      <c r="O171" s="268">
        <f t="shared" si="58"/>
        <v>0</v>
      </c>
      <c r="P171" s="924" t="s">
        <v>1927</v>
      </c>
      <c r="Q171" s="921"/>
      <c r="R171" s="771" t="s">
        <v>2876</v>
      </c>
      <c r="S171" s="552">
        <v>0</v>
      </c>
      <c r="T171" s="554" t="str">
        <f t="shared" si="74"/>
        <v>No hay Programación</v>
      </c>
      <c r="U171" s="764" t="str">
        <f t="shared" si="49"/>
        <v>De acuerdo con lo programado</v>
      </c>
      <c r="V171" s="764"/>
      <c r="W171" s="672">
        <v>0</v>
      </c>
      <c r="X171" s="554" t="str">
        <f t="shared" si="75"/>
        <v>No hay Programación</v>
      </c>
      <c r="Y171" s="764" t="str">
        <f t="shared" si="50"/>
        <v>De acuerdo con lo programado</v>
      </c>
      <c r="Z171" s="764"/>
      <c r="AA171" s="552">
        <v>0</v>
      </c>
      <c r="AB171" s="554" t="str">
        <f t="shared" si="76"/>
        <v>No hay Programación</v>
      </c>
      <c r="AC171" s="764" t="str">
        <f t="shared" si="51"/>
        <v>De acuerdo con lo programado</v>
      </c>
      <c r="AD171" s="765"/>
      <c r="AE171" s="576">
        <v>0</v>
      </c>
      <c r="AF171" s="554" t="str">
        <f t="shared" si="77"/>
        <v>No hay Programación</v>
      </c>
      <c r="AG171" s="764" t="str">
        <f t="shared" si="52"/>
        <v>De acuerdo con lo programado</v>
      </c>
      <c r="AH171" s="856"/>
      <c r="AI171" s="553">
        <v>12</v>
      </c>
      <c r="AJ171" s="554" t="str">
        <f t="shared" si="78"/>
        <v>No hay Programación</v>
      </c>
      <c r="AK171" s="764" t="str">
        <f t="shared" si="53"/>
        <v>De acuerdo con lo programado</v>
      </c>
      <c r="AL171" s="856" t="s">
        <v>4217</v>
      </c>
    </row>
    <row r="172" spans="1:38" ht="61" thickTop="1" thickBot="1">
      <c r="A172" s="915">
        <f t="shared" si="55"/>
        <v>160</v>
      </c>
      <c r="B172" s="920">
        <v>0</v>
      </c>
      <c r="C172" s="920">
        <v>0</v>
      </c>
      <c r="D172" s="920">
        <v>0</v>
      </c>
      <c r="E172" s="920">
        <v>0</v>
      </c>
      <c r="F172" s="936" t="s">
        <v>4219</v>
      </c>
      <c r="G172" s="923" t="s">
        <v>1927</v>
      </c>
      <c r="H172" s="923" t="s">
        <v>1927</v>
      </c>
      <c r="I172" s="552">
        <v>0</v>
      </c>
      <c r="J172" s="552">
        <v>0</v>
      </c>
      <c r="K172" s="268">
        <f t="shared" si="56"/>
        <v>0</v>
      </c>
      <c r="L172" s="552">
        <v>0</v>
      </c>
      <c r="M172" s="552">
        <v>0</v>
      </c>
      <c r="N172" s="268">
        <f t="shared" si="57"/>
        <v>0</v>
      </c>
      <c r="O172" s="268">
        <f t="shared" si="58"/>
        <v>0</v>
      </c>
      <c r="P172" s="924" t="s">
        <v>1927</v>
      </c>
      <c r="Q172" s="921"/>
      <c r="R172" s="771" t="s">
        <v>2876</v>
      </c>
      <c r="S172" s="552">
        <v>0</v>
      </c>
      <c r="T172" s="554" t="str">
        <f t="shared" si="74"/>
        <v>No hay Programación</v>
      </c>
      <c r="U172" s="764" t="str">
        <f t="shared" si="49"/>
        <v>De acuerdo con lo programado</v>
      </c>
      <c r="V172" s="764"/>
      <c r="W172" s="672">
        <v>0</v>
      </c>
      <c r="X172" s="554" t="str">
        <f t="shared" si="75"/>
        <v>No hay Programación</v>
      </c>
      <c r="Y172" s="764" t="str">
        <f t="shared" si="50"/>
        <v>De acuerdo con lo programado</v>
      </c>
      <c r="Z172" s="764"/>
      <c r="AA172" s="552">
        <v>0</v>
      </c>
      <c r="AB172" s="554" t="str">
        <f t="shared" si="76"/>
        <v>No hay Programación</v>
      </c>
      <c r="AC172" s="764" t="str">
        <f t="shared" si="51"/>
        <v>De acuerdo con lo programado</v>
      </c>
      <c r="AD172" s="765"/>
      <c r="AE172" s="576">
        <v>0</v>
      </c>
      <c r="AF172" s="554" t="str">
        <f t="shared" si="77"/>
        <v>No hay Programación</v>
      </c>
      <c r="AG172" s="764" t="str">
        <f t="shared" si="52"/>
        <v>De acuerdo con lo programado</v>
      </c>
      <c r="AH172" s="856"/>
      <c r="AI172" s="553">
        <v>12</v>
      </c>
      <c r="AJ172" s="554" t="str">
        <f t="shared" si="78"/>
        <v>No hay Programación</v>
      </c>
      <c r="AK172" s="764" t="str">
        <f t="shared" si="53"/>
        <v>De acuerdo con lo programado</v>
      </c>
      <c r="AL172" s="856" t="s">
        <v>4217</v>
      </c>
    </row>
    <row r="173" spans="1:38" ht="61" thickTop="1" thickBot="1">
      <c r="A173" s="915">
        <f t="shared" si="55"/>
        <v>161</v>
      </c>
      <c r="B173" s="920">
        <v>0</v>
      </c>
      <c r="C173" s="920">
        <v>0</v>
      </c>
      <c r="D173" s="920">
        <v>0</v>
      </c>
      <c r="E173" s="920">
        <v>0</v>
      </c>
      <c r="F173" s="936" t="s">
        <v>4220</v>
      </c>
      <c r="G173" s="923" t="s">
        <v>1927</v>
      </c>
      <c r="H173" s="923" t="s">
        <v>1927</v>
      </c>
      <c r="I173" s="552">
        <v>0</v>
      </c>
      <c r="J173" s="552">
        <v>0</v>
      </c>
      <c r="K173" s="268">
        <f t="shared" si="56"/>
        <v>0</v>
      </c>
      <c r="L173" s="552">
        <v>0</v>
      </c>
      <c r="M173" s="552">
        <v>0</v>
      </c>
      <c r="N173" s="268">
        <f t="shared" si="57"/>
        <v>0</v>
      </c>
      <c r="O173" s="268">
        <f t="shared" si="58"/>
        <v>0</v>
      </c>
      <c r="P173" s="924" t="s">
        <v>1927</v>
      </c>
      <c r="Q173" s="921"/>
      <c r="R173" s="771" t="s">
        <v>2876</v>
      </c>
      <c r="S173" s="552">
        <v>0</v>
      </c>
      <c r="T173" s="554" t="str">
        <f t="shared" si="74"/>
        <v>No hay Programación</v>
      </c>
      <c r="U173" s="764" t="str">
        <f t="shared" si="49"/>
        <v>De acuerdo con lo programado</v>
      </c>
      <c r="V173" s="764"/>
      <c r="W173" s="672">
        <v>0</v>
      </c>
      <c r="X173" s="554" t="str">
        <f t="shared" si="75"/>
        <v>No hay Programación</v>
      </c>
      <c r="Y173" s="764" t="str">
        <f t="shared" si="50"/>
        <v>De acuerdo con lo programado</v>
      </c>
      <c r="Z173" s="764"/>
      <c r="AA173" s="552">
        <v>0</v>
      </c>
      <c r="AB173" s="554" t="str">
        <f t="shared" si="76"/>
        <v>No hay Programación</v>
      </c>
      <c r="AC173" s="764" t="str">
        <f t="shared" si="51"/>
        <v>De acuerdo con lo programado</v>
      </c>
      <c r="AD173" s="765"/>
      <c r="AE173" s="576">
        <v>0</v>
      </c>
      <c r="AF173" s="554" t="str">
        <f t="shared" si="77"/>
        <v>No hay Programación</v>
      </c>
      <c r="AG173" s="764" t="str">
        <f t="shared" si="52"/>
        <v>De acuerdo con lo programado</v>
      </c>
      <c r="AH173" s="856"/>
      <c r="AI173" s="553">
        <v>12</v>
      </c>
      <c r="AJ173" s="554" t="str">
        <f t="shared" si="78"/>
        <v>No hay Programación</v>
      </c>
      <c r="AK173" s="764" t="str">
        <f t="shared" si="53"/>
        <v>De acuerdo con lo programado</v>
      </c>
      <c r="AL173" s="856" t="s">
        <v>4217</v>
      </c>
    </row>
    <row r="174" spans="1:38" ht="12.5" thickTop="1">
      <c r="A174" s="509"/>
      <c r="B174" s="509"/>
      <c r="C174" s="509"/>
      <c r="D174" s="509"/>
      <c r="E174" s="509"/>
      <c r="F174" s="509"/>
      <c r="G174" s="509"/>
      <c r="H174" s="509"/>
      <c r="I174" s="509"/>
      <c r="J174" s="509"/>
      <c r="K174" s="509"/>
      <c r="L174" s="509"/>
      <c r="M174" s="509"/>
      <c r="N174" s="509"/>
      <c r="O174" s="509"/>
      <c r="P174" s="509"/>
      <c r="Q174" s="509"/>
      <c r="R174" s="509"/>
      <c r="S174" s="509"/>
      <c r="T174" s="509"/>
      <c r="U174" s="509"/>
      <c r="V174" s="509"/>
      <c r="W174" s="509"/>
      <c r="X174" s="509"/>
      <c r="Y174" s="509"/>
      <c r="Z174" s="509"/>
      <c r="AA174" s="509"/>
      <c r="AB174" s="509"/>
      <c r="AC174" s="509"/>
      <c r="AE174" s="509"/>
      <c r="AF174" s="509"/>
      <c r="AG174" s="509"/>
      <c r="AH174" s="509"/>
      <c r="AI174" s="509"/>
      <c r="AJ174" s="509"/>
      <c r="AK174" s="509"/>
      <c r="AL174" s="1114"/>
    </row>
    <row r="175" spans="1:38">
      <c r="A175" s="509"/>
      <c r="B175" s="509"/>
      <c r="C175" s="509"/>
      <c r="D175" s="509"/>
      <c r="E175" s="509"/>
      <c r="F175" s="509"/>
      <c r="G175" s="509"/>
      <c r="H175" s="509"/>
      <c r="I175" s="509"/>
      <c r="J175" s="509"/>
      <c r="K175" s="509"/>
      <c r="L175" s="509"/>
      <c r="M175" s="509"/>
      <c r="N175" s="509"/>
      <c r="O175" s="509"/>
      <c r="P175" s="509"/>
      <c r="Q175" s="509"/>
      <c r="R175" s="509"/>
      <c r="S175" s="509"/>
      <c r="T175" s="509"/>
      <c r="U175" s="509"/>
      <c r="V175" s="509"/>
      <c r="W175" s="509"/>
      <c r="X175" s="509"/>
      <c r="Y175" s="509"/>
      <c r="Z175" s="509"/>
      <c r="AA175" s="509"/>
      <c r="AB175" s="509"/>
      <c r="AC175" s="509"/>
      <c r="AE175" s="509"/>
      <c r="AF175" s="509"/>
      <c r="AG175" s="509"/>
      <c r="AH175" s="509"/>
      <c r="AI175" s="509"/>
      <c r="AJ175" s="509"/>
      <c r="AK175" s="509"/>
      <c r="AL175" s="1114"/>
    </row>
    <row r="176" spans="1:38">
      <c r="A176" s="509"/>
      <c r="B176" s="509"/>
      <c r="C176" s="509"/>
      <c r="D176" s="509"/>
      <c r="E176" s="509"/>
      <c r="F176" s="509"/>
      <c r="G176" s="509"/>
      <c r="H176" s="509"/>
      <c r="I176" s="509"/>
      <c r="J176" s="509"/>
      <c r="K176" s="509"/>
      <c r="L176" s="509"/>
      <c r="M176" s="509"/>
      <c r="N176" s="509"/>
      <c r="O176" s="509"/>
      <c r="P176" s="509"/>
      <c r="Q176" s="509"/>
      <c r="R176" s="509"/>
      <c r="S176" s="509"/>
      <c r="T176" s="509"/>
      <c r="U176" s="509"/>
      <c r="V176" s="509"/>
      <c r="W176" s="509"/>
      <c r="X176" s="509"/>
      <c r="Y176" s="509"/>
      <c r="Z176" s="509"/>
      <c r="AA176" s="509"/>
      <c r="AB176" s="509"/>
      <c r="AC176" s="509"/>
      <c r="AE176" s="509"/>
      <c r="AF176" s="509"/>
      <c r="AG176" s="509"/>
      <c r="AH176" s="509"/>
      <c r="AI176" s="509"/>
      <c r="AJ176" s="509"/>
      <c r="AK176" s="509"/>
      <c r="AL176" s="1114"/>
    </row>
    <row r="177" spans="1:38">
      <c r="A177" s="509"/>
      <c r="B177" s="509"/>
      <c r="C177" s="509"/>
      <c r="D177" s="509"/>
      <c r="E177" s="509"/>
      <c r="F177" s="509"/>
      <c r="G177" s="509"/>
      <c r="H177" s="509"/>
      <c r="I177" s="509"/>
      <c r="J177" s="509"/>
      <c r="K177" s="509"/>
      <c r="L177" s="509"/>
      <c r="M177" s="509"/>
      <c r="N177" s="509"/>
      <c r="O177" s="509"/>
      <c r="P177" s="509"/>
      <c r="Q177" s="509"/>
      <c r="R177" s="509"/>
      <c r="S177" s="509"/>
      <c r="T177" s="509"/>
      <c r="U177" s="509"/>
      <c r="V177" s="509"/>
      <c r="W177" s="509"/>
      <c r="X177" s="509"/>
      <c r="Y177" s="509"/>
      <c r="Z177" s="509"/>
      <c r="AA177" s="509"/>
      <c r="AB177" s="509"/>
      <c r="AC177" s="509"/>
      <c r="AE177" s="509"/>
      <c r="AF177" s="509"/>
      <c r="AG177" s="509"/>
      <c r="AH177" s="509"/>
      <c r="AI177" s="509"/>
      <c r="AJ177" s="509"/>
      <c r="AK177" s="509"/>
      <c r="AL177" s="1114"/>
    </row>
    <row r="178" spans="1:38">
      <c r="A178" s="509"/>
      <c r="B178" s="509"/>
      <c r="C178" s="509"/>
      <c r="D178" s="509"/>
      <c r="E178" s="509"/>
      <c r="F178" s="509"/>
      <c r="G178" s="509"/>
      <c r="H178" s="509"/>
      <c r="I178" s="509"/>
      <c r="J178" s="509"/>
      <c r="K178" s="509"/>
      <c r="L178" s="509"/>
      <c r="M178" s="509"/>
      <c r="N178" s="509"/>
      <c r="O178" s="509"/>
      <c r="P178" s="509"/>
      <c r="Q178" s="509"/>
      <c r="R178" s="509"/>
      <c r="S178" s="509"/>
      <c r="T178" s="509"/>
      <c r="U178" s="509"/>
      <c r="V178" s="509"/>
      <c r="W178" s="509"/>
      <c r="X178" s="509"/>
      <c r="Y178" s="509"/>
      <c r="Z178" s="509"/>
      <c r="AA178" s="509"/>
      <c r="AB178" s="509"/>
      <c r="AC178" s="509"/>
      <c r="AE178" s="509"/>
      <c r="AF178" s="509"/>
      <c r="AG178" s="509"/>
      <c r="AH178" s="509"/>
      <c r="AI178" s="509"/>
      <c r="AJ178" s="509"/>
      <c r="AK178" s="509"/>
      <c r="AL178" s="1114"/>
    </row>
    <row r="179" spans="1:38">
      <c r="A179" s="509"/>
      <c r="B179" s="509"/>
      <c r="C179" s="509"/>
      <c r="D179" s="509"/>
      <c r="E179" s="509"/>
      <c r="F179" s="509"/>
      <c r="G179" s="509"/>
      <c r="H179" s="509"/>
      <c r="I179" s="509"/>
      <c r="J179" s="509"/>
      <c r="K179" s="509"/>
      <c r="L179" s="509"/>
      <c r="M179" s="509"/>
      <c r="N179" s="509"/>
      <c r="O179" s="509"/>
      <c r="P179" s="509"/>
      <c r="Q179" s="509"/>
      <c r="R179" s="509"/>
      <c r="S179" s="509"/>
      <c r="T179" s="509"/>
      <c r="U179" s="509"/>
      <c r="V179" s="509"/>
      <c r="W179" s="509"/>
      <c r="X179" s="509"/>
      <c r="Y179" s="509"/>
      <c r="Z179" s="509"/>
      <c r="AA179" s="509"/>
      <c r="AB179" s="509"/>
      <c r="AC179" s="509"/>
      <c r="AE179" s="509"/>
      <c r="AF179" s="509"/>
      <c r="AG179" s="509"/>
      <c r="AH179" s="509"/>
      <c r="AI179" s="509"/>
      <c r="AJ179" s="509"/>
      <c r="AK179" s="509"/>
      <c r="AL179" s="1114"/>
    </row>
    <row r="180" spans="1:38">
      <c r="A180" s="509"/>
      <c r="B180" s="509"/>
      <c r="C180" s="509"/>
      <c r="D180" s="509"/>
      <c r="E180" s="509"/>
      <c r="F180" s="509"/>
      <c r="G180" s="509"/>
      <c r="H180" s="509"/>
      <c r="I180" s="509"/>
      <c r="J180" s="509"/>
      <c r="K180" s="509"/>
      <c r="L180" s="509"/>
      <c r="M180" s="509"/>
      <c r="N180" s="509"/>
      <c r="O180" s="509"/>
      <c r="P180" s="509"/>
      <c r="Q180" s="509"/>
      <c r="R180" s="509"/>
      <c r="S180" s="509"/>
      <c r="T180" s="509"/>
      <c r="U180" s="509"/>
      <c r="V180" s="509"/>
      <c r="W180" s="509"/>
      <c r="X180" s="509"/>
      <c r="Y180" s="509"/>
      <c r="Z180" s="509"/>
      <c r="AA180" s="509"/>
      <c r="AB180" s="509"/>
      <c r="AC180" s="509"/>
      <c r="AE180" s="509"/>
      <c r="AF180" s="509"/>
      <c r="AG180" s="509"/>
      <c r="AH180" s="509"/>
      <c r="AI180" s="509"/>
      <c r="AJ180" s="509"/>
      <c r="AK180" s="509"/>
      <c r="AL180" s="1114"/>
    </row>
    <row r="181" spans="1:38">
      <c r="A181" s="509"/>
      <c r="B181" s="509"/>
      <c r="C181" s="509"/>
      <c r="D181" s="509"/>
      <c r="E181" s="509"/>
      <c r="F181" s="509"/>
      <c r="G181" s="509"/>
      <c r="H181" s="509"/>
      <c r="I181" s="509"/>
      <c r="J181" s="509"/>
      <c r="K181" s="509"/>
      <c r="L181" s="509"/>
      <c r="M181" s="509"/>
      <c r="N181" s="509"/>
      <c r="O181" s="509"/>
      <c r="P181" s="509"/>
      <c r="Q181" s="509"/>
      <c r="R181" s="509"/>
      <c r="S181" s="509"/>
      <c r="T181" s="509"/>
      <c r="U181" s="509"/>
      <c r="V181" s="509"/>
      <c r="W181" s="509"/>
      <c r="X181" s="509"/>
      <c r="Y181" s="509"/>
      <c r="Z181" s="509"/>
      <c r="AA181" s="509"/>
      <c r="AB181" s="509"/>
      <c r="AC181" s="509"/>
      <c r="AE181" s="509"/>
      <c r="AF181" s="509"/>
      <c r="AG181" s="509"/>
      <c r="AH181" s="509"/>
      <c r="AI181" s="509"/>
      <c r="AJ181" s="509"/>
      <c r="AK181" s="509"/>
      <c r="AL181" s="1114"/>
    </row>
    <row r="182" spans="1:38">
      <c r="A182" s="509"/>
      <c r="B182" s="509"/>
      <c r="C182" s="509"/>
      <c r="D182" s="509"/>
      <c r="E182" s="509"/>
      <c r="F182" s="509"/>
      <c r="G182" s="509"/>
      <c r="H182" s="509"/>
      <c r="I182" s="509"/>
      <c r="J182" s="509"/>
      <c r="K182" s="509"/>
      <c r="L182" s="509"/>
      <c r="M182" s="509"/>
      <c r="N182" s="509"/>
      <c r="O182" s="509"/>
      <c r="P182" s="509"/>
      <c r="Q182" s="509"/>
      <c r="R182" s="509"/>
      <c r="S182" s="509"/>
      <c r="T182" s="509"/>
      <c r="U182" s="509"/>
      <c r="V182" s="509"/>
      <c r="W182" s="509"/>
      <c r="X182" s="509"/>
      <c r="Y182" s="509"/>
      <c r="Z182" s="509"/>
      <c r="AA182" s="509"/>
      <c r="AB182" s="509"/>
      <c r="AC182" s="509"/>
      <c r="AE182" s="509"/>
      <c r="AF182" s="509"/>
      <c r="AG182" s="509"/>
      <c r="AH182" s="509"/>
      <c r="AI182" s="509"/>
      <c r="AJ182" s="509"/>
      <c r="AK182" s="509"/>
      <c r="AL182" s="1114"/>
    </row>
    <row r="183" spans="1:38">
      <c r="A183" s="509"/>
      <c r="B183" s="509"/>
      <c r="C183" s="509"/>
      <c r="D183" s="509"/>
      <c r="E183" s="509"/>
      <c r="F183" s="509"/>
      <c r="G183" s="509"/>
      <c r="H183" s="509"/>
      <c r="I183" s="509"/>
      <c r="J183" s="509"/>
      <c r="K183" s="509"/>
      <c r="L183" s="509"/>
      <c r="M183" s="509"/>
      <c r="N183" s="509"/>
      <c r="O183" s="509"/>
      <c r="P183" s="509"/>
      <c r="Q183" s="509"/>
      <c r="R183" s="509"/>
      <c r="S183" s="509"/>
      <c r="T183" s="509"/>
      <c r="U183" s="509"/>
      <c r="V183" s="509"/>
      <c r="W183" s="509"/>
      <c r="X183" s="509"/>
      <c r="Y183" s="509"/>
      <c r="Z183" s="509"/>
      <c r="AA183" s="509"/>
      <c r="AB183" s="509"/>
      <c r="AC183" s="509"/>
      <c r="AE183" s="509"/>
      <c r="AF183" s="509"/>
      <c r="AG183" s="509"/>
      <c r="AH183" s="509"/>
      <c r="AI183" s="509"/>
      <c r="AJ183" s="509"/>
      <c r="AK183" s="509"/>
      <c r="AL183" s="1114"/>
    </row>
  </sheetData>
  <autoFilter ref="A10:AL173" xr:uid="{680369FC-E369-4126-8FD4-468625C99107}"/>
  <mergeCells count="47">
    <mergeCell ref="A2:C2"/>
    <mergeCell ref="A3:C3"/>
    <mergeCell ref="A4:C4"/>
    <mergeCell ref="A5:C5"/>
    <mergeCell ref="D4:E4"/>
    <mergeCell ref="D3:E3"/>
    <mergeCell ref="D2:E2"/>
    <mergeCell ref="D5:E5"/>
    <mergeCell ref="S7:AH7"/>
    <mergeCell ref="AI7:AL8"/>
    <mergeCell ref="S8:V8"/>
    <mergeCell ref="W8:Z8"/>
    <mergeCell ref="AA8:AD8"/>
    <mergeCell ref="AE8:AH8"/>
    <mergeCell ref="V9:V10"/>
    <mergeCell ref="W9:W10"/>
    <mergeCell ref="X9:X10"/>
    <mergeCell ref="Y9:Y10"/>
    <mergeCell ref="Z9:Z10"/>
    <mergeCell ref="AA9:AA10"/>
    <mergeCell ref="AB9:AB10"/>
    <mergeCell ref="AC9:AC10"/>
    <mergeCell ref="AD9:AD10"/>
    <mergeCell ref="AE9:AE10"/>
    <mergeCell ref="AK9:AK10"/>
    <mergeCell ref="AL9:AL10"/>
    <mergeCell ref="AF9:AF10"/>
    <mergeCell ref="AG9:AG10"/>
    <mergeCell ref="AH9:AH10"/>
    <mergeCell ref="AI9:AI10"/>
    <mergeCell ref="AJ9:AJ10"/>
    <mergeCell ref="S9:S10"/>
    <mergeCell ref="T9:T10"/>
    <mergeCell ref="U9:U10"/>
    <mergeCell ref="R8:R10"/>
    <mergeCell ref="G8:O8"/>
    <mergeCell ref="I9:N9"/>
    <mergeCell ref="A7:A10"/>
    <mergeCell ref="F8:F10"/>
    <mergeCell ref="Q8:Q10"/>
    <mergeCell ref="P8:P10"/>
    <mergeCell ref="F7:R7"/>
    <mergeCell ref="B8:B10"/>
    <mergeCell ref="C8:C10"/>
    <mergeCell ref="D8:D10"/>
    <mergeCell ref="E8:E10"/>
    <mergeCell ref="B7:E7"/>
  </mergeCells>
  <pageMargins left="0.7" right="0.7" top="0.75" bottom="0.75" header="0.3" footer="0.3"/>
  <pageSetup orientation="portrait" r:id="rId1"/>
  <ignoredErrors>
    <ignoredError sqref="K1:K6 N1:N6 O1:O6 K10 N10 O9:O10 K184:K1048576 N184:N1048576 O184:O104857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BA5B6-CC96-469B-A7A7-E90FE8C9EB2D}">
  <dimension ref="A1:Z56"/>
  <sheetViews>
    <sheetView zoomScale="55" zoomScaleNormal="55" workbookViewId="0">
      <selection activeCell="AJ17" sqref="AJ17"/>
    </sheetView>
  </sheetViews>
  <sheetFormatPr baseColWidth="10" defaultColWidth="11.453125" defaultRowHeight="14.5"/>
  <cols>
    <col min="1" max="1" width="2.453125" customWidth="1"/>
    <col min="2" max="2" width="12.453125" customWidth="1"/>
    <col min="3" max="4" width="3.453125" customWidth="1"/>
    <col min="22" max="22" width="6.90625" customWidth="1"/>
    <col min="23" max="23" width="10.90625" customWidth="1"/>
  </cols>
  <sheetData>
    <row r="1" spans="1:26" ht="28.5">
      <c r="A1" s="1210" t="s">
        <v>0</v>
      </c>
      <c r="B1" s="1210"/>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row>
    <row r="2" spans="1:26" ht="18" customHeight="1">
      <c r="I2" s="51"/>
    </row>
    <row r="3" spans="1:26" ht="33.5">
      <c r="I3" s="51"/>
    </row>
    <row r="12" spans="1:26">
      <c r="B12" s="8" t="s">
        <v>1</v>
      </c>
    </row>
    <row r="20" spans="2:9">
      <c r="I20" s="52" t="s">
        <v>4</v>
      </c>
    </row>
    <row r="22" spans="2:9">
      <c r="I22" s="52" t="s">
        <v>5</v>
      </c>
    </row>
    <row r="26" spans="2:9">
      <c r="B26" s="8" t="s">
        <v>6</v>
      </c>
    </row>
    <row r="30" spans="2:9">
      <c r="B30" s="8" t="s">
        <v>7</v>
      </c>
    </row>
    <row r="39" spans="2:7">
      <c r="B39" s="8" t="s">
        <v>8</v>
      </c>
    </row>
    <row r="43" spans="2:7">
      <c r="G43" s="8"/>
    </row>
    <row r="44" spans="2:7">
      <c r="G44" s="8"/>
    </row>
    <row r="47" spans="2:7">
      <c r="B47" s="1211" t="s">
        <v>9</v>
      </c>
      <c r="C47" s="1211"/>
      <c r="D47" s="53"/>
      <c r="E47" s="53"/>
    </row>
    <row r="48" spans="2:7">
      <c r="B48" s="1211"/>
      <c r="C48" s="1211"/>
      <c r="D48" s="53"/>
      <c r="E48" s="53"/>
    </row>
    <row r="49" spans="2:23">
      <c r="H49" s="1212"/>
      <c r="I49" s="1212"/>
      <c r="J49" s="1212"/>
      <c r="K49" s="1212"/>
      <c r="L49" s="1212"/>
      <c r="M49" s="1212"/>
      <c r="N49" s="1212"/>
      <c r="O49" s="1212"/>
      <c r="P49" s="1212"/>
      <c r="Q49" s="1212"/>
      <c r="R49" s="1212"/>
      <c r="S49" s="1212"/>
      <c r="T49" s="1212"/>
      <c r="U49" s="1212"/>
      <c r="V49" s="1212"/>
      <c r="W49" s="1212"/>
    </row>
    <row r="55" spans="2:23">
      <c r="B55" s="1211" t="s">
        <v>10</v>
      </c>
      <c r="C55" s="1211"/>
    </row>
    <row r="56" spans="2:23">
      <c r="B56" s="1211"/>
      <c r="C56" s="1211"/>
    </row>
  </sheetData>
  <mergeCells count="4">
    <mergeCell ref="A1:Z1"/>
    <mergeCell ref="B47:C48"/>
    <mergeCell ref="H49:W49"/>
    <mergeCell ref="B55:C5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EDA1-84F8-4067-838F-2A8FF330F1F8}">
  <dimension ref="A1:AL86"/>
  <sheetViews>
    <sheetView zoomScale="55" zoomScaleNormal="55" workbookViewId="0">
      <pane ySplit="14" topLeftCell="A80" activePane="bottomLeft" state="frozen"/>
      <selection pane="bottomLeft" activeCell="F11" sqref="F11:R11"/>
    </sheetView>
  </sheetViews>
  <sheetFormatPr baseColWidth="10" defaultColWidth="11.453125" defaultRowHeight="9.5" outlineLevelRow="1"/>
  <cols>
    <col min="1" max="1" width="7.54296875" style="232" customWidth="1"/>
    <col min="2" max="5" width="6.90625" style="232" customWidth="1"/>
    <col min="6" max="6" width="38.453125" style="232" customWidth="1"/>
    <col min="7" max="7" width="21.453125" style="232" customWidth="1"/>
    <col min="8" max="8" width="16" style="232" customWidth="1"/>
    <col min="9" max="9" width="4.08984375" style="367" customWidth="1"/>
    <col min="10" max="10" width="4.453125" style="367" customWidth="1"/>
    <col min="11" max="11" width="6.54296875" style="367" customWidth="1"/>
    <col min="12" max="13" width="4.08984375" style="367" customWidth="1"/>
    <col min="14" max="14" width="7.453125" style="367" customWidth="1"/>
    <col min="15" max="15" width="10.453125" style="367" customWidth="1"/>
    <col min="16" max="16" width="12.54296875" style="232" customWidth="1"/>
    <col min="17" max="17" width="18.08984375" style="366" customWidth="1"/>
    <col min="18" max="18" width="35.90625" style="341" customWidth="1"/>
    <col min="19" max="21" width="11.453125" style="232"/>
    <col min="22" max="22" width="21.54296875" style="232" customWidth="1"/>
    <col min="23" max="25" width="11.453125" style="232"/>
    <col min="26" max="26" width="25.453125" style="232" customWidth="1"/>
    <col min="27" max="27" width="11.453125" style="232"/>
    <col min="28" max="28" width="11.453125" style="232" customWidth="1"/>
    <col min="29" max="29" width="11.453125" style="232"/>
    <col min="30" max="30" width="24.08984375" style="232" customWidth="1"/>
    <col min="31" max="33" width="11.453125" style="232"/>
    <col min="34" max="34" width="20.54296875" style="232" customWidth="1"/>
    <col min="35" max="37" width="11.453125" style="232"/>
    <col min="38" max="38" width="21.90625" style="232" customWidth="1"/>
    <col min="39" max="16384" width="11.453125" style="232"/>
  </cols>
  <sheetData>
    <row r="1" spans="1:38">
      <c r="A1" s="1244" t="s">
        <v>265</v>
      </c>
      <c r="B1" s="1244"/>
      <c r="C1" s="1244"/>
      <c r="D1" s="1244"/>
      <c r="E1" s="1244"/>
      <c r="G1" s="1245"/>
      <c r="H1" s="1245"/>
      <c r="I1" s="1245"/>
      <c r="J1" s="1245"/>
      <c r="K1" s="1245"/>
      <c r="L1" s="1245"/>
      <c r="M1" s="1245"/>
      <c r="N1" s="1245"/>
      <c r="O1" s="1245"/>
      <c r="P1" s="1245"/>
      <c r="Q1" s="1245"/>
    </row>
    <row r="2" spans="1:38" ht="12" customHeight="1">
      <c r="A2" s="1246" t="s">
        <v>266</v>
      </c>
      <c r="B2" s="1246"/>
      <c r="C2" s="1246"/>
      <c r="D2" s="1246"/>
      <c r="E2" s="1246"/>
      <c r="F2" s="368"/>
      <c r="G2" s="1245"/>
      <c r="H2" s="1245"/>
      <c r="I2" s="1245"/>
      <c r="J2" s="1245"/>
      <c r="K2" s="1245"/>
      <c r="L2" s="1245"/>
      <c r="M2" s="1245"/>
      <c r="N2" s="1245"/>
      <c r="O2" s="1245"/>
      <c r="P2" s="1245"/>
      <c r="Q2" s="1245"/>
    </row>
    <row r="3" spans="1:38" ht="10.4" customHeight="1">
      <c r="G3" s="1245"/>
      <c r="H3" s="1245"/>
      <c r="I3" s="1245"/>
      <c r="J3" s="1245"/>
      <c r="K3" s="1245"/>
      <c r="L3" s="1245"/>
      <c r="M3" s="1245"/>
      <c r="N3" s="1245"/>
      <c r="O3" s="1245"/>
      <c r="P3" s="1245"/>
      <c r="Q3" s="1245"/>
    </row>
    <row r="6" spans="1:38">
      <c r="A6" s="1243" t="s">
        <v>267</v>
      </c>
      <c r="B6" s="1243"/>
      <c r="C6" s="1243"/>
      <c r="D6" s="1243"/>
      <c r="E6" s="1243"/>
      <c r="F6" s="103">
        <v>2024</v>
      </c>
    </row>
    <row r="7" spans="1:38">
      <c r="A7" s="1243" t="s">
        <v>268</v>
      </c>
      <c r="B7" s="1243"/>
      <c r="C7" s="1243"/>
      <c r="D7" s="1243"/>
      <c r="E7" s="1243"/>
      <c r="F7" s="103">
        <v>169</v>
      </c>
    </row>
    <row r="8" spans="1:38">
      <c r="A8" s="1243" t="s">
        <v>269</v>
      </c>
      <c r="B8" s="1243"/>
      <c r="C8" s="1243"/>
      <c r="D8" s="1243"/>
      <c r="E8" s="1243"/>
      <c r="F8" s="103" t="s">
        <v>270</v>
      </c>
    </row>
    <row r="9" spans="1:38">
      <c r="A9" s="1243" t="s">
        <v>271</v>
      </c>
      <c r="B9" s="1243"/>
      <c r="C9" s="1243"/>
      <c r="D9" s="1243"/>
      <c r="E9" s="1243"/>
      <c r="F9" s="103" t="s">
        <v>272</v>
      </c>
    </row>
    <row r="10" spans="1:38" ht="19.5" customHeight="1"/>
    <row r="11" spans="1:38" ht="27" customHeight="1">
      <c r="A11" s="1247" t="s">
        <v>191</v>
      </c>
      <c r="B11" s="1250" t="s">
        <v>273</v>
      </c>
      <c r="C11" s="1251"/>
      <c r="D11" s="1251"/>
      <c r="E11" s="1252"/>
      <c r="F11" s="1253" t="s">
        <v>274</v>
      </c>
      <c r="G11" s="1254"/>
      <c r="H11" s="1254"/>
      <c r="I11" s="1254"/>
      <c r="J11" s="1254"/>
      <c r="K11" s="1254"/>
      <c r="L11" s="1254"/>
      <c r="M11" s="1254"/>
      <c r="N11" s="1254"/>
      <c r="O11" s="1254"/>
      <c r="P11" s="1254"/>
      <c r="Q11" s="1254"/>
      <c r="R11" s="1255"/>
      <c r="S11" s="1233" t="s">
        <v>275</v>
      </c>
      <c r="T11" s="1235"/>
      <c r="U11" s="1235"/>
      <c r="V11" s="1235"/>
      <c r="W11" s="1235"/>
      <c r="X11" s="1235"/>
      <c r="Y11" s="1235"/>
      <c r="Z11" s="1235"/>
      <c r="AA11" s="233"/>
      <c r="AB11" s="233"/>
      <c r="AC11" s="233"/>
      <c r="AD11" s="233"/>
      <c r="AE11" s="233"/>
      <c r="AF11" s="233"/>
      <c r="AG11" s="233"/>
      <c r="AH11" s="233"/>
      <c r="AI11" s="1236" t="s">
        <v>276</v>
      </c>
      <c r="AJ11" s="1237"/>
      <c r="AK11" s="1237"/>
      <c r="AL11" s="1237"/>
    </row>
    <row r="12" spans="1:38" ht="19.5" customHeight="1">
      <c r="A12" s="1248"/>
      <c r="B12" s="1256" t="s">
        <v>277</v>
      </c>
      <c r="C12" s="1256" t="s">
        <v>278</v>
      </c>
      <c r="D12" s="1256" t="s">
        <v>279</v>
      </c>
      <c r="E12" s="1256" t="s">
        <v>280</v>
      </c>
      <c r="F12" s="1259" t="s">
        <v>281</v>
      </c>
      <c r="G12" s="1257" t="s">
        <v>282</v>
      </c>
      <c r="H12" s="1258"/>
      <c r="I12" s="1258"/>
      <c r="J12" s="1258"/>
      <c r="K12" s="1258"/>
      <c r="L12" s="1258"/>
      <c r="M12" s="1258"/>
      <c r="N12" s="1258"/>
      <c r="O12" s="1249"/>
      <c r="P12" s="1259" t="s">
        <v>283</v>
      </c>
      <c r="Q12" s="1261" t="s">
        <v>284</v>
      </c>
      <c r="R12" s="1261" t="s">
        <v>285</v>
      </c>
      <c r="S12" s="1240" t="s">
        <v>286</v>
      </c>
      <c r="T12" s="1241"/>
      <c r="U12" s="1241"/>
      <c r="V12" s="1242"/>
      <c r="W12" s="1240" t="s">
        <v>287</v>
      </c>
      <c r="X12" s="1241"/>
      <c r="Y12" s="1241"/>
      <c r="Z12" s="1242"/>
      <c r="AA12" s="1240" t="s">
        <v>288</v>
      </c>
      <c r="AB12" s="1241"/>
      <c r="AC12" s="1241"/>
      <c r="AD12" s="1242"/>
      <c r="AE12" s="1240" t="s">
        <v>289</v>
      </c>
      <c r="AF12" s="1241"/>
      <c r="AG12" s="1241"/>
      <c r="AH12" s="1242"/>
      <c r="AI12" s="1238"/>
      <c r="AJ12" s="1239"/>
      <c r="AK12" s="1239"/>
      <c r="AL12" s="1239"/>
    </row>
    <row r="13" spans="1:38" ht="26.9" customHeight="1">
      <c r="A13" s="1248"/>
      <c r="B13" s="1256"/>
      <c r="C13" s="1256"/>
      <c r="D13" s="1256"/>
      <c r="E13" s="1256"/>
      <c r="F13" s="1259"/>
      <c r="G13" s="1263" t="s">
        <v>290</v>
      </c>
      <c r="H13" s="1263" t="s">
        <v>291</v>
      </c>
      <c r="I13" s="1250" t="s">
        <v>292</v>
      </c>
      <c r="J13" s="1251"/>
      <c r="K13" s="1251"/>
      <c r="L13" s="1251"/>
      <c r="M13" s="1251"/>
      <c r="N13" s="1252"/>
      <c r="O13" s="344" t="s">
        <v>293</v>
      </c>
      <c r="P13" s="1259"/>
      <c r="Q13" s="1261"/>
      <c r="R13" s="1261"/>
      <c r="S13" s="1234" t="s">
        <v>294</v>
      </c>
      <c r="T13" s="1234" t="s">
        <v>295</v>
      </c>
      <c r="U13" s="1234" t="s">
        <v>296</v>
      </c>
      <c r="V13" s="1234" t="s">
        <v>297</v>
      </c>
      <c r="W13" s="1234" t="s">
        <v>294</v>
      </c>
      <c r="X13" s="1234" t="s">
        <v>295</v>
      </c>
      <c r="Y13" s="1234" t="s">
        <v>296</v>
      </c>
      <c r="Z13" s="1234" t="s">
        <v>297</v>
      </c>
      <c r="AA13" s="1234" t="s">
        <v>294</v>
      </c>
      <c r="AB13" s="1234" t="s">
        <v>295</v>
      </c>
      <c r="AC13" s="1234" t="s">
        <v>296</v>
      </c>
      <c r="AD13" s="1234" t="s">
        <v>297</v>
      </c>
      <c r="AE13" s="1234" t="s">
        <v>294</v>
      </c>
      <c r="AF13" s="1234" t="s">
        <v>295</v>
      </c>
      <c r="AG13" s="1234" t="s">
        <v>296</v>
      </c>
      <c r="AH13" s="1234" t="s">
        <v>297</v>
      </c>
      <c r="AI13" s="1230" t="s">
        <v>298</v>
      </c>
      <c r="AJ13" s="1232" t="s">
        <v>299</v>
      </c>
      <c r="AK13" s="1232" t="s">
        <v>300</v>
      </c>
      <c r="AL13" s="1232" t="s">
        <v>297</v>
      </c>
    </row>
    <row r="14" spans="1:38" ht="19.5" customHeight="1">
      <c r="A14" s="1249"/>
      <c r="B14" s="1256"/>
      <c r="C14" s="1256"/>
      <c r="D14" s="1256"/>
      <c r="E14" s="1256"/>
      <c r="F14" s="1260"/>
      <c r="G14" s="1260"/>
      <c r="H14" s="1260"/>
      <c r="I14" s="345">
        <v>1</v>
      </c>
      <c r="J14" s="345">
        <v>2</v>
      </c>
      <c r="K14" s="345" t="s">
        <v>301</v>
      </c>
      <c r="L14" s="345">
        <v>3</v>
      </c>
      <c r="M14" s="345">
        <v>4</v>
      </c>
      <c r="N14" s="345" t="s">
        <v>302</v>
      </c>
      <c r="O14" s="345" t="s">
        <v>303</v>
      </c>
      <c r="P14" s="1260"/>
      <c r="Q14" s="1262"/>
      <c r="R14" s="1262"/>
      <c r="S14" s="1230"/>
      <c r="T14" s="1230"/>
      <c r="U14" s="1230"/>
      <c r="V14" s="1230"/>
      <c r="W14" s="1230"/>
      <c r="X14" s="1230"/>
      <c r="Y14" s="1230"/>
      <c r="Z14" s="1230"/>
      <c r="AA14" s="1230"/>
      <c r="AB14" s="1230"/>
      <c r="AC14" s="1230"/>
      <c r="AD14" s="1230"/>
      <c r="AE14" s="1230"/>
      <c r="AF14" s="1230"/>
      <c r="AG14" s="1230"/>
      <c r="AH14" s="1230"/>
      <c r="AI14" s="1231"/>
      <c r="AJ14" s="1233"/>
      <c r="AK14" s="1233"/>
      <c r="AL14" s="1233"/>
    </row>
    <row r="15" spans="1:38" ht="63" customHeight="1">
      <c r="A15" s="106">
        <v>1</v>
      </c>
      <c r="B15" s="205">
        <v>0</v>
      </c>
      <c r="C15" s="205">
        <v>0</v>
      </c>
      <c r="D15" s="205">
        <v>0</v>
      </c>
      <c r="E15" s="205">
        <v>0</v>
      </c>
      <c r="F15" s="238" t="s">
        <v>304</v>
      </c>
      <c r="G15" s="116" t="s">
        <v>164</v>
      </c>
      <c r="H15" s="116" t="s">
        <v>203</v>
      </c>
      <c r="I15" s="393">
        <f>I16+I17</f>
        <v>15</v>
      </c>
      <c r="J15" s="385">
        <f>J16+J17</f>
        <v>15</v>
      </c>
      <c r="K15" s="219">
        <f t="shared" ref="K15:K43" si="0">I15+J15</f>
        <v>30</v>
      </c>
      <c r="L15" s="386">
        <f>L16+L17</f>
        <v>15</v>
      </c>
      <c r="M15" s="386">
        <f>M16+M17</f>
        <v>15</v>
      </c>
      <c r="N15" s="219">
        <f t="shared" ref="N15:N43" si="1">L15+M15</f>
        <v>30</v>
      </c>
      <c r="O15" s="219">
        <f t="shared" ref="O15:O43" si="2">K15+N15</f>
        <v>60</v>
      </c>
      <c r="P15" s="139"/>
      <c r="Q15" s="213" t="s">
        <v>305</v>
      </c>
      <c r="R15" s="213" t="s">
        <v>306</v>
      </c>
      <c r="S15" s="264">
        <v>15</v>
      </c>
      <c r="T15" s="224">
        <f t="shared" ref="T15" si="3">IF(S15="","No hay ejecución",IF(AND(I15=0),"No hay Programación", S15/I15))</f>
        <v>1</v>
      </c>
      <c r="U15" s="114" t="str">
        <f>IF(T15="No hay ejecución","NA",IF(T15&gt;=90%,"De acuerdo con lo programado",IF(T15&gt;=51%,"Atraso Leve",IF(T15&lt;50%,"En riesgo en cumplimiento"))))</f>
        <v>De acuerdo con lo programado</v>
      </c>
      <c r="V15" s="114"/>
      <c r="W15" s="264">
        <v>0</v>
      </c>
      <c r="X15" s="224">
        <f>IF(W15="","No hay ejecución",IF(AND(J15=0),"No hay Programación", W15/J15))</f>
        <v>0</v>
      </c>
      <c r="Y15" s="114" t="str">
        <f>IF(X15="No hay ejecución","NA",IF(X15&gt;=90%,"De acuerdo con lo programado",IF(X15&gt;=51%,"Atraso Leve",IF(X15&lt;50%,"En riesgo en cumplimiento"))))</f>
        <v>En riesgo en cumplimiento</v>
      </c>
      <c r="Z15" s="114"/>
      <c r="AA15" s="264">
        <v>0</v>
      </c>
      <c r="AB15" s="224">
        <f>IF(AA15="","No hay ejecución",IF(AND(L15=0),"No hay Programación", AA15/L15))</f>
        <v>0</v>
      </c>
      <c r="AC15" s="114" t="str">
        <f>IF(AB15="No hay ejecución","NA",IF(AB15&gt;=90%,"De acuerdo con lo programado",IF(AB15&gt;=51%,"Atraso Leve",IF(AB15&lt;50%,"En riesgo en cumplimiento"))))</f>
        <v>En riesgo en cumplimiento</v>
      </c>
      <c r="AD15" s="114"/>
      <c r="AE15" s="264">
        <v>0</v>
      </c>
      <c r="AF15" s="224">
        <f>IF(AE15="","No hay ejecución",IF(AND(M15=0),"No hay Programación", AE15/M15))</f>
        <v>0</v>
      </c>
      <c r="AG15" s="114" t="str">
        <f>IF(AF15="No hay ejecución","NA",IF(AF15&gt;=90%,"De acuerdo con lo programado",IF(AF15&gt;=51%,"Atraso Leve",IF(AF15&lt;50%,"En riesgo en cumplimiento"))))</f>
        <v>En riesgo en cumplimiento</v>
      </c>
      <c r="AH15" s="114"/>
      <c r="AI15" s="264">
        <f>AE15+AA15+W15+S15</f>
        <v>15</v>
      </c>
      <c r="AJ15" s="113">
        <f>IF(AI15="","No hay ejecución",IF(AND(O15=0),"No hay Programación", AI15/O15))</f>
        <v>0.25</v>
      </c>
      <c r="AK15" s="114" t="str">
        <f>IF(AJ15="No hay ejecución","NA",IF(AJ15&gt;=90%,"De acuerdo con lo programado",IF(AJ15&gt;=51%,"Atraso Leve",IF(AJ15&lt;50%,"En riesgo en cumplimiento"))))</f>
        <v>En riesgo en cumplimiento</v>
      </c>
      <c r="AL15" s="114"/>
    </row>
    <row r="16" spans="1:38" ht="63" customHeight="1" outlineLevel="1" thickTop="1" thickBot="1">
      <c r="A16" s="217">
        <f t="shared" ref="A16:A33" si="4">A15+1</f>
        <v>2</v>
      </c>
      <c r="B16" s="205">
        <v>0</v>
      </c>
      <c r="C16" s="205">
        <v>0</v>
      </c>
      <c r="D16" s="205">
        <v>0</v>
      </c>
      <c r="E16" s="205">
        <v>0</v>
      </c>
      <c r="F16" s="206" t="s">
        <v>307</v>
      </c>
      <c r="G16" s="207" t="s">
        <v>164</v>
      </c>
      <c r="H16" s="207" t="s">
        <v>203</v>
      </c>
      <c r="I16" s="208">
        <v>7</v>
      </c>
      <c r="J16" s="223">
        <v>7</v>
      </c>
      <c r="K16" s="219">
        <f t="shared" si="0"/>
        <v>14</v>
      </c>
      <c r="L16" s="223">
        <v>7</v>
      </c>
      <c r="M16" s="223">
        <v>7</v>
      </c>
      <c r="N16" s="219">
        <f t="shared" si="1"/>
        <v>14</v>
      </c>
      <c r="O16" s="219">
        <f t="shared" si="2"/>
        <v>28</v>
      </c>
      <c r="P16" s="139"/>
      <c r="Q16" s="213" t="s">
        <v>308</v>
      </c>
      <c r="R16" s="213" t="s">
        <v>309</v>
      </c>
      <c r="S16" s="264">
        <v>7</v>
      </c>
      <c r="T16" s="224">
        <f t="shared" ref="T16:T33" si="5">IF(S16="","No hay ejecución",IF(AND(I16=0),"No hay Programación", S16/I16))</f>
        <v>1</v>
      </c>
      <c r="U16" s="114" t="str">
        <f t="shared" ref="U16:U47" si="6">IF(T16="No hay ejecución","NA",IF(T16&gt;=90%,"De acuerdo con lo programado",IF(T16&gt;=51%,"Atraso Leve",IF(T16&lt;50%,"En riesgo en cumplimiento"))))</f>
        <v>De acuerdo con lo programado</v>
      </c>
      <c r="V16" s="114"/>
      <c r="W16" s="264">
        <v>0</v>
      </c>
      <c r="X16" s="224">
        <f t="shared" ref="X16:X33" si="7">IF(W16="","No hay ejecución",IF(AND(J16=0),"No hay Programación", W16/J16))</f>
        <v>0</v>
      </c>
      <c r="Y16" s="114" t="str">
        <f t="shared" ref="Y16:Y47" si="8">IF(X16="No hay ejecución","NA",IF(X16&gt;=90%,"De acuerdo con lo programado",IF(X16&gt;=51%,"Atraso Leve",IF(X16&lt;50%,"En riesgo en cumplimiento"))))</f>
        <v>En riesgo en cumplimiento</v>
      </c>
      <c r="Z16" s="114"/>
      <c r="AA16" s="264">
        <v>0</v>
      </c>
      <c r="AB16" s="224">
        <f t="shared" ref="AB16:AB33" si="9">IF(AA16="","No hay ejecución",IF(AND(L16=0),"No hay Programación", AA16/L16))</f>
        <v>0</v>
      </c>
      <c r="AC16" s="114" t="str">
        <f>IF(AB16="No hay ejecución","NA",IF(AB16&gt;=90%,"De acuerdo con lo programado",IF(AB16&gt;=51%,"Atraso Leve",IF(AB16&lt;50%,"En riesgo en cumplimiento"))))</f>
        <v>En riesgo en cumplimiento</v>
      </c>
      <c r="AD16" s="114"/>
      <c r="AE16" s="264">
        <v>0</v>
      </c>
      <c r="AF16" s="224">
        <f t="shared" ref="AF16:AF33" si="10">IF(AE16="","No hay ejecución",IF(AND(M16=0),"No hay Programación", AE16/M16))</f>
        <v>0</v>
      </c>
      <c r="AG16" s="114" t="str">
        <f t="shared" ref="AG16:AG47" si="11">IF(AF16="No hay ejecución","NA",IF(AF16&gt;=90%,"De acuerdo con lo programado",IF(AF16&gt;=51%,"Atraso Leve",IF(AF16&lt;50%,"En riesgo en cumplimiento"))))</f>
        <v>En riesgo en cumplimiento</v>
      </c>
      <c r="AH16" s="114"/>
      <c r="AI16" s="264">
        <f t="shared" ref="AI16:AI47" si="12">AE16+AA16+W16+S16</f>
        <v>7</v>
      </c>
      <c r="AJ16" s="113">
        <f t="shared" ref="AJ16:AJ33" si="13">IF(AI16="","No hay ejecución",IF(AND(O16=0),"No hay Programación", AI16/O16))</f>
        <v>0.25</v>
      </c>
      <c r="AK16" s="114" t="str">
        <f t="shared" ref="AK16:AK47" si="14">IF(AJ16="No hay ejecución","NA",IF(AJ16&gt;=90%,"De acuerdo con lo programado",IF(AJ16&gt;=51%,"Atraso Leve",IF(AJ16&lt;50%,"En riesgo en cumplimiento"))))</f>
        <v>En riesgo en cumplimiento</v>
      </c>
      <c r="AL16" s="114"/>
    </row>
    <row r="17" spans="1:38" ht="63" customHeight="1" outlineLevel="1" thickTop="1" thickBot="1">
      <c r="A17" s="217">
        <f t="shared" si="4"/>
        <v>3</v>
      </c>
      <c r="B17" s="205">
        <v>0</v>
      </c>
      <c r="C17" s="205">
        <v>0</v>
      </c>
      <c r="D17" s="205">
        <v>0</v>
      </c>
      <c r="E17" s="205">
        <v>0</v>
      </c>
      <c r="F17" s="206" t="s">
        <v>310</v>
      </c>
      <c r="G17" s="207" t="s">
        <v>164</v>
      </c>
      <c r="H17" s="207" t="s">
        <v>203</v>
      </c>
      <c r="I17" s="208">
        <v>8</v>
      </c>
      <c r="J17" s="223">
        <v>8</v>
      </c>
      <c r="K17" s="219">
        <f t="shared" si="0"/>
        <v>16</v>
      </c>
      <c r="L17" s="223">
        <v>8</v>
      </c>
      <c r="M17" s="223">
        <v>8</v>
      </c>
      <c r="N17" s="219">
        <f t="shared" si="1"/>
        <v>16</v>
      </c>
      <c r="O17" s="219">
        <f t="shared" si="2"/>
        <v>32</v>
      </c>
      <c r="P17" s="139"/>
      <c r="Q17" s="213" t="s">
        <v>308</v>
      </c>
      <c r="R17" s="213" t="s">
        <v>311</v>
      </c>
      <c r="S17" s="264">
        <v>8</v>
      </c>
      <c r="T17" s="224">
        <f t="shared" si="5"/>
        <v>1</v>
      </c>
      <c r="U17" s="114" t="str">
        <f t="shared" si="6"/>
        <v>De acuerdo con lo programado</v>
      </c>
      <c r="V17" s="114"/>
      <c r="W17" s="264">
        <v>0</v>
      </c>
      <c r="X17" s="224">
        <f t="shared" si="7"/>
        <v>0</v>
      </c>
      <c r="Y17" s="114" t="str">
        <f t="shared" si="8"/>
        <v>En riesgo en cumplimiento</v>
      </c>
      <c r="Z17" s="114"/>
      <c r="AA17" s="264">
        <v>0</v>
      </c>
      <c r="AB17" s="224">
        <f t="shared" si="9"/>
        <v>0</v>
      </c>
      <c r="AC17" s="114" t="str">
        <f t="shared" ref="AC17:AC47" si="15">IF(AB17="No hay ejecución","NA",IF(AB17&gt;=90%,"De acuerdo con lo programado",IF(AB17&gt;=51%,"Atraso Leve",IF(AB17&lt;50%,"En riesgo en cumplimiento"))))</f>
        <v>En riesgo en cumplimiento</v>
      </c>
      <c r="AD17" s="114"/>
      <c r="AE17" s="264">
        <v>0</v>
      </c>
      <c r="AF17" s="224">
        <f t="shared" si="10"/>
        <v>0</v>
      </c>
      <c r="AG17" s="114" t="str">
        <f t="shared" si="11"/>
        <v>En riesgo en cumplimiento</v>
      </c>
      <c r="AH17" s="114"/>
      <c r="AI17" s="264">
        <f t="shared" si="12"/>
        <v>8</v>
      </c>
      <c r="AJ17" s="113">
        <f t="shared" si="13"/>
        <v>0.25</v>
      </c>
      <c r="AK17" s="114" t="str">
        <f t="shared" si="14"/>
        <v>En riesgo en cumplimiento</v>
      </c>
      <c r="AL17" s="114"/>
    </row>
    <row r="18" spans="1:38" ht="63" customHeight="1" thickTop="1" thickBot="1">
      <c r="A18" s="217">
        <f t="shared" si="4"/>
        <v>4</v>
      </c>
      <c r="B18" s="205">
        <v>0</v>
      </c>
      <c r="C18" s="205">
        <v>0</v>
      </c>
      <c r="D18" s="205">
        <v>0</v>
      </c>
      <c r="E18" s="205">
        <v>0</v>
      </c>
      <c r="F18" s="238" t="s">
        <v>312</v>
      </c>
      <c r="G18" s="116" t="s">
        <v>164</v>
      </c>
      <c r="H18" s="207" t="s">
        <v>203</v>
      </c>
      <c r="I18" s="393">
        <v>2</v>
      </c>
      <c r="J18" s="385">
        <v>2</v>
      </c>
      <c r="K18" s="219">
        <f t="shared" si="0"/>
        <v>4</v>
      </c>
      <c r="L18" s="386">
        <v>2</v>
      </c>
      <c r="M18" s="386">
        <v>3</v>
      </c>
      <c r="N18" s="219">
        <f t="shared" si="1"/>
        <v>5</v>
      </c>
      <c r="O18" s="219">
        <f t="shared" si="2"/>
        <v>9</v>
      </c>
      <c r="P18" s="139"/>
      <c r="Q18" s="213" t="s">
        <v>308</v>
      </c>
      <c r="R18" s="213" t="s">
        <v>313</v>
      </c>
      <c r="S18" s="264">
        <v>2</v>
      </c>
      <c r="T18" s="224">
        <f t="shared" si="5"/>
        <v>1</v>
      </c>
      <c r="U18" s="114" t="str">
        <f t="shared" si="6"/>
        <v>De acuerdo con lo programado</v>
      </c>
      <c r="V18" s="114"/>
      <c r="W18" s="264">
        <v>0</v>
      </c>
      <c r="X18" s="224">
        <f t="shared" si="7"/>
        <v>0</v>
      </c>
      <c r="Y18" s="114" t="str">
        <f t="shared" si="8"/>
        <v>En riesgo en cumplimiento</v>
      </c>
      <c r="Z18" s="114"/>
      <c r="AA18" s="264">
        <v>0</v>
      </c>
      <c r="AB18" s="224">
        <f t="shared" si="9"/>
        <v>0</v>
      </c>
      <c r="AC18" s="114" t="str">
        <f t="shared" si="15"/>
        <v>En riesgo en cumplimiento</v>
      </c>
      <c r="AD18" s="114"/>
      <c r="AE18" s="264">
        <v>0</v>
      </c>
      <c r="AF18" s="224">
        <f t="shared" si="10"/>
        <v>0</v>
      </c>
      <c r="AG18" s="114" t="str">
        <f t="shared" si="11"/>
        <v>En riesgo en cumplimiento</v>
      </c>
      <c r="AH18" s="114"/>
      <c r="AI18" s="264">
        <f t="shared" si="12"/>
        <v>2</v>
      </c>
      <c r="AJ18" s="113">
        <f t="shared" si="13"/>
        <v>0.22222222222222221</v>
      </c>
      <c r="AK18" s="114" t="str">
        <f t="shared" si="14"/>
        <v>En riesgo en cumplimiento</v>
      </c>
      <c r="AL18" s="114"/>
    </row>
    <row r="19" spans="1:38" ht="63" customHeight="1" thickTop="1" thickBot="1">
      <c r="A19" s="217">
        <f t="shared" si="4"/>
        <v>5</v>
      </c>
      <c r="B19" s="205">
        <v>0</v>
      </c>
      <c r="C19" s="205">
        <v>0</v>
      </c>
      <c r="D19" s="205">
        <v>0</v>
      </c>
      <c r="E19" s="205">
        <v>0</v>
      </c>
      <c r="F19" s="238" t="s">
        <v>314</v>
      </c>
      <c r="G19" s="116" t="s">
        <v>164</v>
      </c>
      <c r="H19" s="116" t="s">
        <v>203</v>
      </c>
      <c r="I19" s="207">
        <v>4</v>
      </c>
      <c r="J19" s="186">
        <f>(J20+J21)/2</f>
        <v>8</v>
      </c>
      <c r="K19" s="219">
        <f t="shared" si="0"/>
        <v>12</v>
      </c>
      <c r="L19" s="148">
        <v>4</v>
      </c>
      <c r="M19" s="148">
        <f>(M20+M21)/2</f>
        <v>8</v>
      </c>
      <c r="N19" s="219">
        <f t="shared" si="1"/>
        <v>12</v>
      </c>
      <c r="O19" s="219">
        <f t="shared" si="2"/>
        <v>24</v>
      </c>
      <c r="P19" s="139"/>
      <c r="Q19" s="213" t="s">
        <v>308</v>
      </c>
      <c r="R19" s="213" t="s">
        <v>315</v>
      </c>
      <c r="S19" s="264">
        <v>4</v>
      </c>
      <c r="T19" s="224">
        <f t="shared" si="5"/>
        <v>1</v>
      </c>
      <c r="U19" s="114" t="str">
        <f t="shared" si="6"/>
        <v>De acuerdo con lo programado</v>
      </c>
      <c r="V19" s="114"/>
      <c r="W19" s="264">
        <v>0</v>
      </c>
      <c r="X19" s="224">
        <f t="shared" si="7"/>
        <v>0</v>
      </c>
      <c r="Y19" s="114" t="str">
        <f t="shared" si="8"/>
        <v>En riesgo en cumplimiento</v>
      </c>
      <c r="Z19" s="114"/>
      <c r="AA19" s="264">
        <v>0</v>
      </c>
      <c r="AB19" s="224">
        <f t="shared" si="9"/>
        <v>0</v>
      </c>
      <c r="AC19" s="114" t="str">
        <f t="shared" si="15"/>
        <v>En riesgo en cumplimiento</v>
      </c>
      <c r="AD19" s="114"/>
      <c r="AE19" s="264">
        <v>0</v>
      </c>
      <c r="AF19" s="224">
        <f t="shared" si="10"/>
        <v>0</v>
      </c>
      <c r="AG19" s="114" t="str">
        <f t="shared" si="11"/>
        <v>En riesgo en cumplimiento</v>
      </c>
      <c r="AH19" s="114"/>
      <c r="AI19" s="264">
        <f t="shared" si="12"/>
        <v>4</v>
      </c>
      <c r="AJ19" s="113">
        <f t="shared" si="13"/>
        <v>0.16666666666666666</v>
      </c>
      <c r="AK19" s="114" t="str">
        <f t="shared" si="14"/>
        <v>En riesgo en cumplimiento</v>
      </c>
      <c r="AL19" s="114"/>
    </row>
    <row r="20" spans="1:38" ht="63" customHeight="1" outlineLevel="1" thickTop="1" thickBot="1">
      <c r="A20" s="217">
        <f t="shared" si="4"/>
        <v>6</v>
      </c>
      <c r="B20" s="205">
        <v>0</v>
      </c>
      <c r="C20" s="205">
        <v>0</v>
      </c>
      <c r="D20" s="205">
        <v>0</v>
      </c>
      <c r="E20" s="205">
        <v>0</v>
      </c>
      <c r="F20" s="210" t="s">
        <v>314</v>
      </c>
      <c r="G20" s="207" t="s">
        <v>170</v>
      </c>
      <c r="H20" s="207" t="s">
        <v>203</v>
      </c>
      <c r="I20" s="208">
        <v>4</v>
      </c>
      <c r="J20" s="223">
        <v>8</v>
      </c>
      <c r="K20" s="219">
        <f t="shared" si="0"/>
        <v>12</v>
      </c>
      <c r="L20" s="223">
        <v>4</v>
      </c>
      <c r="M20" s="223">
        <v>8</v>
      </c>
      <c r="N20" s="219">
        <f t="shared" si="1"/>
        <v>12</v>
      </c>
      <c r="O20" s="219">
        <f t="shared" si="2"/>
        <v>24</v>
      </c>
      <c r="P20" s="139"/>
      <c r="Q20" s="213" t="s">
        <v>308</v>
      </c>
      <c r="R20" s="213" t="s">
        <v>316</v>
      </c>
      <c r="S20" s="264">
        <v>4</v>
      </c>
      <c r="T20" s="224">
        <f t="shared" si="5"/>
        <v>1</v>
      </c>
      <c r="U20" s="114" t="str">
        <f t="shared" si="6"/>
        <v>De acuerdo con lo programado</v>
      </c>
      <c r="V20" s="114"/>
      <c r="W20" s="264">
        <v>0</v>
      </c>
      <c r="X20" s="224">
        <f t="shared" si="7"/>
        <v>0</v>
      </c>
      <c r="Y20" s="114" t="str">
        <f t="shared" si="8"/>
        <v>En riesgo en cumplimiento</v>
      </c>
      <c r="Z20" s="114"/>
      <c r="AA20" s="264">
        <v>0</v>
      </c>
      <c r="AB20" s="224">
        <f t="shared" si="9"/>
        <v>0</v>
      </c>
      <c r="AC20" s="114" t="str">
        <f t="shared" si="15"/>
        <v>En riesgo en cumplimiento</v>
      </c>
      <c r="AD20" s="114"/>
      <c r="AE20" s="264">
        <v>0</v>
      </c>
      <c r="AF20" s="224">
        <f t="shared" si="10"/>
        <v>0</v>
      </c>
      <c r="AG20" s="114" t="str">
        <f t="shared" si="11"/>
        <v>En riesgo en cumplimiento</v>
      </c>
      <c r="AH20" s="114"/>
      <c r="AI20" s="264">
        <f t="shared" si="12"/>
        <v>4</v>
      </c>
      <c r="AJ20" s="113">
        <f t="shared" si="13"/>
        <v>0.16666666666666666</v>
      </c>
      <c r="AK20" s="114" t="str">
        <f t="shared" si="14"/>
        <v>En riesgo en cumplimiento</v>
      </c>
      <c r="AL20" s="114"/>
    </row>
    <row r="21" spans="1:38" ht="63" customHeight="1" outlineLevel="1" thickTop="1" thickBot="1">
      <c r="A21" s="217">
        <f t="shared" si="4"/>
        <v>7</v>
      </c>
      <c r="B21" s="205">
        <v>0</v>
      </c>
      <c r="C21" s="205">
        <v>0</v>
      </c>
      <c r="D21" s="205">
        <v>0</v>
      </c>
      <c r="E21" s="205">
        <v>0</v>
      </c>
      <c r="F21" s="210" t="s">
        <v>317</v>
      </c>
      <c r="G21" s="207" t="s">
        <v>170</v>
      </c>
      <c r="H21" s="207" t="s">
        <v>203</v>
      </c>
      <c r="I21" s="208">
        <v>4</v>
      </c>
      <c r="J21" s="223">
        <v>8</v>
      </c>
      <c r="K21" s="219">
        <f t="shared" si="0"/>
        <v>12</v>
      </c>
      <c r="L21" s="223">
        <v>4</v>
      </c>
      <c r="M21" s="223">
        <v>8</v>
      </c>
      <c r="N21" s="219">
        <f t="shared" si="1"/>
        <v>12</v>
      </c>
      <c r="O21" s="219">
        <f t="shared" si="2"/>
        <v>24</v>
      </c>
      <c r="P21" s="139"/>
      <c r="Q21" s="213" t="s">
        <v>318</v>
      </c>
      <c r="R21" s="213" t="s">
        <v>319</v>
      </c>
      <c r="S21" s="264">
        <v>4</v>
      </c>
      <c r="T21" s="224">
        <f t="shared" si="5"/>
        <v>1</v>
      </c>
      <c r="U21" s="114" t="str">
        <f t="shared" si="6"/>
        <v>De acuerdo con lo programado</v>
      </c>
      <c r="V21" s="114"/>
      <c r="W21" s="264">
        <v>0</v>
      </c>
      <c r="X21" s="224">
        <f t="shared" si="7"/>
        <v>0</v>
      </c>
      <c r="Y21" s="114" t="str">
        <f t="shared" si="8"/>
        <v>En riesgo en cumplimiento</v>
      </c>
      <c r="Z21" s="114"/>
      <c r="AA21" s="264">
        <v>0</v>
      </c>
      <c r="AB21" s="224">
        <f t="shared" si="9"/>
        <v>0</v>
      </c>
      <c r="AC21" s="114" t="str">
        <f t="shared" si="15"/>
        <v>En riesgo en cumplimiento</v>
      </c>
      <c r="AD21" s="114"/>
      <c r="AE21" s="264">
        <v>0</v>
      </c>
      <c r="AF21" s="224">
        <f t="shared" si="10"/>
        <v>0</v>
      </c>
      <c r="AG21" s="114" t="str">
        <f t="shared" si="11"/>
        <v>En riesgo en cumplimiento</v>
      </c>
      <c r="AH21" s="114"/>
      <c r="AI21" s="264">
        <f t="shared" si="12"/>
        <v>4</v>
      </c>
      <c r="AJ21" s="113">
        <f t="shared" si="13"/>
        <v>0.16666666666666666</v>
      </c>
      <c r="AK21" s="114" t="str">
        <f t="shared" si="14"/>
        <v>En riesgo en cumplimiento</v>
      </c>
      <c r="AL21" s="114"/>
    </row>
    <row r="22" spans="1:38" ht="63" customHeight="1" thickTop="1" thickBot="1">
      <c r="A22" s="217">
        <f t="shared" si="4"/>
        <v>8</v>
      </c>
      <c r="B22" s="205">
        <v>0</v>
      </c>
      <c r="C22" s="205">
        <v>0</v>
      </c>
      <c r="D22" s="205">
        <v>0</v>
      </c>
      <c r="E22" s="205">
        <v>0</v>
      </c>
      <c r="F22" s="238" t="s">
        <v>320</v>
      </c>
      <c r="G22" s="116" t="s">
        <v>164</v>
      </c>
      <c r="H22" s="116" t="s">
        <v>203</v>
      </c>
      <c r="I22" s="393">
        <f>(I23+I24+I25+I26)</f>
        <v>0</v>
      </c>
      <c r="J22" s="385">
        <v>15</v>
      </c>
      <c r="K22" s="219">
        <f t="shared" si="0"/>
        <v>15</v>
      </c>
      <c r="L22" s="386">
        <v>15</v>
      </c>
      <c r="M22" s="386">
        <v>15</v>
      </c>
      <c r="N22" s="219">
        <f t="shared" si="1"/>
        <v>30</v>
      </c>
      <c r="O22" s="219">
        <f t="shared" si="2"/>
        <v>45</v>
      </c>
      <c r="P22" s="139"/>
      <c r="Q22" s="213" t="s">
        <v>321</v>
      </c>
      <c r="R22" s="213" t="s">
        <v>322</v>
      </c>
      <c r="S22" s="264">
        <v>15</v>
      </c>
      <c r="T22" s="224" t="str">
        <f t="shared" si="5"/>
        <v>No hay Programación</v>
      </c>
      <c r="U22" s="114" t="str">
        <f t="shared" si="6"/>
        <v>De acuerdo con lo programado</v>
      </c>
      <c r="V22" s="114" t="s">
        <v>323</v>
      </c>
      <c r="W22" s="264">
        <v>0</v>
      </c>
      <c r="X22" s="224">
        <f t="shared" si="7"/>
        <v>0</v>
      </c>
      <c r="Y22" s="114" t="str">
        <f t="shared" si="8"/>
        <v>En riesgo en cumplimiento</v>
      </c>
      <c r="Z22" s="114"/>
      <c r="AA22" s="264">
        <v>0</v>
      </c>
      <c r="AB22" s="224">
        <f t="shared" si="9"/>
        <v>0</v>
      </c>
      <c r="AC22" s="114" t="str">
        <f t="shared" si="15"/>
        <v>En riesgo en cumplimiento</v>
      </c>
      <c r="AD22" s="114"/>
      <c r="AE22" s="264">
        <v>0</v>
      </c>
      <c r="AF22" s="224">
        <f t="shared" si="10"/>
        <v>0</v>
      </c>
      <c r="AG22" s="114" t="str">
        <f t="shared" si="11"/>
        <v>En riesgo en cumplimiento</v>
      </c>
      <c r="AH22" s="114"/>
      <c r="AI22" s="264">
        <f t="shared" si="12"/>
        <v>15</v>
      </c>
      <c r="AJ22" s="113">
        <f t="shared" si="13"/>
        <v>0.33333333333333331</v>
      </c>
      <c r="AK22" s="114" t="str">
        <f t="shared" si="14"/>
        <v>En riesgo en cumplimiento</v>
      </c>
      <c r="AL22" s="114"/>
    </row>
    <row r="23" spans="1:38" ht="63" customHeight="1" outlineLevel="1" thickTop="1" thickBot="1">
      <c r="A23" s="217">
        <f t="shared" si="4"/>
        <v>9</v>
      </c>
      <c r="B23" s="205">
        <v>0</v>
      </c>
      <c r="C23" s="205">
        <v>0</v>
      </c>
      <c r="D23" s="205">
        <v>0</v>
      </c>
      <c r="E23" s="205">
        <v>0</v>
      </c>
      <c r="F23" s="210" t="s">
        <v>324</v>
      </c>
      <c r="G23" s="207" t="s">
        <v>170</v>
      </c>
      <c r="H23" s="207" t="s">
        <v>203</v>
      </c>
      <c r="I23" s="208">
        <v>0</v>
      </c>
      <c r="J23" s="223">
        <v>3</v>
      </c>
      <c r="K23" s="219">
        <f t="shared" si="0"/>
        <v>3</v>
      </c>
      <c r="L23" s="223">
        <v>3</v>
      </c>
      <c r="M23" s="223">
        <v>3</v>
      </c>
      <c r="N23" s="219">
        <f t="shared" si="1"/>
        <v>6</v>
      </c>
      <c r="O23" s="219">
        <f t="shared" si="2"/>
        <v>9</v>
      </c>
      <c r="P23" s="139"/>
      <c r="Q23" s="213" t="s">
        <v>321</v>
      </c>
      <c r="R23" s="214" t="s">
        <v>325</v>
      </c>
      <c r="S23" s="264">
        <v>3</v>
      </c>
      <c r="T23" s="224" t="str">
        <f t="shared" si="5"/>
        <v>No hay Programación</v>
      </c>
      <c r="U23" s="114" t="str">
        <f t="shared" si="6"/>
        <v>De acuerdo con lo programado</v>
      </c>
      <c r="V23" s="114" t="s">
        <v>323</v>
      </c>
      <c r="W23" s="264">
        <v>0</v>
      </c>
      <c r="X23" s="224">
        <f t="shared" si="7"/>
        <v>0</v>
      </c>
      <c r="Y23" s="114" t="str">
        <f t="shared" si="8"/>
        <v>En riesgo en cumplimiento</v>
      </c>
      <c r="Z23" s="114"/>
      <c r="AA23" s="264">
        <v>0</v>
      </c>
      <c r="AB23" s="224">
        <f t="shared" si="9"/>
        <v>0</v>
      </c>
      <c r="AC23" s="114" t="str">
        <f t="shared" si="15"/>
        <v>En riesgo en cumplimiento</v>
      </c>
      <c r="AD23" s="114"/>
      <c r="AE23" s="264">
        <v>0</v>
      </c>
      <c r="AF23" s="224">
        <f t="shared" si="10"/>
        <v>0</v>
      </c>
      <c r="AG23" s="114" t="str">
        <f t="shared" si="11"/>
        <v>En riesgo en cumplimiento</v>
      </c>
      <c r="AH23" s="114"/>
      <c r="AI23" s="264">
        <f t="shared" si="12"/>
        <v>3</v>
      </c>
      <c r="AJ23" s="113">
        <f t="shared" si="13"/>
        <v>0.33333333333333331</v>
      </c>
      <c r="AK23" s="114" t="str">
        <f t="shared" si="14"/>
        <v>En riesgo en cumplimiento</v>
      </c>
      <c r="AL23" s="114"/>
    </row>
    <row r="24" spans="1:38" ht="63" customHeight="1" outlineLevel="1" thickTop="1" thickBot="1">
      <c r="A24" s="217">
        <f t="shared" si="4"/>
        <v>10</v>
      </c>
      <c r="B24" s="205">
        <v>0</v>
      </c>
      <c r="C24" s="205">
        <v>0</v>
      </c>
      <c r="D24" s="205">
        <v>0</v>
      </c>
      <c r="E24" s="205">
        <v>0</v>
      </c>
      <c r="F24" s="210" t="s">
        <v>326</v>
      </c>
      <c r="G24" s="207" t="s">
        <v>170</v>
      </c>
      <c r="H24" s="207" t="s">
        <v>203</v>
      </c>
      <c r="I24" s="208">
        <v>0</v>
      </c>
      <c r="J24" s="223">
        <v>5</v>
      </c>
      <c r="K24" s="219">
        <f t="shared" si="0"/>
        <v>5</v>
      </c>
      <c r="L24" s="223">
        <v>5</v>
      </c>
      <c r="M24" s="223">
        <v>5</v>
      </c>
      <c r="N24" s="219">
        <f t="shared" si="1"/>
        <v>10</v>
      </c>
      <c r="O24" s="219">
        <f t="shared" si="2"/>
        <v>15</v>
      </c>
      <c r="P24" s="139"/>
      <c r="Q24" s="213" t="s">
        <v>321</v>
      </c>
      <c r="R24" s="214" t="s">
        <v>327</v>
      </c>
      <c r="S24" s="264">
        <v>6</v>
      </c>
      <c r="T24" s="224" t="str">
        <f t="shared" si="5"/>
        <v>No hay Programación</v>
      </c>
      <c r="U24" s="114" t="str">
        <f t="shared" si="6"/>
        <v>De acuerdo con lo programado</v>
      </c>
      <c r="V24" s="114" t="s">
        <v>323</v>
      </c>
      <c r="W24" s="264">
        <v>0</v>
      </c>
      <c r="X24" s="224">
        <f t="shared" si="7"/>
        <v>0</v>
      </c>
      <c r="Y24" s="114" t="str">
        <f t="shared" si="8"/>
        <v>En riesgo en cumplimiento</v>
      </c>
      <c r="Z24" s="114"/>
      <c r="AA24" s="264">
        <v>0</v>
      </c>
      <c r="AB24" s="224">
        <f t="shared" si="9"/>
        <v>0</v>
      </c>
      <c r="AC24" s="114" t="str">
        <f t="shared" si="15"/>
        <v>En riesgo en cumplimiento</v>
      </c>
      <c r="AD24" s="114"/>
      <c r="AE24" s="264">
        <v>0</v>
      </c>
      <c r="AF24" s="224">
        <f t="shared" si="10"/>
        <v>0</v>
      </c>
      <c r="AG24" s="114" t="str">
        <f t="shared" si="11"/>
        <v>En riesgo en cumplimiento</v>
      </c>
      <c r="AH24" s="114"/>
      <c r="AI24" s="264">
        <f t="shared" si="12"/>
        <v>6</v>
      </c>
      <c r="AJ24" s="113">
        <f t="shared" si="13"/>
        <v>0.4</v>
      </c>
      <c r="AK24" s="114" t="str">
        <f t="shared" si="14"/>
        <v>En riesgo en cumplimiento</v>
      </c>
      <c r="AL24" s="114"/>
    </row>
    <row r="25" spans="1:38" ht="63" customHeight="1" outlineLevel="1" thickTop="1" thickBot="1">
      <c r="A25" s="217">
        <f t="shared" si="4"/>
        <v>11</v>
      </c>
      <c r="B25" s="205">
        <v>0</v>
      </c>
      <c r="C25" s="205">
        <v>0</v>
      </c>
      <c r="D25" s="205">
        <v>0</v>
      </c>
      <c r="E25" s="205">
        <v>0</v>
      </c>
      <c r="F25" s="210" t="s">
        <v>328</v>
      </c>
      <c r="G25" s="207" t="s">
        <v>170</v>
      </c>
      <c r="H25" s="207" t="s">
        <v>203</v>
      </c>
      <c r="I25" s="208">
        <v>0</v>
      </c>
      <c r="J25" s="223">
        <v>3</v>
      </c>
      <c r="K25" s="219">
        <f t="shared" si="0"/>
        <v>3</v>
      </c>
      <c r="L25" s="223">
        <v>3</v>
      </c>
      <c r="M25" s="223">
        <v>3</v>
      </c>
      <c r="N25" s="219">
        <f t="shared" si="1"/>
        <v>6</v>
      </c>
      <c r="O25" s="219">
        <f t="shared" si="2"/>
        <v>9</v>
      </c>
      <c r="P25" s="139"/>
      <c r="Q25" s="213" t="s">
        <v>329</v>
      </c>
      <c r="R25" s="214" t="s">
        <v>330</v>
      </c>
      <c r="S25" s="264">
        <v>0</v>
      </c>
      <c r="T25" s="224" t="str">
        <f t="shared" si="5"/>
        <v>No hay Programación</v>
      </c>
      <c r="U25" s="114" t="str">
        <f t="shared" si="6"/>
        <v>De acuerdo con lo programado</v>
      </c>
      <c r="V25" s="114"/>
      <c r="W25" s="264">
        <v>0</v>
      </c>
      <c r="X25" s="224">
        <f t="shared" si="7"/>
        <v>0</v>
      </c>
      <c r="Y25" s="114" t="str">
        <f t="shared" si="8"/>
        <v>En riesgo en cumplimiento</v>
      </c>
      <c r="Z25" s="114"/>
      <c r="AA25" s="264">
        <v>0</v>
      </c>
      <c r="AB25" s="224">
        <f t="shared" si="9"/>
        <v>0</v>
      </c>
      <c r="AC25" s="114" t="str">
        <f t="shared" si="15"/>
        <v>En riesgo en cumplimiento</v>
      </c>
      <c r="AD25" s="114"/>
      <c r="AE25" s="264">
        <v>0</v>
      </c>
      <c r="AF25" s="224">
        <f t="shared" si="10"/>
        <v>0</v>
      </c>
      <c r="AG25" s="114" t="str">
        <f t="shared" si="11"/>
        <v>En riesgo en cumplimiento</v>
      </c>
      <c r="AH25" s="114"/>
      <c r="AI25" s="264">
        <f t="shared" si="12"/>
        <v>0</v>
      </c>
      <c r="AJ25" s="113">
        <f t="shared" si="13"/>
        <v>0</v>
      </c>
      <c r="AK25" s="114" t="str">
        <f t="shared" si="14"/>
        <v>En riesgo en cumplimiento</v>
      </c>
      <c r="AL25" s="114"/>
    </row>
    <row r="26" spans="1:38" ht="63" customHeight="1" outlineLevel="1" thickTop="1" thickBot="1">
      <c r="A26" s="217">
        <f t="shared" si="4"/>
        <v>12</v>
      </c>
      <c r="B26" s="205">
        <v>0</v>
      </c>
      <c r="C26" s="205">
        <v>0</v>
      </c>
      <c r="D26" s="205">
        <v>0</v>
      </c>
      <c r="E26" s="205">
        <v>0</v>
      </c>
      <c r="F26" s="210" t="s">
        <v>331</v>
      </c>
      <c r="G26" s="207" t="s">
        <v>164</v>
      </c>
      <c r="H26" s="207" t="s">
        <v>203</v>
      </c>
      <c r="I26" s="208">
        <v>0</v>
      </c>
      <c r="J26" s="223">
        <v>3</v>
      </c>
      <c r="K26" s="219">
        <f t="shared" si="0"/>
        <v>3</v>
      </c>
      <c r="L26" s="223">
        <v>3</v>
      </c>
      <c r="M26" s="223">
        <v>3</v>
      </c>
      <c r="N26" s="219">
        <f t="shared" si="1"/>
        <v>6</v>
      </c>
      <c r="O26" s="219">
        <f t="shared" si="2"/>
        <v>9</v>
      </c>
      <c r="P26" s="139"/>
      <c r="Q26" s="213" t="s">
        <v>329</v>
      </c>
      <c r="R26" s="214" t="s">
        <v>332</v>
      </c>
      <c r="S26" s="264">
        <v>0</v>
      </c>
      <c r="T26" s="224" t="str">
        <f t="shared" si="5"/>
        <v>No hay Programación</v>
      </c>
      <c r="U26" s="114" t="str">
        <f t="shared" si="6"/>
        <v>De acuerdo con lo programado</v>
      </c>
      <c r="V26" s="114"/>
      <c r="W26" s="264">
        <v>0</v>
      </c>
      <c r="X26" s="224">
        <f t="shared" si="7"/>
        <v>0</v>
      </c>
      <c r="Y26" s="114" t="str">
        <f t="shared" si="8"/>
        <v>En riesgo en cumplimiento</v>
      </c>
      <c r="Z26" s="114"/>
      <c r="AA26" s="264">
        <v>0</v>
      </c>
      <c r="AB26" s="224">
        <f t="shared" si="9"/>
        <v>0</v>
      </c>
      <c r="AC26" s="114" t="str">
        <f t="shared" si="15"/>
        <v>En riesgo en cumplimiento</v>
      </c>
      <c r="AD26" s="114"/>
      <c r="AE26" s="264">
        <v>0</v>
      </c>
      <c r="AF26" s="224">
        <f t="shared" si="10"/>
        <v>0</v>
      </c>
      <c r="AG26" s="114" t="str">
        <f t="shared" si="11"/>
        <v>En riesgo en cumplimiento</v>
      </c>
      <c r="AH26" s="114"/>
      <c r="AI26" s="264">
        <f t="shared" si="12"/>
        <v>0</v>
      </c>
      <c r="AJ26" s="113">
        <f t="shared" si="13"/>
        <v>0</v>
      </c>
      <c r="AK26" s="114" t="str">
        <f t="shared" si="14"/>
        <v>En riesgo en cumplimiento</v>
      </c>
      <c r="AL26" s="114"/>
    </row>
    <row r="27" spans="1:38" ht="63" customHeight="1" thickTop="1" thickBot="1">
      <c r="A27" s="217">
        <f t="shared" si="4"/>
        <v>13</v>
      </c>
      <c r="B27" s="205">
        <v>0</v>
      </c>
      <c r="C27" s="205">
        <v>0</v>
      </c>
      <c r="D27" s="205">
        <v>0</v>
      </c>
      <c r="E27" s="205">
        <v>0</v>
      </c>
      <c r="F27" s="238" t="s">
        <v>333</v>
      </c>
      <c r="G27" s="116" t="s">
        <v>334</v>
      </c>
      <c r="H27" s="116" t="s">
        <v>335</v>
      </c>
      <c r="I27" s="393">
        <v>3</v>
      </c>
      <c r="J27" s="385">
        <v>3</v>
      </c>
      <c r="K27" s="219">
        <f t="shared" si="0"/>
        <v>6</v>
      </c>
      <c r="L27" s="386">
        <v>3</v>
      </c>
      <c r="M27" s="386">
        <v>3</v>
      </c>
      <c r="N27" s="219">
        <f t="shared" si="1"/>
        <v>6</v>
      </c>
      <c r="O27" s="219">
        <f t="shared" si="2"/>
        <v>12</v>
      </c>
      <c r="P27" s="139"/>
      <c r="Q27" s="213" t="s">
        <v>329</v>
      </c>
      <c r="R27" s="213" t="s">
        <v>336</v>
      </c>
      <c r="S27" s="264">
        <v>3</v>
      </c>
      <c r="T27" s="224">
        <f t="shared" si="5"/>
        <v>1</v>
      </c>
      <c r="U27" s="114" t="str">
        <f t="shared" si="6"/>
        <v>De acuerdo con lo programado</v>
      </c>
      <c r="V27" s="114"/>
      <c r="W27" s="264">
        <v>0</v>
      </c>
      <c r="X27" s="224">
        <f t="shared" si="7"/>
        <v>0</v>
      </c>
      <c r="Y27" s="114" t="str">
        <f t="shared" si="8"/>
        <v>En riesgo en cumplimiento</v>
      </c>
      <c r="Z27" s="114"/>
      <c r="AA27" s="264">
        <v>0</v>
      </c>
      <c r="AB27" s="224">
        <f t="shared" si="9"/>
        <v>0</v>
      </c>
      <c r="AC27" s="114" t="str">
        <f t="shared" si="15"/>
        <v>En riesgo en cumplimiento</v>
      </c>
      <c r="AD27" s="114"/>
      <c r="AE27" s="264">
        <v>0</v>
      </c>
      <c r="AF27" s="224">
        <f t="shared" si="10"/>
        <v>0</v>
      </c>
      <c r="AG27" s="114" t="str">
        <f t="shared" si="11"/>
        <v>En riesgo en cumplimiento</v>
      </c>
      <c r="AH27" s="114"/>
      <c r="AI27" s="264">
        <f t="shared" si="12"/>
        <v>3</v>
      </c>
      <c r="AJ27" s="113">
        <f t="shared" si="13"/>
        <v>0.25</v>
      </c>
      <c r="AK27" s="114" t="str">
        <f t="shared" si="14"/>
        <v>En riesgo en cumplimiento</v>
      </c>
      <c r="AL27" s="114"/>
    </row>
    <row r="28" spans="1:38" ht="63" customHeight="1" thickTop="1" thickBot="1">
      <c r="A28" s="217">
        <f t="shared" si="4"/>
        <v>14</v>
      </c>
      <c r="B28" s="205">
        <v>0</v>
      </c>
      <c r="C28" s="205">
        <v>0</v>
      </c>
      <c r="D28" s="205">
        <v>0</v>
      </c>
      <c r="E28" s="205">
        <v>0</v>
      </c>
      <c r="F28" s="238" t="s">
        <v>337</v>
      </c>
      <c r="G28" s="116" t="s">
        <v>164</v>
      </c>
      <c r="H28" s="116" t="s">
        <v>203</v>
      </c>
      <c r="I28" s="207">
        <v>25</v>
      </c>
      <c r="J28" s="186">
        <v>25</v>
      </c>
      <c r="K28" s="219">
        <f t="shared" si="0"/>
        <v>50</v>
      </c>
      <c r="L28" s="148">
        <v>25</v>
      </c>
      <c r="M28" s="148">
        <v>25</v>
      </c>
      <c r="N28" s="219">
        <f t="shared" si="1"/>
        <v>50</v>
      </c>
      <c r="O28" s="219">
        <f t="shared" si="2"/>
        <v>100</v>
      </c>
      <c r="P28" s="139"/>
      <c r="Q28" s="213" t="s">
        <v>338</v>
      </c>
      <c r="R28" s="213" t="s">
        <v>339</v>
      </c>
      <c r="S28" s="264">
        <v>25</v>
      </c>
      <c r="T28" s="224">
        <f t="shared" si="5"/>
        <v>1</v>
      </c>
      <c r="U28" s="114" t="str">
        <f t="shared" si="6"/>
        <v>De acuerdo con lo programado</v>
      </c>
      <c r="V28" s="114"/>
      <c r="W28" s="264">
        <v>0</v>
      </c>
      <c r="X28" s="224">
        <f t="shared" si="7"/>
        <v>0</v>
      </c>
      <c r="Y28" s="114" t="str">
        <f t="shared" si="8"/>
        <v>En riesgo en cumplimiento</v>
      </c>
      <c r="Z28" s="114"/>
      <c r="AA28" s="264">
        <v>0</v>
      </c>
      <c r="AB28" s="224">
        <f t="shared" si="9"/>
        <v>0</v>
      </c>
      <c r="AC28" s="114" t="str">
        <f t="shared" si="15"/>
        <v>En riesgo en cumplimiento</v>
      </c>
      <c r="AD28" s="114"/>
      <c r="AE28" s="264">
        <v>0</v>
      </c>
      <c r="AF28" s="224">
        <f t="shared" si="10"/>
        <v>0</v>
      </c>
      <c r="AG28" s="114" t="str">
        <f t="shared" si="11"/>
        <v>En riesgo en cumplimiento</v>
      </c>
      <c r="AH28" s="114"/>
      <c r="AI28" s="264">
        <f t="shared" si="12"/>
        <v>25</v>
      </c>
      <c r="AJ28" s="113">
        <f t="shared" si="13"/>
        <v>0.25</v>
      </c>
      <c r="AK28" s="114" t="str">
        <f t="shared" si="14"/>
        <v>En riesgo en cumplimiento</v>
      </c>
      <c r="AL28" s="114"/>
    </row>
    <row r="29" spans="1:38" ht="63" customHeight="1" thickTop="1" thickBot="1">
      <c r="A29" s="217">
        <f t="shared" si="4"/>
        <v>15</v>
      </c>
      <c r="B29" s="205">
        <v>0</v>
      </c>
      <c r="C29" s="205">
        <v>0</v>
      </c>
      <c r="D29" s="205">
        <v>0</v>
      </c>
      <c r="E29" s="205">
        <v>0</v>
      </c>
      <c r="F29" s="238" t="s">
        <v>340</v>
      </c>
      <c r="G29" s="116" t="s">
        <v>164</v>
      </c>
      <c r="H29" s="116" t="s">
        <v>203</v>
      </c>
      <c r="I29" s="207">
        <v>10</v>
      </c>
      <c r="J29" s="186">
        <v>10</v>
      </c>
      <c r="K29" s="219">
        <f t="shared" si="0"/>
        <v>20</v>
      </c>
      <c r="L29" s="148">
        <v>0</v>
      </c>
      <c r="M29" s="148">
        <v>0</v>
      </c>
      <c r="N29" s="219">
        <f t="shared" si="1"/>
        <v>0</v>
      </c>
      <c r="O29" s="219">
        <f t="shared" si="2"/>
        <v>20</v>
      </c>
      <c r="P29" s="139"/>
      <c r="Q29" s="213" t="s">
        <v>341</v>
      </c>
      <c r="R29" s="213" t="s">
        <v>342</v>
      </c>
      <c r="S29" s="264">
        <v>10</v>
      </c>
      <c r="T29" s="224">
        <f t="shared" si="5"/>
        <v>1</v>
      </c>
      <c r="U29" s="114" t="str">
        <f t="shared" si="6"/>
        <v>De acuerdo con lo programado</v>
      </c>
      <c r="V29" s="114"/>
      <c r="W29" s="264">
        <v>0</v>
      </c>
      <c r="X29" s="224">
        <f t="shared" si="7"/>
        <v>0</v>
      </c>
      <c r="Y29" s="114" t="str">
        <f t="shared" si="8"/>
        <v>En riesgo en cumplimiento</v>
      </c>
      <c r="Z29" s="114"/>
      <c r="AA29" s="264">
        <v>0</v>
      </c>
      <c r="AB29" s="224" t="str">
        <f t="shared" si="9"/>
        <v>No hay Programación</v>
      </c>
      <c r="AC29" s="114" t="str">
        <f t="shared" si="15"/>
        <v>De acuerdo con lo programado</v>
      </c>
      <c r="AD29" s="114"/>
      <c r="AE29" s="264">
        <v>0</v>
      </c>
      <c r="AF29" s="224" t="str">
        <f t="shared" si="10"/>
        <v>No hay Programación</v>
      </c>
      <c r="AG29" s="114" t="str">
        <f t="shared" si="11"/>
        <v>De acuerdo con lo programado</v>
      </c>
      <c r="AH29" s="114"/>
      <c r="AI29" s="264">
        <f t="shared" si="12"/>
        <v>10</v>
      </c>
      <c r="AJ29" s="113">
        <f t="shared" si="13"/>
        <v>0.5</v>
      </c>
      <c r="AK29" s="114" t="b">
        <f t="shared" si="14"/>
        <v>0</v>
      </c>
      <c r="AL29" s="114"/>
    </row>
    <row r="30" spans="1:38" ht="63" customHeight="1" thickTop="1" thickBot="1">
      <c r="A30" s="217">
        <f t="shared" si="4"/>
        <v>16</v>
      </c>
      <c r="B30" s="205">
        <v>0</v>
      </c>
      <c r="C30" s="205">
        <v>0</v>
      </c>
      <c r="D30" s="205">
        <v>0</v>
      </c>
      <c r="E30" s="205">
        <v>0</v>
      </c>
      <c r="F30" s="238" t="s">
        <v>343</v>
      </c>
      <c r="G30" s="116" t="s">
        <v>164</v>
      </c>
      <c r="H30" s="116" t="s">
        <v>210</v>
      </c>
      <c r="I30" s="207">
        <v>10</v>
      </c>
      <c r="J30" s="186">
        <v>10</v>
      </c>
      <c r="K30" s="219">
        <f t="shared" si="0"/>
        <v>20</v>
      </c>
      <c r="L30" s="148">
        <v>10</v>
      </c>
      <c r="M30" s="148">
        <v>10</v>
      </c>
      <c r="N30" s="219">
        <f t="shared" si="1"/>
        <v>20</v>
      </c>
      <c r="O30" s="219">
        <f t="shared" si="2"/>
        <v>40</v>
      </c>
      <c r="P30" s="139"/>
      <c r="Q30" s="213" t="s">
        <v>321</v>
      </c>
      <c r="R30" s="213" t="s">
        <v>344</v>
      </c>
      <c r="S30" s="264">
        <v>10</v>
      </c>
      <c r="T30" s="224">
        <f t="shared" si="5"/>
        <v>1</v>
      </c>
      <c r="U30" s="114" t="str">
        <f t="shared" si="6"/>
        <v>De acuerdo con lo programado</v>
      </c>
      <c r="V30" s="114"/>
      <c r="W30" s="264">
        <v>0</v>
      </c>
      <c r="X30" s="224">
        <f t="shared" si="7"/>
        <v>0</v>
      </c>
      <c r="Y30" s="114" t="str">
        <f t="shared" si="8"/>
        <v>En riesgo en cumplimiento</v>
      </c>
      <c r="Z30" s="114"/>
      <c r="AA30" s="264">
        <v>0</v>
      </c>
      <c r="AB30" s="224">
        <f t="shared" si="9"/>
        <v>0</v>
      </c>
      <c r="AC30" s="114" t="str">
        <f t="shared" si="15"/>
        <v>En riesgo en cumplimiento</v>
      </c>
      <c r="AD30" s="114"/>
      <c r="AE30" s="264">
        <v>0</v>
      </c>
      <c r="AF30" s="224">
        <f t="shared" si="10"/>
        <v>0</v>
      </c>
      <c r="AG30" s="114" t="str">
        <f t="shared" si="11"/>
        <v>En riesgo en cumplimiento</v>
      </c>
      <c r="AH30" s="114"/>
      <c r="AI30" s="264">
        <f t="shared" si="12"/>
        <v>10</v>
      </c>
      <c r="AJ30" s="113">
        <f t="shared" si="13"/>
        <v>0.25</v>
      </c>
      <c r="AK30" s="114" t="str">
        <f t="shared" si="14"/>
        <v>En riesgo en cumplimiento</v>
      </c>
      <c r="AL30" s="114"/>
    </row>
    <row r="31" spans="1:38" ht="63" customHeight="1" thickTop="1" thickBot="1">
      <c r="A31" s="217">
        <f t="shared" si="4"/>
        <v>17</v>
      </c>
      <c r="B31" s="205">
        <v>0</v>
      </c>
      <c r="C31" s="205">
        <v>0</v>
      </c>
      <c r="D31" s="205">
        <v>0</v>
      </c>
      <c r="E31" s="205">
        <v>0</v>
      </c>
      <c r="F31" s="238" t="s">
        <v>345</v>
      </c>
      <c r="G31" s="116" t="s">
        <v>170</v>
      </c>
      <c r="H31" s="116" t="s">
        <v>346</v>
      </c>
      <c r="I31" s="207">
        <v>5</v>
      </c>
      <c r="J31" s="186">
        <v>5</v>
      </c>
      <c r="K31" s="219">
        <f t="shared" si="0"/>
        <v>10</v>
      </c>
      <c r="L31" s="148">
        <v>5</v>
      </c>
      <c r="M31" s="148">
        <v>5</v>
      </c>
      <c r="N31" s="219">
        <f t="shared" si="1"/>
        <v>10</v>
      </c>
      <c r="O31" s="219">
        <f t="shared" si="2"/>
        <v>20</v>
      </c>
      <c r="P31" s="139"/>
      <c r="Q31" s="213" t="s">
        <v>321</v>
      </c>
      <c r="R31" s="213" t="s">
        <v>347</v>
      </c>
      <c r="S31" s="264">
        <v>5</v>
      </c>
      <c r="T31" s="224">
        <f t="shared" si="5"/>
        <v>1</v>
      </c>
      <c r="U31" s="114" t="str">
        <f t="shared" si="6"/>
        <v>De acuerdo con lo programado</v>
      </c>
      <c r="V31" s="114"/>
      <c r="W31" s="264">
        <v>0</v>
      </c>
      <c r="X31" s="224">
        <f t="shared" si="7"/>
        <v>0</v>
      </c>
      <c r="Y31" s="114" t="str">
        <f t="shared" si="8"/>
        <v>En riesgo en cumplimiento</v>
      </c>
      <c r="Z31" s="114"/>
      <c r="AA31" s="264">
        <v>0</v>
      </c>
      <c r="AB31" s="224">
        <f t="shared" si="9"/>
        <v>0</v>
      </c>
      <c r="AC31" s="114" t="str">
        <f t="shared" si="15"/>
        <v>En riesgo en cumplimiento</v>
      </c>
      <c r="AD31" s="114"/>
      <c r="AE31" s="264">
        <v>0</v>
      </c>
      <c r="AF31" s="224">
        <f t="shared" si="10"/>
        <v>0</v>
      </c>
      <c r="AG31" s="114" t="str">
        <f t="shared" si="11"/>
        <v>En riesgo en cumplimiento</v>
      </c>
      <c r="AH31" s="114"/>
      <c r="AI31" s="264">
        <f t="shared" si="12"/>
        <v>5</v>
      </c>
      <c r="AJ31" s="113">
        <f t="shared" si="13"/>
        <v>0.25</v>
      </c>
      <c r="AK31" s="114" t="str">
        <f t="shared" si="14"/>
        <v>En riesgo en cumplimiento</v>
      </c>
      <c r="AL31" s="114"/>
    </row>
    <row r="32" spans="1:38" ht="63" customHeight="1" thickTop="1" thickBot="1">
      <c r="A32" s="217">
        <f t="shared" si="4"/>
        <v>18</v>
      </c>
      <c r="B32" s="205">
        <v>0</v>
      </c>
      <c r="C32" s="205">
        <v>0</v>
      </c>
      <c r="D32" s="205">
        <v>0</v>
      </c>
      <c r="E32" s="205">
        <v>0</v>
      </c>
      <c r="F32" s="238" t="s">
        <v>348</v>
      </c>
      <c r="G32" s="116" t="s">
        <v>164</v>
      </c>
      <c r="H32" s="116" t="s">
        <v>203</v>
      </c>
      <c r="I32" s="207">
        <v>25</v>
      </c>
      <c r="J32" s="186">
        <v>25</v>
      </c>
      <c r="K32" s="219">
        <f t="shared" si="0"/>
        <v>50</v>
      </c>
      <c r="L32" s="148">
        <v>25</v>
      </c>
      <c r="M32" s="148">
        <v>25</v>
      </c>
      <c r="N32" s="219">
        <f t="shared" si="1"/>
        <v>50</v>
      </c>
      <c r="O32" s="219">
        <f t="shared" si="2"/>
        <v>100</v>
      </c>
      <c r="P32" s="139"/>
      <c r="Q32" s="213" t="s">
        <v>349</v>
      </c>
      <c r="R32" s="213" t="s">
        <v>350</v>
      </c>
      <c r="S32" s="264">
        <v>25</v>
      </c>
      <c r="T32" s="224">
        <f t="shared" si="5"/>
        <v>1</v>
      </c>
      <c r="U32" s="114" t="str">
        <f t="shared" si="6"/>
        <v>De acuerdo con lo programado</v>
      </c>
      <c r="V32" s="114"/>
      <c r="W32" s="264">
        <v>0</v>
      </c>
      <c r="X32" s="224">
        <f t="shared" si="7"/>
        <v>0</v>
      </c>
      <c r="Y32" s="114" t="str">
        <f t="shared" si="8"/>
        <v>En riesgo en cumplimiento</v>
      </c>
      <c r="Z32" s="114"/>
      <c r="AA32" s="264">
        <v>0</v>
      </c>
      <c r="AB32" s="224">
        <f t="shared" si="9"/>
        <v>0</v>
      </c>
      <c r="AC32" s="114" t="str">
        <f t="shared" si="15"/>
        <v>En riesgo en cumplimiento</v>
      </c>
      <c r="AD32" s="114"/>
      <c r="AE32" s="264">
        <v>0</v>
      </c>
      <c r="AF32" s="224">
        <f t="shared" si="10"/>
        <v>0</v>
      </c>
      <c r="AG32" s="114" t="str">
        <f t="shared" si="11"/>
        <v>En riesgo en cumplimiento</v>
      </c>
      <c r="AH32" s="114"/>
      <c r="AI32" s="264">
        <f t="shared" si="12"/>
        <v>25</v>
      </c>
      <c r="AJ32" s="113">
        <f t="shared" si="13"/>
        <v>0.25</v>
      </c>
      <c r="AK32" s="114" t="str">
        <f t="shared" si="14"/>
        <v>En riesgo en cumplimiento</v>
      </c>
      <c r="AL32" s="114"/>
    </row>
    <row r="33" spans="1:38" ht="63" customHeight="1" thickTop="1" thickBot="1">
      <c r="A33" s="217">
        <f t="shared" si="4"/>
        <v>19</v>
      </c>
      <c r="B33" s="205">
        <v>0</v>
      </c>
      <c r="C33" s="205">
        <v>0</v>
      </c>
      <c r="D33" s="205">
        <v>0</v>
      </c>
      <c r="E33" s="205">
        <v>0</v>
      </c>
      <c r="F33" s="238" t="s">
        <v>351</v>
      </c>
      <c r="G33" s="116" t="s">
        <v>164</v>
      </c>
      <c r="H33" s="116" t="s">
        <v>203</v>
      </c>
      <c r="I33" s="207">
        <v>15</v>
      </c>
      <c r="J33" s="186">
        <v>10</v>
      </c>
      <c r="K33" s="219">
        <f t="shared" si="0"/>
        <v>25</v>
      </c>
      <c r="L33" s="148">
        <v>15</v>
      </c>
      <c r="M33" s="148">
        <v>10</v>
      </c>
      <c r="N33" s="219">
        <f t="shared" si="1"/>
        <v>25</v>
      </c>
      <c r="O33" s="219">
        <f t="shared" si="2"/>
        <v>50</v>
      </c>
      <c r="P33" s="139"/>
      <c r="Q33" s="213" t="s">
        <v>352</v>
      </c>
      <c r="R33" s="213" t="s">
        <v>353</v>
      </c>
      <c r="S33" s="264">
        <v>15</v>
      </c>
      <c r="T33" s="224">
        <f t="shared" si="5"/>
        <v>1</v>
      </c>
      <c r="U33" s="114" t="str">
        <f t="shared" si="6"/>
        <v>De acuerdo con lo programado</v>
      </c>
      <c r="V33" s="114"/>
      <c r="W33" s="264">
        <v>0</v>
      </c>
      <c r="X33" s="224">
        <f t="shared" si="7"/>
        <v>0</v>
      </c>
      <c r="Y33" s="114" t="str">
        <f t="shared" si="8"/>
        <v>En riesgo en cumplimiento</v>
      </c>
      <c r="Z33" s="114"/>
      <c r="AA33" s="264">
        <v>0</v>
      </c>
      <c r="AB33" s="224">
        <f t="shared" si="9"/>
        <v>0</v>
      </c>
      <c r="AC33" s="114" t="str">
        <f t="shared" si="15"/>
        <v>En riesgo en cumplimiento</v>
      </c>
      <c r="AD33" s="114"/>
      <c r="AE33" s="264">
        <v>0</v>
      </c>
      <c r="AF33" s="224">
        <f t="shared" si="10"/>
        <v>0</v>
      </c>
      <c r="AG33" s="114" t="str">
        <f t="shared" si="11"/>
        <v>En riesgo en cumplimiento</v>
      </c>
      <c r="AH33" s="114"/>
      <c r="AI33" s="264">
        <f t="shared" si="12"/>
        <v>15</v>
      </c>
      <c r="AJ33" s="113">
        <f t="shared" si="13"/>
        <v>0.3</v>
      </c>
      <c r="AK33" s="114" t="str">
        <f t="shared" si="14"/>
        <v>En riesgo en cumplimiento</v>
      </c>
      <c r="AL33" s="114"/>
    </row>
    <row r="34" spans="1:38" ht="63" customHeight="1" thickTop="1" thickBot="1">
      <c r="A34" s="388">
        <f t="shared" ref="A34" si="16">A33+1</f>
        <v>20</v>
      </c>
      <c r="B34" s="382">
        <v>0</v>
      </c>
      <c r="C34" s="382">
        <v>0</v>
      </c>
      <c r="D34" s="382">
        <v>0</v>
      </c>
      <c r="E34" s="382">
        <v>0</v>
      </c>
      <c r="F34" s="383"/>
      <c r="G34" s="384"/>
      <c r="H34" s="384"/>
      <c r="I34" s="223">
        <v>0</v>
      </c>
      <c r="J34" s="223">
        <v>0</v>
      </c>
      <c r="K34" s="189">
        <f t="shared" si="0"/>
        <v>0</v>
      </c>
      <c r="L34" s="223">
        <v>0</v>
      </c>
      <c r="M34" s="223">
        <v>0</v>
      </c>
      <c r="N34" s="219">
        <f t="shared" si="1"/>
        <v>0</v>
      </c>
      <c r="O34" s="219">
        <f t="shared" si="2"/>
        <v>0</v>
      </c>
      <c r="P34" s="139"/>
      <c r="Q34" s="213"/>
      <c r="R34" s="213"/>
      <c r="S34" s="264"/>
      <c r="T34" s="224" t="str">
        <f t="shared" ref="T34:T43" si="17">IF(S34="","No hay ejecución",IF(AND(I34=0),"No hay Programación", S34/I34))</f>
        <v>No hay ejecución</v>
      </c>
      <c r="U34" s="114" t="str">
        <f t="shared" ref="U34:U43" si="18">IF(T34="No hay ejecución","NA",IF(T34&gt;=90%,"De acuerdo con lo programado",IF(T34&gt;=51%,"Atraso Leve",IF(T34&lt;50%,"En riesgo en cumplimiento"))))</f>
        <v>NA</v>
      </c>
      <c r="V34" s="114"/>
      <c r="W34" s="264">
        <v>0</v>
      </c>
      <c r="X34" s="224" t="str">
        <f t="shared" ref="X34:X43" si="19">IF(W34="","No hay ejecución",IF(AND(J34=0),"No hay Programación", W34/J34))</f>
        <v>No hay Programación</v>
      </c>
      <c r="Y34" s="114" t="str">
        <f t="shared" ref="Y34:Y43" si="20">IF(X34="No hay ejecución","NA",IF(X34&gt;=90%,"De acuerdo con lo programado",IF(X34&gt;=51%,"Atraso Leve",IF(X34&lt;50%,"En riesgo en cumplimiento"))))</f>
        <v>De acuerdo con lo programado</v>
      </c>
      <c r="Z34" s="114"/>
      <c r="AA34" s="264">
        <v>0</v>
      </c>
      <c r="AB34" s="224" t="str">
        <f t="shared" ref="AB34:AB43" si="21">IF(AA34="","No hay ejecución",IF(AND(L34=0),"No hay Programación", AA34/L34))</f>
        <v>No hay Programación</v>
      </c>
      <c r="AC34" s="114" t="str">
        <f t="shared" ref="AC34" si="22">IF(AB34="No hay ejecución","NA",IF(AB34&gt;=90%,"De acuerdo con lo programado",IF(AB34&gt;=51%,"Atraso Leve",IF(AB34&lt;50%,"En riesgo en cumplimiento"))))</f>
        <v>De acuerdo con lo programado</v>
      </c>
      <c r="AD34" s="114"/>
      <c r="AE34" s="264">
        <v>0</v>
      </c>
      <c r="AF34" s="224" t="str">
        <f t="shared" ref="AF34:AF43" si="23">IF(AE34="","No hay ejecución",IF(AND(M34=0),"No hay Programación", AE34/M34))</f>
        <v>No hay Programación</v>
      </c>
      <c r="AG34" s="114" t="str">
        <f t="shared" ref="AG34" si="24">IF(AF34="No hay ejecución","NA",IF(AF34&gt;=90%,"De acuerdo con lo programado",IF(AF34&gt;=51%,"Atraso Leve",IF(AF34&lt;50%,"En riesgo en cumplimiento"))))</f>
        <v>De acuerdo con lo programado</v>
      </c>
      <c r="AH34" s="114"/>
      <c r="AI34" s="264">
        <f t="shared" ref="AI34:AI43" si="25">AE34+AA34+W34+S34</f>
        <v>0</v>
      </c>
      <c r="AJ34" s="113" t="str">
        <f t="shared" ref="AJ34:AJ43" si="26">IF(AI34="","No hay ejecución",IF(AND(O34=0),"No hay Programación", AI34/O34))</f>
        <v>No hay Programación</v>
      </c>
      <c r="AK34" s="114" t="str">
        <f t="shared" ref="AK34" si="27">IF(AJ34="No hay ejecución","NA",IF(AJ34&gt;=90%,"De acuerdo con lo programado",IF(AJ34&gt;=51%,"Atraso Leve",IF(AJ34&lt;50%,"En riesgo en cumplimiento"))))</f>
        <v>De acuerdo con lo programado</v>
      </c>
      <c r="AL34" s="114"/>
    </row>
    <row r="35" spans="1:38" ht="63" customHeight="1" thickTop="1" thickBot="1">
      <c r="A35" s="388">
        <f t="shared" ref="A35" si="28">A34+1</f>
        <v>21</v>
      </c>
      <c r="B35" s="382">
        <v>0</v>
      </c>
      <c r="C35" s="382">
        <v>0</v>
      </c>
      <c r="D35" s="382">
        <v>0</v>
      </c>
      <c r="E35" s="382">
        <v>0</v>
      </c>
      <c r="F35" s="383"/>
      <c r="G35" s="384"/>
      <c r="H35" s="384"/>
      <c r="I35" s="223">
        <v>0</v>
      </c>
      <c r="J35" s="223">
        <v>0</v>
      </c>
      <c r="K35" s="189">
        <f t="shared" si="0"/>
        <v>0</v>
      </c>
      <c r="L35" s="223">
        <v>0</v>
      </c>
      <c r="M35" s="223">
        <v>0</v>
      </c>
      <c r="N35" s="219">
        <f t="shared" si="1"/>
        <v>0</v>
      </c>
      <c r="O35" s="219">
        <f t="shared" si="2"/>
        <v>0</v>
      </c>
      <c r="P35" s="139"/>
      <c r="Q35" s="213"/>
      <c r="R35" s="213"/>
      <c r="S35" s="264"/>
      <c r="T35" s="224" t="str">
        <f t="shared" si="17"/>
        <v>No hay ejecución</v>
      </c>
      <c r="U35" s="114" t="str">
        <f t="shared" si="18"/>
        <v>NA</v>
      </c>
      <c r="V35" s="114"/>
      <c r="W35" s="264">
        <v>0</v>
      </c>
      <c r="X35" s="224" t="str">
        <f t="shared" si="19"/>
        <v>No hay Programación</v>
      </c>
      <c r="Y35" s="114" t="str">
        <f t="shared" si="20"/>
        <v>De acuerdo con lo programado</v>
      </c>
      <c r="Z35" s="114"/>
      <c r="AA35" s="264">
        <v>0</v>
      </c>
      <c r="AB35" s="224" t="str">
        <f t="shared" si="21"/>
        <v>No hay Programación</v>
      </c>
      <c r="AC35" s="114" t="str">
        <f t="shared" ref="AC35" si="29">IF(AB35="No hay ejecución","NA",IF(AB35&gt;=90%,"De acuerdo con lo programado",IF(AB35&gt;=51%,"Atraso Leve",IF(AB35&lt;50%,"En riesgo en cumplimiento"))))</f>
        <v>De acuerdo con lo programado</v>
      </c>
      <c r="AD35" s="114"/>
      <c r="AE35" s="264">
        <v>0</v>
      </c>
      <c r="AF35" s="224" t="str">
        <f t="shared" si="23"/>
        <v>No hay Programación</v>
      </c>
      <c r="AG35" s="114" t="str">
        <f t="shared" ref="AG35" si="30">IF(AF35="No hay ejecución","NA",IF(AF35&gt;=90%,"De acuerdo con lo programado",IF(AF35&gt;=51%,"Atraso Leve",IF(AF35&lt;50%,"En riesgo en cumplimiento"))))</f>
        <v>De acuerdo con lo programado</v>
      </c>
      <c r="AH35" s="114"/>
      <c r="AI35" s="264">
        <f t="shared" si="25"/>
        <v>0</v>
      </c>
      <c r="AJ35" s="113" t="str">
        <f t="shared" si="26"/>
        <v>No hay Programación</v>
      </c>
      <c r="AK35" s="114" t="str">
        <f t="shared" ref="AK35" si="31">IF(AJ35="No hay ejecución","NA",IF(AJ35&gt;=90%,"De acuerdo con lo programado",IF(AJ35&gt;=51%,"Atraso Leve",IF(AJ35&lt;50%,"En riesgo en cumplimiento"))))</f>
        <v>De acuerdo con lo programado</v>
      </c>
      <c r="AL35" s="114"/>
    </row>
    <row r="36" spans="1:38" ht="63" customHeight="1" thickTop="1" thickBot="1">
      <c r="A36" s="388">
        <f t="shared" ref="A36" si="32">A35+1</f>
        <v>22</v>
      </c>
      <c r="B36" s="382">
        <v>0</v>
      </c>
      <c r="C36" s="382">
        <v>0</v>
      </c>
      <c r="D36" s="382">
        <v>0</v>
      </c>
      <c r="E36" s="382">
        <v>0</v>
      </c>
      <c r="F36" s="383"/>
      <c r="G36" s="384"/>
      <c r="H36" s="384"/>
      <c r="I36" s="223">
        <v>0</v>
      </c>
      <c r="J36" s="223">
        <v>0</v>
      </c>
      <c r="K36" s="189">
        <f t="shared" si="0"/>
        <v>0</v>
      </c>
      <c r="L36" s="223">
        <v>0</v>
      </c>
      <c r="M36" s="223">
        <v>0</v>
      </c>
      <c r="N36" s="219">
        <f t="shared" si="1"/>
        <v>0</v>
      </c>
      <c r="O36" s="219">
        <f t="shared" si="2"/>
        <v>0</v>
      </c>
      <c r="P36" s="139"/>
      <c r="Q36" s="213"/>
      <c r="R36" s="213"/>
      <c r="S36" s="264"/>
      <c r="T36" s="224" t="str">
        <f t="shared" si="17"/>
        <v>No hay ejecución</v>
      </c>
      <c r="U36" s="114" t="str">
        <f t="shared" si="18"/>
        <v>NA</v>
      </c>
      <c r="V36" s="114"/>
      <c r="W36" s="264">
        <v>0</v>
      </c>
      <c r="X36" s="224" t="str">
        <f t="shared" si="19"/>
        <v>No hay Programación</v>
      </c>
      <c r="Y36" s="114" t="str">
        <f t="shared" si="20"/>
        <v>De acuerdo con lo programado</v>
      </c>
      <c r="Z36" s="114"/>
      <c r="AA36" s="264">
        <v>0</v>
      </c>
      <c r="AB36" s="224" t="str">
        <f t="shared" si="21"/>
        <v>No hay Programación</v>
      </c>
      <c r="AC36" s="114" t="str">
        <f t="shared" ref="AC36" si="33">IF(AB36="No hay ejecución","NA",IF(AB36&gt;=90%,"De acuerdo con lo programado",IF(AB36&gt;=51%,"Atraso Leve",IF(AB36&lt;50%,"En riesgo en cumplimiento"))))</f>
        <v>De acuerdo con lo programado</v>
      </c>
      <c r="AD36" s="114"/>
      <c r="AE36" s="264">
        <v>0</v>
      </c>
      <c r="AF36" s="224" t="str">
        <f t="shared" si="23"/>
        <v>No hay Programación</v>
      </c>
      <c r="AG36" s="114" t="str">
        <f t="shared" ref="AG36" si="34">IF(AF36="No hay ejecución","NA",IF(AF36&gt;=90%,"De acuerdo con lo programado",IF(AF36&gt;=51%,"Atraso Leve",IF(AF36&lt;50%,"En riesgo en cumplimiento"))))</f>
        <v>De acuerdo con lo programado</v>
      </c>
      <c r="AH36" s="114"/>
      <c r="AI36" s="264">
        <f t="shared" si="25"/>
        <v>0</v>
      </c>
      <c r="AJ36" s="113" t="str">
        <f t="shared" si="26"/>
        <v>No hay Programación</v>
      </c>
      <c r="AK36" s="114" t="str">
        <f t="shared" ref="AK36" si="35">IF(AJ36="No hay ejecución","NA",IF(AJ36&gt;=90%,"De acuerdo con lo programado",IF(AJ36&gt;=51%,"Atraso Leve",IF(AJ36&lt;50%,"En riesgo en cumplimiento"))))</f>
        <v>De acuerdo con lo programado</v>
      </c>
      <c r="AL36" s="114"/>
    </row>
    <row r="37" spans="1:38" ht="63" customHeight="1" thickTop="1" thickBot="1">
      <c r="A37" s="388">
        <f t="shared" ref="A37" si="36">A36+1</f>
        <v>23</v>
      </c>
      <c r="B37" s="382">
        <v>0</v>
      </c>
      <c r="C37" s="382">
        <v>0</v>
      </c>
      <c r="D37" s="382">
        <v>0</v>
      </c>
      <c r="E37" s="382">
        <v>0</v>
      </c>
      <c r="F37" s="383"/>
      <c r="G37" s="384"/>
      <c r="H37" s="384"/>
      <c r="I37" s="223">
        <v>0</v>
      </c>
      <c r="J37" s="223">
        <v>0</v>
      </c>
      <c r="K37" s="189">
        <f t="shared" si="0"/>
        <v>0</v>
      </c>
      <c r="L37" s="223">
        <v>0</v>
      </c>
      <c r="M37" s="223">
        <v>0</v>
      </c>
      <c r="N37" s="219">
        <f t="shared" si="1"/>
        <v>0</v>
      </c>
      <c r="O37" s="219">
        <f t="shared" si="2"/>
        <v>0</v>
      </c>
      <c r="P37" s="139"/>
      <c r="Q37" s="213"/>
      <c r="R37" s="213"/>
      <c r="S37" s="264"/>
      <c r="T37" s="224" t="str">
        <f t="shared" si="17"/>
        <v>No hay ejecución</v>
      </c>
      <c r="U37" s="114" t="str">
        <f t="shared" si="18"/>
        <v>NA</v>
      </c>
      <c r="V37" s="114"/>
      <c r="W37" s="264">
        <v>0</v>
      </c>
      <c r="X37" s="224" t="str">
        <f t="shared" si="19"/>
        <v>No hay Programación</v>
      </c>
      <c r="Y37" s="114" t="str">
        <f t="shared" si="20"/>
        <v>De acuerdo con lo programado</v>
      </c>
      <c r="Z37" s="114"/>
      <c r="AA37" s="264">
        <v>0</v>
      </c>
      <c r="AB37" s="224" t="str">
        <f t="shared" si="21"/>
        <v>No hay Programación</v>
      </c>
      <c r="AC37" s="114" t="str">
        <f t="shared" ref="AC37" si="37">IF(AB37="No hay ejecución","NA",IF(AB37&gt;=90%,"De acuerdo con lo programado",IF(AB37&gt;=51%,"Atraso Leve",IF(AB37&lt;50%,"En riesgo en cumplimiento"))))</f>
        <v>De acuerdo con lo programado</v>
      </c>
      <c r="AD37" s="114"/>
      <c r="AE37" s="264">
        <v>0</v>
      </c>
      <c r="AF37" s="224" t="str">
        <f t="shared" si="23"/>
        <v>No hay Programación</v>
      </c>
      <c r="AG37" s="114" t="str">
        <f t="shared" ref="AG37" si="38">IF(AF37="No hay ejecución","NA",IF(AF37&gt;=90%,"De acuerdo con lo programado",IF(AF37&gt;=51%,"Atraso Leve",IF(AF37&lt;50%,"En riesgo en cumplimiento"))))</f>
        <v>De acuerdo con lo programado</v>
      </c>
      <c r="AH37" s="114"/>
      <c r="AI37" s="264">
        <f t="shared" si="25"/>
        <v>0</v>
      </c>
      <c r="AJ37" s="113" t="str">
        <f t="shared" si="26"/>
        <v>No hay Programación</v>
      </c>
      <c r="AK37" s="114" t="str">
        <f t="shared" ref="AK37" si="39">IF(AJ37="No hay ejecución","NA",IF(AJ37&gt;=90%,"De acuerdo con lo programado",IF(AJ37&gt;=51%,"Atraso Leve",IF(AJ37&lt;50%,"En riesgo en cumplimiento"))))</f>
        <v>De acuerdo con lo programado</v>
      </c>
      <c r="AL37" s="114"/>
    </row>
    <row r="38" spans="1:38" ht="63" customHeight="1" thickTop="1" thickBot="1">
      <c r="A38" s="388">
        <f t="shared" ref="A38" si="40">A37+1</f>
        <v>24</v>
      </c>
      <c r="B38" s="382">
        <v>0</v>
      </c>
      <c r="C38" s="382">
        <v>0</v>
      </c>
      <c r="D38" s="382">
        <v>0</v>
      </c>
      <c r="E38" s="382">
        <v>0</v>
      </c>
      <c r="F38" s="383"/>
      <c r="G38" s="384"/>
      <c r="H38" s="384"/>
      <c r="I38" s="223">
        <v>0</v>
      </c>
      <c r="J38" s="223">
        <v>0</v>
      </c>
      <c r="K38" s="189">
        <f t="shared" si="0"/>
        <v>0</v>
      </c>
      <c r="L38" s="223">
        <v>0</v>
      </c>
      <c r="M38" s="223">
        <v>0</v>
      </c>
      <c r="N38" s="219">
        <f t="shared" si="1"/>
        <v>0</v>
      </c>
      <c r="O38" s="219">
        <f t="shared" si="2"/>
        <v>0</v>
      </c>
      <c r="P38" s="139"/>
      <c r="Q38" s="213"/>
      <c r="R38" s="213"/>
      <c r="S38" s="264"/>
      <c r="T38" s="224" t="str">
        <f t="shared" si="17"/>
        <v>No hay ejecución</v>
      </c>
      <c r="U38" s="114" t="str">
        <f t="shared" si="18"/>
        <v>NA</v>
      </c>
      <c r="V38" s="114"/>
      <c r="W38" s="264">
        <v>0</v>
      </c>
      <c r="X38" s="224" t="str">
        <f t="shared" si="19"/>
        <v>No hay Programación</v>
      </c>
      <c r="Y38" s="114" t="str">
        <f t="shared" si="20"/>
        <v>De acuerdo con lo programado</v>
      </c>
      <c r="Z38" s="114"/>
      <c r="AA38" s="264">
        <v>0</v>
      </c>
      <c r="AB38" s="224" t="str">
        <f t="shared" si="21"/>
        <v>No hay Programación</v>
      </c>
      <c r="AC38" s="114" t="str">
        <f t="shared" ref="AC38" si="41">IF(AB38="No hay ejecución","NA",IF(AB38&gt;=90%,"De acuerdo con lo programado",IF(AB38&gt;=51%,"Atraso Leve",IF(AB38&lt;50%,"En riesgo en cumplimiento"))))</f>
        <v>De acuerdo con lo programado</v>
      </c>
      <c r="AD38" s="114"/>
      <c r="AE38" s="264">
        <v>0</v>
      </c>
      <c r="AF38" s="224" t="str">
        <f t="shared" si="23"/>
        <v>No hay Programación</v>
      </c>
      <c r="AG38" s="114" t="str">
        <f t="shared" ref="AG38" si="42">IF(AF38="No hay ejecución","NA",IF(AF38&gt;=90%,"De acuerdo con lo programado",IF(AF38&gt;=51%,"Atraso Leve",IF(AF38&lt;50%,"En riesgo en cumplimiento"))))</f>
        <v>De acuerdo con lo programado</v>
      </c>
      <c r="AH38" s="114"/>
      <c r="AI38" s="264">
        <f t="shared" si="25"/>
        <v>0</v>
      </c>
      <c r="AJ38" s="113" t="str">
        <f t="shared" si="26"/>
        <v>No hay Programación</v>
      </c>
      <c r="AK38" s="114" t="str">
        <f t="shared" ref="AK38" si="43">IF(AJ38="No hay ejecución","NA",IF(AJ38&gt;=90%,"De acuerdo con lo programado",IF(AJ38&gt;=51%,"Atraso Leve",IF(AJ38&lt;50%,"En riesgo en cumplimiento"))))</f>
        <v>De acuerdo con lo programado</v>
      </c>
      <c r="AL38" s="114"/>
    </row>
    <row r="39" spans="1:38" ht="63" customHeight="1" thickTop="1" thickBot="1">
      <c r="A39" s="388">
        <f t="shared" ref="A39" si="44">A38+1</f>
        <v>25</v>
      </c>
      <c r="B39" s="382">
        <v>0</v>
      </c>
      <c r="C39" s="382">
        <v>0</v>
      </c>
      <c r="D39" s="382">
        <v>0</v>
      </c>
      <c r="E39" s="382">
        <v>0</v>
      </c>
      <c r="F39" s="383"/>
      <c r="G39" s="384"/>
      <c r="H39" s="384"/>
      <c r="I39" s="223">
        <v>0</v>
      </c>
      <c r="J39" s="223">
        <v>0</v>
      </c>
      <c r="K39" s="189">
        <f t="shared" si="0"/>
        <v>0</v>
      </c>
      <c r="L39" s="223">
        <v>0</v>
      </c>
      <c r="M39" s="223">
        <v>0</v>
      </c>
      <c r="N39" s="219">
        <f t="shared" si="1"/>
        <v>0</v>
      </c>
      <c r="O39" s="219">
        <f t="shared" si="2"/>
        <v>0</v>
      </c>
      <c r="P39" s="139"/>
      <c r="Q39" s="213"/>
      <c r="R39" s="213"/>
      <c r="S39" s="264"/>
      <c r="T39" s="224" t="str">
        <f t="shared" si="17"/>
        <v>No hay ejecución</v>
      </c>
      <c r="U39" s="114" t="str">
        <f t="shared" si="18"/>
        <v>NA</v>
      </c>
      <c r="V39" s="114"/>
      <c r="W39" s="264">
        <v>0</v>
      </c>
      <c r="X39" s="224" t="str">
        <f t="shared" si="19"/>
        <v>No hay Programación</v>
      </c>
      <c r="Y39" s="114" t="str">
        <f t="shared" si="20"/>
        <v>De acuerdo con lo programado</v>
      </c>
      <c r="Z39" s="114"/>
      <c r="AA39" s="264">
        <v>0</v>
      </c>
      <c r="AB39" s="224" t="str">
        <f t="shared" si="21"/>
        <v>No hay Programación</v>
      </c>
      <c r="AC39" s="114" t="str">
        <f t="shared" ref="AC39" si="45">IF(AB39="No hay ejecución","NA",IF(AB39&gt;=90%,"De acuerdo con lo programado",IF(AB39&gt;=51%,"Atraso Leve",IF(AB39&lt;50%,"En riesgo en cumplimiento"))))</f>
        <v>De acuerdo con lo programado</v>
      </c>
      <c r="AD39" s="114"/>
      <c r="AE39" s="264">
        <v>0</v>
      </c>
      <c r="AF39" s="224" t="str">
        <f t="shared" si="23"/>
        <v>No hay Programación</v>
      </c>
      <c r="AG39" s="114" t="str">
        <f t="shared" ref="AG39" si="46">IF(AF39="No hay ejecución","NA",IF(AF39&gt;=90%,"De acuerdo con lo programado",IF(AF39&gt;=51%,"Atraso Leve",IF(AF39&lt;50%,"En riesgo en cumplimiento"))))</f>
        <v>De acuerdo con lo programado</v>
      </c>
      <c r="AH39" s="114"/>
      <c r="AI39" s="264">
        <f t="shared" si="25"/>
        <v>0</v>
      </c>
      <c r="AJ39" s="113" t="str">
        <f t="shared" si="26"/>
        <v>No hay Programación</v>
      </c>
      <c r="AK39" s="114" t="str">
        <f t="shared" ref="AK39" si="47">IF(AJ39="No hay ejecución","NA",IF(AJ39&gt;=90%,"De acuerdo con lo programado",IF(AJ39&gt;=51%,"Atraso Leve",IF(AJ39&lt;50%,"En riesgo en cumplimiento"))))</f>
        <v>De acuerdo con lo programado</v>
      </c>
      <c r="AL39" s="114"/>
    </row>
    <row r="40" spans="1:38" ht="63" customHeight="1" thickTop="1" thickBot="1">
      <c r="A40" s="388">
        <f t="shared" ref="A40" si="48">A39+1</f>
        <v>26</v>
      </c>
      <c r="B40" s="382">
        <v>0</v>
      </c>
      <c r="C40" s="382">
        <v>0</v>
      </c>
      <c r="D40" s="382">
        <v>0</v>
      </c>
      <c r="E40" s="382">
        <v>0</v>
      </c>
      <c r="F40" s="383"/>
      <c r="G40" s="384"/>
      <c r="H40" s="384"/>
      <c r="I40" s="223">
        <v>0</v>
      </c>
      <c r="J40" s="223">
        <v>0</v>
      </c>
      <c r="K40" s="189">
        <f t="shared" si="0"/>
        <v>0</v>
      </c>
      <c r="L40" s="223">
        <v>0</v>
      </c>
      <c r="M40" s="223">
        <v>0</v>
      </c>
      <c r="N40" s="219">
        <f t="shared" si="1"/>
        <v>0</v>
      </c>
      <c r="O40" s="219">
        <f t="shared" si="2"/>
        <v>0</v>
      </c>
      <c r="P40" s="139"/>
      <c r="Q40" s="213"/>
      <c r="R40" s="213"/>
      <c r="S40" s="264"/>
      <c r="T40" s="224" t="str">
        <f t="shared" si="17"/>
        <v>No hay ejecución</v>
      </c>
      <c r="U40" s="114" t="str">
        <f t="shared" si="18"/>
        <v>NA</v>
      </c>
      <c r="V40" s="114"/>
      <c r="W40" s="264">
        <v>0</v>
      </c>
      <c r="X40" s="224" t="str">
        <f t="shared" si="19"/>
        <v>No hay Programación</v>
      </c>
      <c r="Y40" s="114" t="str">
        <f t="shared" si="20"/>
        <v>De acuerdo con lo programado</v>
      </c>
      <c r="Z40" s="114"/>
      <c r="AA40" s="264">
        <v>0</v>
      </c>
      <c r="AB40" s="224" t="str">
        <f t="shared" si="21"/>
        <v>No hay Programación</v>
      </c>
      <c r="AC40" s="114" t="str">
        <f t="shared" ref="AC40" si="49">IF(AB40="No hay ejecución","NA",IF(AB40&gt;=90%,"De acuerdo con lo programado",IF(AB40&gt;=51%,"Atraso Leve",IF(AB40&lt;50%,"En riesgo en cumplimiento"))))</f>
        <v>De acuerdo con lo programado</v>
      </c>
      <c r="AD40" s="114"/>
      <c r="AE40" s="264">
        <v>0</v>
      </c>
      <c r="AF40" s="224" t="str">
        <f t="shared" si="23"/>
        <v>No hay Programación</v>
      </c>
      <c r="AG40" s="114" t="str">
        <f t="shared" ref="AG40" si="50">IF(AF40="No hay ejecución","NA",IF(AF40&gt;=90%,"De acuerdo con lo programado",IF(AF40&gt;=51%,"Atraso Leve",IF(AF40&lt;50%,"En riesgo en cumplimiento"))))</f>
        <v>De acuerdo con lo programado</v>
      </c>
      <c r="AH40" s="114"/>
      <c r="AI40" s="264">
        <f t="shared" si="25"/>
        <v>0</v>
      </c>
      <c r="AJ40" s="113" t="str">
        <f t="shared" si="26"/>
        <v>No hay Programación</v>
      </c>
      <c r="AK40" s="114" t="str">
        <f t="shared" ref="AK40" si="51">IF(AJ40="No hay ejecución","NA",IF(AJ40&gt;=90%,"De acuerdo con lo programado",IF(AJ40&gt;=51%,"Atraso Leve",IF(AJ40&lt;50%,"En riesgo en cumplimiento"))))</f>
        <v>De acuerdo con lo programado</v>
      </c>
      <c r="AL40" s="114"/>
    </row>
    <row r="41" spans="1:38" ht="63" customHeight="1" thickTop="1" thickBot="1">
      <c r="A41" s="388">
        <f t="shared" ref="A41" si="52">A40+1</f>
        <v>27</v>
      </c>
      <c r="B41" s="382">
        <v>0</v>
      </c>
      <c r="C41" s="382">
        <v>0</v>
      </c>
      <c r="D41" s="382">
        <v>0</v>
      </c>
      <c r="E41" s="382">
        <v>0</v>
      </c>
      <c r="F41" s="383"/>
      <c r="G41" s="384"/>
      <c r="H41" s="384"/>
      <c r="I41" s="223">
        <v>0</v>
      </c>
      <c r="J41" s="223">
        <v>0</v>
      </c>
      <c r="K41" s="189">
        <f t="shared" si="0"/>
        <v>0</v>
      </c>
      <c r="L41" s="223">
        <v>0</v>
      </c>
      <c r="M41" s="223">
        <v>0</v>
      </c>
      <c r="N41" s="219">
        <f t="shared" si="1"/>
        <v>0</v>
      </c>
      <c r="O41" s="219">
        <f t="shared" si="2"/>
        <v>0</v>
      </c>
      <c r="P41" s="139"/>
      <c r="Q41" s="213"/>
      <c r="R41" s="213"/>
      <c r="S41" s="264"/>
      <c r="T41" s="224" t="str">
        <f t="shared" si="17"/>
        <v>No hay ejecución</v>
      </c>
      <c r="U41" s="114" t="str">
        <f t="shared" si="18"/>
        <v>NA</v>
      </c>
      <c r="V41" s="114"/>
      <c r="W41" s="264">
        <v>0</v>
      </c>
      <c r="X41" s="224" t="str">
        <f t="shared" si="19"/>
        <v>No hay Programación</v>
      </c>
      <c r="Y41" s="114" t="str">
        <f t="shared" si="20"/>
        <v>De acuerdo con lo programado</v>
      </c>
      <c r="Z41" s="114"/>
      <c r="AA41" s="264">
        <v>0</v>
      </c>
      <c r="AB41" s="224" t="str">
        <f t="shared" si="21"/>
        <v>No hay Programación</v>
      </c>
      <c r="AC41" s="114" t="str">
        <f t="shared" ref="AC41" si="53">IF(AB41="No hay ejecución","NA",IF(AB41&gt;=90%,"De acuerdo con lo programado",IF(AB41&gt;=51%,"Atraso Leve",IF(AB41&lt;50%,"En riesgo en cumplimiento"))))</f>
        <v>De acuerdo con lo programado</v>
      </c>
      <c r="AD41" s="114"/>
      <c r="AE41" s="264">
        <v>0</v>
      </c>
      <c r="AF41" s="224" t="str">
        <f t="shared" si="23"/>
        <v>No hay Programación</v>
      </c>
      <c r="AG41" s="114" t="str">
        <f t="shared" ref="AG41" si="54">IF(AF41="No hay ejecución","NA",IF(AF41&gt;=90%,"De acuerdo con lo programado",IF(AF41&gt;=51%,"Atraso Leve",IF(AF41&lt;50%,"En riesgo en cumplimiento"))))</f>
        <v>De acuerdo con lo programado</v>
      </c>
      <c r="AH41" s="114"/>
      <c r="AI41" s="264">
        <f t="shared" si="25"/>
        <v>0</v>
      </c>
      <c r="AJ41" s="113" t="str">
        <f t="shared" si="26"/>
        <v>No hay Programación</v>
      </c>
      <c r="AK41" s="114" t="str">
        <f t="shared" ref="AK41" si="55">IF(AJ41="No hay ejecución","NA",IF(AJ41&gt;=90%,"De acuerdo con lo programado",IF(AJ41&gt;=51%,"Atraso Leve",IF(AJ41&lt;50%,"En riesgo en cumplimiento"))))</f>
        <v>De acuerdo con lo programado</v>
      </c>
      <c r="AL41" s="114"/>
    </row>
    <row r="42" spans="1:38" ht="63" customHeight="1" thickTop="1" thickBot="1">
      <c r="A42" s="388">
        <f t="shared" ref="A42" si="56">A41+1</f>
        <v>28</v>
      </c>
      <c r="B42" s="382">
        <v>0</v>
      </c>
      <c r="C42" s="382">
        <v>0</v>
      </c>
      <c r="D42" s="382">
        <v>0</v>
      </c>
      <c r="E42" s="382">
        <v>0</v>
      </c>
      <c r="F42" s="383"/>
      <c r="G42" s="384"/>
      <c r="H42" s="384"/>
      <c r="I42" s="223">
        <v>0</v>
      </c>
      <c r="J42" s="223">
        <v>0</v>
      </c>
      <c r="K42" s="189">
        <f t="shared" si="0"/>
        <v>0</v>
      </c>
      <c r="L42" s="223">
        <v>0</v>
      </c>
      <c r="M42" s="223">
        <v>0</v>
      </c>
      <c r="N42" s="219">
        <f t="shared" si="1"/>
        <v>0</v>
      </c>
      <c r="O42" s="219">
        <f t="shared" si="2"/>
        <v>0</v>
      </c>
      <c r="P42" s="139"/>
      <c r="Q42" s="213"/>
      <c r="R42" s="213"/>
      <c r="S42" s="264"/>
      <c r="T42" s="224" t="str">
        <f t="shared" si="17"/>
        <v>No hay ejecución</v>
      </c>
      <c r="U42" s="114" t="str">
        <f t="shared" si="18"/>
        <v>NA</v>
      </c>
      <c r="V42" s="114"/>
      <c r="W42" s="264">
        <v>0</v>
      </c>
      <c r="X42" s="224" t="str">
        <f t="shared" si="19"/>
        <v>No hay Programación</v>
      </c>
      <c r="Y42" s="114" t="str">
        <f t="shared" si="20"/>
        <v>De acuerdo con lo programado</v>
      </c>
      <c r="Z42" s="114"/>
      <c r="AA42" s="264">
        <v>0</v>
      </c>
      <c r="AB42" s="224" t="str">
        <f t="shared" si="21"/>
        <v>No hay Programación</v>
      </c>
      <c r="AC42" s="114" t="str">
        <f t="shared" ref="AC42" si="57">IF(AB42="No hay ejecución","NA",IF(AB42&gt;=90%,"De acuerdo con lo programado",IF(AB42&gt;=51%,"Atraso Leve",IF(AB42&lt;50%,"En riesgo en cumplimiento"))))</f>
        <v>De acuerdo con lo programado</v>
      </c>
      <c r="AD42" s="114"/>
      <c r="AE42" s="264">
        <v>0</v>
      </c>
      <c r="AF42" s="224" t="str">
        <f t="shared" si="23"/>
        <v>No hay Programación</v>
      </c>
      <c r="AG42" s="114" t="str">
        <f t="shared" ref="AG42" si="58">IF(AF42="No hay ejecución","NA",IF(AF42&gt;=90%,"De acuerdo con lo programado",IF(AF42&gt;=51%,"Atraso Leve",IF(AF42&lt;50%,"En riesgo en cumplimiento"))))</f>
        <v>De acuerdo con lo programado</v>
      </c>
      <c r="AH42" s="114"/>
      <c r="AI42" s="264">
        <f t="shared" si="25"/>
        <v>0</v>
      </c>
      <c r="AJ42" s="113" t="str">
        <f t="shared" si="26"/>
        <v>No hay Programación</v>
      </c>
      <c r="AK42" s="114" t="str">
        <f t="shared" ref="AK42" si="59">IF(AJ42="No hay ejecución","NA",IF(AJ42&gt;=90%,"De acuerdo con lo programado",IF(AJ42&gt;=51%,"Atraso Leve",IF(AJ42&lt;50%,"En riesgo en cumplimiento"))))</f>
        <v>De acuerdo con lo programado</v>
      </c>
      <c r="AL42" s="114"/>
    </row>
    <row r="43" spans="1:38" ht="63" customHeight="1" thickTop="1" thickBot="1">
      <c r="A43" s="388">
        <f t="shared" ref="A43" si="60">A42+1</f>
        <v>29</v>
      </c>
      <c r="B43" s="382">
        <v>0</v>
      </c>
      <c r="C43" s="382">
        <v>0</v>
      </c>
      <c r="D43" s="382">
        <v>0</v>
      </c>
      <c r="E43" s="382">
        <v>0</v>
      </c>
      <c r="F43" s="383"/>
      <c r="G43" s="384"/>
      <c r="H43" s="384"/>
      <c r="I43" s="223">
        <v>0</v>
      </c>
      <c r="J43" s="223">
        <v>0</v>
      </c>
      <c r="K43" s="189">
        <f t="shared" si="0"/>
        <v>0</v>
      </c>
      <c r="L43" s="223">
        <v>0</v>
      </c>
      <c r="M43" s="223">
        <v>0</v>
      </c>
      <c r="N43" s="219">
        <f t="shared" si="1"/>
        <v>0</v>
      </c>
      <c r="O43" s="219">
        <f t="shared" si="2"/>
        <v>0</v>
      </c>
      <c r="P43" s="139"/>
      <c r="Q43" s="213"/>
      <c r="R43" s="213"/>
      <c r="S43" s="264"/>
      <c r="T43" s="224" t="str">
        <f t="shared" si="17"/>
        <v>No hay ejecución</v>
      </c>
      <c r="U43" s="114" t="str">
        <f t="shared" si="18"/>
        <v>NA</v>
      </c>
      <c r="V43" s="114"/>
      <c r="W43" s="264">
        <v>0</v>
      </c>
      <c r="X43" s="224" t="str">
        <f t="shared" si="19"/>
        <v>No hay Programación</v>
      </c>
      <c r="Y43" s="114" t="str">
        <f t="shared" si="20"/>
        <v>De acuerdo con lo programado</v>
      </c>
      <c r="Z43" s="114"/>
      <c r="AA43" s="264">
        <v>0</v>
      </c>
      <c r="AB43" s="224" t="str">
        <f t="shared" si="21"/>
        <v>No hay Programación</v>
      </c>
      <c r="AC43" s="114" t="str">
        <f t="shared" ref="AC43" si="61">IF(AB43="No hay ejecución","NA",IF(AB43&gt;=90%,"De acuerdo con lo programado",IF(AB43&gt;=51%,"Atraso Leve",IF(AB43&lt;50%,"En riesgo en cumplimiento"))))</f>
        <v>De acuerdo con lo programado</v>
      </c>
      <c r="AD43" s="114"/>
      <c r="AE43" s="264">
        <v>0</v>
      </c>
      <c r="AF43" s="224" t="str">
        <f t="shared" si="23"/>
        <v>No hay Programación</v>
      </c>
      <c r="AG43" s="114" t="str">
        <f t="shared" ref="AG43" si="62">IF(AF43="No hay ejecución","NA",IF(AF43&gt;=90%,"De acuerdo con lo programado",IF(AF43&gt;=51%,"Atraso Leve",IF(AF43&lt;50%,"En riesgo en cumplimiento"))))</f>
        <v>De acuerdo con lo programado</v>
      </c>
      <c r="AH43" s="114"/>
      <c r="AI43" s="264">
        <f t="shared" si="25"/>
        <v>0</v>
      </c>
      <c r="AJ43" s="113" t="str">
        <f t="shared" si="26"/>
        <v>No hay Programación</v>
      </c>
      <c r="AK43" s="114" t="str">
        <f t="shared" ref="AK43" si="63">IF(AJ43="No hay ejecución","NA",IF(AJ43&gt;=90%,"De acuerdo con lo programado",IF(AJ43&gt;=51%,"Atraso Leve",IF(AJ43&lt;50%,"En riesgo en cumplimiento"))))</f>
        <v>De acuerdo con lo programado</v>
      </c>
      <c r="AL43" s="114"/>
    </row>
    <row r="44" spans="1:38" ht="36.65" customHeight="1" thickTop="1">
      <c r="A44" s="369" t="s">
        <v>354</v>
      </c>
      <c r="B44" s="369"/>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row>
    <row r="45" spans="1:38" ht="63" customHeight="1" thickBot="1">
      <c r="A45" s="211">
        <f>A33+1</f>
        <v>20</v>
      </c>
      <c r="B45" s="212">
        <v>0</v>
      </c>
      <c r="C45" s="212">
        <v>0</v>
      </c>
      <c r="D45" s="212">
        <v>0</v>
      </c>
      <c r="E45" s="212">
        <v>0</v>
      </c>
      <c r="F45" s="210" t="s">
        <v>355</v>
      </c>
      <c r="G45" s="207" t="s">
        <v>182</v>
      </c>
      <c r="H45" s="207" t="s">
        <v>209</v>
      </c>
      <c r="I45" s="208">
        <v>0</v>
      </c>
      <c r="J45" s="208">
        <v>0</v>
      </c>
      <c r="K45" s="219">
        <f>I45+J45</f>
        <v>0</v>
      </c>
      <c r="L45" s="208">
        <v>0</v>
      </c>
      <c r="M45" s="208">
        <v>0</v>
      </c>
      <c r="N45" s="219">
        <f>L45+M45</f>
        <v>0</v>
      </c>
      <c r="O45" s="219">
        <f>K45+N45</f>
        <v>0</v>
      </c>
      <c r="P45" s="139"/>
      <c r="Q45" s="213" t="s">
        <v>318</v>
      </c>
      <c r="R45" s="394" t="s">
        <v>356</v>
      </c>
      <c r="S45" s="264">
        <v>30</v>
      </c>
      <c r="T45" s="224" t="str">
        <f t="shared" ref="T45:T47" si="64">IF(S45="","No hay ejecución",IF(AND(I45=0),"No hay Programación", S45/I45))</f>
        <v>No hay Programación</v>
      </c>
      <c r="U45" s="114" t="str">
        <f t="shared" si="6"/>
        <v>De acuerdo con lo programado</v>
      </c>
      <c r="V45" s="114"/>
      <c r="W45" s="264">
        <v>0</v>
      </c>
      <c r="X45" s="224" t="str">
        <f t="shared" ref="X45:X47" si="65">IF(W45="","No hay ejecución",IF(AND(J45=0),"No hay Programación", W45/J45))</f>
        <v>No hay Programación</v>
      </c>
      <c r="Y45" s="114" t="str">
        <f t="shared" si="8"/>
        <v>De acuerdo con lo programado</v>
      </c>
      <c r="Z45" s="114"/>
      <c r="AA45" s="264">
        <v>0</v>
      </c>
      <c r="AB45" s="224" t="str">
        <f t="shared" ref="AB45:AB47" si="66">IF(AA45="","No hay ejecución",IF(AND(L45=0),"No hay Programación", AA45/L45))</f>
        <v>No hay Programación</v>
      </c>
      <c r="AC45" s="114" t="str">
        <f t="shared" si="15"/>
        <v>De acuerdo con lo programado</v>
      </c>
      <c r="AD45" s="114"/>
      <c r="AE45" s="264">
        <v>0</v>
      </c>
      <c r="AF45" s="224" t="str">
        <f t="shared" ref="AF45:AF47" si="67">IF(AE45="","No hay ejecución",IF(AND(M45=0),"No hay Programación", AE45/M45))</f>
        <v>No hay Programación</v>
      </c>
      <c r="AG45" s="114" t="str">
        <f t="shared" si="11"/>
        <v>De acuerdo con lo programado</v>
      </c>
      <c r="AH45" s="114"/>
      <c r="AI45" s="264">
        <f t="shared" si="12"/>
        <v>30</v>
      </c>
      <c r="AJ45" s="113" t="str">
        <f t="shared" ref="AJ45:AJ47" si="68">IF(AI45="","No hay ejecución",IF(AND(O45=0),"No hay Programación", AI45/O45))</f>
        <v>No hay Programación</v>
      </c>
      <c r="AK45" s="114" t="str">
        <f t="shared" si="14"/>
        <v>De acuerdo con lo programado</v>
      </c>
      <c r="AL45" s="114"/>
    </row>
    <row r="46" spans="1:38" ht="63" customHeight="1" thickTop="1" thickBot="1">
      <c r="A46" s="211">
        <f>A45+1</f>
        <v>21</v>
      </c>
      <c r="B46" s="212">
        <v>0</v>
      </c>
      <c r="C46" s="212">
        <v>0</v>
      </c>
      <c r="D46" s="212">
        <v>0</v>
      </c>
      <c r="E46" s="212">
        <v>0</v>
      </c>
      <c r="F46" s="210" t="s">
        <v>357</v>
      </c>
      <c r="G46" s="207" t="s">
        <v>358</v>
      </c>
      <c r="H46" s="207" t="s">
        <v>359</v>
      </c>
      <c r="I46" s="208">
        <v>0</v>
      </c>
      <c r="J46" s="208">
        <v>0</v>
      </c>
      <c r="K46" s="219">
        <f>I46+J46</f>
        <v>0</v>
      </c>
      <c r="L46" s="208">
        <v>0</v>
      </c>
      <c r="M46" s="208">
        <v>0</v>
      </c>
      <c r="N46" s="219">
        <f>L46+M46</f>
        <v>0</v>
      </c>
      <c r="O46" s="219">
        <f>K46+N46</f>
        <v>0</v>
      </c>
      <c r="P46" s="139"/>
      <c r="Q46" s="213" t="s">
        <v>318</v>
      </c>
      <c r="R46" s="394" t="s">
        <v>360</v>
      </c>
      <c r="S46" s="264">
        <v>3</v>
      </c>
      <c r="T46" s="224" t="str">
        <f t="shared" si="64"/>
        <v>No hay Programación</v>
      </c>
      <c r="U46" s="114" t="str">
        <f t="shared" si="6"/>
        <v>De acuerdo con lo programado</v>
      </c>
      <c r="V46" s="114"/>
      <c r="W46" s="264">
        <v>0</v>
      </c>
      <c r="X46" s="224" t="str">
        <f t="shared" si="65"/>
        <v>No hay Programación</v>
      </c>
      <c r="Y46" s="114" t="str">
        <f t="shared" si="8"/>
        <v>De acuerdo con lo programado</v>
      </c>
      <c r="Z46" s="114"/>
      <c r="AA46" s="264">
        <v>0</v>
      </c>
      <c r="AB46" s="224" t="str">
        <f t="shared" si="66"/>
        <v>No hay Programación</v>
      </c>
      <c r="AC46" s="114" t="str">
        <f t="shared" si="15"/>
        <v>De acuerdo con lo programado</v>
      </c>
      <c r="AD46" s="114"/>
      <c r="AE46" s="264">
        <v>0</v>
      </c>
      <c r="AF46" s="224" t="str">
        <f t="shared" si="67"/>
        <v>No hay Programación</v>
      </c>
      <c r="AG46" s="114" t="str">
        <f t="shared" si="11"/>
        <v>De acuerdo con lo programado</v>
      </c>
      <c r="AH46" s="114"/>
      <c r="AI46" s="264">
        <f t="shared" si="12"/>
        <v>3</v>
      </c>
      <c r="AJ46" s="113" t="str">
        <f t="shared" si="68"/>
        <v>No hay Programación</v>
      </c>
      <c r="AK46" s="114" t="str">
        <f t="shared" si="14"/>
        <v>De acuerdo con lo programado</v>
      </c>
      <c r="AL46" s="114"/>
    </row>
    <row r="47" spans="1:38" ht="63" customHeight="1" thickTop="1" thickBot="1">
      <c r="A47" s="211">
        <f>A46+1</f>
        <v>22</v>
      </c>
      <c r="B47" s="212">
        <v>0</v>
      </c>
      <c r="C47" s="212">
        <v>0</v>
      </c>
      <c r="D47" s="212">
        <v>0</v>
      </c>
      <c r="E47" s="212">
        <v>0</v>
      </c>
      <c r="F47" s="210" t="s">
        <v>361</v>
      </c>
      <c r="G47" s="207" t="s">
        <v>358</v>
      </c>
      <c r="H47" s="207" t="s">
        <v>359</v>
      </c>
      <c r="I47" s="208">
        <v>0</v>
      </c>
      <c r="J47" s="208">
        <v>0</v>
      </c>
      <c r="K47" s="219">
        <f>I47+J47</f>
        <v>0</v>
      </c>
      <c r="L47" s="208">
        <v>0</v>
      </c>
      <c r="M47" s="208">
        <v>0</v>
      </c>
      <c r="N47" s="219">
        <f>L47+M47</f>
        <v>0</v>
      </c>
      <c r="O47" s="219">
        <f>K47+N47</f>
        <v>0</v>
      </c>
      <c r="P47" s="139"/>
      <c r="Q47" s="213" t="s">
        <v>318</v>
      </c>
      <c r="R47" s="394" t="s">
        <v>362</v>
      </c>
      <c r="S47" s="264">
        <v>5</v>
      </c>
      <c r="T47" s="224" t="str">
        <f t="shared" si="64"/>
        <v>No hay Programación</v>
      </c>
      <c r="U47" s="114" t="str">
        <f t="shared" si="6"/>
        <v>De acuerdo con lo programado</v>
      </c>
      <c r="V47" s="114"/>
      <c r="W47" s="264">
        <v>0</v>
      </c>
      <c r="X47" s="224" t="str">
        <f t="shared" si="65"/>
        <v>No hay Programación</v>
      </c>
      <c r="Y47" s="114" t="str">
        <f t="shared" si="8"/>
        <v>De acuerdo con lo programado</v>
      </c>
      <c r="Z47" s="114"/>
      <c r="AA47" s="264">
        <v>0</v>
      </c>
      <c r="AB47" s="224" t="str">
        <f t="shared" si="66"/>
        <v>No hay Programación</v>
      </c>
      <c r="AC47" s="114" t="str">
        <f t="shared" si="15"/>
        <v>De acuerdo con lo programado</v>
      </c>
      <c r="AD47" s="114"/>
      <c r="AE47" s="264">
        <v>0</v>
      </c>
      <c r="AF47" s="224" t="str">
        <f t="shared" si="67"/>
        <v>No hay Programación</v>
      </c>
      <c r="AG47" s="114" t="str">
        <f t="shared" si="11"/>
        <v>De acuerdo con lo programado</v>
      </c>
      <c r="AH47" s="114"/>
      <c r="AI47" s="264">
        <f t="shared" si="12"/>
        <v>5</v>
      </c>
      <c r="AJ47" s="113" t="str">
        <f t="shared" si="68"/>
        <v>No hay Programación</v>
      </c>
      <c r="AK47" s="114" t="str">
        <f t="shared" si="14"/>
        <v>De acuerdo con lo programado</v>
      </c>
      <c r="AL47" s="114"/>
    </row>
    <row r="48" spans="1:38" ht="63" customHeight="1" thickTop="1" thickBot="1">
      <c r="A48" s="390">
        <f t="shared" ref="A48:A52" si="69">A47+1</f>
        <v>23</v>
      </c>
      <c r="B48" s="391">
        <v>0</v>
      </c>
      <c r="C48" s="391">
        <v>0</v>
      </c>
      <c r="D48" s="391">
        <v>0</v>
      </c>
      <c r="E48" s="391">
        <v>0</v>
      </c>
      <c r="F48" s="389"/>
      <c r="G48" s="186"/>
      <c r="H48" s="186"/>
      <c r="I48" s="223">
        <v>0</v>
      </c>
      <c r="J48" s="223">
        <v>0</v>
      </c>
      <c r="K48" s="219">
        <f t="shared" ref="K48:K52" si="70">I48+J48</f>
        <v>0</v>
      </c>
      <c r="L48" s="223">
        <v>0</v>
      </c>
      <c r="M48" s="223">
        <v>0</v>
      </c>
      <c r="N48" s="219">
        <f t="shared" ref="N48:N52" si="71">L48+M48</f>
        <v>0</v>
      </c>
      <c r="O48" s="219">
        <f t="shared" ref="O48:O52" si="72">K48+N48</f>
        <v>0</v>
      </c>
      <c r="P48" s="139"/>
      <c r="Q48" s="221"/>
      <c r="R48" s="392"/>
      <c r="S48" s="208">
        <v>0</v>
      </c>
      <c r="T48" s="224" t="str">
        <f t="shared" ref="T48:T52" si="73">IF(S48="","No hay ejecución",IF(AND(I48=0),"No hay Programación", S48/I48))</f>
        <v>No hay Programación</v>
      </c>
      <c r="U48" s="114" t="str">
        <f t="shared" ref="U48:U52" si="74">IF(T48="No hay ejecución","NA",IF(T48&gt;=90%,"De acuerdo con lo programado",IF(T48&gt;=51%,"Atraso Leve",IF(T48&lt;50%,"En riesgo en cumplimiento"))))</f>
        <v>De acuerdo con lo programado</v>
      </c>
      <c r="V48" s="114"/>
      <c r="W48" s="264">
        <v>0</v>
      </c>
      <c r="X48" s="224" t="str">
        <f t="shared" ref="X48:X52" si="75">IF(W48="","No hay ejecución",IF(AND(J48=0),"No hay Programación", W48/J48))</f>
        <v>No hay Programación</v>
      </c>
      <c r="Y48" s="114" t="str">
        <f t="shared" ref="Y48:Y52" si="76">IF(X48="No hay ejecución","NA",IF(X48&gt;=90%,"De acuerdo con lo programado",IF(X48&gt;=51%,"Atraso Leve",IF(X48&lt;50%,"En riesgo en cumplimiento"))))</f>
        <v>De acuerdo con lo programado</v>
      </c>
      <c r="Z48" s="114"/>
      <c r="AA48" s="264">
        <v>0</v>
      </c>
      <c r="AB48" s="224" t="str">
        <f t="shared" ref="AB48:AB52" si="77">IF(AA48="","No hay ejecución",IF(AND(L48=0),"No hay Programación", AA48/L48))</f>
        <v>No hay Programación</v>
      </c>
      <c r="AC48" s="114" t="str">
        <f t="shared" ref="AC48" si="78">IF(AB48="No hay ejecución","NA",IF(AB48&gt;=90%,"De acuerdo con lo programado",IF(AB48&gt;=51%,"Atraso Leve",IF(AB48&lt;50%,"En riesgo en cumplimiento"))))</f>
        <v>De acuerdo con lo programado</v>
      </c>
      <c r="AD48" s="114"/>
      <c r="AE48" s="264">
        <v>0</v>
      </c>
      <c r="AF48" s="224" t="str">
        <f t="shared" ref="AF48:AF52" si="79">IF(AE48="","No hay ejecución",IF(AND(M48=0),"No hay Programación", AE48/M48))</f>
        <v>No hay Programación</v>
      </c>
      <c r="AG48" s="114" t="str">
        <f t="shared" ref="AG48" si="80">IF(AF48="No hay ejecución","NA",IF(AF48&gt;=90%,"De acuerdo con lo programado",IF(AF48&gt;=51%,"Atraso Leve",IF(AF48&lt;50%,"En riesgo en cumplimiento"))))</f>
        <v>De acuerdo con lo programado</v>
      </c>
      <c r="AH48" s="114"/>
      <c r="AI48" s="264">
        <f t="shared" ref="AI48:AI52" si="81">AE48+AA48+W48+S48</f>
        <v>0</v>
      </c>
      <c r="AJ48" s="113" t="str">
        <f t="shared" ref="AJ48:AJ52" si="82">IF(AI48="","No hay ejecución",IF(AND(O48=0),"No hay Programación", AI48/O48))</f>
        <v>No hay Programación</v>
      </c>
      <c r="AK48" s="114" t="str">
        <f t="shared" ref="AK48" si="83">IF(AJ48="No hay ejecución","NA",IF(AJ48&gt;=90%,"De acuerdo con lo programado",IF(AJ48&gt;=51%,"Atraso Leve",IF(AJ48&lt;50%,"En riesgo en cumplimiento"))))</f>
        <v>De acuerdo con lo programado</v>
      </c>
      <c r="AL48" s="114"/>
    </row>
    <row r="49" spans="1:38" ht="63" customHeight="1" thickTop="1" thickBot="1">
      <c r="A49" s="390">
        <f t="shared" si="69"/>
        <v>24</v>
      </c>
      <c r="B49" s="391">
        <v>0</v>
      </c>
      <c r="C49" s="391">
        <v>0</v>
      </c>
      <c r="D49" s="391">
        <v>0</v>
      </c>
      <c r="E49" s="391">
        <v>0</v>
      </c>
      <c r="F49" s="389"/>
      <c r="G49" s="186"/>
      <c r="H49" s="186"/>
      <c r="I49" s="223">
        <v>0</v>
      </c>
      <c r="J49" s="223">
        <v>0</v>
      </c>
      <c r="K49" s="219">
        <f t="shared" si="70"/>
        <v>0</v>
      </c>
      <c r="L49" s="223">
        <v>0</v>
      </c>
      <c r="M49" s="223">
        <v>0</v>
      </c>
      <c r="N49" s="219">
        <f t="shared" si="71"/>
        <v>0</v>
      </c>
      <c r="O49" s="219">
        <f t="shared" si="72"/>
        <v>0</v>
      </c>
      <c r="P49" s="139"/>
      <c r="Q49" s="221"/>
      <c r="R49" s="392"/>
      <c r="S49" s="208">
        <v>0</v>
      </c>
      <c r="T49" s="224" t="str">
        <f t="shared" si="73"/>
        <v>No hay Programación</v>
      </c>
      <c r="U49" s="114" t="str">
        <f t="shared" si="74"/>
        <v>De acuerdo con lo programado</v>
      </c>
      <c r="V49" s="114"/>
      <c r="W49" s="264">
        <v>0</v>
      </c>
      <c r="X49" s="224" t="str">
        <f t="shared" si="75"/>
        <v>No hay Programación</v>
      </c>
      <c r="Y49" s="114" t="str">
        <f t="shared" si="76"/>
        <v>De acuerdo con lo programado</v>
      </c>
      <c r="Z49" s="114"/>
      <c r="AA49" s="264">
        <v>0</v>
      </c>
      <c r="AB49" s="224" t="str">
        <f t="shared" si="77"/>
        <v>No hay Programación</v>
      </c>
      <c r="AC49" s="114" t="str">
        <f t="shared" ref="AC49" si="84">IF(AB49="No hay ejecución","NA",IF(AB49&gt;=90%,"De acuerdo con lo programado",IF(AB49&gt;=51%,"Atraso Leve",IF(AB49&lt;50%,"En riesgo en cumplimiento"))))</f>
        <v>De acuerdo con lo programado</v>
      </c>
      <c r="AD49" s="114"/>
      <c r="AE49" s="264">
        <v>0</v>
      </c>
      <c r="AF49" s="224" t="str">
        <f t="shared" si="79"/>
        <v>No hay Programación</v>
      </c>
      <c r="AG49" s="114" t="str">
        <f t="shared" ref="AG49" si="85">IF(AF49="No hay ejecución","NA",IF(AF49&gt;=90%,"De acuerdo con lo programado",IF(AF49&gt;=51%,"Atraso Leve",IF(AF49&lt;50%,"En riesgo en cumplimiento"))))</f>
        <v>De acuerdo con lo programado</v>
      </c>
      <c r="AH49" s="114"/>
      <c r="AI49" s="264">
        <f t="shared" si="81"/>
        <v>0</v>
      </c>
      <c r="AJ49" s="113" t="str">
        <f t="shared" si="82"/>
        <v>No hay Programación</v>
      </c>
      <c r="AK49" s="114" t="str">
        <f t="shared" ref="AK49" si="86">IF(AJ49="No hay ejecución","NA",IF(AJ49&gt;=90%,"De acuerdo con lo programado",IF(AJ49&gt;=51%,"Atraso Leve",IF(AJ49&lt;50%,"En riesgo en cumplimiento"))))</f>
        <v>De acuerdo con lo programado</v>
      </c>
      <c r="AL49" s="114"/>
    </row>
    <row r="50" spans="1:38" ht="63" customHeight="1" thickTop="1" thickBot="1">
      <c r="A50" s="390">
        <f t="shared" si="69"/>
        <v>25</v>
      </c>
      <c r="B50" s="391">
        <v>0</v>
      </c>
      <c r="C50" s="391">
        <v>0</v>
      </c>
      <c r="D50" s="391">
        <v>0</v>
      </c>
      <c r="E50" s="391">
        <v>0</v>
      </c>
      <c r="F50" s="389"/>
      <c r="G50" s="186"/>
      <c r="H50" s="186"/>
      <c r="I50" s="223">
        <v>0</v>
      </c>
      <c r="J50" s="223">
        <v>0</v>
      </c>
      <c r="K50" s="219">
        <f t="shared" si="70"/>
        <v>0</v>
      </c>
      <c r="L50" s="223">
        <v>0</v>
      </c>
      <c r="M50" s="223">
        <v>0</v>
      </c>
      <c r="N50" s="219">
        <f t="shared" si="71"/>
        <v>0</v>
      </c>
      <c r="O50" s="219">
        <f t="shared" si="72"/>
        <v>0</v>
      </c>
      <c r="P50" s="139"/>
      <c r="Q50" s="221"/>
      <c r="R50" s="392"/>
      <c r="S50" s="208">
        <v>0</v>
      </c>
      <c r="T50" s="224" t="str">
        <f t="shared" si="73"/>
        <v>No hay Programación</v>
      </c>
      <c r="U50" s="114" t="str">
        <f t="shared" si="74"/>
        <v>De acuerdo con lo programado</v>
      </c>
      <c r="V50" s="114"/>
      <c r="W50" s="264">
        <v>0</v>
      </c>
      <c r="X50" s="224" t="str">
        <f t="shared" si="75"/>
        <v>No hay Programación</v>
      </c>
      <c r="Y50" s="114" t="str">
        <f t="shared" si="76"/>
        <v>De acuerdo con lo programado</v>
      </c>
      <c r="Z50" s="114"/>
      <c r="AA50" s="264">
        <v>0</v>
      </c>
      <c r="AB50" s="224" t="str">
        <f t="shared" si="77"/>
        <v>No hay Programación</v>
      </c>
      <c r="AC50" s="114" t="str">
        <f t="shared" ref="AC50" si="87">IF(AB50="No hay ejecución","NA",IF(AB50&gt;=90%,"De acuerdo con lo programado",IF(AB50&gt;=51%,"Atraso Leve",IF(AB50&lt;50%,"En riesgo en cumplimiento"))))</f>
        <v>De acuerdo con lo programado</v>
      </c>
      <c r="AD50" s="114"/>
      <c r="AE50" s="264">
        <v>0</v>
      </c>
      <c r="AF50" s="224" t="str">
        <f t="shared" si="79"/>
        <v>No hay Programación</v>
      </c>
      <c r="AG50" s="114" t="str">
        <f t="shared" ref="AG50" si="88">IF(AF50="No hay ejecución","NA",IF(AF50&gt;=90%,"De acuerdo con lo programado",IF(AF50&gt;=51%,"Atraso Leve",IF(AF50&lt;50%,"En riesgo en cumplimiento"))))</f>
        <v>De acuerdo con lo programado</v>
      </c>
      <c r="AH50" s="114"/>
      <c r="AI50" s="264">
        <f t="shared" si="81"/>
        <v>0</v>
      </c>
      <c r="AJ50" s="113" t="str">
        <f t="shared" si="82"/>
        <v>No hay Programación</v>
      </c>
      <c r="AK50" s="114" t="str">
        <f t="shared" ref="AK50" si="89">IF(AJ50="No hay ejecución","NA",IF(AJ50&gt;=90%,"De acuerdo con lo programado",IF(AJ50&gt;=51%,"Atraso Leve",IF(AJ50&lt;50%,"En riesgo en cumplimiento"))))</f>
        <v>De acuerdo con lo programado</v>
      </c>
      <c r="AL50" s="114"/>
    </row>
    <row r="51" spans="1:38" ht="63" customHeight="1" thickTop="1" thickBot="1">
      <c r="A51" s="390">
        <f t="shared" si="69"/>
        <v>26</v>
      </c>
      <c r="B51" s="391">
        <v>0</v>
      </c>
      <c r="C51" s="391">
        <v>0</v>
      </c>
      <c r="D51" s="391">
        <v>0</v>
      </c>
      <c r="E51" s="391">
        <v>0</v>
      </c>
      <c r="F51" s="389"/>
      <c r="G51" s="186"/>
      <c r="H51" s="186"/>
      <c r="I51" s="223">
        <v>0</v>
      </c>
      <c r="J51" s="223">
        <v>0</v>
      </c>
      <c r="K51" s="219">
        <f t="shared" si="70"/>
        <v>0</v>
      </c>
      <c r="L51" s="223">
        <v>0</v>
      </c>
      <c r="M51" s="223">
        <v>0</v>
      </c>
      <c r="N51" s="219">
        <f t="shared" si="71"/>
        <v>0</v>
      </c>
      <c r="O51" s="219">
        <f t="shared" si="72"/>
        <v>0</v>
      </c>
      <c r="P51" s="139"/>
      <c r="Q51" s="221"/>
      <c r="R51" s="392"/>
      <c r="S51" s="208">
        <v>0</v>
      </c>
      <c r="T51" s="224" t="str">
        <f t="shared" si="73"/>
        <v>No hay Programación</v>
      </c>
      <c r="U51" s="114" t="str">
        <f t="shared" si="74"/>
        <v>De acuerdo con lo programado</v>
      </c>
      <c r="V51" s="114"/>
      <c r="W51" s="264">
        <v>0</v>
      </c>
      <c r="X51" s="224" t="str">
        <f t="shared" si="75"/>
        <v>No hay Programación</v>
      </c>
      <c r="Y51" s="114" t="str">
        <f t="shared" si="76"/>
        <v>De acuerdo con lo programado</v>
      </c>
      <c r="Z51" s="114"/>
      <c r="AA51" s="264">
        <v>0</v>
      </c>
      <c r="AB51" s="224" t="str">
        <f t="shared" si="77"/>
        <v>No hay Programación</v>
      </c>
      <c r="AC51" s="114" t="str">
        <f t="shared" ref="AC51" si="90">IF(AB51="No hay ejecución","NA",IF(AB51&gt;=90%,"De acuerdo con lo programado",IF(AB51&gt;=51%,"Atraso Leve",IF(AB51&lt;50%,"En riesgo en cumplimiento"))))</f>
        <v>De acuerdo con lo programado</v>
      </c>
      <c r="AD51" s="114"/>
      <c r="AE51" s="264">
        <v>0</v>
      </c>
      <c r="AF51" s="224" t="str">
        <f t="shared" si="79"/>
        <v>No hay Programación</v>
      </c>
      <c r="AG51" s="114" t="str">
        <f t="shared" ref="AG51" si="91">IF(AF51="No hay ejecución","NA",IF(AF51&gt;=90%,"De acuerdo con lo programado",IF(AF51&gt;=51%,"Atraso Leve",IF(AF51&lt;50%,"En riesgo en cumplimiento"))))</f>
        <v>De acuerdo con lo programado</v>
      </c>
      <c r="AH51" s="114"/>
      <c r="AI51" s="264">
        <f t="shared" si="81"/>
        <v>0</v>
      </c>
      <c r="AJ51" s="113" t="str">
        <f t="shared" si="82"/>
        <v>No hay Programación</v>
      </c>
      <c r="AK51" s="114" t="str">
        <f t="shared" ref="AK51" si="92">IF(AJ51="No hay ejecución","NA",IF(AJ51&gt;=90%,"De acuerdo con lo programado",IF(AJ51&gt;=51%,"Atraso Leve",IF(AJ51&lt;50%,"En riesgo en cumplimiento"))))</f>
        <v>De acuerdo con lo programado</v>
      </c>
      <c r="AL51" s="114"/>
    </row>
    <row r="52" spans="1:38" ht="63" customHeight="1" thickTop="1" thickBot="1">
      <c r="A52" s="390">
        <f t="shared" si="69"/>
        <v>27</v>
      </c>
      <c r="B52" s="391">
        <v>0</v>
      </c>
      <c r="C52" s="391">
        <v>0</v>
      </c>
      <c r="D52" s="391">
        <v>0</v>
      </c>
      <c r="E52" s="391">
        <v>0</v>
      </c>
      <c r="F52" s="389"/>
      <c r="G52" s="186"/>
      <c r="H52" s="186"/>
      <c r="I52" s="223">
        <v>0</v>
      </c>
      <c r="J52" s="223">
        <v>0</v>
      </c>
      <c r="K52" s="219">
        <f t="shared" si="70"/>
        <v>0</v>
      </c>
      <c r="L52" s="223">
        <v>0</v>
      </c>
      <c r="M52" s="223">
        <v>0</v>
      </c>
      <c r="N52" s="219">
        <f t="shared" si="71"/>
        <v>0</v>
      </c>
      <c r="O52" s="219">
        <f t="shared" si="72"/>
        <v>0</v>
      </c>
      <c r="P52" s="139"/>
      <c r="Q52" s="221"/>
      <c r="R52" s="392"/>
      <c r="S52" s="208">
        <v>0</v>
      </c>
      <c r="T52" s="224" t="str">
        <f t="shared" si="73"/>
        <v>No hay Programación</v>
      </c>
      <c r="U52" s="114" t="str">
        <f t="shared" si="74"/>
        <v>De acuerdo con lo programado</v>
      </c>
      <c r="V52" s="114"/>
      <c r="W52" s="264">
        <v>0</v>
      </c>
      <c r="X52" s="224" t="str">
        <f t="shared" si="75"/>
        <v>No hay Programación</v>
      </c>
      <c r="Y52" s="114" t="str">
        <f t="shared" si="76"/>
        <v>De acuerdo con lo programado</v>
      </c>
      <c r="Z52" s="114"/>
      <c r="AA52" s="264">
        <v>0</v>
      </c>
      <c r="AB52" s="224" t="str">
        <f t="shared" si="77"/>
        <v>No hay Programación</v>
      </c>
      <c r="AC52" s="114" t="str">
        <f t="shared" ref="AC52" si="93">IF(AB52="No hay ejecución","NA",IF(AB52&gt;=90%,"De acuerdo con lo programado",IF(AB52&gt;=51%,"Atraso Leve",IF(AB52&lt;50%,"En riesgo en cumplimiento"))))</f>
        <v>De acuerdo con lo programado</v>
      </c>
      <c r="AD52" s="114"/>
      <c r="AE52" s="264">
        <v>0</v>
      </c>
      <c r="AF52" s="224" t="str">
        <f t="shared" si="79"/>
        <v>No hay Programación</v>
      </c>
      <c r="AG52" s="114" t="str">
        <f t="shared" ref="AG52" si="94">IF(AF52="No hay ejecución","NA",IF(AF52&gt;=90%,"De acuerdo con lo programado",IF(AF52&gt;=51%,"Atraso Leve",IF(AF52&lt;50%,"En riesgo en cumplimiento"))))</f>
        <v>De acuerdo con lo programado</v>
      </c>
      <c r="AH52" s="114"/>
      <c r="AI52" s="264">
        <f t="shared" si="81"/>
        <v>0</v>
      </c>
      <c r="AJ52" s="113" t="str">
        <f t="shared" si="82"/>
        <v>No hay Programación</v>
      </c>
      <c r="AK52" s="114" t="str">
        <f t="shared" ref="AK52" si="95">IF(AJ52="No hay ejecución","NA",IF(AJ52&gt;=90%,"De acuerdo con lo programado",IF(AJ52&gt;=51%,"Atraso Leve",IF(AJ52&lt;50%,"En riesgo en cumplimiento"))))</f>
        <v>De acuerdo con lo programado</v>
      </c>
      <c r="AL52" s="114"/>
    </row>
    <row r="53" spans="1:38" ht="10.5" thickTop="1" thickBot="1">
      <c r="A53" s="370"/>
      <c r="B53" s="370"/>
      <c r="C53" s="370"/>
      <c r="D53" s="370"/>
      <c r="E53" s="370"/>
      <c r="F53" s="370"/>
      <c r="G53" s="348"/>
      <c r="H53" s="348"/>
      <c r="I53" s="349"/>
      <c r="J53" s="349"/>
      <c r="K53" s="349"/>
      <c r="L53" s="349"/>
      <c r="M53" s="349"/>
      <c r="N53" s="349"/>
      <c r="O53" s="349"/>
      <c r="P53" s="349"/>
      <c r="Q53" s="350"/>
      <c r="R53" s="350"/>
    </row>
    <row r="54" spans="1:38" ht="10.5" customHeight="1">
      <c r="A54" s="1265" t="s">
        <v>363</v>
      </c>
      <c r="B54" s="1266"/>
      <c r="C54" s="1266"/>
      <c r="D54" s="1266"/>
      <c r="E54" s="1266"/>
      <c r="F54" s="371" t="s">
        <v>364</v>
      </c>
      <c r="G54" s="351"/>
      <c r="H54" s="351"/>
      <c r="I54" s="349"/>
      <c r="J54" s="349"/>
      <c r="K54" s="349"/>
      <c r="L54" s="349"/>
      <c r="M54" s="349"/>
      <c r="N54" s="349"/>
      <c r="O54" s="349"/>
      <c r="P54" s="349"/>
      <c r="Q54" s="350"/>
      <c r="R54" s="350"/>
    </row>
    <row r="55" spans="1:38">
      <c r="A55" s="372"/>
      <c r="B55" s="372"/>
      <c r="C55" s="372"/>
      <c r="D55" s="372"/>
      <c r="E55" s="372"/>
      <c r="F55" s="373"/>
      <c r="G55" s="351"/>
      <c r="H55" s="351"/>
      <c r="I55" s="349"/>
      <c r="J55" s="349"/>
      <c r="K55" s="349"/>
      <c r="L55" s="349"/>
      <c r="M55" s="349"/>
      <c r="N55" s="349"/>
      <c r="O55" s="349"/>
      <c r="P55" s="349"/>
      <c r="Q55" s="350"/>
      <c r="R55" s="350"/>
    </row>
    <row r="56" spans="1:38" ht="12" customHeight="1">
      <c r="A56" s="1267" t="s">
        <v>365</v>
      </c>
      <c r="B56" s="1268"/>
      <c r="C56" s="1268"/>
      <c r="D56" s="1268"/>
      <c r="E56" s="1268"/>
      <c r="F56" s="190"/>
      <c r="G56" s="351"/>
      <c r="H56" s="351"/>
      <c r="I56" s="349"/>
      <c r="J56" s="349"/>
      <c r="K56" s="349"/>
      <c r="L56" s="349"/>
      <c r="M56" s="349"/>
      <c r="N56" s="349"/>
      <c r="O56" s="349"/>
      <c r="P56" s="349"/>
      <c r="Q56" s="350"/>
      <c r="R56" s="350"/>
    </row>
    <row r="57" spans="1:38">
      <c r="A57" s="354"/>
      <c r="B57" s="354"/>
      <c r="C57" s="354"/>
      <c r="D57" s="354"/>
      <c r="E57" s="354"/>
      <c r="F57" s="359"/>
      <c r="G57" s="351"/>
      <c r="H57" s="351"/>
      <c r="I57" s="349"/>
      <c r="J57" s="349"/>
      <c r="K57" s="349"/>
      <c r="L57" s="349"/>
      <c r="M57" s="349"/>
      <c r="N57" s="349"/>
      <c r="O57" s="349"/>
      <c r="P57" s="349"/>
      <c r="Q57" s="350"/>
      <c r="R57" s="350"/>
    </row>
    <row r="58" spans="1:38" ht="29.9" customHeight="1">
      <c r="A58" s="1269" t="s">
        <v>366</v>
      </c>
      <c r="B58" s="1269"/>
      <c r="C58" s="370"/>
      <c r="D58" s="370"/>
      <c r="E58" s="370"/>
      <c r="F58" s="370"/>
      <c r="G58" s="351"/>
      <c r="H58" s="351"/>
      <c r="I58" s="349"/>
      <c r="J58" s="349"/>
      <c r="K58" s="349"/>
      <c r="L58" s="349"/>
      <c r="M58" s="349"/>
      <c r="N58" s="349"/>
      <c r="O58" s="349"/>
      <c r="P58" s="349"/>
      <c r="Q58" s="350"/>
      <c r="R58" s="350"/>
    </row>
    <row r="59" spans="1:38" ht="13.4" customHeight="1">
      <c r="A59" s="374">
        <v>1</v>
      </c>
      <c r="B59" s="1270" t="s">
        <v>367</v>
      </c>
      <c r="C59" s="1270"/>
      <c r="D59" s="1270"/>
      <c r="E59" s="1270"/>
      <c r="F59" s="1270"/>
      <c r="G59" s="1270"/>
      <c r="H59" s="1270"/>
      <c r="I59" s="1270"/>
      <c r="J59" s="1270"/>
      <c r="K59" s="1270"/>
      <c r="L59" s="349"/>
      <c r="M59" s="349"/>
      <c r="N59" s="349"/>
      <c r="O59" s="349"/>
      <c r="P59" s="350"/>
      <c r="Q59" s="350"/>
      <c r="R59" s="350"/>
    </row>
    <row r="60" spans="1:38" s="236" customFormat="1" ht="16.649999999999999" customHeight="1" thickTop="1" thickBot="1">
      <c r="A60" s="376">
        <v>2</v>
      </c>
      <c r="B60" s="1264" t="s">
        <v>368</v>
      </c>
      <c r="C60" s="1264"/>
      <c r="D60" s="1264"/>
      <c r="E60" s="1264"/>
      <c r="F60" s="1264"/>
      <c r="G60" s="1264"/>
      <c r="H60" s="1264"/>
      <c r="I60" s="1264"/>
      <c r="J60" s="1264"/>
      <c r="K60" s="1264"/>
      <c r="L60" s="349"/>
      <c r="M60" s="349"/>
      <c r="N60" s="349"/>
      <c r="O60" s="349"/>
      <c r="P60" s="350"/>
      <c r="Q60" s="350"/>
      <c r="R60" s="350"/>
    </row>
    <row r="61" spans="1:38" ht="19.399999999999999" customHeight="1">
      <c r="A61" s="374">
        <v>3</v>
      </c>
      <c r="B61" s="1270" t="s">
        <v>369</v>
      </c>
      <c r="C61" s="1270"/>
      <c r="D61" s="1270"/>
      <c r="E61" s="1270"/>
      <c r="F61" s="1270"/>
      <c r="G61" s="1270"/>
      <c r="H61" s="373"/>
      <c r="I61" s="349"/>
      <c r="J61" s="349"/>
      <c r="K61" s="349"/>
      <c r="L61" s="349"/>
      <c r="M61" s="349"/>
      <c r="N61" s="349"/>
      <c r="O61" s="349"/>
      <c r="P61" s="350"/>
      <c r="Q61" s="350"/>
      <c r="R61" s="350"/>
    </row>
    <row r="62" spans="1:38" ht="13.4" customHeight="1">
      <c r="A62" s="374">
        <v>4</v>
      </c>
      <c r="B62" s="1270" t="s">
        <v>370</v>
      </c>
      <c r="C62" s="1270"/>
      <c r="D62" s="1270"/>
      <c r="E62" s="1270"/>
      <c r="F62" s="1270"/>
      <c r="G62" s="1270"/>
      <c r="H62" s="1270"/>
      <c r="I62" s="1270"/>
      <c r="J62" s="1270"/>
      <c r="K62" s="1270"/>
      <c r="L62" s="1270"/>
      <c r="M62" s="1270"/>
      <c r="N62" s="1270"/>
      <c r="O62" s="1270"/>
      <c r="P62" s="1270"/>
      <c r="Q62" s="1270"/>
      <c r="R62" s="1270"/>
    </row>
    <row r="63" spans="1:38" ht="13.4" customHeight="1">
      <c r="A63" s="374">
        <v>5</v>
      </c>
      <c r="B63" s="1270" t="s">
        <v>371</v>
      </c>
      <c r="C63" s="1270"/>
      <c r="D63" s="1270"/>
      <c r="E63" s="1270"/>
      <c r="F63" s="1270"/>
      <c r="G63" s="1270"/>
      <c r="H63" s="1270"/>
      <c r="I63" s="1270"/>
      <c r="J63" s="1270"/>
      <c r="K63" s="1270"/>
      <c r="L63" s="1270"/>
      <c r="M63" s="1270"/>
      <c r="N63" s="1270"/>
      <c r="O63" s="1270"/>
      <c r="P63" s="1270"/>
      <c r="Q63" s="1270"/>
      <c r="R63" s="1270"/>
    </row>
    <row r="64" spans="1:38" ht="13.4" customHeight="1">
      <c r="A64" s="374">
        <v>6</v>
      </c>
      <c r="B64" s="1272" t="s">
        <v>372</v>
      </c>
      <c r="C64" s="1272"/>
      <c r="D64" s="1272"/>
      <c r="E64" s="1272"/>
      <c r="F64" s="1272"/>
      <c r="G64" s="1272"/>
      <c r="H64" s="1272"/>
      <c r="I64" s="1272"/>
      <c r="J64" s="1272"/>
      <c r="K64" s="1272"/>
      <c r="L64" s="1272"/>
      <c r="M64" s="1272"/>
      <c r="N64" s="359"/>
      <c r="O64" s="359"/>
      <c r="P64" s="355"/>
      <c r="Q64" s="355"/>
      <c r="R64" s="355"/>
    </row>
    <row r="65" spans="1:18" ht="13.4" customHeight="1">
      <c r="A65" s="374">
        <v>7</v>
      </c>
      <c r="B65" s="1270" t="s">
        <v>373</v>
      </c>
      <c r="C65" s="1270"/>
      <c r="D65" s="1270"/>
      <c r="E65" s="1270"/>
      <c r="F65" s="1270"/>
      <c r="G65" s="1270"/>
      <c r="H65" s="1270"/>
      <c r="I65" s="1270"/>
      <c r="J65" s="1270"/>
      <c r="K65" s="1270"/>
      <c r="L65" s="1270"/>
      <c r="M65" s="1270"/>
      <c r="N65" s="359"/>
      <c r="O65" s="359"/>
      <c r="P65" s="355"/>
      <c r="Q65" s="355"/>
      <c r="R65" s="355"/>
    </row>
    <row r="66" spans="1:18" s="237" customFormat="1" ht="13.4" customHeight="1">
      <c r="A66" s="374">
        <v>8</v>
      </c>
      <c r="B66" s="1271" t="s">
        <v>374</v>
      </c>
      <c r="C66" s="1271"/>
      <c r="D66" s="1271"/>
      <c r="E66" s="1271"/>
      <c r="F66" s="1271"/>
      <c r="G66" s="1271"/>
      <c r="H66" s="1271"/>
      <c r="I66" s="1271"/>
      <c r="J66" s="1271"/>
      <c r="K66" s="1271"/>
      <c r="L66" s="1271"/>
      <c r="M66" s="1271"/>
      <c r="N66" s="1271"/>
      <c r="O66" s="1271"/>
      <c r="P66" s="1271"/>
      <c r="Q66" s="1271"/>
      <c r="R66" s="355"/>
    </row>
    <row r="67" spans="1:18" ht="13.4" customHeight="1">
      <c r="A67" s="374">
        <v>9</v>
      </c>
      <c r="B67" s="1271" t="s">
        <v>375</v>
      </c>
      <c r="C67" s="1271"/>
      <c r="D67" s="1271"/>
      <c r="E67" s="1271"/>
      <c r="F67" s="1271"/>
      <c r="G67" s="1271"/>
      <c r="H67" s="1271"/>
      <c r="I67" s="1271"/>
      <c r="J67" s="1271"/>
      <c r="K67" s="1271"/>
      <c r="L67" s="1271"/>
      <c r="M67" s="1271"/>
      <c r="N67" s="1271"/>
      <c r="O67" s="1271"/>
      <c r="P67" s="1271"/>
      <c r="Q67" s="1271"/>
      <c r="R67" s="355"/>
    </row>
    <row r="68" spans="1:18" ht="13.4" hidden="1" customHeight="1">
      <c r="A68" s="374">
        <v>10</v>
      </c>
      <c r="B68" s="377" t="s">
        <v>376</v>
      </c>
      <c r="C68" s="375"/>
      <c r="D68" s="375"/>
      <c r="E68" s="375"/>
      <c r="F68" s="375"/>
      <c r="G68" s="378"/>
      <c r="H68" s="378"/>
      <c r="I68" s="359"/>
      <c r="J68" s="359"/>
      <c r="K68" s="359"/>
      <c r="L68" s="359"/>
      <c r="M68" s="359"/>
      <c r="N68" s="359"/>
      <c r="O68" s="359"/>
      <c r="P68" s="355"/>
      <c r="Q68" s="355"/>
      <c r="R68" s="355"/>
    </row>
    <row r="69" spans="1:18" ht="13.4" customHeight="1">
      <c r="A69" s="374">
        <v>10</v>
      </c>
      <c r="B69" s="1271" t="s">
        <v>377</v>
      </c>
      <c r="C69" s="1271"/>
      <c r="D69" s="1271"/>
      <c r="E69" s="1271"/>
      <c r="F69" s="1271"/>
      <c r="G69" s="1271"/>
      <c r="H69" s="1271"/>
      <c r="I69" s="1271"/>
      <c r="J69" s="1271"/>
      <c r="K69" s="1271"/>
      <c r="L69" s="1271"/>
      <c r="M69" s="1271"/>
      <c r="N69" s="359"/>
      <c r="O69" s="359"/>
      <c r="P69" s="355"/>
      <c r="Q69" s="355"/>
      <c r="R69" s="355"/>
    </row>
    <row r="70" spans="1:18" ht="13.4" customHeight="1">
      <c r="A70" s="374">
        <v>11</v>
      </c>
      <c r="B70" s="1270" t="s">
        <v>378</v>
      </c>
      <c r="C70" s="1270"/>
      <c r="D70" s="1270"/>
      <c r="E70" s="1270"/>
      <c r="F70" s="1270"/>
      <c r="G70" s="1270"/>
      <c r="H70" s="1270"/>
      <c r="I70" s="1270"/>
      <c r="J70" s="1270"/>
      <c r="K70" s="1270"/>
      <c r="L70" s="1270"/>
      <c r="M70" s="1270"/>
      <c r="N70" s="1270"/>
      <c r="O70" s="1270"/>
      <c r="P70" s="355"/>
      <c r="Q70" s="355"/>
      <c r="R70" s="355"/>
    </row>
    <row r="71" spans="1:18" ht="13.4" customHeight="1">
      <c r="A71" s="374">
        <v>12</v>
      </c>
      <c r="B71" s="1271" t="s">
        <v>379</v>
      </c>
      <c r="C71" s="1271"/>
      <c r="D71" s="1271"/>
      <c r="E71" s="1271"/>
      <c r="F71" s="1271"/>
      <c r="G71" s="1271"/>
      <c r="H71" s="1271"/>
      <c r="I71" s="1271"/>
      <c r="J71" s="1271"/>
      <c r="K71" s="1271"/>
      <c r="L71" s="1271"/>
      <c r="M71" s="1271"/>
      <c r="N71" s="1271"/>
      <c r="O71" s="1271"/>
      <c r="P71" s="1271"/>
      <c r="Q71" s="1271"/>
      <c r="R71" s="355"/>
    </row>
    <row r="72" spans="1:18">
      <c r="A72" s="237"/>
      <c r="B72" s="366"/>
      <c r="C72" s="373"/>
      <c r="D72" s="373"/>
      <c r="E72" s="373"/>
      <c r="F72" s="373"/>
      <c r="G72" s="379"/>
      <c r="H72" s="379"/>
      <c r="I72" s="380"/>
      <c r="J72" s="380"/>
      <c r="K72" s="380"/>
      <c r="L72" s="380"/>
      <c r="M72" s="380"/>
      <c r="N72" s="380"/>
      <c r="O72" s="380"/>
      <c r="P72" s="379"/>
      <c r="Q72" s="379"/>
      <c r="R72" s="379"/>
    </row>
    <row r="73" spans="1:18">
      <c r="A73" s="237"/>
      <c r="C73" s="237"/>
      <c r="D73" s="237"/>
      <c r="E73" s="237"/>
      <c r="F73" s="237"/>
      <c r="G73" s="237"/>
      <c r="H73" s="237"/>
      <c r="I73" s="381"/>
      <c r="J73" s="381"/>
      <c r="K73" s="381"/>
      <c r="L73" s="381"/>
      <c r="M73" s="381"/>
      <c r="N73" s="381"/>
      <c r="O73" s="381"/>
      <c r="P73" s="237"/>
      <c r="Q73" s="373"/>
      <c r="R73" s="353"/>
    </row>
    <row r="74" spans="1:18" s="237" customFormat="1">
      <c r="I74" s="381"/>
      <c r="J74" s="381"/>
      <c r="K74" s="381"/>
      <c r="L74" s="381"/>
      <c r="M74" s="381"/>
      <c r="N74" s="381"/>
      <c r="O74" s="381"/>
      <c r="Q74" s="373"/>
      <c r="R74" s="353"/>
    </row>
    <row r="75" spans="1:18" s="237" customFormat="1" ht="9.75" customHeight="1">
      <c r="I75" s="381"/>
      <c r="J75" s="381"/>
      <c r="K75" s="381"/>
      <c r="L75" s="381"/>
      <c r="M75" s="381"/>
      <c r="N75" s="381"/>
      <c r="O75" s="381"/>
      <c r="Q75" s="373"/>
      <c r="R75" s="353"/>
    </row>
    <row r="76" spans="1:18" s="237" customFormat="1">
      <c r="I76" s="381"/>
      <c r="J76" s="381"/>
      <c r="K76" s="381"/>
      <c r="L76" s="381"/>
      <c r="M76" s="381"/>
      <c r="N76" s="381"/>
      <c r="O76" s="381"/>
      <c r="Q76" s="373"/>
      <c r="R76" s="353"/>
    </row>
    <row r="77" spans="1:18" s="237" customFormat="1" ht="9" customHeight="1">
      <c r="A77" s="232"/>
      <c r="B77" s="232"/>
      <c r="C77" s="232"/>
      <c r="D77" s="232"/>
      <c r="E77" s="232"/>
      <c r="F77" s="232"/>
      <c r="G77" s="232"/>
      <c r="H77" s="232"/>
      <c r="I77" s="367"/>
      <c r="J77" s="367"/>
      <c r="K77" s="367"/>
      <c r="L77" s="367"/>
      <c r="M77" s="367"/>
      <c r="N77" s="367"/>
      <c r="O77" s="367"/>
      <c r="P77" s="232"/>
      <c r="Q77" s="366"/>
      <c r="R77" s="341"/>
    </row>
    <row r="78" spans="1:18" s="237" customFormat="1">
      <c r="A78" s="232"/>
      <c r="B78" s="232"/>
      <c r="C78" s="232"/>
      <c r="D78" s="232"/>
      <c r="E78" s="232"/>
      <c r="F78" s="232"/>
      <c r="G78" s="232"/>
      <c r="H78" s="232"/>
      <c r="I78" s="367"/>
      <c r="J78" s="367"/>
      <c r="K78" s="367"/>
      <c r="L78" s="367"/>
      <c r="M78" s="367"/>
      <c r="N78" s="367"/>
      <c r="O78" s="367"/>
      <c r="P78" s="232"/>
      <c r="Q78" s="366"/>
      <c r="R78" s="341"/>
    </row>
    <row r="79" spans="1:18" s="237" customFormat="1">
      <c r="A79" s="232"/>
      <c r="B79" s="232"/>
      <c r="C79" s="232"/>
      <c r="D79" s="232"/>
      <c r="E79" s="232"/>
      <c r="F79" s="232"/>
      <c r="G79" s="232"/>
      <c r="H79" s="232"/>
      <c r="I79" s="367"/>
      <c r="J79" s="367"/>
      <c r="K79" s="367"/>
      <c r="L79" s="367"/>
      <c r="M79" s="367"/>
      <c r="N79" s="367"/>
      <c r="O79" s="367"/>
      <c r="P79" s="232"/>
      <c r="Q79" s="366"/>
      <c r="R79" s="341"/>
    </row>
    <row r="80" spans="1:18" s="237" customFormat="1">
      <c r="A80" s="232"/>
      <c r="B80" s="232"/>
      <c r="C80" s="232"/>
      <c r="D80" s="232"/>
      <c r="E80" s="232"/>
      <c r="F80" s="232"/>
      <c r="G80" s="232"/>
      <c r="H80" s="232"/>
      <c r="I80" s="367"/>
      <c r="J80" s="367"/>
      <c r="K80" s="367"/>
      <c r="L80" s="367"/>
      <c r="M80" s="367"/>
      <c r="N80" s="367"/>
      <c r="O80" s="367"/>
      <c r="P80" s="232"/>
      <c r="Q80" s="366"/>
      <c r="R80" s="341"/>
    </row>
    <row r="81" spans="1:18" s="237" customFormat="1">
      <c r="A81" s="232"/>
      <c r="B81" s="232"/>
      <c r="C81" s="232"/>
      <c r="D81" s="232"/>
      <c r="E81" s="232"/>
      <c r="F81" s="232"/>
      <c r="G81" s="232"/>
      <c r="H81" s="232"/>
      <c r="I81" s="367"/>
      <c r="J81" s="367"/>
      <c r="K81" s="367"/>
      <c r="L81" s="367"/>
      <c r="M81" s="367"/>
      <c r="N81" s="367"/>
      <c r="O81" s="367"/>
      <c r="P81" s="232"/>
      <c r="Q81" s="366"/>
      <c r="R81" s="341"/>
    </row>
    <row r="82" spans="1:18" s="237" customFormat="1">
      <c r="A82" s="232"/>
      <c r="B82" s="232"/>
      <c r="C82" s="232"/>
      <c r="D82" s="232"/>
      <c r="E82" s="232"/>
      <c r="F82" s="232"/>
      <c r="G82" s="232"/>
      <c r="H82" s="232"/>
      <c r="I82" s="367"/>
      <c r="J82" s="367"/>
      <c r="K82" s="367"/>
      <c r="L82" s="367"/>
      <c r="M82" s="367"/>
      <c r="N82" s="367"/>
      <c r="O82" s="367"/>
      <c r="P82" s="232"/>
      <c r="Q82" s="366"/>
      <c r="R82" s="341"/>
    </row>
    <row r="83" spans="1:18" s="237" customFormat="1">
      <c r="A83" s="232"/>
      <c r="B83" s="232"/>
      <c r="C83" s="232"/>
      <c r="D83" s="232"/>
      <c r="E83" s="232"/>
      <c r="F83" s="232"/>
      <c r="G83" s="232"/>
      <c r="H83" s="232"/>
      <c r="I83" s="367"/>
      <c r="J83" s="367"/>
      <c r="K83" s="367"/>
      <c r="L83" s="367"/>
      <c r="M83" s="367"/>
      <c r="N83" s="367"/>
      <c r="O83" s="367"/>
      <c r="P83" s="232"/>
      <c r="Q83" s="366"/>
      <c r="R83" s="341"/>
    </row>
    <row r="84" spans="1:18" s="237" customFormat="1">
      <c r="A84" s="232"/>
      <c r="B84" s="232"/>
      <c r="C84" s="232"/>
      <c r="D84" s="232"/>
      <c r="E84" s="232"/>
      <c r="F84" s="232"/>
      <c r="G84" s="232"/>
      <c r="H84" s="232"/>
      <c r="I84" s="367"/>
      <c r="J84" s="367"/>
      <c r="K84" s="367"/>
      <c r="L84" s="367"/>
      <c r="M84" s="367"/>
      <c r="N84" s="367"/>
      <c r="O84" s="367"/>
      <c r="P84" s="232"/>
      <c r="Q84" s="366"/>
      <c r="R84" s="341"/>
    </row>
    <row r="85" spans="1:18" s="237" customFormat="1">
      <c r="A85" s="232"/>
      <c r="B85" s="232"/>
      <c r="C85" s="232"/>
      <c r="D85" s="232"/>
      <c r="E85" s="232"/>
      <c r="F85" s="232"/>
      <c r="G85" s="232"/>
      <c r="H85" s="232"/>
      <c r="I85" s="367"/>
      <c r="J85" s="367"/>
      <c r="K85" s="367"/>
      <c r="L85" s="367"/>
      <c r="M85" s="367"/>
      <c r="N85" s="367"/>
      <c r="O85" s="367"/>
      <c r="P85" s="232"/>
      <c r="Q85" s="366"/>
      <c r="R85" s="341"/>
    </row>
    <row r="86" spans="1:18" s="237" customFormat="1">
      <c r="A86" s="232"/>
      <c r="B86" s="232"/>
      <c r="C86" s="232"/>
      <c r="D86" s="232"/>
      <c r="E86" s="232"/>
      <c r="F86" s="232"/>
      <c r="G86" s="232"/>
      <c r="H86" s="232"/>
      <c r="I86" s="367"/>
      <c r="J86" s="367"/>
      <c r="K86" s="367"/>
      <c r="L86" s="367"/>
      <c r="M86" s="367"/>
      <c r="N86" s="367"/>
      <c r="O86" s="367"/>
      <c r="P86" s="232"/>
      <c r="Q86" s="366"/>
      <c r="R86" s="341"/>
    </row>
  </sheetData>
  <sheetProtection algorithmName="SHA-512" hashValue="SFUSDE5zJCJ/RL+ZD1RpXfGIGGZV7XEgMGFsYQP4PqqTm01S9DFq0Yqknr8T0S92pqPulEO6doBgxYSpv6Co9g==" saltValue="uyk24aSCm5LdzB7SabNgsQ==" spinCount="100000" sheet="1" objects="1" scenarios="1"/>
  <mergeCells count="63">
    <mergeCell ref="B67:Q67"/>
    <mergeCell ref="B69:M69"/>
    <mergeCell ref="B70:O70"/>
    <mergeCell ref="B71:Q71"/>
    <mergeCell ref="B61:G61"/>
    <mergeCell ref="B62:R62"/>
    <mergeCell ref="B63:R63"/>
    <mergeCell ref="B64:M64"/>
    <mergeCell ref="B65:M65"/>
    <mergeCell ref="B66:Q66"/>
    <mergeCell ref="B60:K60"/>
    <mergeCell ref="F12:F14"/>
    <mergeCell ref="A54:E54"/>
    <mergeCell ref="A56:E56"/>
    <mergeCell ref="A58:B58"/>
    <mergeCell ref="B59:K59"/>
    <mergeCell ref="U13:U14"/>
    <mergeCell ref="V13:V14"/>
    <mergeCell ref="W13:W14"/>
    <mergeCell ref="X13:X14"/>
    <mergeCell ref="G12:O12"/>
    <mergeCell ref="P12:P14"/>
    <mergeCell ref="Q12:Q14"/>
    <mergeCell ref="R12:R14"/>
    <mergeCell ref="S13:S14"/>
    <mergeCell ref="T13:T14"/>
    <mergeCell ref="G13:G14"/>
    <mergeCell ref="H13:H14"/>
    <mergeCell ref="I13:N13"/>
    <mergeCell ref="A9:E9"/>
    <mergeCell ref="A11:A14"/>
    <mergeCell ref="B11:E11"/>
    <mergeCell ref="F11:R11"/>
    <mergeCell ref="B12:B14"/>
    <mergeCell ref="C12:C14"/>
    <mergeCell ref="D12:D14"/>
    <mergeCell ref="E12:E14"/>
    <mergeCell ref="A8:E8"/>
    <mergeCell ref="A1:E1"/>
    <mergeCell ref="G1:Q3"/>
    <mergeCell ref="A2:E2"/>
    <mergeCell ref="A6:E6"/>
    <mergeCell ref="A7:E7"/>
    <mergeCell ref="S11:Z11"/>
    <mergeCell ref="AI11:AL12"/>
    <mergeCell ref="S12:V12"/>
    <mergeCell ref="W12:Z12"/>
    <mergeCell ref="AA12:AD12"/>
    <mergeCell ref="AE12:AH12"/>
    <mergeCell ref="Y13:Y14"/>
    <mergeCell ref="Z13:Z14"/>
    <mergeCell ref="AA13:AA14"/>
    <mergeCell ref="AB13:AB14"/>
    <mergeCell ref="AC13:AC14"/>
    <mergeCell ref="AI13:AI14"/>
    <mergeCell ref="AJ13:AJ14"/>
    <mergeCell ref="AK13:AK14"/>
    <mergeCell ref="AL13:AL14"/>
    <mergeCell ref="AD13:AD14"/>
    <mergeCell ref="AE13:AE14"/>
    <mergeCell ref="AF13:AF14"/>
    <mergeCell ref="AG13:AG14"/>
    <mergeCell ref="AH13:AH14"/>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62911D8-7F1E-42FF-B0E1-F69AA9B8FCB7}">
          <x14:formula1>
            <xm:f>'Desglose Nivel vinculación'!$B$101:$B$128</xm:f>
          </x14:formula1>
          <xm:sqref>H45:H52 H15:H43</xm:sqref>
        </x14:dataValidation>
        <x14:dataValidation type="list" allowBlank="1" showInputMessage="1" showErrorMessage="1" xr:uid="{6115AAFB-3B5F-4D99-930B-00FC32A2B558}">
          <x14:formula1>
            <xm:f>'Desglose Nivel vinculación'!$B$39:$B$97</xm:f>
          </x14:formula1>
          <xm:sqref>G15:G43 G45:G52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D826-22A0-4C06-A714-5ED725CA1D7F}">
  <dimension ref="A1:AD304"/>
  <sheetViews>
    <sheetView workbookViewId="0">
      <selection activeCell="F15" sqref="F15"/>
    </sheetView>
  </sheetViews>
  <sheetFormatPr baseColWidth="10" defaultColWidth="11.453125" defaultRowHeight="9.5" outlineLevelRow="1"/>
  <cols>
    <col min="1" max="1" width="6.453125" style="127" customWidth="1"/>
    <col min="2" max="5" width="6.54296875" style="127" customWidth="1"/>
    <col min="6" max="6" width="38.08984375" style="129" customWidth="1"/>
    <col min="7" max="7" width="18.54296875" style="127" customWidth="1"/>
    <col min="8" max="8" width="14.453125" style="127" customWidth="1"/>
    <col min="9" max="14" width="4.453125" style="127" customWidth="1"/>
    <col min="15" max="15" width="7" style="127" bestFit="1" customWidth="1"/>
    <col min="16" max="16" width="13" style="127" hidden="1" customWidth="1"/>
    <col min="17" max="17" width="18.453125" style="127" customWidth="1"/>
    <col min="18" max="18" width="58.453125" style="127" customWidth="1"/>
    <col min="19" max="20" width="0" style="127" hidden="1" customWidth="1"/>
    <col min="21" max="21" width="13.08984375" style="127" hidden="1" customWidth="1"/>
    <col min="22" max="22" width="26.54296875" style="127" hidden="1" customWidth="1"/>
    <col min="23" max="26" width="0" style="127" hidden="1" customWidth="1"/>
    <col min="27" max="27" width="23.453125" style="127" hidden="1" customWidth="1"/>
    <col min="28" max="30" width="0" style="127" hidden="1" customWidth="1"/>
    <col min="31" max="31" width="5.08984375" style="127" customWidth="1"/>
    <col min="32" max="16384" width="11.453125" style="127"/>
  </cols>
  <sheetData>
    <row r="1" spans="1:30" ht="15.5">
      <c r="A1" s="1307" t="s">
        <v>265</v>
      </c>
      <c r="B1" s="1307"/>
      <c r="C1" s="1307"/>
      <c r="D1" s="1307"/>
      <c r="E1" s="1307"/>
      <c r="F1" s="277"/>
      <c r="G1" s="1308"/>
      <c r="H1" s="1308"/>
      <c r="I1" s="1308"/>
      <c r="J1" s="1308"/>
      <c r="K1" s="1308"/>
      <c r="L1" s="1308"/>
      <c r="M1" s="1308"/>
      <c r="N1" s="1308"/>
      <c r="O1" s="1308"/>
      <c r="P1" s="1308"/>
      <c r="Q1" s="1308"/>
    </row>
    <row r="2" spans="1:30" ht="12" customHeight="1">
      <c r="A2" s="1309" t="s">
        <v>266</v>
      </c>
      <c r="B2" s="1309"/>
      <c r="C2" s="1309"/>
      <c r="D2" s="1309"/>
      <c r="E2" s="1309"/>
      <c r="F2" s="128"/>
      <c r="G2" s="1308"/>
      <c r="H2" s="1308"/>
      <c r="I2" s="1308"/>
      <c r="J2" s="1308"/>
      <c r="K2" s="1308"/>
      <c r="L2" s="1308"/>
      <c r="M2" s="1308"/>
      <c r="N2" s="1308"/>
      <c r="O2" s="1308"/>
      <c r="P2" s="1308"/>
      <c r="Q2" s="1308"/>
    </row>
    <row r="3" spans="1:30" ht="10.4" customHeight="1">
      <c r="G3" s="1308"/>
      <c r="H3" s="1308"/>
      <c r="I3" s="1308"/>
      <c r="J3" s="1308"/>
      <c r="K3" s="1308"/>
      <c r="L3" s="1308"/>
      <c r="M3" s="1308"/>
      <c r="N3" s="1308"/>
      <c r="O3" s="1308"/>
      <c r="P3" s="1308"/>
      <c r="Q3" s="1308"/>
    </row>
    <row r="6" spans="1:30" ht="10.5">
      <c r="A6" s="1310" t="s">
        <v>267</v>
      </c>
      <c r="B6" s="1310"/>
      <c r="C6" s="1310"/>
      <c r="D6" s="1310"/>
      <c r="E6" s="1310"/>
      <c r="F6" s="130">
        <v>2024</v>
      </c>
    </row>
    <row r="7" spans="1:30" ht="10.5">
      <c r="A7" s="1310" t="s">
        <v>268</v>
      </c>
      <c r="B7" s="1310"/>
      <c r="C7" s="1310"/>
      <c r="D7" s="1310"/>
      <c r="E7" s="1310"/>
      <c r="F7" s="131">
        <v>169</v>
      </c>
    </row>
    <row r="8" spans="1:30" ht="10.5">
      <c r="A8" s="1310" t="s">
        <v>269</v>
      </c>
      <c r="B8" s="1310"/>
      <c r="C8" s="1310"/>
      <c r="D8" s="1310"/>
      <c r="E8" s="1310"/>
      <c r="F8" s="131" t="s">
        <v>270</v>
      </c>
    </row>
    <row r="9" spans="1:30" ht="10.5">
      <c r="A9" s="1310" t="s">
        <v>271</v>
      </c>
      <c r="B9" s="1310"/>
      <c r="C9" s="1310"/>
      <c r="D9" s="1310"/>
      <c r="E9" s="1310"/>
      <c r="F9" s="131" t="s">
        <v>380</v>
      </c>
    </row>
    <row r="10" spans="1:30" ht="19.5" customHeight="1"/>
    <row r="11" spans="1:30" ht="27" customHeight="1">
      <c r="A11" s="1311" t="s">
        <v>191</v>
      </c>
      <c r="B11" s="1314" t="s">
        <v>381</v>
      </c>
      <c r="C11" s="1315"/>
      <c r="D11" s="1315"/>
      <c r="E11" s="1316"/>
      <c r="F11" s="1317" t="s">
        <v>274</v>
      </c>
      <c r="G11" s="1318"/>
      <c r="H11" s="1318"/>
      <c r="I11" s="1318"/>
      <c r="J11" s="1318"/>
      <c r="K11" s="1318"/>
      <c r="L11" s="1318"/>
      <c r="M11" s="1318"/>
      <c r="N11" s="1318"/>
      <c r="O11" s="1318"/>
      <c r="P11" s="1318"/>
      <c r="Q11" s="1318"/>
      <c r="R11" s="1319"/>
      <c r="S11" s="1293" t="s">
        <v>382</v>
      </c>
      <c r="T11" s="1294"/>
      <c r="U11" s="1294"/>
      <c r="V11" s="1294"/>
      <c r="W11" s="1294"/>
      <c r="X11" s="1294"/>
      <c r="Y11" s="1294"/>
      <c r="Z11" s="1295"/>
      <c r="AA11" s="1278" t="s">
        <v>276</v>
      </c>
      <c r="AB11" s="1285"/>
      <c r="AC11" s="1285"/>
      <c r="AD11" s="1285"/>
    </row>
    <row r="12" spans="1:30" ht="19.5" customHeight="1">
      <c r="A12" s="1312"/>
      <c r="B12" s="1296" t="s">
        <v>383</v>
      </c>
      <c r="C12" s="1296" t="s">
        <v>384</v>
      </c>
      <c r="D12" s="1296" t="s">
        <v>385</v>
      </c>
      <c r="E12" s="1296" t="s">
        <v>386</v>
      </c>
      <c r="F12" s="1283" t="s">
        <v>281</v>
      </c>
      <c r="G12" s="1288" t="s">
        <v>282</v>
      </c>
      <c r="H12" s="1289"/>
      <c r="I12" s="1289"/>
      <c r="J12" s="1289"/>
      <c r="K12" s="1289"/>
      <c r="L12" s="1289"/>
      <c r="M12" s="1289"/>
      <c r="N12" s="1289"/>
      <c r="O12" s="1290"/>
      <c r="P12" s="1291" t="s">
        <v>283</v>
      </c>
      <c r="Q12" s="1283" t="s">
        <v>387</v>
      </c>
      <c r="R12" s="1283" t="s">
        <v>388</v>
      </c>
      <c r="S12" s="1304" t="s">
        <v>389</v>
      </c>
      <c r="T12" s="1305"/>
      <c r="U12" s="1305"/>
      <c r="V12" s="1306"/>
      <c r="W12" s="1297" t="s">
        <v>390</v>
      </c>
      <c r="X12" s="1298"/>
      <c r="Y12" s="1298"/>
      <c r="Z12" s="1299"/>
      <c r="AA12" s="1286"/>
      <c r="AB12" s="1287"/>
      <c r="AC12" s="1287"/>
      <c r="AD12" s="1287"/>
    </row>
    <row r="13" spans="1:30" ht="26.9" customHeight="1">
      <c r="A13" s="1312"/>
      <c r="B13" s="1296"/>
      <c r="C13" s="1296"/>
      <c r="D13" s="1296"/>
      <c r="E13" s="1296"/>
      <c r="F13" s="1283"/>
      <c r="G13" s="1300" t="s">
        <v>391</v>
      </c>
      <c r="H13" s="1300" t="s">
        <v>392</v>
      </c>
      <c r="I13" s="1301" t="s">
        <v>393</v>
      </c>
      <c r="J13" s="1302"/>
      <c r="K13" s="1302"/>
      <c r="L13" s="1302"/>
      <c r="M13" s="1302"/>
      <c r="N13" s="1303"/>
      <c r="O13" s="104" t="s">
        <v>293</v>
      </c>
      <c r="P13" s="1291"/>
      <c r="Q13" s="1283"/>
      <c r="R13" s="1283"/>
      <c r="S13" s="1282" t="s">
        <v>294</v>
      </c>
      <c r="T13" s="1282" t="s">
        <v>295</v>
      </c>
      <c r="U13" s="1282" t="s">
        <v>296</v>
      </c>
      <c r="V13" s="1282" t="s">
        <v>297</v>
      </c>
      <c r="W13" s="1278" t="s">
        <v>294</v>
      </c>
      <c r="X13" s="1278" t="s">
        <v>295</v>
      </c>
      <c r="Y13" s="1278" t="s">
        <v>296</v>
      </c>
      <c r="Z13" s="1278" t="s">
        <v>297</v>
      </c>
      <c r="AA13" s="1280" t="s">
        <v>298</v>
      </c>
      <c r="AB13" s="1282" t="s">
        <v>299</v>
      </c>
      <c r="AC13" s="1282" t="s">
        <v>300</v>
      </c>
      <c r="AD13" s="1282" t="s">
        <v>297</v>
      </c>
    </row>
    <row r="14" spans="1:30" ht="19.5" customHeight="1">
      <c r="A14" s="1313"/>
      <c r="B14" s="1296"/>
      <c r="C14" s="1296"/>
      <c r="D14" s="1296"/>
      <c r="E14" s="1296"/>
      <c r="F14" s="1284"/>
      <c r="G14" s="1284"/>
      <c r="H14" s="1284"/>
      <c r="I14" s="105">
        <v>1</v>
      </c>
      <c r="J14" s="105">
        <v>2</v>
      </c>
      <c r="K14" s="105" t="s">
        <v>301</v>
      </c>
      <c r="L14" s="105">
        <v>3</v>
      </c>
      <c r="M14" s="105">
        <v>4</v>
      </c>
      <c r="N14" s="105" t="s">
        <v>302</v>
      </c>
      <c r="O14" s="105" t="s">
        <v>303</v>
      </c>
      <c r="P14" s="1292"/>
      <c r="Q14" s="1284"/>
      <c r="R14" s="1284"/>
      <c r="S14" s="1279"/>
      <c r="T14" s="1279"/>
      <c r="U14" s="1279"/>
      <c r="V14" s="1279"/>
      <c r="W14" s="1279"/>
      <c r="X14" s="1279"/>
      <c r="Y14" s="1279"/>
      <c r="Z14" s="1279"/>
      <c r="AA14" s="1281"/>
      <c r="AB14" s="1279"/>
      <c r="AC14" s="1279"/>
      <c r="AD14" s="1279"/>
    </row>
    <row r="15" spans="1:30" ht="29" thickBot="1">
      <c r="A15" s="132">
        <v>1</v>
      </c>
      <c r="B15" s="133">
        <v>0</v>
      </c>
      <c r="C15" s="133">
        <v>0</v>
      </c>
      <c r="D15" s="133">
        <v>0</v>
      </c>
      <c r="E15" s="133">
        <v>0</v>
      </c>
      <c r="F15" s="107" t="s">
        <v>394</v>
      </c>
      <c r="G15" s="134" t="s">
        <v>170</v>
      </c>
      <c r="H15" s="135" t="s">
        <v>203</v>
      </c>
      <c r="I15" s="136">
        <f>SUM(I16:I102)</f>
        <v>39</v>
      </c>
      <c r="J15" s="136">
        <f>SUM(J16:J102)</f>
        <v>45</v>
      </c>
      <c r="K15" s="137">
        <f>I15+J15</f>
        <v>84</v>
      </c>
      <c r="L15" s="136">
        <f>SUM(L16:L102)</f>
        <v>41</v>
      </c>
      <c r="M15" s="136">
        <f>SUM(M16:M102)</f>
        <v>42</v>
      </c>
      <c r="N15" s="138">
        <f>L15+M15</f>
        <v>83</v>
      </c>
      <c r="O15" s="138">
        <f>K15+N15</f>
        <v>167</v>
      </c>
      <c r="P15" s="139"/>
      <c r="Q15" s="110" t="s">
        <v>395</v>
      </c>
      <c r="R15" s="140" t="s">
        <v>396</v>
      </c>
      <c r="S15" s="141"/>
      <c r="T15" s="142"/>
      <c r="U15" s="143"/>
      <c r="V15" s="144"/>
      <c r="W15" s="141"/>
      <c r="X15" s="142"/>
      <c r="Y15" s="143"/>
      <c r="Z15" s="144"/>
      <c r="AA15" s="145"/>
      <c r="AB15" s="142"/>
      <c r="AC15" s="143"/>
      <c r="AD15" s="144"/>
    </row>
    <row r="16" spans="1:30" ht="17" outlineLevel="1" thickTop="1" thickBot="1">
      <c r="A16" s="278" t="s">
        <v>22</v>
      </c>
      <c r="B16" s="279">
        <v>0</v>
      </c>
      <c r="C16" s="279">
        <v>0</v>
      </c>
      <c r="D16" s="279">
        <v>0</v>
      </c>
      <c r="E16" s="279">
        <v>0</v>
      </c>
      <c r="F16" s="280" t="s">
        <v>397</v>
      </c>
      <c r="G16" s="281" t="s">
        <v>133</v>
      </c>
      <c r="H16" s="281" t="s">
        <v>203</v>
      </c>
      <c r="I16" s="282">
        <v>1</v>
      </c>
      <c r="J16" s="283">
        <v>0</v>
      </c>
      <c r="K16" s="284">
        <f t="shared" ref="K16:K229" si="0">I16+J16</f>
        <v>1</v>
      </c>
      <c r="L16" s="283">
        <v>0</v>
      </c>
      <c r="M16" s="283">
        <v>0</v>
      </c>
      <c r="N16" s="285">
        <f t="shared" ref="N16:N141" si="1">L16+M16</f>
        <v>0</v>
      </c>
      <c r="O16" s="285">
        <f t="shared" ref="O16:O141" si="2">K16+N16</f>
        <v>1</v>
      </c>
      <c r="P16" s="286"/>
      <c r="Q16" s="287" t="s">
        <v>398</v>
      </c>
      <c r="R16" s="288" t="s">
        <v>399</v>
      </c>
      <c r="S16" s="141"/>
      <c r="T16" s="142"/>
      <c r="U16" s="143"/>
      <c r="V16" s="144"/>
      <c r="W16" s="141"/>
      <c r="X16" s="142"/>
      <c r="Y16" s="143"/>
      <c r="Z16" s="144"/>
      <c r="AA16" s="145"/>
      <c r="AB16" s="142"/>
      <c r="AC16" s="143"/>
      <c r="AD16" s="144"/>
    </row>
    <row r="17" spans="1:30" ht="17" outlineLevel="1" thickTop="1" thickBot="1">
      <c r="A17" s="278" t="s">
        <v>27</v>
      </c>
      <c r="B17" s="279">
        <v>0</v>
      </c>
      <c r="C17" s="279">
        <v>0</v>
      </c>
      <c r="D17" s="279">
        <v>0</v>
      </c>
      <c r="E17" s="279">
        <v>0</v>
      </c>
      <c r="F17" s="289" t="s">
        <v>400</v>
      </c>
      <c r="G17" s="281" t="s">
        <v>133</v>
      </c>
      <c r="H17" s="281" t="s">
        <v>203</v>
      </c>
      <c r="I17" s="282">
        <v>1</v>
      </c>
      <c r="J17" s="283">
        <v>0</v>
      </c>
      <c r="K17" s="284">
        <f t="shared" si="0"/>
        <v>1</v>
      </c>
      <c r="L17" s="283">
        <v>1</v>
      </c>
      <c r="M17" s="283">
        <v>0</v>
      </c>
      <c r="N17" s="285">
        <f t="shared" si="1"/>
        <v>1</v>
      </c>
      <c r="O17" s="285">
        <f t="shared" si="2"/>
        <v>2</v>
      </c>
      <c r="P17" s="286"/>
      <c r="Q17" s="287" t="s">
        <v>401</v>
      </c>
      <c r="R17" s="287" t="s">
        <v>402</v>
      </c>
      <c r="S17" s="141"/>
      <c r="T17" s="142"/>
      <c r="U17" s="143"/>
      <c r="V17" s="144"/>
      <c r="W17" s="141"/>
      <c r="X17" s="142"/>
      <c r="Y17" s="143"/>
      <c r="Z17" s="144"/>
      <c r="AA17" s="145"/>
      <c r="AB17" s="142"/>
      <c r="AC17" s="143"/>
      <c r="AD17" s="144"/>
    </row>
    <row r="18" spans="1:30" ht="17" outlineLevel="1" thickTop="1" thickBot="1">
      <c r="A18" s="278" t="s">
        <v>33</v>
      </c>
      <c r="B18" s="279">
        <v>0</v>
      </c>
      <c r="C18" s="279">
        <v>0</v>
      </c>
      <c r="D18" s="279">
        <v>0</v>
      </c>
      <c r="E18" s="279">
        <v>0</v>
      </c>
      <c r="F18" s="289" t="s">
        <v>403</v>
      </c>
      <c r="G18" s="281" t="s">
        <v>133</v>
      </c>
      <c r="H18" s="281" t="s">
        <v>203</v>
      </c>
      <c r="I18" s="282">
        <v>0</v>
      </c>
      <c r="J18" s="283">
        <v>0</v>
      </c>
      <c r="K18" s="284">
        <f t="shared" si="0"/>
        <v>0</v>
      </c>
      <c r="L18" s="283">
        <v>1</v>
      </c>
      <c r="M18" s="283">
        <v>0</v>
      </c>
      <c r="N18" s="285">
        <f t="shared" si="1"/>
        <v>1</v>
      </c>
      <c r="O18" s="285">
        <f t="shared" si="2"/>
        <v>1</v>
      </c>
      <c r="P18" s="286"/>
      <c r="Q18" s="287" t="s">
        <v>404</v>
      </c>
      <c r="R18" s="288" t="s">
        <v>405</v>
      </c>
      <c r="S18" s="141"/>
      <c r="T18" s="142"/>
      <c r="U18" s="143"/>
      <c r="V18" s="144"/>
      <c r="W18" s="141"/>
      <c r="X18" s="142"/>
      <c r="Y18" s="143"/>
      <c r="Z18" s="144"/>
      <c r="AA18" s="145"/>
      <c r="AB18" s="142"/>
      <c r="AC18" s="143"/>
      <c r="AD18" s="144"/>
    </row>
    <row r="19" spans="1:30" ht="17" outlineLevel="1" thickTop="1" thickBot="1">
      <c r="A19" s="278" t="s">
        <v>406</v>
      </c>
      <c r="B19" s="279">
        <v>0</v>
      </c>
      <c r="C19" s="279">
        <v>0</v>
      </c>
      <c r="D19" s="279">
        <v>0</v>
      </c>
      <c r="E19" s="279">
        <v>0</v>
      </c>
      <c r="F19" s="289" t="s">
        <v>407</v>
      </c>
      <c r="G19" s="281" t="s">
        <v>133</v>
      </c>
      <c r="H19" s="281" t="s">
        <v>203</v>
      </c>
      <c r="I19" s="282">
        <v>1</v>
      </c>
      <c r="J19" s="283">
        <v>0</v>
      </c>
      <c r="K19" s="284">
        <f t="shared" si="0"/>
        <v>1</v>
      </c>
      <c r="L19" s="283">
        <v>1</v>
      </c>
      <c r="M19" s="283">
        <v>0</v>
      </c>
      <c r="N19" s="285">
        <f t="shared" si="1"/>
        <v>1</v>
      </c>
      <c r="O19" s="285">
        <f t="shared" si="2"/>
        <v>2</v>
      </c>
      <c r="P19" s="286"/>
      <c r="Q19" s="287" t="s">
        <v>404</v>
      </c>
      <c r="R19" s="290" t="s">
        <v>402</v>
      </c>
      <c r="S19" s="141"/>
      <c r="T19" s="142"/>
      <c r="U19" s="143"/>
      <c r="V19" s="144"/>
      <c r="W19" s="141"/>
      <c r="X19" s="142"/>
      <c r="Y19" s="143"/>
      <c r="Z19" s="144"/>
      <c r="AA19" s="145"/>
      <c r="AB19" s="142"/>
      <c r="AC19" s="143"/>
      <c r="AD19" s="144"/>
    </row>
    <row r="20" spans="1:30" ht="10.5" outlineLevel="1" thickTop="1" thickBot="1">
      <c r="A20" s="278" t="s">
        <v>408</v>
      </c>
      <c r="B20" s="279">
        <v>0</v>
      </c>
      <c r="C20" s="279">
        <v>0</v>
      </c>
      <c r="D20" s="279">
        <v>0</v>
      </c>
      <c r="E20" s="279">
        <v>0</v>
      </c>
      <c r="F20" s="280" t="s">
        <v>409</v>
      </c>
      <c r="G20" s="281" t="s">
        <v>133</v>
      </c>
      <c r="H20" s="281" t="s">
        <v>203</v>
      </c>
      <c r="I20" s="282">
        <v>0</v>
      </c>
      <c r="J20" s="283">
        <v>0</v>
      </c>
      <c r="K20" s="284">
        <f t="shared" si="0"/>
        <v>0</v>
      </c>
      <c r="L20" s="283">
        <v>1</v>
      </c>
      <c r="M20" s="283">
        <v>0</v>
      </c>
      <c r="N20" s="285">
        <f t="shared" si="1"/>
        <v>1</v>
      </c>
      <c r="O20" s="285">
        <f t="shared" si="2"/>
        <v>1</v>
      </c>
      <c r="P20" s="286"/>
      <c r="Q20" s="287" t="s">
        <v>401</v>
      </c>
      <c r="R20" s="290" t="s">
        <v>402</v>
      </c>
      <c r="S20" s="141"/>
      <c r="T20" s="142"/>
      <c r="U20" s="143"/>
      <c r="V20" s="144"/>
      <c r="W20" s="141"/>
      <c r="X20" s="142"/>
      <c r="Y20" s="143"/>
      <c r="Z20" s="144"/>
      <c r="AA20" s="145"/>
      <c r="AB20" s="142"/>
      <c r="AC20" s="143"/>
      <c r="AD20" s="144"/>
    </row>
    <row r="21" spans="1:30" ht="17" outlineLevel="1" thickTop="1" thickBot="1">
      <c r="A21" s="278" t="s">
        <v>410</v>
      </c>
      <c r="B21" s="279">
        <v>0</v>
      </c>
      <c r="C21" s="279">
        <v>0</v>
      </c>
      <c r="D21" s="279">
        <v>0</v>
      </c>
      <c r="E21" s="279">
        <v>0</v>
      </c>
      <c r="F21" s="291" t="s">
        <v>411</v>
      </c>
      <c r="G21" s="281" t="s">
        <v>133</v>
      </c>
      <c r="H21" s="281" t="s">
        <v>203</v>
      </c>
      <c r="I21" s="282">
        <v>1</v>
      </c>
      <c r="J21" s="283">
        <v>0</v>
      </c>
      <c r="K21" s="284">
        <f t="shared" si="0"/>
        <v>1</v>
      </c>
      <c r="L21" s="283">
        <v>0</v>
      </c>
      <c r="M21" s="283">
        <v>0</v>
      </c>
      <c r="N21" s="285">
        <f t="shared" si="1"/>
        <v>0</v>
      </c>
      <c r="O21" s="285">
        <f t="shared" si="2"/>
        <v>1</v>
      </c>
      <c r="P21" s="286"/>
      <c r="Q21" s="287" t="s">
        <v>404</v>
      </c>
      <c r="R21" s="288" t="s">
        <v>412</v>
      </c>
      <c r="S21" s="141"/>
      <c r="T21" s="142"/>
      <c r="U21" s="143"/>
      <c r="V21" s="144"/>
      <c r="W21" s="141"/>
      <c r="X21" s="142"/>
      <c r="Y21" s="143"/>
      <c r="Z21" s="144"/>
      <c r="AA21" s="145"/>
      <c r="AB21" s="142"/>
      <c r="AC21" s="143"/>
      <c r="AD21" s="144"/>
    </row>
    <row r="22" spans="1:30" ht="17" outlineLevel="1" thickTop="1" thickBot="1">
      <c r="A22" s="278" t="s">
        <v>413</v>
      </c>
      <c r="B22" s="279">
        <v>0</v>
      </c>
      <c r="C22" s="279">
        <v>0</v>
      </c>
      <c r="D22" s="279">
        <v>0</v>
      </c>
      <c r="E22" s="279">
        <v>0</v>
      </c>
      <c r="F22" s="280" t="s">
        <v>414</v>
      </c>
      <c r="G22" s="281" t="s">
        <v>133</v>
      </c>
      <c r="H22" s="281" t="s">
        <v>203</v>
      </c>
      <c r="I22" s="282">
        <v>1</v>
      </c>
      <c r="J22" s="283">
        <v>1</v>
      </c>
      <c r="K22" s="284">
        <f t="shared" si="0"/>
        <v>2</v>
      </c>
      <c r="L22" s="283">
        <v>1</v>
      </c>
      <c r="M22" s="283">
        <v>1</v>
      </c>
      <c r="N22" s="285">
        <f t="shared" si="1"/>
        <v>2</v>
      </c>
      <c r="O22" s="285">
        <f t="shared" si="2"/>
        <v>4</v>
      </c>
      <c r="P22" s="286"/>
      <c r="Q22" s="287" t="s">
        <v>415</v>
      </c>
      <c r="R22" s="290" t="s">
        <v>402</v>
      </c>
      <c r="S22" s="141"/>
      <c r="T22" s="142"/>
      <c r="U22" s="143"/>
      <c r="V22" s="144"/>
      <c r="W22" s="141"/>
      <c r="X22" s="142"/>
      <c r="Y22" s="143"/>
      <c r="Z22" s="144"/>
      <c r="AA22" s="145"/>
      <c r="AB22" s="142"/>
      <c r="AC22" s="143"/>
      <c r="AD22" s="144"/>
    </row>
    <row r="23" spans="1:30" ht="17" outlineLevel="1" thickTop="1" thickBot="1">
      <c r="A23" s="278" t="s">
        <v>416</v>
      </c>
      <c r="B23" s="279">
        <v>0</v>
      </c>
      <c r="C23" s="279">
        <v>0</v>
      </c>
      <c r="D23" s="279">
        <v>0</v>
      </c>
      <c r="E23" s="279">
        <v>0</v>
      </c>
      <c r="F23" s="280" t="s">
        <v>417</v>
      </c>
      <c r="G23" s="281" t="s">
        <v>133</v>
      </c>
      <c r="H23" s="281" t="s">
        <v>216</v>
      </c>
      <c r="I23" s="282">
        <v>1</v>
      </c>
      <c r="J23" s="283">
        <v>1</v>
      </c>
      <c r="K23" s="284">
        <f t="shared" si="0"/>
        <v>2</v>
      </c>
      <c r="L23" s="283">
        <v>1</v>
      </c>
      <c r="M23" s="283">
        <v>1</v>
      </c>
      <c r="N23" s="285">
        <f t="shared" si="1"/>
        <v>2</v>
      </c>
      <c r="O23" s="285">
        <f t="shared" si="2"/>
        <v>4</v>
      </c>
      <c r="P23" s="286"/>
      <c r="Q23" s="287" t="s">
        <v>418</v>
      </c>
      <c r="R23" s="290" t="s">
        <v>402</v>
      </c>
      <c r="S23" s="141"/>
      <c r="T23" s="142"/>
      <c r="U23" s="143"/>
      <c r="V23" s="144"/>
      <c r="W23" s="141"/>
      <c r="X23" s="142"/>
      <c r="Y23" s="143"/>
      <c r="Z23" s="144"/>
      <c r="AA23" s="145"/>
      <c r="AB23" s="142"/>
      <c r="AC23" s="143"/>
      <c r="AD23" s="144"/>
    </row>
    <row r="24" spans="1:30" ht="17" outlineLevel="1" thickTop="1" thickBot="1">
      <c r="A24" s="278" t="s">
        <v>419</v>
      </c>
      <c r="B24" s="279">
        <v>0</v>
      </c>
      <c r="C24" s="279">
        <v>0</v>
      </c>
      <c r="D24" s="279">
        <v>0</v>
      </c>
      <c r="E24" s="279">
        <v>0</v>
      </c>
      <c r="F24" s="280" t="s">
        <v>420</v>
      </c>
      <c r="G24" s="281" t="s">
        <v>133</v>
      </c>
      <c r="H24" s="281" t="s">
        <v>216</v>
      </c>
      <c r="I24" s="282">
        <v>1</v>
      </c>
      <c r="J24" s="283">
        <v>1</v>
      </c>
      <c r="K24" s="284">
        <f t="shared" si="0"/>
        <v>2</v>
      </c>
      <c r="L24" s="283">
        <v>1</v>
      </c>
      <c r="M24" s="283">
        <v>1</v>
      </c>
      <c r="N24" s="285">
        <f t="shared" si="1"/>
        <v>2</v>
      </c>
      <c r="O24" s="285">
        <f t="shared" si="2"/>
        <v>4</v>
      </c>
      <c r="P24" s="286"/>
      <c r="Q24" s="287" t="s">
        <v>418</v>
      </c>
      <c r="R24" s="290" t="s">
        <v>402</v>
      </c>
      <c r="S24" s="141"/>
      <c r="T24" s="142"/>
      <c r="U24" s="143"/>
      <c r="V24" s="144"/>
      <c r="W24" s="141"/>
      <c r="X24" s="142"/>
      <c r="Y24" s="143"/>
      <c r="Z24" s="144"/>
      <c r="AA24" s="145"/>
      <c r="AB24" s="142"/>
      <c r="AC24" s="143"/>
      <c r="AD24" s="144"/>
    </row>
    <row r="25" spans="1:30" ht="17" outlineLevel="1" thickTop="1" thickBot="1">
      <c r="A25" s="278" t="s">
        <v>421</v>
      </c>
      <c r="B25" s="279">
        <v>0</v>
      </c>
      <c r="C25" s="279">
        <v>0</v>
      </c>
      <c r="D25" s="279">
        <v>0</v>
      </c>
      <c r="E25" s="279">
        <v>0</v>
      </c>
      <c r="F25" s="280" t="s">
        <v>422</v>
      </c>
      <c r="G25" s="281" t="s">
        <v>133</v>
      </c>
      <c r="H25" s="281" t="s">
        <v>216</v>
      </c>
      <c r="I25" s="282">
        <v>1</v>
      </c>
      <c r="J25" s="283">
        <v>1</v>
      </c>
      <c r="K25" s="284">
        <f t="shared" si="0"/>
        <v>2</v>
      </c>
      <c r="L25" s="283">
        <v>1</v>
      </c>
      <c r="M25" s="283">
        <v>1</v>
      </c>
      <c r="N25" s="285">
        <f t="shared" si="1"/>
        <v>2</v>
      </c>
      <c r="O25" s="285">
        <f t="shared" si="2"/>
        <v>4</v>
      </c>
      <c r="P25" s="286"/>
      <c r="Q25" s="287" t="s">
        <v>418</v>
      </c>
      <c r="R25" s="290" t="s">
        <v>402</v>
      </c>
      <c r="S25" s="141"/>
      <c r="T25" s="142"/>
      <c r="U25" s="143"/>
      <c r="V25" s="144"/>
      <c r="W25" s="141"/>
      <c r="X25" s="142"/>
      <c r="Y25" s="143"/>
      <c r="Z25" s="144"/>
      <c r="AA25" s="145"/>
      <c r="AB25" s="142"/>
      <c r="AC25" s="143"/>
      <c r="AD25" s="144"/>
    </row>
    <row r="26" spans="1:30" ht="17" outlineLevel="1" thickTop="1" thickBot="1">
      <c r="A26" s="278" t="s">
        <v>423</v>
      </c>
      <c r="B26" s="279">
        <v>0</v>
      </c>
      <c r="C26" s="279">
        <v>0</v>
      </c>
      <c r="D26" s="279">
        <v>0</v>
      </c>
      <c r="E26" s="279">
        <v>0</v>
      </c>
      <c r="F26" s="280" t="s">
        <v>424</v>
      </c>
      <c r="G26" s="281" t="s">
        <v>133</v>
      </c>
      <c r="H26" s="281" t="s">
        <v>216</v>
      </c>
      <c r="I26" s="282">
        <v>1</v>
      </c>
      <c r="J26" s="283">
        <v>1</v>
      </c>
      <c r="K26" s="284">
        <f t="shared" si="0"/>
        <v>2</v>
      </c>
      <c r="L26" s="283">
        <v>1</v>
      </c>
      <c r="M26" s="283">
        <v>1</v>
      </c>
      <c r="N26" s="285">
        <f t="shared" si="1"/>
        <v>2</v>
      </c>
      <c r="O26" s="285">
        <f t="shared" si="2"/>
        <v>4</v>
      </c>
      <c r="P26" s="286"/>
      <c r="Q26" s="287" t="s">
        <v>418</v>
      </c>
      <c r="R26" s="290" t="s">
        <v>402</v>
      </c>
      <c r="S26" s="141"/>
      <c r="T26" s="142"/>
      <c r="U26" s="143"/>
      <c r="V26" s="144"/>
      <c r="W26" s="141"/>
      <c r="X26" s="142"/>
      <c r="Y26" s="143"/>
      <c r="Z26" s="144"/>
      <c r="AA26" s="145"/>
      <c r="AB26" s="142"/>
      <c r="AC26" s="143"/>
      <c r="AD26" s="144"/>
    </row>
    <row r="27" spans="1:30" ht="17" outlineLevel="1" thickTop="1" thickBot="1">
      <c r="A27" s="278" t="s">
        <v>425</v>
      </c>
      <c r="B27" s="279">
        <v>0</v>
      </c>
      <c r="C27" s="279">
        <v>0</v>
      </c>
      <c r="D27" s="279">
        <v>0</v>
      </c>
      <c r="E27" s="279">
        <v>0</v>
      </c>
      <c r="F27" s="280" t="s">
        <v>426</v>
      </c>
      <c r="G27" s="281" t="s">
        <v>133</v>
      </c>
      <c r="H27" s="281" t="s">
        <v>216</v>
      </c>
      <c r="I27" s="282">
        <v>1</v>
      </c>
      <c r="J27" s="283">
        <v>1</v>
      </c>
      <c r="K27" s="284">
        <f t="shared" si="0"/>
        <v>2</v>
      </c>
      <c r="L27" s="283">
        <v>1</v>
      </c>
      <c r="M27" s="283">
        <v>1</v>
      </c>
      <c r="N27" s="285">
        <f t="shared" si="1"/>
        <v>2</v>
      </c>
      <c r="O27" s="285">
        <f t="shared" si="2"/>
        <v>4</v>
      </c>
      <c r="P27" s="286"/>
      <c r="Q27" s="287" t="s">
        <v>418</v>
      </c>
      <c r="R27" s="290" t="s">
        <v>402</v>
      </c>
      <c r="S27" s="141"/>
      <c r="T27" s="142"/>
      <c r="U27" s="143"/>
      <c r="V27" s="144"/>
      <c r="W27" s="141"/>
      <c r="X27" s="142"/>
      <c r="Y27" s="143"/>
      <c r="Z27" s="144"/>
      <c r="AA27" s="145"/>
      <c r="AB27" s="142"/>
      <c r="AC27" s="143"/>
      <c r="AD27" s="144"/>
    </row>
    <row r="28" spans="1:30" ht="17" outlineLevel="1" thickTop="1" thickBot="1">
      <c r="A28" s="278" t="s">
        <v>427</v>
      </c>
      <c r="B28" s="279">
        <v>0</v>
      </c>
      <c r="C28" s="279">
        <v>0</v>
      </c>
      <c r="D28" s="279">
        <v>0</v>
      </c>
      <c r="E28" s="279">
        <v>0</v>
      </c>
      <c r="F28" s="280" t="s">
        <v>428</v>
      </c>
      <c r="G28" s="281" t="s">
        <v>133</v>
      </c>
      <c r="H28" s="281" t="s">
        <v>216</v>
      </c>
      <c r="I28" s="282">
        <v>1</v>
      </c>
      <c r="J28" s="283">
        <v>1</v>
      </c>
      <c r="K28" s="284">
        <f t="shared" si="0"/>
        <v>2</v>
      </c>
      <c r="L28" s="283">
        <v>1</v>
      </c>
      <c r="M28" s="283">
        <v>1</v>
      </c>
      <c r="N28" s="285">
        <f t="shared" si="1"/>
        <v>2</v>
      </c>
      <c r="O28" s="285">
        <f t="shared" si="2"/>
        <v>4</v>
      </c>
      <c r="P28" s="286"/>
      <c r="Q28" s="287" t="s">
        <v>418</v>
      </c>
      <c r="R28" s="290" t="s">
        <v>402</v>
      </c>
      <c r="S28" s="141"/>
      <c r="T28" s="142"/>
      <c r="U28" s="143"/>
      <c r="V28" s="144"/>
      <c r="W28" s="141"/>
      <c r="X28" s="142"/>
      <c r="Y28" s="143"/>
      <c r="Z28" s="144"/>
      <c r="AA28" s="145"/>
      <c r="AB28" s="142"/>
      <c r="AC28" s="143"/>
      <c r="AD28" s="144"/>
    </row>
    <row r="29" spans="1:30" ht="17" outlineLevel="1" thickTop="1" thickBot="1">
      <c r="A29" s="278" t="s">
        <v>429</v>
      </c>
      <c r="B29" s="279">
        <v>0</v>
      </c>
      <c r="C29" s="279">
        <v>0</v>
      </c>
      <c r="D29" s="279">
        <v>0</v>
      </c>
      <c r="E29" s="279">
        <v>0</v>
      </c>
      <c r="F29" s="280" t="s">
        <v>430</v>
      </c>
      <c r="G29" s="281" t="s">
        <v>133</v>
      </c>
      <c r="H29" s="281" t="s">
        <v>216</v>
      </c>
      <c r="I29" s="282">
        <v>0</v>
      </c>
      <c r="J29" s="283">
        <v>0</v>
      </c>
      <c r="K29" s="284">
        <f t="shared" si="0"/>
        <v>0</v>
      </c>
      <c r="L29" s="283">
        <v>0</v>
      </c>
      <c r="M29" s="283">
        <v>1</v>
      </c>
      <c r="N29" s="285">
        <f t="shared" si="1"/>
        <v>1</v>
      </c>
      <c r="O29" s="285">
        <f t="shared" si="2"/>
        <v>1</v>
      </c>
      <c r="P29" s="286"/>
      <c r="Q29" s="287" t="s">
        <v>418</v>
      </c>
      <c r="R29" s="290" t="s">
        <v>402</v>
      </c>
      <c r="S29" s="141"/>
      <c r="T29" s="142"/>
      <c r="U29" s="143"/>
      <c r="V29" s="144"/>
      <c r="W29" s="141"/>
      <c r="X29" s="142"/>
      <c r="Y29" s="143"/>
      <c r="Z29" s="144"/>
      <c r="AA29" s="145"/>
      <c r="AB29" s="142"/>
      <c r="AC29" s="143"/>
      <c r="AD29" s="144"/>
    </row>
    <row r="30" spans="1:30" ht="17" outlineLevel="1" thickTop="1" thickBot="1">
      <c r="A30" s="278" t="s">
        <v>431</v>
      </c>
      <c r="B30" s="279">
        <v>0</v>
      </c>
      <c r="C30" s="279">
        <v>0</v>
      </c>
      <c r="D30" s="279">
        <v>0</v>
      </c>
      <c r="E30" s="279">
        <v>0</v>
      </c>
      <c r="F30" s="280" t="s">
        <v>432</v>
      </c>
      <c r="G30" s="281" t="s">
        <v>133</v>
      </c>
      <c r="H30" s="281" t="s">
        <v>216</v>
      </c>
      <c r="I30" s="282">
        <v>1</v>
      </c>
      <c r="J30" s="283">
        <v>0</v>
      </c>
      <c r="K30" s="284">
        <f t="shared" si="0"/>
        <v>1</v>
      </c>
      <c r="L30" s="283">
        <v>0</v>
      </c>
      <c r="M30" s="283">
        <v>0</v>
      </c>
      <c r="N30" s="285">
        <f t="shared" si="1"/>
        <v>0</v>
      </c>
      <c r="O30" s="285">
        <f t="shared" si="2"/>
        <v>1</v>
      </c>
      <c r="P30" s="286"/>
      <c r="Q30" s="287" t="s">
        <v>433</v>
      </c>
      <c r="R30" s="290" t="s">
        <v>402</v>
      </c>
      <c r="S30" s="141"/>
      <c r="T30" s="142"/>
      <c r="U30" s="143"/>
      <c r="V30" s="144"/>
      <c r="W30" s="141"/>
      <c r="X30" s="142"/>
      <c r="Y30" s="143"/>
      <c r="Z30" s="144"/>
      <c r="AA30" s="145"/>
      <c r="AB30" s="142"/>
      <c r="AC30" s="143"/>
      <c r="AD30" s="144"/>
    </row>
    <row r="31" spans="1:30" ht="17" outlineLevel="1" thickTop="1" thickBot="1">
      <c r="A31" s="278" t="s">
        <v>434</v>
      </c>
      <c r="B31" s="279">
        <v>0</v>
      </c>
      <c r="C31" s="279">
        <v>0</v>
      </c>
      <c r="D31" s="279">
        <v>0</v>
      </c>
      <c r="E31" s="279">
        <v>0</v>
      </c>
      <c r="F31" s="280" t="s">
        <v>435</v>
      </c>
      <c r="G31" s="281" t="s">
        <v>133</v>
      </c>
      <c r="H31" s="281" t="s">
        <v>216</v>
      </c>
      <c r="I31" s="282">
        <v>0</v>
      </c>
      <c r="J31" s="283">
        <v>1</v>
      </c>
      <c r="K31" s="284">
        <f t="shared" si="0"/>
        <v>1</v>
      </c>
      <c r="L31" s="283">
        <v>0</v>
      </c>
      <c r="M31" s="283">
        <v>0</v>
      </c>
      <c r="N31" s="285">
        <f t="shared" si="1"/>
        <v>0</v>
      </c>
      <c r="O31" s="285">
        <f t="shared" si="2"/>
        <v>1</v>
      </c>
      <c r="P31" s="286"/>
      <c r="Q31" s="287" t="s">
        <v>433</v>
      </c>
      <c r="R31" s="288" t="s">
        <v>436</v>
      </c>
      <c r="S31" s="141"/>
      <c r="T31" s="142"/>
      <c r="U31" s="143"/>
      <c r="V31" s="144"/>
      <c r="W31" s="141"/>
      <c r="X31" s="142"/>
      <c r="Y31" s="143"/>
      <c r="Z31" s="144"/>
      <c r="AA31" s="145"/>
      <c r="AB31" s="142"/>
      <c r="AC31" s="143"/>
      <c r="AD31" s="144"/>
    </row>
    <row r="32" spans="1:30" ht="17" outlineLevel="1" thickTop="1" thickBot="1">
      <c r="A32" s="278" t="s">
        <v>437</v>
      </c>
      <c r="B32" s="279">
        <v>0</v>
      </c>
      <c r="C32" s="279">
        <v>0</v>
      </c>
      <c r="D32" s="279">
        <v>0</v>
      </c>
      <c r="E32" s="279">
        <v>0</v>
      </c>
      <c r="F32" s="280" t="s">
        <v>438</v>
      </c>
      <c r="G32" s="281" t="s">
        <v>133</v>
      </c>
      <c r="H32" s="281" t="s">
        <v>216</v>
      </c>
      <c r="I32" s="282">
        <v>0</v>
      </c>
      <c r="J32" s="283">
        <v>0</v>
      </c>
      <c r="K32" s="284">
        <f t="shared" si="0"/>
        <v>0</v>
      </c>
      <c r="L32" s="283">
        <v>1</v>
      </c>
      <c r="M32" s="283">
        <v>1</v>
      </c>
      <c r="N32" s="285">
        <f t="shared" si="1"/>
        <v>2</v>
      </c>
      <c r="O32" s="285">
        <f t="shared" si="2"/>
        <v>2</v>
      </c>
      <c r="P32" s="286"/>
      <c r="Q32" s="287" t="s">
        <v>418</v>
      </c>
      <c r="R32" s="290" t="s">
        <v>402</v>
      </c>
      <c r="S32" s="141"/>
      <c r="T32" s="142"/>
      <c r="U32" s="143"/>
      <c r="V32" s="144"/>
      <c r="W32" s="141"/>
      <c r="X32" s="142"/>
      <c r="Y32" s="143"/>
      <c r="Z32" s="144"/>
      <c r="AA32" s="145"/>
      <c r="AB32" s="142"/>
      <c r="AC32" s="143"/>
      <c r="AD32" s="144"/>
    </row>
    <row r="33" spans="1:30" ht="33" outlineLevel="1" thickTop="1" thickBot="1">
      <c r="A33" s="278" t="s">
        <v>439</v>
      </c>
      <c r="B33" s="279">
        <v>0</v>
      </c>
      <c r="C33" s="279">
        <v>0</v>
      </c>
      <c r="D33" s="279">
        <v>0</v>
      </c>
      <c r="E33" s="279">
        <v>0</v>
      </c>
      <c r="F33" s="280" t="s">
        <v>440</v>
      </c>
      <c r="G33" s="281" t="s">
        <v>133</v>
      </c>
      <c r="H33" s="281" t="s">
        <v>216</v>
      </c>
      <c r="I33" s="282">
        <v>0</v>
      </c>
      <c r="J33" s="283">
        <v>8</v>
      </c>
      <c r="K33" s="284">
        <f t="shared" si="0"/>
        <v>8</v>
      </c>
      <c r="L33" s="283">
        <v>0</v>
      </c>
      <c r="M33" s="283">
        <v>0</v>
      </c>
      <c r="N33" s="285">
        <f t="shared" si="1"/>
        <v>0</v>
      </c>
      <c r="O33" s="285">
        <f t="shared" si="2"/>
        <v>8</v>
      </c>
      <c r="P33" s="286"/>
      <c r="Q33" s="287" t="s">
        <v>418</v>
      </c>
      <c r="R33" s="290" t="s">
        <v>402</v>
      </c>
      <c r="S33" s="141"/>
      <c r="T33" s="142"/>
      <c r="U33" s="143"/>
      <c r="V33" s="144"/>
      <c r="W33" s="141"/>
      <c r="X33" s="142"/>
      <c r="Y33" s="143"/>
      <c r="Z33" s="144"/>
      <c r="AA33" s="145"/>
      <c r="AB33" s="142"/>
      <c r="AC33" s="143"/>
      <c r="AD33" s="144"/>
    </row>
    <row r="34" spans="1:30" ht="10.5" outlineLevel="1" thickTop="1" thickBot="1">
      <c r="A34" s="278" t="s">
        <v>441</v>
      </c>
      <c r="B34" s="279">
        <v>0</v>
      </c>
      <c r="C34" s="279">
        <v>0</v>
      </c>
      <c r="D34" s="279">
        <v>0</v>
      </c>
      <c r="E34" s="279">
        <v>0</v>
      </c>
      <c r="F34" s="280" t="s">
        <v>442</v>
      </c>
      <c r="G34" s="281" t="s">
        <v>133</v>
      </c>
      <c r="H34" s="281" t="s">
        <v>443</v>
      </c>
      <c r="I34" s="282">
        <v>1</v>
      </c>
      <c r="J34" s="283">
        <v>0</v>
      </c>
      <c r="K34" s="284">
        <f t="shared" si="0"/>
        <v>1</v>
      </c>
      <c r="L34" s="283">
        <v>1</v>
      </c>
      <c r="M34" s="283">
        <v>0</v>
      </c>
      <c r="N34" s="285">
        <f t="shared" si="1"/>
        <v>1</v>
      </c>
      <c r="O34" s="285">
        <f t="shared" si="2"/>
        <v>2</v>
      </c>
      <c r="P34" s="286"/>
      <c r="Q34" s="287" t="s">
        <v>404</v>
      </c>
      <c r="R34" s="290" t="s">
        <v>402</v>
      </c>
      <c r="S34" s="141"/>
      <c r="T34" s="142"/>
      <c r="U34" s="143"/>
      <c r="V34" s="144"/>
      <c r="W34" s="141"/>
      <c r="X34" s="142"/>
      <c r="Y34" s="143"/>
      <c r="Z34" s="144"/>
      <c r="AA34" s="145"/>
      <c r="AB34" s="142"/>
      <c r="AC34" s="143"/>
      <c r="AD34" s="144"/>
    </row>
    <row r="35" spans="1:30" ht="10.5" outlineLevel="1" thickTop="1" thickBot="1">
      <c r="A35" s="278" t="s">
        <v>444</v>
      </c>
      <c r="B35" s="279">
        <v>0</v>
      </c>
      <c r="C35" s="279">
        <v>0</v>
      </c>
      <c r="D35" s="279">
        <v>0</v>
      </c>
      <c r="E35" s="279">
        <v>0</v>
      </c>
      <c r="F35" s="280" t="s">
        <v>445</v>
      </c>
      <c r="G35" s="281" t="s">
        <v>133</v>
      </c>
      <c r="H35" s="281" t="s">
        <v>443</v>
      </c>
      <c r="I35" s="282">
        <v>1</v>
      </c>
      <c r="J35" s="283">
        <v>0</v>
      </c>
      <c r="K35" s="284">
        <f t="shared" si="0"/>
        <v>1</v>
      </c>
      <c r="L35" s="283">
        <v>1</v>
      </c>
      <c r="M35" s="283">
        <v>0</v>
      </c>
      <c r="N35" s="285">
        <f t="shared" si="1"/>
        <v>1</v>
      </c>
      <c r="O35" s="285">
        <f t="shared" si="2"/>
        <v>2</v>
      </c>
      <c r="P35" s="286"/>
      <c r="Q35" s="287" t="s">
        <v>404</v>
      </c>
      <c r="R35" s="290" t="s">
        <v>402</v>
      </c>
      <c r="S35" s="141"/>
      <c r="T35" s="142"/>
      <c r="U35" s="143"/>
      <c r="V35" s="144"/>
      <c r="W35" s="141"/>
      <c r="X35" s="142"/>
      <c r="Y35" s="143"/>
      <c r="Z35" s="144"/>
      <c r="AA35" s="145"/>
      <c r="AB35" s="142"/>
      <c r="AC35" s="143"/>
      <c r="AD35" s="144"/>
    </row>
    <row r="36" spans="1:30" ht="10.5" outlineLevel="1" thickTop="1" thickBot="1">
      <c r="A36" s="278" t="s">
        <v>446</v>
      </c>
      <c r="B36" s="279">
        <v>0</v>
      </c>
      <c r="C36" s="279">
        <v>0</v>
      </c>
      <c r="D36" s="279">
        <v>0</v>
      </c>
      <c r="E36" s="279">
        <v>0</v>
      </c>
      <c r="F36" s="280" t="s">
        <v>447</v>
      </c>
      <c r="G36" s="281" t="s">
        <v>133</v>
      </c>
      <c r="H36" s="281" t="s">
        <v>443</v>
      </c>
      <c r="I36" s="282">
        <v>1</v>
      </c>
      <c r="J36" s="283">
        <v>0</v>
      </c>
      <c r="K36" s="284">
        <f t="shared" si="0"/>
        <v>1</v>
      </c>
      <c r="L36" s="283">
        <v>1</v>
      </c>
      <c r="M36" s="283">
        <v>0</v>
      </c>
      <c r="N36" s="285">
        <f t="shared" si="1"/>
        <v>1</v>
      </c>
      <c r="O36" s="285">
        <f t="shared" si="2"/>
        <v>2</v>
      </c>
      <c r="P36" s="286"/>
      <c r="Q36" s="287" t="s">
        <v>401</v>
      </c>
      <c r="R36" s="290" t="s">
        <v>402</v>
      </c>
      <c r="S36" s="141"/>
      <c r="T36" s="142"/>
      <c r="U36" s="143"/>
      <c r="V36" s="144"/>
      <c r="W36" s="141"/>
      <c r="X36" s="142"/>
      <c r="Y36" s="143"/>
      <c r="Z36" s="144"/>
      <c r="AA36" s="145"/>
      <c r="AB36" s="142"/>
      <c r="AC36" s="143"/>
      <c r="AD36" s="144"/>
    </row>
    <row r="37" spans="1:30" ht="10.5" outlineLevel="1" thickTop="1" thickBot="1">
      <c r="A37" s="278" t="s">
        <v>448</v>
      </c>
      <c r="B37" s="279">
        <v>0</v>
      </c>
      <c r="C37" s="279">
        <v>0</v>
      </c>
      <c r="D37" s="279">
        <v>0</v>
      </c>
      <c r="E37" s="279">
        <v>0</v>
      </c>
      <c r="F37" s="280" t="s">
        <v>449</v>
      </c>
      <c r="G37" s="281" t="s">
        <v>133</v>
      </c>
      <c r="H37" s="281" t="s">
        <v>443</v>
      </c>
      <c r="I37" s="282">
        <v>1</v>
      </c>
      <c r="J37" s="283">
        <v>0</v>
      </c>
      <c r="K37" s="284">
        <f t="shared" si="0"/>
        <v>1</v>
      </c>
      <c r="L37" s="283">
        <v>1</v>
      </c>
      <c r="M37" s="283">
        <v>0</v>
      </c>
      <c r="N37" s="285">
        <f t="shared" si="1"/>
        <v>1</v>
      </c>
      <c r="O37" s="285">
        <f t="shared" si="2"/>
        <v>2</v>
      </c>
      <c r="P37" s="286"/>
      <c r="Q37" s="287" t="s">
        <v>401</v>
      </c>
      <c r="R37" s="290" t="s">
        <v>402</v>
      </c>
      <c r="S37" s="141"/>
      <c r="T37" s="142"/>
      <c r="U37" s="143"/>
      <c r="V37" s="144"/>
      <c r="W37" s="141"/>
      <c r="X37" s="142"/>
      <c r="Y37" s="143"/>
      <c r="Z37" s="144"/>
      <c r="AA37" s="145"/>
      <c r="AB37" s="142"/>
      <c r="AC37" s="143"/>
      <c r="AD37" s="144"/>
    </row>
    <row r="38" spans="1:30" ht="17" outlineLevel="1" thickTop="1" thickBot="1">
      <c r="A38" s="278" t="s">
        <v>450</v>
      </c>
      <c r="B38" s="279">
        <v>0</v>
      </c>
      <c r="C38" s="279">
        <v>0</v>
      </c>
      <c r="D38" s="279">
        <v>0</v>
      </c>
      <c r="E38" s="279">
        <v>0</v>
      </c>
      <c r="F38" s="280" t="s">
        <v>451</v>
      </c>
      <c r="G38" s="281" t="s">
        <v>133</v>
      </c>
      <c r="H38" s="281" t="s">
        <v>443</v>
      </c>
      <c r="I38" s="282">
        <v>1</v>
      </c>
      <c r="J38" s="283">
        <v>0</v>
      </c>
      <c r="K38" s="284">
        <f t="shared" si="0"/>
        <v>1</v>
      </c>
      <c r="L38" s="283">
        <v>0</v>
      </c>
      <c r="M38" s="283">
        <v>0</v>
      </c>
      <c r="N38" s="285">
        <f t="shared" si="1"/>
        <v>0</v>
      </c>
      <c r="O38" s="285">
        <f t="shared" si="2"/>
        <v>1</v>
      </c>
      <c r="P38" s="286"/>
      <c r="Q38" s="287" t="s">
        <v>404</v>
      </c>
      <c r="R38" s="290" t="s">
        <v>402</v>
      </c>
      <c r="S38" s="141"/>
      <c r="T38" s="142"/>
      <c r="U38" s="143"/>
      <c r="V38" s="144"/>
      <c r="W38" s="141"/>
      <c r="X38" s="142"/>
      <c r="Y38" s="143"/>
      <c r="Z38" s="144"/>
      <c r="AA38" s="145"/>
      <c r="AB38" s="142"/>
      <c r="AC38" s="143"/>
      <c r="AD38" s="144"/>
    </row>
    <row r="39" spans="1:30" ht="17" outlineLevel="1" thickTop="1" thickBot="1">
      <c r="A39" s="278" t="s">
        <v>452</v>
      </c>
      <c r="B39" s="279">
        <v>0</v>
      </c>
      <c r="C39" s="279">
        <v>0</v>
      </c>
      <c r="D39" s="279">
        <v>0</v>
      </c>
      <c r="E39" s="279">
        <v>0</v>
      </c>
      <c r="F39" s="280" t="s">
        <v>453</v>
      </c>
      <c r="G39" s="281" t="s">
        <v>133</v>
      </c>
      <c r="H39" s="281" t="s">
        <v>443</v>
      </c>
      <c r="I39" s="282">
        <v>1</v>
      </c>
      <c r="J39" s="283">
        <v>0</v>
      </c>
      <c r="K39" s="284">
        <f t="shared" si="0"/>
        <v>1</v>
      </c>
      <c r="L39" s="283">
        <v>0</v>
      </c>
      <c r="M39" s="283">
        <v>0</v>
      </c>
      <c r="N39" s="285">
        <f t="shared" si="1"/>
        <v>0</v>
      </c>
      <c r="O39" s="285">
        <f t="shared" si="2"/>
        <v>1</v>
      </c>
      <c r="P39" s="286"/>
      <c r="Q39" s="287" t="s">
        <v>404</v>
      </c>
      <c r="R39" s="290" t="s">
        <v>402</v>
      </c>
      <c r="S39" s="141"/>
      <c r="T39" s="142"/>
      <c r="U39" s="143"/>
      <c r="V39" s="144"/>
      <c r="W39" s="141"/>
      <c r="X39" s="142"/>
      <c r="Y39" s="143"/>
      <c r="Z39" s="144"/>
      <c r="AA39" s="145"/>
      <c r="AB39" s="142"/>
      <c r="AC39" s="143"/>
      <c r="AD39" s="144"/>
    </row>
    <row r="40" spans="1:30" ht="17" outlineLevel="1" thickTop="1" thickBot="1">
      <c r="A40" s="278" t="s">
        <v>454</v>
      </c>
      <c r="B40" s="279">
        <v>0</v>
      </c>
      <c r="C40" s="279">
        <v>0</v>
      </c>
      <c r="D40" s="279">
        <v>0</v>
      </c>
      <c r="E40" s="279">
        <v>0</v>
      </c>
      <c r="F40" s="280" t="s">
        <v>455</v>
      </c>
      <c r="G40" s="281" t="s">
        <v>133</v>
      </c>
      <c r="H40" s="281" t="s">
        <v>443</v>
      </c>
      <c r="I40" s="282">
        <v>1</v>
      </c>
      <c r="J40" s="283">
        <v>0</v>
      </c>
      <c r="K40" s="284">
        <f t="shared" si="0"/>
        <v>1</v>
      </c>
      <c r="L40" s="283">
        <v>0</v>
      </c>
      <c r="M40" s="283">
        <v>0</v>
      </c>
      <c r="N40" s="285">
        <f t="shared" si="1"/>
        <v>0</v>
      </c>
      <c r="O40" s="285">
        <f t="shared" si="2"/>
        <v>1</v>
      </c>
      <c r="P40" s="286"/>
      <c r="Q40" s="287" t="s">
        <v>401</v>
      </c>
      <c r="R40" s="290" t="s">
        <v>402</v>
      </c>
      <c r="S40" s="141"/>
      <c r="T40" s="142"/>
      <c r="U40" s="143"/>
      <c r="V40" s="144"/>
      <c r="W40" s="141"/>
      <c r="X40" s="142"/>
      <c r="Y40" s="143"/>
      <c r="Z40" s="144"/>
      <c r="AA40" s="145"/>
      <c r="AB40" s="142"/>
      <c r="AC40" s="143"/>
      <c r="AD40" s="144"/>
    </row>
    <row r="41" spans="1:30" ht="17" outlineLevel="1" thickTop="1" thickBot="1">
      <c r="A41" s="278" t="s">
        <v>456</v>
      </c>
      <c r="B41" s="279">
        <v>0</v>
      </c>
      <c r="C41" s="279">
        <v>0</v>
      </c>
      <c r="D41" s="279">
        <v>0</v>
      </c>
      <c r="E41" s="279">
        <v>0</v>
      </c>
      <c r="F41" s="280" t="s">
        <v>457</v>
      </c>
      <c r="G41" s="281" t="s">
        <v>133</v>
      </c>
      <c r="H41" s="281" t="s">
        <v>443</v>
      </c>
      <c r="I41" s="282">
        <v>1</v>
      </c>
      <c r="J41" s="283">
        <v>0</v>
      </c>
      <c r="K41" s="284">
        <f t="shared" si="0"/>
        <v>1</v>
      </c>
      <c r="L41" s="283">
        <v>0</v>
      </c>
      <c r="M41" s="283">
        <v>0</v>
      </c>
      <c r="N41" s="285">
        <f t="shared" si="1"/>
        <v>0</v>
      </c>
      <c r="O41" s="285">
        <f t="shared" si="2"/>
        <v>1</v>
      </c>
      <c r="P41" s="286"/>
      <c r="Q41" s="287" t="s">
        <v>401</v>
      </c>
      <c r="R41" s="290" t="s">
        <v>402</v>
      </c>
      <c r="S41" s="141"/>
      <c r="T41" s="142"/>
      <c r="U41" s="143"/>
      <c r="V41" s="144"/>
      <c r="W41" s="141"/>
      <c r="X41" s="142"/>
      <c r="Y41" s="143"/>
      <c r="Z41" s="144"/>
      <c r="AA41" s="145"/>
      <c r="AB41" s="142"/>
      <c r="AC41" s="143"/>
      <c r="AD41" s="144"/>
    </row>
    <row r="42" spans="1:30" ht="17" outlineLevel="1" thickTop="1" thickBot="1">
      <c r="A42" s="278" t="s">
        <v>458</v>
      </c>
      <c r="B42" s="279">
        <v>0</v>
      </c>
      <c r="C42" s="279">
        <v>0</v>
      </c>
      <c r="D42" s="279">
        <v>0</v>
      </c>
      <c r="E42" s="279">
        <v>0</v>
      </c>
      <c r="F42" s="280" t="s">
        <v>459</v>
      </c>
      <c r="G42" s="281" t="s">
        <v>133</v>
      </c>
      <c r="H42" s="281" t="s">
        <v>443</v>
      </c>
      <c r="I42" s="282">
        <v>1</v>
      </c>
      <c r="J42" s="283">
        <v>0</v>
      </c>
      <c r="K42" s="284">
        <f t="shared" si="0"/>
        <v>1</v>
      </c>
      <c r="L42" s="283">
        <v>0</v>
      </c>
      <c r="M42" s="283">
        <v>0</v>
      </c>
      <c r="N42" s="285">
        <f t="shared" si="1"/>
        <v>0</v>
      </c>
      <c r="O42" s="285">
        <f t="shared" si="2"/>
        <v>1</v>
      </c>
      <c r="P42" s="286"/>
      <c r="Q42" s="287" t="s">
        <v>401</v>
      </c>
      <c r="R42" s="290" t="s">
        <v>402</v>
      </c>
      <c r="S42" s="141"/>
      <c r="T42" s="142"/>
      <c r="U42" s="143"/>
      <c r="V42" s="144"/>
      <c r="W42" s="141"/>
      <c r="X42" s="142"/>
      <c r="Y42" s="143"/>
      <c r="Z42" s="144"/>
      <c r="AA42" s="145"/>
      <c r="AB42" s="142"/>
      <c r="AC42" s="143"/>
      <c r="AD42" s="144"/>
    </row>
    <row r="43" spans="1:30" ht="17" outlineLevel="1" thickTop="1" thickBot="1">
      <c r="A43" s="278" t="s">
        <v>460</v>
      </c>
      <c r="B43" s="279">
        <v>0</v>
      </c>
      <c r="C43" s="279">
        <v>0</v>
      </c>
      <c r="D43" s="279">
        <v>0</v>
      </c>
      <c r="E43" s="279">
        <v>0</v>
      </c>
      <c r="F43" s="280" t="s">
        <v>461</v>
      </c>
      <c r="G43" s="281" t="s">
        <v>133</v>
      </c>
      <c r="H43" s="281" t="s">
        <v>443</v>
      </c>
      <c r="I43" s="282">
        <v>0</v>
      </c>
      <c r="J43" s="283">
        <v>1</v>
      </c>
      <c r="K43" s="284">
        <f t="shared" si="0"/>
        <v>1</v>
      </c>
      <c r="L43" s="283">
        <v>1</v>
      </c>
      <c r="M43" s="283">
        <v>1</v>
      </c>
      <c r="N43" s="285">
        <f t="shared" si="1"/>
        <v>2</v>
      </c>
      <c r="O43" s="285">
        <f t="shared" si="2"/>
        <v>3</v>
      </c>
      <c r="P43" s="286"/>
      <c r="Q43" s="287" t="s">
        <v>404</v>
      </c>
      <c r="R43" s="290" t="s">
        <v>402</v>
      </c>
      <c r="S43" s="141"/>
      <c r="T43" s="142"/>
      <c r="U43" s="143"/>
      <c r="V43" s="144"/>
      <c r="W43" s="141"/>
      <c r="X43" s="142"/>
      <c r="Y43" s="143"/>
      <c r="Z43" s="144"/>
      <c r="AA43" s="145"/>
      <c r="AB43" s="142"/>
      <c r="AC43" s="143"/>
      <c r="AD43" s="144"/>
    </row>
    <row r="44" spans="1:30" ht="17" outlineLevel="1" thickTop="1" thickBot="1">
      <c r="A44" s="278" t="s">
        <v>462</v>
      </c>
      <c r="B44" s="279">
        <v>0</v>
      </c>
      <c r="C44" s="279">
        <v>0</v>
      </c>
      <c r="D44" s="279">
        <v>0</v>
      </c>
      <c r="E44" s="279">
        <v>0</v>
      </c>
      <c r="F44" s="280" t="s">
        <v>463</v>
      </c>
      <c r="G44" s="281" t="s">
        <v>133</v>
      </c>
      <c r="H44" s="281" t="s">
        <v>443</v>
      </c>
      <c r="I44" s="282">
        <v>0</v>
      </c>
      <c r="J44" s="283">
        <v>1</v>
      </c>
      <c r="K44" s="284">
        <f t="shared" si="0"/>
        <v>1</v>
      </c>
      <c r="L44" s="283">
        <v>1</v>
      </c>
      <c r="M44" s="283">
        <v>1</v>
      </c>
      <c r="N44" s="285">
        <f t="shared" si="1"/>
        <v>2</v>
      </c>
      <c r="O44" s="285">
        <f t="shared" si="2"/>
        <v>3</v>
      </c>
      <c r="P44" s="286"/>
      <c r="Q44" s="287" t="s">
        <v>404</v>
      </c>
      <c r="R44" s="290" t="s">
        <v>402</v>
      </c>
      <c r="S44" s="141"/>
      <c r="T44" s="142"/>
      <c r="U44" s="143"/>
      <c r="V44" s="144"/>
      <c r="W44" s="141"/>
      <c r="X44" s="142"/>
      <c r="Y44" s="143"/>
      <c r="Z44" s="144"/>
      <c r="AA44" s="145"/>
      <c r="AB44" s="142"/>
      <c r="AC44" s="143"/>
      <c r="AD44" s="144"/>
    </row>
    <row r="45" spans="1:30" ht="17" outlineLevel="1" thickTop="1" thickBot="1">
      <c r="A45" s="278" t="s">
        <v>464</v>
      </c>
      <c r="B45" s="279">
        <v>0</v>
      </c>
      <c r="C45" s="279">
        <v>0</v>
      </c>
      <c r="D45" s="279">
        <v>0</v>
      </c>
      <c r="E45" s="279">
        <v>0</v>
      </c>
      <c r="F45" s="280" t="s">
        <v>465</v>
      </c>
      <c r="G45" s="281" t="s">
        <v>133</v>
      </c>
      <c r="H45" s="281" t="s">
        <v>443</v>
      </c>
      <c r="I45" s="282">
        <v>0</v>
      </c>
      <c r="J45" s="283">
        <v>1</v>
      </c>
      <c r="K45" s="284">
        <f t="shared" si="0"/>
        <v>1</v>
      </c>
      <c r="L45" s="283">
        <v>1</v>
      </c>
      <c r="M45" s="283">
        <v>1</v>
      </c>
      <c r="N45" s="285">
        <f t="shared" si="1"/>
        <v>2</v>
      </c>
      <c r="O45" s="285">
        <f t="shared" si="2"/>
        <v>3</v>
      </c>
      <c r="P45" s="286"/>
      <c r="Q45" s="287" t="s">
        <v>401</v>
      </c>
      <c r="R45" s="290" t="s">
        <v>402</v>
      </c>
      <c r="S45" s="141"/>
      <c r="T45" s="142"/>
      <c r="U45" s="143"/>
      <c r="V45" s="144"/>
      <c r="W45" s="141"/>
      <c r="X45" s="142"/>
      <c r="Y45" s="143"/>
      <c r="Z45" s="144"/>
      <c r="AA45" s="145"/>
      <c r="AB45" s="142"/>
      <c r="AC45" s="143"/>
      <c r="AD45" s="144"/>
    </row>
    <row r="46" spans="1:30" ht="17" outlineLevel="1" thickTop="1" thickBot="1">
      <c r="A46" s="278" t="s">
        <v>466</v>
      </c>
      <c r="B46" s="279">
        <v>0</v>
      </c>
      <c r="C46" s="279">
        <v>0</v>
      </c>
      <c r="D46" s="279">
        <v>0</v>
      </c>
      <c r="E46" s="279">
        <v>0</v>
      </c>
      <c r="F46" s="280" t="s">
        <v>467</v>
      </c>
      <c r="G46" s="281" t="s">
        <v>133</v>
      </c>
      <c r="H46" s="281" t="s">
        <v>443</v>
      </c>
      <c r="I46" s="282">
        <v>0</v>
      </c>
      <c r="J46" s="283">
        <v>1</v>
      </c>
      <c r="K46" s="284">
        <f t="shared" si="0"/>
        <v>1</v>
      </c>
      <c r="L46" s="283">
        <v>1</v>
      </c>
      <c r="M46" s="283">
        <v>1</v>
      </c>
      <c r="N46" s="285">
        <f t="shared" si="1"/>
        <v>2</v>
      </c>
      <c r="O46" s="285">
        <f t="shared" si="2"/>
        <v>3</v>
      </c>
      <c r="P46" s="286"/>
      <c r="Q46" s="287" t="s">
        <v>401</v>
      </c>
      <c r="R46" s="290" t="s">
        <v>402</v>
      </c>
      <c r="S46" s="141"/>
      <c r="T46" s="142"/>
      <c r="U46" s="143"/>
      <c r="V46" s="144"/>
      <c r="W46" s="141"/>
      <c r="X46" s="142"/>
      <c r="Y46" s="143"/>
      <c r="Z46" s="144"/>
      <c r="AA46" s="145"/>
      <c r="AB46" s="142"/>
      <c r="AC46" s="143"/>
      <c r="AD46" s="144"/>
    </row>
    <row r="47" spans="1:30" ht="17" outlineLevel="1" thickTop="1" thickBot="1">
      <c r="A47" s="278" t="s">
        <v>468</v>
      </c>
      <c r="B47" s="279">
        <v>0</v>
      </c>
      <c r="C47" s="279">
        <v>0</v>
      </c>
      <c r="D47" s="279">
        <v>0</v>
      </c>
      <c r="E47" s="279">
        <v>0</v>
      </c>
      <c r="F47" s="280" t="s">
        <v>469</v>
      </c>
      <c r="G47" s="281" t="s">
        <v>133</v>
      </c>
      <c r="H47" s="281" t="s">
        <v>443</v>
      </c>
      <c r="I47" s="282">
        <v>0</v>
      </c>
      <c r="J47" s="283">
        <v>1</v>
      </c>
      <c r="K47" s="284">
        <f t="shared" si="0"/>
        <v>1</v>
      </c>
      <c r="L47" s="283">
        <v>1</v>
      </c>
      <c r="M47" s="283">
        <v>1</v>
      </c>
      <c r="N47" s="285">
        <f t="shared" si="1"/>
        <v>2</v>
      </c>
      <c r="O47" s="285">
        <f t="shared" si="2"/>
        <v>3</v>
      </c>
      <c r="P47" s="286"/>
      <c r="Q47" s="287" t="s">
        <v>401</v>
      </c>
      <c r="R47" s="290" t="s">
        <v>402</v>
      </c>
      <c r="S47" s="141"/>
      <c r="T47" s="142"/>
      <c r="U47" s="143"/>
      <c r="V47" s="144"/>
      <c r="W47" s="141"/>
      <c r="X47" s="142"/>
      <c r="Y47" s="143"/>
      <c r="Z47" s="144"/>
      <c r="AA47" s="145"/>
      <c r="AB47" s="142"/>
      <c r="AC47" s="143"/>
      <c r="AD47" s="144"/>
    </row>
    <row r="48" spans="1:30" ht="17" outlineLevel="1" thickTop="1" thickBot="1">
      <c r="A48" s="278" t="s">
        <v>470</v>
      </c>
      <c r="B48" s="279">
        <v>0</v>
      </c>
      <c r="C48" s="279">
        <v>0</v>
      </c>
      <c r="D48" s="279">
        <v>0</v>
      </c>
      <c r="E48" s="279">
        <v>0</v>
      </c>
      <c r="F48" s="280" t="s">
        <v>471</v>
      </c>
      <c r="G48" s="281" t="s">
        <v>133</v>
      </c>
      <c r="H48" s="281" t="s">
        <v>443</v>
      </c>
      <c r="I48" s="282">
        <v>1</v>
      </c>
      <c r="J48" s="283">
        <v>0</v>
      </c>
      <c r="K48" s="284">
        <f t="shared" si="0"/>
        <v>1</v>
      </c>
      <c r="L48" s="283">
        <v>1</v>
      </c>
      <c r="M48" s="283">
        <v>0</v>
      </c>
      <c r="N48" s="285">
        <f t="shared" si="1"/>
        <v>1</v>
      </c>
      <c r="O48" s="285">
        <f t="shared" si="2"/>
        <v>2</v>
      </c>
      <c r="P48" s="286"/>
      <c r="Q48" s="287" t="s">
        <v>404</v>
      </c>
      <c r="R48" s="290" t="s">
        <v>402</v>
      </c>
      <c r="S48" s="141"/>
      <c r="T48" s="142"/>
      <c r="U48" s="143"/>
      <c r="V48" s="144"/>
      <c r="W48" s="141"/>
      <c r="X48" s="142"/>
      <c r="Y48" s="143"/>
      <c r="Z48" s="144"/>
      <c r="AA48" s="145"/>
      <c r="AB48" s="142"/>
      <c r="AC48" s="143"/>
      <c r="AD48" s="144"/>
    </row>
    <row r="49" spans="1:30" ht="10.5" outlineLevel="1" thickTop="1" thickBot="1">
      <c r="A49" s="278" t="s">
        <v>472</v>
      </c>
      <c r="B49" s="279">
        <v>0</v>
      </c>
      <c r="C49" s="279">
        <v>0</v>
      </c>
      <c r="D49" s="279">
        <v>0</v>
      </c>
      <c r="E49" s="279">
        <v>0</v>
      </c>
      <c r="F49" s="280" t="s">
        <v>473</v>
      </c>
      <c r="G49" s="281" t="s">
        <v>133</v>
      </c>
      <c r="H49" s="281" t="s">
        <v>443</v>
      </c>
      <c r="I49" s="282">
        <v>1</v>
      </c>
      <c r="J49" s="283">
        <v>0</v>
      </c>
      <c r="K49" s="284">
        <f t="shared" si="0"/>
        <v>1</v>
      </c>
      <c r="L49" s="283">
        <v>1</v>
      </c>
      <c r="M49" s="283">
        <v>0</v>
      </c>
      <c r="N49" s="285">
        <f t="shared" si="1"/>
        <v>1</v>
      </c>
      <c r="O49" s="285">
        <f t="shared" si="2"/>
        <v>2</v>
      </c>
      <c r="P49" s="286"/>
      <c r="Q49" s="287" t="s">
        <v>404</v>
      </c>
      <c r="R49" s="290" t="s">
        <v>402</v>
      </c>
      <c r="S49" s="141"/>
      <c r="T49" s="142"/>
      <c r="U49" s="143"/>
      <c r="V49" s="144"/>
      <c r="W49" s="141"/>
      <c r="X49" s="142"/>
      <c r="Y49" s="143"/>
      <c r="Z49" s="144"/>
      <c r="AA49" s="145"/>
      <c r="AB49" s="142"/>
      <c r="AC49" s="143"/>
      <c r="AD49" s="144"/>
    </row>
    <row r="50" spans="1:30" ht="10.5" outlineLevel="1" thickTop="1" thickBot="1">
      <c r="A50" s="278" t="s">
        <v>474</v>
      </c>
      <c r="B50" s="279">
        <v>0</v>
      </c>
      <c r="C50" s="279">
        <v>0</v>
      </c>
      <c r="D50" s="279">
        <v>0</v>
      </c>
      <c r="E50" s="279">
        <v>0</v>
      </c>
      <c r="F50" s="280" t="s">
        <v>475</v>
      </c>
      <c r="G50" s="281" t="s">
        <v>133</v>
      </c>
      <c r="H50" s="281" t="s">
        <v>443</v>
      </c>
      <c r="I50" s="282">
        <v>1</v>
      </c>
      <c r="J50" s="283">
        <v>0</v>
      </c>
      <c r="K50" s="284">
        <f t="shared" si="0"/>
        <v>1</v>
      </c>
      <c r="L50" s="283">
        <v>1</v>
      </c>
      <c r="M50" s="283">
        <v>0</v>
      </c>
      <c r="N50" s="285">
        <f t="shared" si="1"/>
        <v>1</v>
      </c>
      <c r="O50" s="285">
        <f t="shared" si="2"/>
        <v>2</v>
      </c>
      <c r="P50" s="286"/>
      <c r="Q50" s="287" t="s">
        <v>476</v>
      </c>
      <c r="R50" s="290" t="s">
        <v>402</v>
      </c>
      <c r="S50" s="141"/>
      <c r="T50" s="142"/>
      <c r="U50" s="143"/>
      <c r="V50" s="144"/>
      <c r="W50" s="141"/>
      <c r="X50" s="142"/>
      <c r="Y50" s="143"/>
      <c r="Z50" s="144"/>
      <c r="AA50" s="145"/>
      <c r="AB50" s="142"/>
      <c r="AC50" s="143"/>
      <c r="AD50" s="144"/>
    </row>
    <row r="51" spans="1:30" ht="17" outlineLevel="1" thickTop="1" thickBot="1">
      <c r="A51" s="278" t="s">
        <v>477</v>
      </c>
      <c r="B51" s="279">
        <v>0</v>
      </c>
      <c r="C51" s="279">
        <v>0</v>
      </c>
      <c r="D51" s="279">
        <v>0</v>
      </c>
      <c r="E51" s="279">
        <v>0</v>
      </c>
      <c r="F51" s="280" t="s">
        <v>478</v>
      </c>
      <c r="G51" s="281" t="s">
        <v>133</v>
      </c>
      <c r="H51" s="281" t="s">
        <v>443</v>
      </c>
      <c r="I51" s="282">
        <v>1</v>
      </c>
      <c r="J51" s="283">
        <v>0</v>
      </c>
      <c r="K51" s="284">
        <f t="shared" si="0"/>
        <v>1</v>
      </c>
      <c r="L51" s="283">
        <v>1</v>
      </c>
      <c r="M51" s="283">
        <v>0</v>
      </c>
      <c r="N51" s="285">
        <f t="shared" si="1"/>
        <v>1</v>
      </c>
      <c r="O51" s="285">
        <f t="shared" si="2"/>
        <v>2</v>
      </c>
      <c r="P51" s="286"/>
      <c r="Q51" s="287" t="s">
        <v>401</v>
      </c>
      <c r="R51" s="290" t="s">
        <v>402</v>
      </c>
      <c r="S51" s="141"/>
      <c r="T51" s="142"/>
      <c r="U51" s="143"/>
      <c r="V51" s="144"/>
      <c r="W51" s="141"/>
      <c r="X51" s="142"/>
      <c r="Y51" s="143"/>
      <c r="Z51" s="144"/>
      <c r="AA51" s="145"/>
      <c r="AB51" s="142"/>
      <c r="AC51" s="143"/>
      <c r="AD51" s="144"/>
    </row>
    <row r="52" spans="1:30" ht="17" outlineLevel="1" thickTop="1" thickBot="1">
      <c r="A52" s="278" t="s">
        <v>479</v>
      </c>
      <c r="B52" s="279">
        <v>0</v>
      </c>
      <c r="C52" s="279">
        <v>0</v>
      </c>
      <c r="D52" s="279">
        <v>0</v>
      </c>
      <c r="E52" s="279">
        <v>0</v>
      </c>
      <c r="F52" s="280" t="s">
        <v>480</v>
      </c>
      <c r="G52" s="281" t="s">
        <v>133</v>
      </c>
      <c r="H52" s="281" t="s">
        <v>443</v>
      </c>
      <c r="I52" s="282">
        <v>1</v>
      </c>
      <c r="J52" s="283">
        <v>0</v>
      </c>
      <c r="K52" s="284">
        <f t="shared" si="0"/>
        <v>1</v>
      </c>
      <c r="L52" s="283">
        <v>1</v>
      </c>
      <c r="M52" s="283">
        <v>0</v>
      </c>
      <c r="N52" s="285">
        <f t="shared" si="1"/>
        <v>1</v>
      </c>
      <c r="O52" s="285">
        <f t="shared" si="2"/>
        <v>2</v>
      </c>
      <c r="P52" s="286"/>
      <c r="Q52" s="287" t="s">
        <v>401</v>
      </c>
      <c r="R52" s="290" t="s">
        <v>402</v>
      </c>
      <c r="S52" s="141"/>
      <c r="T52" s="142"/>
      <c r="U52" s="143"/>
      <c r="V52" s="144"/>
      <c r="W52" s="141"/>
      <c r="X52" s="142"/>
      <c r="Y52" s="143"/>
      <c r="Z52" s="144"/>
      <c r="AA52" s="145"/>
      <c r="AB52" s="142"/>
      <c r="AC52" s="143"/>
      <c r="AD52" s="144"/>
    </row>
    <row r="53" spans="1:30" ht="17" outlineLevel="1" thickTop="1" thickBot="1">
      <c r="A53" s="278" t="s">
        <v>481</v>
      </c>
      <c r="B53" s="279">
        <v>0</v>
      </c>
      <c r="C53" s="279">
        <v>0</v>
      </c>
      <c r="D53" s="279">
        <v>0</v>
      </c>
      <c r="E53" s="279">
        <v>0</v>
      </c>
      <c r="F53" s="280" t="s">
        <v>482</v>
      </c>
      <c r="G53" s="281" t="s">
        <v>133</v>
      </c>
      <c r="H53" s="281" t="s">
        <v>443</v>
      </c>
      <c r="I53" s="282">
        <v>0</v>
      </c>
      <c r="J53" s="283">
        <v>1</v>
      </c>
      <c r="K53" s="284">
        <f t="shared" si="0"/>
        <v>1</v>
      </c>
      <c r="L53" s="283">
        <v>0</v>
      </c>
      <c r="M53" s="283">
        <v>1</v>
      </c>
      <c r="N53" s="285">
        <f t="shared" si="1"/>
        <v>1</v>
      </c>
      <c r="O53" s="285">
        <f t="shared" si="2"/>
        <v>2</v>
      </c>
      <c r="P53" s="286"/>
      <c r="Q53" s="287" t="s">
        <v>404</v>
      </c>
      <c r="R53" s="290" t="s">
        <v>402</v>
      </c>
      <c r="S53" s="141"/>
      <c r="T53" s="142"/>
      <c r="U53" s="143"/>
      <c r="V53" s="144"/>
      <c r="W53" s="141"/>
      <c r="X53" s="142"/>
      <c r="Y53" s="143"/>
      <c r="Z53" s="144"/>
      <c r="AA53" s="145"/>
      <c r="AB53" s="142"/>
      <c r="AC53" s="143"/>
      <c r="AD53" s="144"/>
    </row>
    <row r="54" spans="1:30" ht="17" outlineLevel="1" thickTop="1" thickBot="1">
      <c r="A54" s="278" t="s">
        <v>483</v>
      </c>
      <c r="B54" s="279">
        <v>0</v>
      </c>
      <c r="C54" s="279">
        <v>0</v>
      </c>
      <c r="D54" s="279">
        <v>0</v>
      </c>
      <c r="E54" s="279">
        <v>0</v>
      </c>
      <c r="F54" s="280" t="s">
        <v>484</v>
      </c>
      <c r="G54" s="281" t="s">
        <v>133</v>
      </c>
      <c r="H54" s="281" t="s">
        <v>443</v>
      </c>
      <c r="I54" s="282">
        <v>0</v>
      </c>
      <c r="J54" s="283">
        <v>1</v>
      </c>
      <c r="K54" s="284">
        <f t="shared" si="0"/>
        <v>1</v>
      </c>
      <c r="L54" s="283">
        <v>0</v>
      </c>
      <c r="M54" s="283">
        <v>1</v>
      </c>
      <c r="N54" s="285">
        <f t="shared" si="1"/>
        <v>1</v>
      </c>
      <c r="O54" s="285">
        <f t="shared" si="2"/>
        <v>2</v>
      </c>
      <c r="P54" s="286"/>
      <c r="Q54" s="287" t="s">
        <v>404</v>
      </c>
      <c r="R54" s="290" t="s">
        <v>402</v>
      </c>
      <c r="S54" s="141"/>
      <c r="T54" s="142"/>
      <c r="U54" s="143"/>
      <c r="V54" s="144"/>
      <c r="W54" s="141"/>
      <c r="X54" s="142"/>
      <c r="Y54" s="143"/>
      <c r="Z54" s="144"/>
      <c r="AA54" s="145"/>
      <c r="AB54" s="142"/>
      <c r="AC54" s="143"/>
      <c r="AD54" s="144"/>
    </row>
    <row r="55" spans="1:30" ht="17" outlineLevel="1" thickTop="1" thickBot="1">
      <c r="A55" s="278" t="s">
        <v>485</v>
      </c>
      <c r="B55" s="279">
        <v>0</v>
      </c>
      <c r="C55" s="279">
        <v>0</v>
      </c>
      <c r="D55" s="279">
        <v>0</v>
      </c>
      <c r="E55" s="279">
        <v>0</v>
      </c>
      <c r="F55" s="280" t="s">
        <v>486</v>
      </c>
      <c r="G55" s="281" t="s">
        <v>133</v>
      </c>
      <c r="H55" s="281" t="s">
        <v>443</v>
      </c>
      <c r="I55" s="282">
        <v>0</v>
      </c>
      <c r="J55" s="283">
        <v>1</v>
      </c>
      <c r="K55" s="284">
        <f t="shared" si="0"/>
        <v>1</v>
      </c>
      <c r="L55" s="283">
        <v>0</v>
      </c>
      <c r="M55" s="283">
        <v>1</v>
      </c>
      <c r="N55" s="285">
        <f t="shared" si="1"/>
        <v>1</v>
      </c>
      <c r="O55" s="285">
        <f t="shared" si="2"/>
        <v>2</v>
      </c>
      <c r="P55" s="286"/>
      <c r="Q55" s="287" t="s">
        <v>401</v>
      </c>
      <c r="R55" s="290" t="s">
        <v>402</v>
      </c>
      <c r="S55" s="141"/>
      <c r="T55" s="142"/>
      <c r="U55" s="143"/>
      <c r="V55" s="144"/>
      <c r="W55" s="141"/>
      <c r="X55" s="142"/>
      <c r="Y55" s="143"/>
      <c r="Z55" s="144"/>
      <c r="AA55" s="145"/>
      <c r="AB55" s="142"/>
      <c r="AC55" s="143"/>
      <c r="AD55" s="144"/>
    </row>
    <row r="56" spans="1:30" ht="17" outlineLevel="1" thickTop="1" thickBot="1">
      <c r="A56" s="278" t="s">
        <v>487</v>
      </c>
      <c r="B56" s="279">
        <v>0</v>
      </c>
      <c r="C56" s="279">
        <v>0</v>
      </c>
      <c r="D56" s="279">
        <v>0</v>
      </c>
      <c r="E56" s="279">
        <v>0</v>
      </c>
      <c r="F56" s="280" t="s">
        <v>488</v>
      </c>
      <c r="G56" s="281" t="s">
        <v>133</v>
      </c>
      <c r="H56" s="281" t="s">
        <v>443</v>
      </c>
      <c r="I56" s="282">
        <v>0</v>
      </c>
      <c r="J56" s="283">
        <v>1</v>
      </c>
      <c r="K56" s="284">
        <f t="shared" si="0"/>
        <v>1</v>
      </c>
      <c r="L56" s="283">
        <v>0</v>
      </c>
      <c r="M56" s="283">
        <v>1</v>
      </c>
      <c r="N56" s="285">
        <f t="shared" si="1"/>
        <v>1</v>
      </c>
      <c r="O56" s="285">
        <f t="shared" si="2"/>
        <v>2</v>
      </c>
      <c r="P56" s="286"/>
      <c r="Q56" s="287" t="s">
        <v>401</v>
      </c>
      <c r="R56" s="290" t="s">
        <v>402</v>
      </c>
      <c r="S56" s="141"/>
      <c r="T56" s="142"/>
      <c r="U56" s="143"/>
      <c r="V56" s="144"/>
      <c r="W56" s="141"/>
      <c r="X56" s="142"/>
      <c r="Y56" s="143"/>
      <c r="Z56" s="144"/>
      <c r="AA56" s="145"/>
      <c r="AB56" s="142"/>
      <c r="AC56" s="143"/>
      <c r="AD56" s="144"/>
    </row>
    <row r="57" spans="1:30" ht="17" outlineLevel="1" thickTop="1" thickBot="1">
      <c r="A57" s="278" t="s">
        <v>489</v>
      </c>
      <c r="B57" s="279">
        <v>0</v>
      </c>
      <c r="C57" s="279">
        <v>0</v>
      </c>
      <c r="D57" s="279">
        <v>0</v>
      </c>
      <c r="E57" s="279">
        <v>0</v>
      </c>
      <c r="F57" s="280" t="s">
        <v>490</v>
      </c>
      <c r="G57" s="281" t="s">
        <v>133</v>
      </c>
      <c r="H57" s="281" t="s">
        <v>443</v>
      </c>
      <c r="I57" s="282">
        <v>0</v>
      </c>
      <c r="J57" s="283">
        <v>1</v>
      </c>
      <c r="K57" s="284">
        <f t="shared" si="0"/>
        <v>1</v>
      </c>
      <c r="L57" s="283">
        <v>0</v>
      </c>
      <c r="M57" s="283">
        <v>0</v>
      </c>
      <c r="N57" s="285">
        <f t="shared" si="1"/>
        <v>0</v>
      </c>
      <c r="O57" s="285">
        <f t="shared" si="2"/>
        <v>1</v>
      </c>
      <c r="P57" s="286"/>
      <c r="Q57" s="287" t="s">
        <v>401</v>
      </c>
      <c r="R57" s="290" t="s">
        <v>402</v>
      </c>
      <c r="S57" s="141"/>
      <c r="T57" s="142"/>
      <c r="U57" s="143"/>
      <c r="V57" s="144"/>
      <c r="W57" s="141"/>
      <c r="X57" s="142"/>
      <c r="Y57" s="143"/>
      <c r="Z57" s="144"/>
      <c r="AA57" s="145"/>
      <c r="AB57" s="142"/>
      <c r="AC57" s="143"/>
      <c r="AD57" s="144"/>
    </row>
    <row r="58" spans="1:30" ht="17" outlineLevel="1" thickTop="1" thickBot="1">
      <c r="A58" s="278" t="s">
        <v>491</v>
      </c>
      <c r="B58" s="279">
        <v>0</v>
      </c>
      <c r="C58" s="279">
        <v>0</v>
      </c>
      <c r="D58" s="279">
        <v>0</v>
      </c>
      <c r="E58" s="279">
        <v>0</v>
      </c>
      <c r="F58" s="280" t="s">
        <v>492</v>
      </c>
      <c r="G58" s="281" t="s">
        <v>133</v>
      </c>
      <c r="H58" s="281" t="s">
        <v>443</v>
      </c>
      <c r="I58" s="282">
        <v>0</v>
      </c>
      <c r="J58" s="283">
        <v>0</v>
      </c>
      <c r="K58" s="284">
        <f t="shared" si="0"/>
        <v>0</v>
      </c>
      <c r="L58" s="283">
        <v>0</v>
      </c>
      <c r="M58" s="283">
        <v>1</v>
      </c>
      <c r="N58" s="285">
        <f t="shared" si="1"/>
        <v>1</v>
      </c>
      <c r="O58" s="285">
        <f t="shared" si="2"/>
        <v>1</v>
      </c>
      <c r="P58" s="286"/>
      <c r="Q58" s="287" t="s">
        <v>404</v>
      </c>
      <c r="R58" s="290" t="s">
        <v>402</v>
      </c>
      <c r="S58" s="141"/>
      <c r="T58" s="142"/>
      <c r="U58" s="143"/>
      <c r="V58" s="144"/>
      <c r="W58" s="141"/>
      <c r="X58" s="142"/>
      <c r="Y58" s="143"/>
      <c r="Z58" s="144"/>
      <c r="AA58" s="145"/>
      <c r="AB58" s="142"/>
      <c r="AC58" s="143"/>
      <c r="AD58" s="144"/>
    </row>
    <row r="59" spans="1:30" ht="17" outlineLevel="1" thickTop="1" thickBot="1">
      <c r="A59" s="278" t="s">
        <v>493</v>
      </c>
      <c r="B59" s="279">
        <v>0</v>
      </c>
      <c r="C59" s="279">
        <v>0</v>
      </c>
      <c r="D59" s="279">
        <v>0</v>
      </c>
      <c r="E59" s="279">
        <v>0</v>
      </c>
      <c r="F59" s="280" t="s">
        <v>494</v>
      </c>
      <c r="G59" s="281" t="s">
        <v>133</v>
      </c>
      <c r="H59" s="281" t="s">
        <v>443</v>
      </c>
      <c r="I59" s="282">
        <v>0</v>
      </c>
      <c r="J59" s="283">
        <v>0</v>
      </c>
      <c r="K59" s="284">
        <f t="shared" si="0"/>
        <v>0</v>
      </c>
      <c r="L59" s="283">
        <v>0</v>
      </c>
      <c r="M59" s="283">
        <v>1</v>
      </c>
      <c r="N59" s="285">
        <f t="shared" si="1"/>
        <v>1</v>
      </c>
      <c r="O59" s="285">
        <f t="shared" si="2"/>
        <v>1</v>
      </c>
      <c r="P59" s="286"/>
      <c r="Q59" s="287" t="s">
        <v>404</v>
      </c>
      <c r="R59" s="290" t="s">
        <v>402</v>
      </c>
      <c r="S59" s="141"/>
      <c r="T59" s="142"/>
      <c r="U59" s="143"/>
      <c r="V59" s="144"/>
      <c r="W59" s="141"/>
      <c r="X59" s="142"/>
      <c r="Y59" s="143"/>
      <c r="Z59" s="144"/>
      <c r="AA59" s="145"/>
      <c r="AB59" s="142"/>
      <c r="AC59" s="143"/>
      <c r="AD59" s="144"/>
    </row>
    <row r="60" spans="1:30" ht="17" outlineLevel="1" thickTop="1" thickBot="1">
      <c r="A60" s="278" t="s">
        <v>495</v>
      </c>
      <c r="B60" s="279">
        <v>0</v>
      </c>
      <c r="C60" s="279">
        <v>0</v>
      </c>
      <c r="D60" s="279">
        <v>0</v>
      </c>
      <c r="E60" s="279">
        <v>0</v>
      </c>
      <c r="F60" s="280" t="s">
        <v>496</v>
      </c>
      <c r="G60" s="281" t="s">
        <v>133</v>
      </c>
      <c r="H60" s="281" t="s">
        <v>443</v>
      </c>
      <c r="I60" s="282">
        <v>0</v>
      </c>
      <c r="J60" s="283">
        <v>0</v>
      </c>
      <c r="K60" s="284">
        <f t="shared" si="0"/>
        <v>0</v>
      </c>
      <c r="L60" s="283">
        <v>0</v>
      </c>
      <c r="M60" s="283">
        <v>1</v>
      </c>
      <c r="N60" s="285">
        <f t="shared" si="1"/>
        <v>1</v>
      </c>
      <c r="O60" s="285">
        <f t="shared" si="2"/>
        <v>1</v>
      </c>
      <c r="P60" s="286"/>
      <c r="Q60" s="287" t="s">
        <v>401</v>
      </c>
      <c r="R60" s="290" t="s">
        <v>402</v>
      </c>
      <c r="S60" s="141"/>
      <c r="T60" s="142"/>
      <c r="U60" s="143"/>
      <c r="V60" s="144"/>
      <c r="W60" s="141"/>
      <c r="X60" s="142"/>
      <c r="Y60" s="143"/>
      <c r="Z60" s="144"/>
      <c r="AA60" s="145"/>
      <c r="AB60" s="142"/>
      <c r="AC60" s="143"/>
      <c r="AD60" s="144"/>
    </row>
    <row r="61" spans="1:30" ht="17" outlineLevel="1" thickTop="1" thickBot="1">
      <c r="A61" s="278" t="s">
        <v>497</v>
      </c>
      <c r="B61" s="279">
        <v>0</v>
      </c>
      <c r="C61" s="279">
        <v>0</v>
      </c>
      <c r="D61" s="279">
        <v>0</v>
      </c>
      <c r="E61" s="279">
        <v>0</v>
      </c>
      <c r="F61" s="280" t="s">
        <v>498</v>
      </c>
      <c r="G61" s="281" t="s">
        <v>133</v>
      </c>
      <c r="H61" s="281" t="s">
        <v>443</v>
      </c>
      <c r="I61" s="282">
        <v>0</v>
      </c>
      <c r="J61" s="283">
        <v>0</v>
      </c>
      <c r="K61" s="284">
        <f t="shared" si="0"/>
        <v>0</v>
      </c>
      <c r="L61" s="283">
        <v>0</v>
      </c>
      <c r="M61" s="283">
        <v>1</v>
      </c>
      <c r="N61" s="285">
        <f t="shared" si="1"/>
        <v>1</v>
      </c>
      <c r="O61" s="285">
        <f t="shared" si="2"/>
        <v>1</v>
      </c>
      <c r="P61" s="286"/>
      <c r="Q61" s="287" t="s">
        <v>401</v>
      </c>
      <c r="R61" s="290" t="s">
        <v>402</v>
      </c>
      <c r="S61" s="141"/>
      <c r="T61" s="142"/>
      <c r="U61" s="143"/>
      <c r="V61" s="144"/>
      <c r="W61" s="141"/>
      <c r="X61" s="142"/>
      <c r="Y61" s="143"/>
      <c r="Z61" s="144"/>
      <c r="AA61" s="145"/>
      <c r="AB61" s="142"/>
      <c r="AC61" s="143"/>
      <c r="AD61" s="144"/>
    </row>
    <row r="62" spans="1:30" ht="17" outlineLevel="1" thickTop="1" thickBot="1">
      <c r="A62" s="278" t="s">
        <v>499</v>
      </c>
      <c r="B62" s="279">
        <v>0</v>
      </c>
      <c r="C62" s="279">
        <v>0</v>
      </c>
      <c r="D62" s="279">
        <v>0</v>
      </c>
      <c r="E62" s="279">
        <v>0</v>
      </c>
      <c r="F62" s="280" t="s">
        <v>500</v>
      </c>
      <c r="G62" s="281" t="s">
        <v>133</v>
      </c>
      <c r="H62" s="281" t="s">
        <v>443</v>
      </c>
      <c r="I62" s="282">
        <v>0</v>
      </c>
      <c r="J62" s="283">
        <v>0</v>
      </c>
      <c r="K62" s="284">
        <f t="shared" si="0"/>
        <v>0</v>
      </c>
      <c r="L62" s="283">
        <v>0</v>
      </c>
      <c r="M62" s="283">
        <v>1</v>
      </c>
      <c r="N62" s="285">
        <f t="shared" si="1"/>
        <v>1</v>
      </c>
      <c r="O62" s="285">
        <f t="shared" si="2"/>
        <v>1</v>
      </c>
      <c r="P62" s="286"/>
      <c r="Q62" s="287" t="s">
        <v>401</v>
      </c>
      <c r="R62" s="290" t="s">
        <v>402</v>
      </c>
      <c r="S62" s="141"/>
      <c r="T62" s="142"/>
      <c r="U62" s="143"/>
      <c r="V62" s="144"/>
      <c r="W62" s="141"/>
      <c r="X62" s="142"/>
      <c r="Y62" s="143"/>
      <c r="Z62" s="144"/>
      <c r="AA62" s="145"/>
      <c r="AB62" s="142"/>
      <c r="AC62" s="143"/>
      <c r="AD62" s="144"/>
    </row>
    <row r="63" spans="1:30" ht="10.5" outlineLevel="1" thickTop="1" thickBot="1">
      <c r="A63" s="278" t="s">
        <v>501</v>
      </c>
      <c r="B63" s="279">
        <v>0</v>
      </c>
      <c r="C63" s="279">
        <v>0</v>
      </c>
      <c r="D63" s="279">
        <v>0</v>
      </c>
      <c r="E63" s="279">
        <v>0</v>
      </c>
      <c r="F63" s="280" t="s">
        <v>502</v>
      </c>
      <c r="G63" s="281" t="s">
        <v>133</v>
      </c>
      <c r="H63" s="281" t="s">
        <v>443</v>
      </c>
      <c r="I63" s="282">
        <v>0</v>
      </c>
      <c r="J63" s="283">
        <v>0</v>
      </c>
      <c r="K63" s="284">
        <f t="shared" si="0"/>
        <v>0</v>
      </c>
      <c r="L63" s="283">
        <v>1</v>
      </c>
      <c r="M63" s="283">
        <v>0</v>
      </c>
      <c r="N63" s="285">
        <f t="shared" si="1"/>
        <v>1</v>
      </c>
      <c r="O63" s="285">
        <f t="shared" si="2"/>
        <v>1</v>
      </c>
      <c r="P63" s="286"/>
      <c r="Q63" s="287" t="s">
        <v>404</v>
      </c>
      <c r="R63" s="290" t="s">
        <v>402</v>
      </c>
      <c r="S63" s="141"/>
      <c r="T63" s="142"/>
      <c r="U63" s="143"/>
      <c r="V63" s="144"/>
      <c r="W63" s="141"/>
      <c r="X63" s="142"/>
      <c r="Y63" s="143"/>
      <c r="Z63" s="144"/>
      <c r="AA63" s="145"/>
      <c r="AB63" s="142"/>
      <c r="AC63" s="143"/>
      <c r="AD63" s="144"/>
    </row>
    <row r="64" spans="1:30" ht="10.5" outlineLevel="1" thickTop="1" thickBot="1">
      <c r="A64" s="278" t="s">
        <v>503</v>
      </c>
      <c r="B64" s="279">
        <v>0</v>
      </c>
      <c r="C64" s="279">
        <v>0</v>
      </c>
      <c r="D64" s="279">
        <v>0</v>
      </c>
      <c r="E64" s="279">
        <v>0</v>
      </c>
      <c r="F64" s="280" t="s">
        <v>504</v>
      </c>
      <c r="G64" s="281" t="s">
        <v>133</v>
      </c>
      <c r="H64" s="281" t="s">
        <v>443</v>
      </c>
      <c r="I64" s="282">
        <v>0</v>
      </c>
      <c r="J64" s="283">
        <v>0</v>
      </c>
      <c r="K64" s="284">
        <f t="shared" si="0"/>
        <v>0</v>
      </c>
      <c r="L64" s="283">
        <v>1</v>
      </c>
      <c r="M64" s="283">
        <v>0</v>
      </c>
      <c r="N64" s="285">
        <f t="shared" si="1"/>
        <v>1</v>
      </c>
      <c r="O64" s="285">
        <f t="shared" si="2"/>
        <v>1</v>
      </c>
      <c r="P64" s="286"/>
      <c r="Q64" s="287" t="s">
        <v>404</v>
      </c>
      <c r="R64" s="290" t="s">
        <v>402</v>
      </c>
      <c r="S64" s="141"/>
      <c r="T64" s="142"/>
      <c r="U64" s="143"/>
      <c r="V64" s="144"/>
      <c r="W64" s="141"/>
      <c r="X64" s="142"/>
      <c r="Y64" s="143"/>
      <c r="Z64" s="144"/>
      <c r="AA64" s="145"/>
      <c r="AB64" s="142"/>
      <c r="AC64" s="143"/>
      <c r="AD64" s="144"/>
    </row>
    <row r="65" spans="1:30" ht="10.5" outlineLevel="1" thickTop="1" thickBot="1">
      <c r="A65" s="278" t="s">
        <v>505</v>
      </c>
      <c r="B65" s="279">
        <v>0</v>
      </c>
      <c r="C65" s="279">
        <v>0</v>
      </c>
      <c r="D65" s="279">
        <v>0</v>
      </c>
      <c r="E65" s="279">
        <v>0</v>
      </c>
      <c r="F65" s="280" t="s">
        <v>506</v>
      </c>
      <c r="G65" s="281" t="s">
        <v>133</v>
      </c>
      <c r="H65" s="281" t="s">
        <v>443</v>
      </c>
      <c r="I65" s="282">
        <v>0</v>
      </c>
      <c r="J65" s="283">
        <v>0</v>
      </c>
      <c r="K65" s="284">
        <f t="shared" si="0"/>
        <v>0</v>
      </c>
      <c r="L65" s="283">
        <v>1</v>
      </c>
      <c r="M65" s="283">
        <v>0</v>
      </c>
      <c r="N65" s="285">
        <f t="shared" si="1"/>
        <v>1</v>
      </c>
      <c r="O65" s="285">
        <f t="shared" si="2"/>
        <v>1</v>
      </c>
      <c r="P65" s="286"/>
      <c r="Q65" s="287" t="s">
        <v>401</v>
      </c>
      <c r="R65" s="290" t="s">
        <v>402</v>
      </c>
      <c r="S65" s="141"/>
      <c r="T65" s="142"/>
      <c r="U65" s="143"/>
      <c r="V65" s="144"/>
      <c r="W65" s="141"/>
      <c r="X65" s="142"/>
      <c r="Y65" s="143"/>
      <c r="Z65" s="144"/>
      <c r="AA65" s="145"/>
      <c r="AB65" s="142"/>
      <c r="AC65" s="143"/>
      <c r="AD65" s="144"/>
    </row>
    <row r="66" spans="1:30" ht="10.5" outlineLevel="1" thickTop="1" thickBot="1">
      <c r="A66" s="278" t="s">
        <v>507</v>
      </c>
      <c r="B66" s="279">
        <v>0</v>
      </c>
      <c r="C66" s="279">
        <v>0</v>
      </c>
      <c r="D66" s="279">
        <v>0</v>
      </c>
      <c r="E66" s="279">
        <v>0</v>
      </c>
      <c r="F66" s="280" t="s">
        <v>508</v>
      </c>
      <c r="G66" s="281" t="s">
        <v>133</v>
      </c>
      <c r="H66" s="281" t="s">
        <v>443</v>
      </c>
      <c r="I66" s="282">
        <v>0</v>
      </c>
      <c r="J66" s="283">
        <v>0</v>
      </c>
      <c r="K66" s="284">
        <f t="shared" si="0"/>
        <v>0</v>
      </c>
      <c r="L66" s="283">
        <v>1</v>
      </c>
      <c r="M66" s="283">
        <v>0</v>
      </c>
      <c r="N66" s="285">
        <f t="shared" si="1"/>
        <v>1</v>
      </c>
      <c r="O66" s="285">
        <f t="shared" si="2"/>
        <v>1</v>
      </c>
      <c r="P66" s="286"/>
      <c r="Q66" s="287" t="s">
        <v>401</v>
      </c>
      <c r="R66" s="290" t="s">
        <v>402</v>
      </c>
      <c r="S66" s="141"/>
      <c r="T66" s="142"/>
      <c r="U66" s="143"/>
      <c r="V66" s="144"/>
      <c r="W66" s="141"/>
      <c r="X66" s="142"/>
      <c r="Y66" s="143"/>
      <c r="Z66" s="144"/>
      <c r="AA66" s="145"/>
      <c r="AB66" s="142"/>
      <c r="AC66" s="143"/>
      <c r="AD66" s="144"/>
    </row>
    <row r="67" spans="1:30" ht="10.5" outlineLevel="1" thickTop="1" thickBot="1">
      <c r="A67" s="278" t="s">
        <v>509</v>
      </c>
      <c r="B67" s="279">
        <v>0</v>
      </c>
      <c r="C67" s="279">
        <v>0</v>
      </c>
      <c r="D67" s="279">
        <v>0</v>
      </c>
      <c r="E67" s="279">
        <v>0</v>
      </c>
      <c r="F67" s="280" t="s">
        <v>510</v>
      </c>
      <c r="G67" s="281" t="s">
        <v>133</v>
      </c>
      <c r="H67" s="281" t="s">
        <v>443</v>
      </c>
      <c r="I67" s="282">
        <v>0</v>
      </c>
      <c r="J67" s="283">
        <v>0</v>
      </c>
      <c r="K67" s="284">
        <f t="shared" si="0"/>
        <v>0</v>
      </c>
      <c r="L67" s="283">
        <v>1</v>
      </c>
      <c r="M67" s="283">
        <v>0</v>
      </c>
      <c r="N67" s="285">
        <f t="shared" si="1"/>
        <v>1</v>
      </c>
      <c r="O67" s="285">
        <f t="shared" si="2"/>
        <v>1</v>
      </c>
      <c r="P67" s="286"/>
      <c r="Q67" s="287" t="s">
        <v>401</v>
      </c>
      <c r="R67" s="290" t="s">
        <v>402</v>
      </c>
      <c r="S67" s="141"/>
      <c r="T67" s="142"/>
      <c r="U67" s="143"/>
      <c r="V67" s="144"/>
      <c r="W67" s="141"/>
      <c r="X67" s="142"/>
      <c r="Y67" s="143"/>
      <c r="Z67" s="144"/>
      <c r="AA67" s="145"/>
      <c r="AB67" s="142"/>
      <c r="AC67" s="143"/>
      <c r="AD67" s="144"/>
    </row>
    <row r="68" spans="1:30" ht="17" outlineLevel="1" thickTop="1" thickBot="1">
      <c r="A68" s="278" t="s">
        <v>511</v>
      </c>
      <c r="B68" s="279">
        <v>0</v>
      </c>
      <c r="C68" s="279">
        <v>0</v>
      </c>
      <c r="D68" s="279">
        <v>0</v>
      </c>
      <c r="E68" s="279">
        <v>0</v>
      </c>
      <c r="F68" s="280" t="s">
        <v>512</v>
      </c>
      <c r="G68" s="281" t="s">
        <v>133</v>
      </c>
      <c r="H68" s="281" t="s">
        <v>443</v>
      </c>
      <c r="I68" s="282">
        <v>0</v>
      </c>
      <c r="J68" s="283">
        <v>1</v>
      </c>
      <c r="K68" s="284">
        <f t="shared" si="0"/>
        <v>1</v>
      </c>
      <c r="L68" s="283">
        <v>0</v>
      </c>
      <c r="M68" s="283">
        <v>0</v>
      </c>
      <c r="N68" s="285">
        <f t="shared" si="1"/>
        <v>0</v>
      </c>
      <c r="O68" s="285">
        <f t="shared" si="2"/>
        <v>1</v>
      </c>
      <c r="P68" s="286"/>
      <c r="Q68" s="287" t="s">
        <v>395</v>
      </c>
      <c r="R68" s="288" t="s">
        <v>513</v>
      </c>
      <c r="S68" s="141"/>
      <c r="T68" s="142"/>
      <c r="U68" s="143"/>
      <c r="V68" s="144"/>
      <c r="W68" s="141"/>
      <c r="X68" s="142"/>
      <c r="Y68" s="143"/>
      <c r="Z68" s="144"/>
      <c r="AA68" s="145"/>
      <c r="AB68" s="142"/>
      <c r="AC68" s="143"/>
      <c r="AD68" s="144"/>
    </row>
    <row r="69" spans="1:30" ht="17" outlineLevel="1" thickTop="1" thickBot="1">
      <c r="A69" s="278" t="s">
        <v>514</v>
      </c>
      <c r="B69" s="279">
        <v>0</v>
      </c>
      <c r="C69" s="279">
        <v>0</v>
      </c>
      <c r="D69" s="279">
        <v>0</v>
      </c>
      <c r="E69" s="279">
        <v>0</v>
      </c>
      <c r="F69" s="280" t="s">
        <v>515</v>
      </c>
      <c r="G69" s="281" t="s">
        <v>133</v>
      </c>
      <c r="H69" s="281" t="s">
        <v>443</v>
      </c>
      <c r="I69" s="282">
        <v>0</v>
      </c>
      <c r="J69" s="283">
        <v>1</v>
      </c>
      <c r="K69" s="284">
        <f t="shared" si="0"/>
        <v>1</v>
      </c>
      <c r="L69" s="283">
        <v>0</v>
      </c>
      <c r="M69" s="283">
        <v>0</v>
      </c>
      <c r="N69" s="285">
        <f t="shared" si="1"/>
        <v>0</v>
      </c>
      <c r="O69" s="285">
        <f t="shared" si="2"/>
        <v>1</v>
      </c>
      <c r="P69" s="286"/>
      <c r="Q69" s="287" t="s">
        <v>404</v>
      </c>
      <c r="R69" s="288" t="s">
        <v>513</v>
      </c>
      <c r="S69" s="141"/>
      <c r="T69" s="142"/>
      <c r="U69" s="143"/>
      <c r="V69" s="144"/>
      <c r="W69" s="141"/>
      <c r="X69" s="142"/>
      <c r="Y69" s="143"/>
      <c r="Z69" s="144"/>
      <c r="AA69" s="145"/>
      <c r="AB69" s="142"/>
      <c r="AC69" s="143"/>
      <c r="AD69" s="144"/>
    </row>
    <row r="70" spans="1:30" ht="17" outlineLevel="1" thickTop="1" thickBot="1">
      <c r="A70" s="278" t="s">
        <v>516</v>
      </c>
      <c r="B70" s="279">
        <v>0</v>
      </c>
      <c r="C70" s="279">
        <v>0</v>
      </c>
      <c r="D70" s="279">
        <v>0</v>
      </c>
      <c r="E70" s="279">
        <v>0</v>
      </c>
      <c r="F70" s="280" t="s">
        <v>517</v>
      </c>
      <c r="G70" s="281" t="s">
        <v>133</v>
      </c>
      <c r="H70" s="281" t="s">
        <v>443</v>
      </c>
      <c r="I70" s="282">
        <v>0</v>
      </c>
      <c r="J70" s="283">
        <v>1</v>
      </c>
      <c r="K70" s="284">
        <f t="shared" si="0"/>
        <v>1</v>
      </c>
      <c r="L70" s="283">
        <v>0</v>
      </c>
      <c r="M70" s="283">
        <v>0</v>
      </c>
      <c r="N70" s="285">
        <f t="shared" si="1"/>
        <v>0</v>
      </c>
      <c r="O70" s="285">
        <f t="shared" si="2"/>
        <v>1</v>
      </c>
      <c r="P70" s="286"/>
      <c r="Q70" s="287" t="s">
        <v>415</v>
      </c>
      <c r="R70" s="288" t="s">
        <v>513</v>
      </c>
      <c r="S70" s="141"/>
      <c r="T70" s="142"/>
      <c r="U70" s="143"/>
      <c r="V70" s="144"/>
      <c r="W70" s="141"/>
      <c r="X70" s="142"/>
      <c r="Y70" s="143"/>
      <c r="Z70" s="144"/>
      <c r="AA70" s="145"/>
      <c r="AB70" s="142"/>
      <c r="AC70" s="143"/>
      <c r="AD70" s="144"/>
    </row>
    <row r="71" spans="1:30" ht="17" outlineLevel="1" thickTop="1" thickBot="1">
      <c r="A71" s="278" t="s">
        <v>518</v>
      </c>
      <c r="B71" s="279">
        <v>0</v>
      </c>
      <c r="C71" s="279">
        <v>0</v>
      </c>
      <c r="D71" s="279">
        <v>0</v>
      </c>
      <c r="E71" s="279">
        <v>0</v>
      </c>
      <c r="F71" s="280" t="s">
        <v>519</v>
      </c>
      <c r="G71" s="281" t="s">
        <v>133</v>
      </c>
      <c r="H71" s="281" t="s">
        <v>443</v>
      </c>
      <c r="I71" s="282">
        <v>0</v>
      </c>
      <c r="J71" s="283">
        <v>1</v>
      </c>
      <c r="K71" s="284">
        <f t="shared" si="0"/>
        <v>1</v>
      </c>
      <c r="L71" s="283">
        <v>0</v>
      </c>
      <c r="M71" s="283">
        <v>0</v>
      </c>
      <c r="N71" s="285">
        <f t="shared" si="1"/>
        <v>0</v>
      </c>
      <c r="O71" s="285">
        <f t="shared" si="2"/>
        <v>1</v>
      </c>
      <c r="P71" s="286"/>
      <c r="Q71" s="287" t="s">
        <v>401</v>
      </c>
      <c r="R71" s="288" t="s">
        <v>513</v>
      </c>
      <c r="S71" s="141"/>
      <c r="T71" s="142"/>
      <c r="U71" s="143"/>
      <c r="V71" s="144"/>
      <c r="W71" s="141"/>
      <c r="X71" s="142"/>
      <c r="Y71" s="143"/>
      <c r="Z71" s="144"/>
      <c r="AA71" s="145"/>
      <c r="AB71" s="142"/>
      <c r="AC71" s="143"/>
      <c r="AD71" s="144"/>
    </row>
    <row r="72" spans="1:30" ht="17" outlineLevel="1" thickTop="1" thickBot="1">
      <c r="A72" s="278" t="s">
        <v>520</v>
      </c>
      <c r="B72" s="279">
        <v>0</v>
      </c>
      <c r="C72" s="279">
        <v>0</v>
      </c>
      <c r="D72" s="279">
        <v>0</v>
      </c>
      <c r="E72" s="279">
        <v>0</v>
      </c>
      <c r="F72" s="280" t="s">
        <v>521</v>
      </c>
      <c r="G72" s="281" t="s">
        <v>133</v>
      </c>
      <c r="H72" s="281" t="s">
        <v>443</v>
      </c>
      <c r="I72" s="282">
        <v>1</v>
      </c>
      <c r="J72" s="283">
        <v>1</v>
      </c>
      <c r="K72" s="284">
        <f t="shared" si="0"/>
        <v>2</v>
      </c>
      <c r="L72" s="283">
        <v>1</v>
      </c>
      <c r="M72" s="283">
        <v>1</v>
      </c>
      <c r="N72" s="285">
        <f t="shared" si="1"/>
        <v>2</v>
      </c>
      <c r="O72" s="285">
        <f t="shared" si="2"/>
        <v>4</v>
      </c>
      <c r="P72" s="286"/>
      <c r="Q72" s="287" t="s">
        <v>404</v>
      </c>
      <c r="R72" s="290" t="s">
        <v>402</v>
      </c>
      <c r="S72" s="141"/>
      <c r="T72" s="142"/>
      <c r="U72" s="143"/>
      <c r="V72" s="144"/>
      <c r="W72" s="141"/>
      <c r="X72" s="142"/>
      <c r="Y72" s="143"/>
      <c r="Z72" s="144"/>
      <c r="AA72" s="145"/>
      <c r="AB72" s="142"/>
      <c r="AC72" s="143"/>
      <c r="AD72" s="144"/>
    </row>
    <row r="73" spans="1:30" ht="10.5" outlineLevel="1" thickTop="1" thickBot="1">
      <c r="A73" s="278" t="s">
        <v>522</v>
      </c>
      <c r="B73" s="279">
        <v>0</v>
      </c>
      <c r="C73" s="279">
        <v>0</v>
      </c>
      <c r="D73" s="279">
        <v>0</v>
      </c>
      <c r="E73" s="279">
        <v>0</v>
      </c>
      <c r="F73" s="280" t="s">
        <v>523</v>
      </c>
      <c r="G73" s="281" t="s">
        <v>133</v>
      </c>
      <c r="H73" s="281" t="s">
        <v>443</v>
      </c>
      <c r="I73" s="282">
        <v>1</v>
      </c>
      <c r="J73" s="283">
        <v>1</v>
      </c>
      <c r="K73" s="284">
        <f t="shared" si="0"/>
        <v>2</v>
      </c>
      <c r="L73" s="283">
        <v>1</v>
      </c>
      <c r="M73" s="283">
        <v>1</v>
      </c>
      <c r="N73" s="285">
        <f t="shared" si="1"/>
        <v>2</v>
      </c>
      <c r="O73" s="285">
        <f t="shared" si="2"/>
        <v>4</v>
      </c>
      <c r="P73" s="286"/>
      <c r="Q73" s="287" t="s">
        <v>404</v>
      </c>
      <c r="R73" s="290" t="s">
        <v>402</v>
      </c>
      <c r="S73" s="141"/>
      <c r="T73" s="142"/>
      <c r="U73" s="143"/>
      <c r="V73" s="144"/>
      <c r="W73" s="141"/>
      <c r="X73" s="142"/>
      <c r="Y73" s="143"/>
      <c r="Z73" s="144"/>
      <c r="AA73" s="145"/>
      <c r="AB73" s="142"/>
      <c r="AC73" s="143"/>
      <c r="AD73" s="144"/>
    </row>
    <row r="74" spans="1:30" ht="10.5" outlineLevel="1" thickTop="1" thickBot="1">
      <c r="A74" s="278" t="s">
        <v>524</v>
      </c>
      <c r="B74" s="279">
        <v>0</v>
      </c>
      <c r="C74" s="279">
        <v>0</v>
      </c>
      <c r="D74" s="279">
        <v>0</v>
      </c>
      <c r="E74" s="279">
        <v>0</v>
      </c>
      <c r="F74" s="280" t="s">
        <v>525</v>
      </c>
      <c r="G74" s="281" t="s">
        <v>133</v>
      </c>
      <c r="H74" s="281" t="s">
        <v>443</v>
      </c>
      <c r="I74" s="282">
        <v>1</v>
      </c>
      <c r="J74" s="283">
        <v>1</v>
      </c>
      <c r="K74" s="284">
        <f t="shared" si="0"/>
        <v>2</v>
      </c>
      <c r="L74" s="283">
        <v>1</v>
      </c>
      <c r="M74" s="283">
        <v>1</v>
      </c>
      <c r="N74" s="285">
        <f t="shared" si="1"/>
        <v>2</v>
      </c>
      <c r="O74" s="285">
        <f t="shared" si="2"/>
        <v>4</v>
      </c>
      <c r="P74" s="286"/>
      <c r="Q74" s="287" t="s">
        <v>401</v>
      </c>
      <c r="R74" s="290" t="s">
        <v>402</v>
      </c>
      <c r="S74" s="141"/>
      <c r="T74" s="142"/>
      <c r="U74" s="143"/>
      <c r="V74" s="144"/>
      <c r="W74" s="141"/>
      <c r="X74" s="142"/>
      <c r="Y74" s="143"/>
      <c r="Z74" s="144"/>
      <c r="AA74" s="145"/>
      <c r="AB74" s="142"/>
      <c r="AC74" s="143"/>
      <c r="AD74" s="144"/>
    </row>
    <row r="75" spans="1:30" ht="10.5" outlineLevel="1" thickTop="1" thickBot="1">
      <c r="A75" s="278" t="s">
        <v>526</v>
      </c>
      <c r="B75" s="279">
        <v>0</v>
      </c>
      <c r="C75" s="279">
        <v>0</v>
      </c>
      <c r="D75" s="279">
        <v>0</v>
      </c>
      <c r="E75" s="279">
        <v>0</v>
      </c>
      <c r="F75" s="280" t="s">
        <v>527</v>
      </c>
      <c r="G75" s="281" t="s">
        <v>133</v>
      </c>
      <c r="H75" s="281" t="s">
        <v>443</v>
      </c>
      <c r="I75" s="282">
        <v>1</v>
      </c>
      <c r="J75" s="283">
        <v>1</v>
      </c>
      <c r="K75" s="284">
        <f t="shared" si="0"/>
        <v>2</v>
      </c>
      <c r="L75" s="283">
        <v>1</v>
      </c>
      <c r="M75" s="283">
        <v>1</v>
      </c>
      <c r="N75" s="285">
        <f t="shared" si="1"/>
        <v>2</v>
      </c>
      <c r="O75" s="285">
        <f t="shared" si="2"/>
        <v>4</v>
      </c>
      <c r="P75" s="286"/>
      <c r="Q75" s="287" t="s">
        <v>401</v>
      </c>
      <c r="R75" s="290" t="s">
        <v>402</v>
      </c>
      <c r="S75" s="141"/>
      <c r="T75" s="142"/>
      <c r="U75" s="143"/>
      <c r="V75" s="144"/>
      <c r="W75" s="141"/>
      <c r="X75" s="142"/>
      <c r="Y75" s="143"/>
      <c r="Z75" s="144"/>
      <c r="AA75" s="145"/>
      <c r="AB75" s="142"/>
      <c r="AC75" s="143"/>
      <c r="AD75" s="144"/>
    </row>
    <row r="76" spans="1:30" ht="10.5" outlineLevel="1" thickTop="1" thickBot="1">
      <c r="A76" s="278" t="s">
        <v>528</v>
      </c>
      <c r="B76" s="279">
        <v>0</v>
      </c>
      <c r="C76" s="279">
        <v>0</v>
      </c>
      <c r="D76" s="279">
        <v>0</v>
      </c>
      <c r="E76" s="279">
        <v>0</v>
      </c>
      <c r="F76" s="280" t="s">
        <v>529</v>
      </c>
      <c r="G76" s="281" t="s">
        <v>133</v>
      </c>
      <c r="H76" s="281" t="s">
        <v>443</v>
      </c>
      <c r="I76" s="282">
        <v>1</v>
      </c>
      <c r="J76" s="283">
        <v>1</v>
      </c>
      <c r="K76" s="284">
        <f t="shared" si="0"/>
        <v>2</v>
      </c>
      <c r="L76" s="283">
        <v>1</v>
      </c>
      <c r="M76" s="283">
        <v>1</v>
      </c>
      <c r="N76" s="285">
        <f t="shared" si="1"/>
        <v>2</v>
      </c>
      <c r="O76" s="285">
        <f t="shared" si="2"/>
        <v>4</v>
      </c>
      <c r="P76" s="286"/>
      <c r="Q76" s="287" t="s">
        <v>401</v>
      </c>
      <c r="R76" s="290" t="s">
        <v>402</v>
      </c>
      <c r="S76" s="141"/>
      <c r="T76" s="142"/>
      <c r="U76" s="143"/>
      <c r="V76" s="144"/>
      <c r="W76" s="141"/>
      <c r="X76" s="142"/>
      <c r="Y76" s="143"/>
      <c r="Z76" s="144"/>
      <c r="AA76" s="145"/>
      <c r="AB76" s="142"/>
      <c r="AC76" s="143"/>
      <c r="AD76" s="144"/>
    </row>
    <row r="77" spans="1:30" ht="17" outlineLevel="1" thickTop="1" thickBot="1">
      <c r="A77" s="278" t="s">
        <v>530</v>
      </c>
      <c r="B77" s="279">
        <v>0</v>
      </c>
      <c r="C77" s="279">
        <v>0</v>
      </c>
      <c r="D77" s="279">
        <v>0</v>
      </c>
      <c r="E77" s="279">
        <v>0</v>
      </c>
      <c r="F77" s="280" t="s">
        <v>531</v>
      </c>
      <c r="G77" s="281" t="s">
        <v>133</v>
      </c>
      <c r="H77" s="281" t="s">
        <v>443</v>
      </c>
      <c r="I77" s="282">
        <v>0</v>
      </c>
      <c r="J77" s="283">
        <v>1</v>
      </c>
      <c r="K77" s="284">
        <f t="shared" si="0"/>
        <v>1</v>
      </c>
      <c r="L77" s="283">
        <v>0</v>
      </c>
      <c r="M77" s="283">
        <v>0</v>
      </c>
      <c r="N77" s="285">
        <f t="shared" si="1"/>
        <v>0</v>
      </c>
      <c r="O77" s="285">
        <f t="shared" si="2"/>
        <v>1</v>
      </c>
      <c r="P77" s="286"/>
      <c r="Q77" s="287" t="s">
        <v>404</v>
      </c>
      <c r="R77" s="290" t="s">
        <v>402</v>
      </c>
      <c r="S77" s="141"/>
      <c r="T77" s="142"/>
      <c r="U77" s="143"/>
      <c r="V77" s="144"/>
      <c r="W77" s="141"/>
      <c r="X77" s="142"/>
      <c r="Y77" s="143"/>
      <c r="Z77" s="144"/>
      <c r="AA77" s="145"/>
      <c r="AB77" s="142"/>
      <c r="AC77" s="143"/>
      <c r="AD77" s="144"/>
    </row>
    <row r="78" spans="1:30" ht="17" outlineLevel="1" thickTop="1" thickBot="1">
      <c r="A78" s="278" t="s">
        <v>532</v>
      </c>
      <c r="B78" s="279">
        <v>0</v>
      </c>
      <c r="C78" s="279">
        <v>0</v>
      </c>
      <c r="D78" s="279">
        <v>0</v>
      </c>
      <c r="E78" s="279">
        <v>0</v>
      </c>
      <c r="F78" s="280" t="s">
        <v>533</v>
      </c>
      <c r="G78" s="281" t="s">
        <v>133</v>
      </c>
      <c r="H78" s="281" t="s">
        <v>443</v>
      </c>
      <c r="I78" s="282">
        <v>0</v>
      </c>
      <c r="J78" s="283">
        <v>1</v>
      </c>
      <c r="K78" s="284">
        <f t="shared" si="0"/>
        <v>1</v>
      </c>
      <c r="L78" s="283">
        <v>0</v>
      </c>
      <c r="M78" s="283">
        <v>0</v>
      </c>
      <c r="N78" s="285">
        <f t="shared" si="1"/>
        <v>0</v>
      </c>
      <c r="O78" s="285">
        <f t="shared" si="2"/>
        <v>1</v>
      </c>
      <c r="P78" s="286"/>
      <c r="Q78" s="287" t="s">
        <v>404</v>
      </c>
      <c r="R78" s="290" t="s">
        <v>402</v>
      </c>
      <c r="S78" s="141"/>
      <c r="T78" s="142"/>
      <c r="U78" s="143"/>
      <c r="V78" s="144"/>
      <c r="W78" s="141"/>
      <c r="X78" s="142"/>
      <c r="Y78" s="143"/>
      <c r="Z78" s="144"/>
      <c r="AA78" s="145"/>
      <c r="AB78" s="142"/>
      <c r="AC78" s="143"/>
      <c r="AD78" s="144"/>
    </row>
    <row r="79" spans="1:30" ht="17" outlineLevel="1" thickTop="1" thickBot="1">
      <c r="A79" s="278" t="s">
        <v>534</v>
      </c>
      <c r="B79" s="279">
        <v>0</v>
      </c>
      <c r="C79" s="279">
        <v>0</v>
      </c>
      <c r="D79" s="279">
        <v>0</v>
      </c>
      <c r="E79" s="279">
        <v>0</v>
      </c>
      <c r="F79" s="280" t="s">
        <v>535</v>
      </c>
      <c r="G79" s="281" t="s">
        <v>133</v>
      </c>
      <c r="H79" s="281" t="s">
        <v>443</v>
      </c>
      <c r="I79" s="282">
        <v>0</v>
      </c>
      <c r="J79" s="283">
        <v>1</v>
      </c>
      <c r="K79" s="284">
        <f t="shared" si="0"/>
        <v>1</v>
      </c>
      <c r="L79" s="283">
        <v>0</v>
      </c>
      <c r="M79" s="283">
        <v>0</v>
      </c>
      <c r="N79" s="285">
        <f t="shared" si="1"/>
        <v>0</v>
      </c>
      <c r="O79" s="285">
        <f t="shared" si="2"/>
        <v>1</v>
      </c>
      <c r="P79" s="286"/>
      <c r="Q79" s="287" t="s">
        <v>415</v>
      </c>
      <c r="R79" s="290" t="s">
        <v>402</v>
      </c>
      <c r="S79" s="141"/>
      <c r="T79" s="142"/>
      <c r="U79" s="143"/>
      <c r="V79" s="144"/>
      <c r="W79" s="141"/>
      <c r="X79" s="142"/>
      <c r="Y79" s="143"/>
      <c r="Z79" s="144"/>
      <c r="AA79" s="145"/>
      <c r="AB79" s="142"/>
      <c r="AC79" s="143"/>
      <c r="AD79" s="144"/>
    </row>
    <row r="80" spans="1:30" ht="17" outlineLevel="1" thickTop="1" thickBot="1">
      <c r="A80" s="278" t="s">
        <v>536</v>
      </c>
      <c r="B80" s="279">
        <v>0</v>
      </c>
      <c r="C80" s="279">
        <v>0</v>
      </c>
      <c r="D80" s="279">
        <v>0</v>
      </c>
      <c r="E80" s="279">
        <v>0</v>
      </c>
      <c r="F80" s="280" t="s">
        <v>537</v>
      </c>
      <c r="G80" s="281" t="s">
        <v>133</v>
      </c>
      <c r="H80" s="281" t="s">
        <v>443</v>
      </c>
      <c r="I80" s="282">
        <v>0</v>
      </c>
      <c r="J80" s="283">
        <v>1</v>
      </c>
      <c r="K80" s="284">
        <f t="shared" si="0"/>
        <v>1</v>
      </c>
      <c r="L80" s="283">
        <v>0</v>
      </c>
      <c r="M80" s="283">
        <v>0</v>
      </c>
      <c r="N80" s="285">
        <f t="shared" si="1"/>
        <v>0</v>
      </c>
      <c r="O80" s="285">
        <f t="shared" si="2"/>
        <v>1</v>
      </c>
      <c r="P80" s="286"/>
      <c r="Q80" s="287" t="s">
        <v>401</v>
      </c>
      <c r="R80" s="290" t="s">
        <v>402</v>
      </c>
      <c r="S80" s="141"/>
      <c r="T80" s="142"/>
      <c r="U80" s="143"/>
      <c r="V80" s="144"/>
      <c r="W80" s="141"/>
      <c r="X80" s="142"/>
      <c r="Y80" s="143"/>
      <c r="Z80" s="144"/>
      <c r="AA80" s="145"/>
      <c r="AB80" s="142"/>
      <c r="AC80" s="143"/>
      <c r="AD80" s="144"/>
    </row>
    <row r="81" spans="1:30" ht="17" outlineLevel="1" thickTop="1" thickBot="1">
      <c r="A81" s="278" t="s">
        <v>538</v>
      </c>
      <c r="B81" s="279">
        <v>0</v>
      </c>
      <c r="C81" s="279">
        <v>0</v>
      </c>
      <c r="D81" s="279">
        <v>0</v>
      </c>
      <c r="E81" s="279">
        <v>0</v>
      </c>
      <c r="F81" s="280" t="s">
        <v>539</v>
      </c>
      <c r="G81" s="281" t="s">
        <v>133</v>
      </c>
      <c r="H81" s="281" t="s">
        <v>443</v>
      </c>
      <c r="I81" s="282">
        <v>0</v>
      </c>
      <c r="J81" s="283">
        <v>1</v>
      </c>
      <c r="K81" s="284">
        <f t="shared" si="0"/>
        <v>1</v>
      </c>
      <c r="L81" s="283">
        <v>0</v>
      </c>
      <c r="M81" s="283">
        <v>0</v>
      </c>
      <c r="N81" s="285">
        <f t="shared" si="1"/>
        <v>0</v>
      </c>
      <c r="O81" s="285">
        <f t="shared" si="2"/>
        <v>1</v>
      </c>
      <c r="P81" s="286"/>
      <c r="Q81" s="287" t="s">
        <v>401</v>
      </c>
      <c r="R81" s="290" t="s">
        <v>402</v>
      </c>
      <c r="S81" s="141"/>
      <c r="T81" s="142"/>
      <c r="U81" s="143"/>
      <c r="V81" s="144"/>
      <c r="W81" s="141"/>
      <c r="X81" s="142"/>
      <c r="Y81" s="143"/>
      <c r="Z81" s="144"/>
      <c r="AA81" s="145"/>
      <c r="AB81" s="142"/>
      <c r="AC81" s="143"/>
      <c r="AD81" s="144"/>
    </row>
    <row r="82" spans="1:30" ht="25" outlineLevel="1" thickTop="1" thickBot="1">
      <c r="A82" s="278" t="s">
        <v>540</v>
      </c>
      <c r="B82" s="279">
        <v>0</v>
      </c>
      <c r="C82" s="279">
        <v>0</v>
      </c>
      <c r="D82" s="279">
        <v>0</v>
      </c>
      <c r="E82" s="279">
        <v>0</v>
      </c>
      <c r="F82" s="280" t="s">
        <v>541</v>
      </c>
      <c r="G82" s="281" t="s">
        <v>133</v>
      </c>
      <c r="H82" s="281" t="s">
        <v>443</v>
      </c>
      <c r="I82" s="282">
        <v>0</v>
      </c>
      <c r="J82" s="283">
        <v>1</v>
      </c>
      <c r="K82" s="284">
        <f t="shared" si="0"/>
        <v>1</v>
      </c>
      <c r="L82" s="283">
        <v>0</v>
      </c>
      <c r="M82" s="283">
        <v>0</v>
      </c>
      <c r="N82" s="285">
        <f t="shared" si="1"/>
        <v>0</v>
      </c>
      <c r="O82" s="285">
        <f t="shared" si="2"/>
        <v>1</v>
      </c>
      <c r="P82" s="286"/>
      <c r="Q82" s="287" t="s">
        <v>542</v>
      </c>
      <c r="R82" s="288" t="s">
        <v>412</v>
      </c>
      <c r="S82" s="141"/>
      <c r="T82" s="142"/>
      <c r="U82" s="143"/>
      <c r="V82" s="144"/>
      <c r="W82" s="141"/>
      <c r="X82" s="142"/>
      <c r="Y82" s="143"/>
      <c r="Z82" s="144"/>
      <c r="AA82" s="145"/>
      <c r="AB82" s="142"/>
      <c r="AC82" s="143"/>
      <c r="AD82" s="144"/>
    </row>
    <row r="83" spans="1:30" ht="17" outlineLevel="1" thickTop="1" thickBot="1">
      <c r="A83" s="278" t="s">
        <v>543</v>
      </c>
      <c r="B83" s="279">
        <v>0</v>
      </c>
      <c r="C83" s="279">
        <v>0</v>
      </c>
      <c r="D83" s="279">
        <v>0</v>
      </c>
      <c r="E83" s="279">
        <v>0</v>
      </c>
      <c r="F83" s="280" t="s">
        <v>544</v>
      </c>
      <c r="G83" s="281" t="s">
        <v>545</v>
      </c>
      <c r="H83" s="281" t="s">
        <v>546</v>
      </c>
      <c r="I83" s="282">
        <v>1</v>
      </c>
      <c r="J83" s="283">
        <v>0</v>
      </c>
      <c r="K83" s="284">
        <f t="shared" si="0"/>
        <v>1</v>
      </c>
      <c r="L83" s="283">
        <v>0</v>
      </c>
      <c r="M83" s="283">
        <v>0</v>
      </c>
      <c r="N83" s="285">
        <f t="shared" si="1"/>
        <v>0</v>
      </c>
      <c r="O83" s="285">
        <f t="shared" si="2"/>
        <v>1</v>
      </c>
      <c r="P83" s="286"/>
      <c r="Q83" s="287" t="s">
        <v>547</v>
      </c>
      <c r="R83" s="290" t="s">
        <v>402</v>
      </c>
      <c r="S83" s="141"/>
      <c r="T83" s="142"/>
      <c r="U83" s="143"/>
      <c r="V83" s="144"/>
      <c r="W83" s="141"/>
      <c r="X83" s="142"/>
      <c r="Y83" s="143"/>
      <c r="Z83" s="144"/>
      <c r="AA83" s="145"/>
      <c r="AB83" s="142"/>
      <c r="AC83" s="143"/>
      <c r="AD83" s="144"/>
    </row>
    <row r="84" spans="1:30" ht="17" outlineLevel="1" thickTop="1" thickBot="1">
      <c r="A84" s="278" t="s">
        <v>548</v>
      </c>
      <c r="B84" s="279">
        <v>0</v>
      </c>
      <c r="C84" s="279">
        <v>0</v>
      </c>
      <c r="D84" s="279">
        <v>0</v>
      </c>
      <c r="E84" s="279">
        <v>0</v>
      </c>
      <c r="F84" s="280" t="s">
        <v>549</v>
      </c>
      <c r="G84" s="281" t="s">
        <v>133</v>
      </c>
      <c r="H84" s="281" t="s">
        <v>443</v>
      </c>
      <c r="I84" s="282">
        <v>0</v>
      </c>
      <c r="J84" s="283">
        <v>0</v>
      </c>
      <c r="K84" s="284">
        <f t="shared" si="0"/>
        <v>0</v>
      </c>
      <c r="L84" s="283">
        <v>0</v>
      </c>
      <c r="M84" s="283">
        <v>1</v>
      </c>
      <c r="N84" s="285">
        <f t="shared" si="1"/>
        <v>1</v>
      </c>
      <c r="O84" s="285">
        <f t="shared" si="2"/>
        <v>1</v>
      </c>
      <c r="P84" s="286"/>
      <c r="Q84" s="287" t="s">
        <v>547</v>
      </c>
      <c r="R84" s="290" t="s">
        <v>402</v>
      </c>
      <c r="S84" s="141"/>
      <c r="T84" s="142"/>
      <c r="U84" s="143"/>
      <c r="V84" s="144"/>
      <c r="W84" s="141"/>
      <c r="X84" s="142"/>
      <c r="Y84" s="143"/>
      <c r="Z84" s="144"/>
      <c r="AA84" s="145"/>
      <c r="AB84" s="142"/>
      <c r="AC84" s="143"/>
      <c r="AD84" s="144"/>
    </row>
    <row r="85" spans="1:30" ht="17" outlineLevel="1" thickTop="1" thickBot="1">
      <c r="A85" s="278" t="s">
        <v>550</v>
      </c>
      <c r="B85" s="279">
        <v>0</v>
      </c>
      <c r="C85" s="279">
        <v>0</v>
      </c>
      <c r="D85" s="279">
        <v>0</v>
      </c>
      <c r="E85" s="279">
        <v>0</v>
      </c>
      <c r="F85" s="280" t="s">
        <v>551</v>
      </c>
      <c r="G85" s="281" t="s">
        <v>133</v>
      </c>
      <c r="H85" s="281" t="s">
        <v>443</v>
      </c>
      <c r="I85" s="282">
        <v>0</v>
      </c>
      <c r="J85" s="283">
        <v>0</v>
      </c>
      <c r="K85" s="284">
        <f t="shared" si="0"/>
        <v>0</v>
      </c>
      <c r="L85" s="283">
        <v>0</v>
      </c>
      <c r="M85" s="283">
        <v>1</v>
      </c>
      <c r="N85" s="285">
        <f t="shared" si="1"/>
        <v>1</v>
      </c>
      <c r="O85" s="285">
        <f t="shared" si="2"/>
        <v>1</v>
      </c>
      <c r="P85" s="286"/>
      <c r="Q85" s="287" t="s">
        <v>404</v>
      </c>
      <c r="R85" s="290" t="s">
        <v>402</v>
      </c>
      <c r="S85" s="141"/>
      <c r="T85" s="142"/>
      <c r="U85" s="143"/>
      <c r="V85" s="144"/>
      <c r="W85" s="141"/>
      <c r="X85" s="142"/>
      <c r="Y85" s="143"/>
      <c r="Z85" s="144"/>
      <c r="AA85" s="145"/>
      <c r="AB85" s="142"/>
      <c r="AC85" s="143"/>
      <c r="AD85" s="144"/>
    </row>
    <row r="86" spans="1:30" ht="17" outlineLevel="1" thickTop="1" thickBot="1">
      <c r="A86" s="278" t="s">
        <v>552</v>
      </c>
      <c r="B86" s="279">
        <v>0</v>
      </c>
      <c r="C86" s="279">
        <v>0</v>
      </c>
      <c r="D86" s="279">
        <v>0</v>
      </c>
      <c r="E86" s="279">
        <v>0</v>
      </c>
      <c r="F86" s="280" t="s">
        <v>553</v>
      </c>
      <c r="G86" s="281" t="s">
        <v>133</v>
      </c>
      <c r="H86" s="281" t="s">
        <v>443</v>
      </c>
      <c r="I86" s="282">
        <v>0</v>
      </c>
      <c r="J86" s="283">
        <v>0</v>
      </c>
      <c r="K86" s="284">
        <f t="shared" si="0"/>
        <v>0</v>
      </c>
      <c r="L86" s="283">
        <v>0</v>
      </c>
      <c r="M86" s="283">
        <v>1</v>
      </c>
      <c r="N86" s="285">
        <f t="shared" si="1"/>
        <v>1</v>
      </c>
      <c r="O86" s="285">
        <f t="shared" si="2"/>
        <v>1</v>
      </c>
      <c r="P86" s="286"/>
      <c r="Q86" s="287" t="s">
        <v>404</v>
      </c>
      <c r="R86" s="290" t="s">
        <v>402</v>
      </c>
      <c r="S86" s="141"/>
      <c r="T86" s="142"/>
      <c r="U86" s="143"/>
      <c r="V86" s="144"/>
      <c r="W86" s="141"/>
      <c r="X86" s="142"/>
      <c r="Y86" s="143"/>
      <c r="Z86" s="144"/>
      <c r="AA86" s="145"/>
      <c r="AB86" s="142"/>
      <c r="AC86" s="143"/>
      <c r="AD86" s="144"/>
    </row>
    <row r="87" spans="1:30" ht="17" outlineLevel="1" thickTop="1" thickBot="1">
      <c r="A87" s="278" t="s">
        <v>554</v>
      </c>
      <c r="B87" s="279">
        <v>0</v>
      </c>
      <c r="C87" s="279">
        <v>0</v>
      </c>
      <c r="D87" s="279">
        <v>0</v>
      </c>
      <c r="E87" s="279">
        <v>0</v>
      </c>
      <c r="F87" s="280" t="s">
        <v>555</v>
      </c>
      <c r="G87" s="281" t="s">
        <v>133</v>
      </c>
      <c r="H87" s="281" t="s">
        <v>443</v>
      </c>
      <c r="I87" s="282">
        <v>0</v>
      </c>
      <c r="J87" s="283">
        <v>0</v>
      </c>
      <c r="K87" s="284">
        <f t="shared" si="0"/>
        <v>0</v>
      </c>
      <c r="L87" s="283">
        <v>0</v>
      </c>
      <c r="M87" s="283">
        <v>1</v>
      </c>
      <c r="N87" s="285">
        <f t="shared" si="1"/>
        <v>1</v>
      </c>
      <c r="O87" s="285">
        <f t="shared" si="2"/>
        <v>1</v>
      </c>
      <c r="P87" s="286"/>
      <c r="Q87" s="287" t="s">
        <v>401</v>
      </c>
      <c r="R87" s="290" t="s">
        <v>402</v>
      </c>
      <c r="S87" s="141"/>
      <c r="T87" s="142"/>
      <c r="U87" s="143"/>
      <c r="V87" s="144"/>
      <c r="W87" s="141"/>
      <c r="X87" s="142"/>
      <c r="Y87" s="143"/>
      <c r="Z87" s="144"/>
      <c r="AA87" s="145"/>
      <c r="AB87" s="142"/>
      <c r="AC87" s="143"/>
      <c r="AD87" s="144"/>
    </row>
    <row r="88" spans="1:30" ht="17" outlineLevel="1" thickTop="1" thickBot="1">
      <c r="A88" s="278" t="s">
        <v>556</v>
      </c>
      <c r="B88" s="279">
        <v>0</v>
      </c>
      <c r="C88" s="279">
        <v>0</v>
      </c>
      <c r="D88" s="279">
        <v>0</v>
      </c>
      <c r="E88" s="279">
        <v>0</v>
      </c>
      <c r="F88" s="280" t="s">
        <v>557</v>
      </c>
      <c r="G88" s="281" t="s">
        <v>133</v>
      </c>
      <c r="H88" s="281" t="s">
        <v>443</v>
      </c>
      <c r="I88" s="282">
        <v>0</v>
      </c>
      <c r="J88" s="283">
        <v>0</v>
      </c>
      <c r="K88" s="284">
        <f t="shared" si="0"/>
        <v>0</v>
      </c>
      <c r="L88" s="283">
        <v>0</v>
      </c>
      <c r="M88" s="283">
        <v>1</v>
      </c>
      <c r="N88" s="285">
        <f t="shared" si="1"/>
        <v>1</v>
      </c>
      <c r="O88" s="285">
        <f t="shared" si="2"/>
        <v>1</v>
      </c>
      <c r="P88" s="286"/>
      <c r="Q88" s="287" t="s">
        <v>401</v>
      </c>
      <c r="R88" s="290" t="s">
        <v>402</v>
      </c>
      <c r="S88" s="141"/>
      <c r="T88" s="142"/>
      <c r="U88" s="143"/>
      <c r="V88" s="144"/>
      <c r="W88" s="141"/>
      <c r="X88" s="142"/>
      <c r="Y88" s="143"/>
      <c r="Z88" s="144"/>
      <c r="AA88" s="145"/>
      <c r="AB88" s="142"/>
      <c r="AC88" s="143"/>
      <c r="AD88" s="144"/>
    </row>
    <row r="89" spans="1:30" ht="17" outlineLevel="1" thickTop="1" thickBot="1">
      <c r="A89" s="278" t="s">
        <v>558</v>
      </c>
      <c r="B89" s="279">
        <v>0</v>
      </c>
      <c r="C89" s="279">
        <v>0</v>
      </c>
      <c r="D89" s="279">
        <v>0</v>
      </c>
      <c r="E89" s="279">
        <v>0</v>
      </c>
      <c r="F89" s="280" t="s">
        <v>559</v>
      </c>
      <c r="G89" s="281" t="s">
        <v>133</v>
      </c>
      <c r="H89" s="281" t="s">
        <v>443</v>
      </c>
      <c r="I89" s="282">
        <v>0</v>
      </c>
      <c r="J89" s="283">
        <v>0</v>
      </c>
      <c r="K89" s="284">
        <f t="shared" si="0"/>
        <v>0</v>
      </c>
      <c r="L89" s="283">
        <v>0</v>
      </c>
      <c r="M89" s="283">
        <v>1</v>
      </c>
      <c r="N89" s="285">
        <f t="shared" si="1"/>
        <v>1</v>
      </c>
      <c r="O89" s="285">
        <f t="shared" si="2"/>
        <v>1</v>
      </c>
      <c r="P89" s="286"/>
      <c r="Q89" s="287" t="s">
        <v>401</v>
      </c>
      <c r="R89" s="290" t="s">
        <v>402</v>
      </c>
      <c r="S89" s="141"/>
      <c r="T89" s="142"/>
      <c r="U89" s="143"/>
      <c r="V89" s="144"/>
      <c r="W89" s="141"/>
      <c r="X89" s="142"/>
      <c r="Y89" s="143"/>
      <c r="Z89" s="144"/>
      <c r="AA89" s="145"/>
      <c r="AB89" s="142"/>
      <c r="AC89" s="143"/>
      <c r="AD89" s="144"/>
    </row>
    <row r="90" spans="1:30" ht="25" outlineLevel="1" thickTop="1" thickBot="1">
      <c r="A90" s="278" t="s">
        <v>560</v>
      </c>
      <c r="B90" s="279">
        <v>0</v>
      </c>
      <c r="C90" s="279">
        <v>0</v>
      </c>
      <c r="D90" s="279">
        <v>0</v>
      </c>
      <c r="E90" s="279">
        <v>0</v>
      </c>
      <c r="F90" s="280" t="s">
        <v>561</v>
      </c>
      <c r="G90" s="281" t="s">
        <v>133</v>
      </c>
      <c r="H90" s="281" t="s">
        <v>443</v>
      </c>
      <c r="I90" s="282">
        <v>0</v>
      </c>
      <c r="J90" s="283">
        <v>0</v>
      </c>
      <c r="K90" s="284">
        <f t="shared" si="0"/>
        <v>0</v>
      </c>
      <c r="L90" s="283">
        <v>0</v>
      </c>
      <c r="M90" s="283">
        <v>1</v>
      </c>
      <c r="N90" s="285">
        <f t="shared" si="1"/>
        <v>1</v>
      </c>
      <c r="O90" s="285">
        <f t="shared" si="2"/>
        <v>1</v>
      </c>
      <c r="P90" s="286"/>
      <c r="Q90" s="287" t="s">
        <v>562</v>
      </c>
      <c r="R90" s="288" t="s">
        <v>563</v>
      </c>
      <c r="S90" s="141"/>
      <c r="T90" s="142"/>
      <c r="U90" s="143"/>
      <c r="V90" s="144"/>
      <c r="W90" s="141"/>
      <c r="X90" s="142"/>
      <c r="Y90" s="143"/>
      <c r="Z90" s="144"/>
      <c r="AA90" s="145"/>
      <c r="AB90" s="142"/>
      <c r="AC90" s="143"/>
      <c r="AD90" s="144"/>
    </row>
    <row r="91" spans="1:30" ht="17" outlineLevel="1" thickTop="1" thickBot="1">
      <c r="A91" s="278" t="s">
        <v>564</v>
      </c>
      <c r="B91" s="279">
        <v>0</v>
      </c>
      <c r="C91" s="279">
        <v>0</v>
      </c>
      <c r="D91" s="279">
        <v>0</v>
      </c>
      <c r="E91" s="279">
        <v>0</v>
      </c>
      <c r="F91" s="280" t="s">
        <v>565</v>
      </c>
      <c r="G91" s="281" t="s">
        <v>133</v>
      </c>
      <c r="H91" s="281" t="s">
        <v>443</v>
      </c>
      <c r="I91" s="282">
        <v>0</v>
      </c>
      <c r="J91" s="283">
        <v>0</v>
      </c>
      <c r="K91" s="284">
        <f>I91+J91</f>
        <v>0</v>
      </c>
      <c r="L91" s="283">
        <v>0</v>
      </c>
      <c r="M91" s="283">
        <v>1</v>
      </c>
      <c r="N91" s="285">
        <f t="shared" si="1"/>
        <v>1</v>
      </c>
      <c r="O91" s="285">
        <f t="shared" si="2"/>
        <v>1</v>
      </c>
      <c r="P91" s="286"/>
      <c r="Q91" s="287" t="s">
        <v>566</v>
      </c>
      <c r="R91" s="290" t="s">
        <v>402</v>
      </c>
      <c r="S91" s="141"/>
      <c r="T91" s="142"/>
      <c r="U91" s="143"/>
      <c r="V91" s="144"/>
      <c r="W91" s="141"/>
      <c r="X91" s="142"/>
      <c r="Y91" s="143"/>
      <c r="Z91" s="144"/>
      <c r="AA91" s="145"/>
      <c r="AB91" s="142"/>
      <c r="AC91" s="143"/>
      <c r="AD91" s="144"/>
    </row>
    <row r="92" spans="1:30" ht="10.5" outlineLevel="1" thickTop="1" thickBot="1">
      <c r="A92" s="278" t="s">
        <v>567</v>
      </c>
      <c r="B92" s="279">
        <v>0</v>
      </c>
      <c r="C92" s="279">
        <v>0</v>
      </c>
      <c r="D92" s="279">
        <v>0</v>
      </c>
      <c r="E92" s="279">
        <v>0</v>
      </c>
      <c r="F92" s="280" t="s">
        <v>568</v>
      </c>
      <c r="G92" s="281" t="s">
        <v>133</v>
      </c>
      <c r="H92" s="281" t="s">
        <v>443</v>
      </c>
      <c r="I92" s="282">
        <v>1</v>
      </c>
      <c r="J92" s="283">
        <v>1</v>
      </c>
      <c r="K92" s="284">
        <f>I92+J92</f>
        <v>2</v>
      </c>
      <c r="L92" s="283">
        <v>1</v>
      </c>
      <c r="M92" s="283">
        <v>1</v>
      </c>
      <c r="N92" s="285">
        <f t="shared" si="1"/>
        <v>2</v>
      </c>
      <c r="O92" s="285">
        <f t="shared" si="2"/>
        <v>4</v>
      </c>
      <c r="P92" s="286"/>
      <c r="Q92" s="287" t="s">
        <v>433</v>
      </c>
      <c r="R92" s="290" t="s">
        <v>402</v>
      </c>
      <c r="S92" s="141"/>
      <c r="T92" s="142"/>
      <c r="U92" s="143"/>
      <c r="V92" s="144"/>
      <c r="W92" s="141"/>
      <c r="X92" s="142"/>
      <c r="Y92" s="143"/>
      <c r="Z92" s="144"/>
      <c r="AA92" s="145"/>
      <c r="AB92" s="142"/>
      <c r="AC92" s="143"/>
      <c r="AD92" s="144"/>
    </row>
    <row r="93" spans="1:30" ht="10.5" outlineLevel="1" thickTop="1" thickBot="1">
      <c r="A93" s="278" t="s">
        <v>569</v>
      </c>
      <c r="B93" s="279">
        <v>0</v>
      </c>
      <c r="C93" s="279">
        <v>0</v>
      </c>
      <c r="D93" s="279">
        <v>0</v>
      </c>
      <c r="E93" s="279">
        <v>0</v>
      </c>
      <c r="F93" s="280" t="s">
        <v>570</v>
      </c>
      <c r="G93" s="281" t="s">
        <v>133</v>
      </c>
      <c r="H93" s="281" t="s">
        <v>443</v>
      </c>
      <c r="I93" s="282">
        <v>1</v>
      </c>
      <c r="J93" s="283">
        <v>1</v>
      </c>
      <c r="K93" s="284">
        <f>I93+J93</f>
        <v>2</v>
      </c>
      <c r="L93" s="283">
        <v>1</v>
      </c>
      <c r="M93" s="283">
        <v>1</v>
      </c>
      <c r="N93" s="285">
        <f t="shared" si="1"/>
        <v>2</v>
      </c>
      <c r="O93" s="285">
        <f t="shared" si="2"/>
        <v>4</v>
      </c>
      <c r="P93" s="286"/>
      <c r="Q93" s="287" t="s">
        <v>433</v>
      </c>
      <c r="R93" s="290" t="s">
        <v>402</v>
      </c>
      <c r="S93" s="141"/>
      <c r="T93" s="142"/>
      <c r="U93" s="143"/>
      <c r="V93" s="144"/>
      <c r="W93" s="141"/>
      <c r="X93" s="142"/>
      <c r="Y93" s="143"/>
      <c r="Z93" s="144"/>
      <c r="AA93" s="145"/>
      <c r="AB93" s="142"/>
      <c r="AC93" s="143"/>
      <c r="AD93" s="144"/>
    </row>
    <row r="94" spans="1:30" ht="17" outlineLevel="1" thickTop="1" thickBot="1">
      <c r="A94" s="278" t="s">
        <v>571</v>
      </c>
      <c r="B94" s="279">
        <v>0</v>
      </c>
      <c r="C94" s="279">
        <v>0</v>
      </c>
      <c r="D94" s="279">
        <v>0</v>
      </c>
      <c r="E94" s="279">
        <v>0</v>
      </c>
      <c r="F94" s="280" t="s">
        <v>572</v>
      </c>
      <c r="G94" s="281" t="s">
        <v>133</v>
      </c>
      <c r="H94" s="281" t="s">
        <v>443</v>
      </c>
      <c r="I94" s="282">
        <v>1</v>
      </c>
      <c r="J94" s="283">
        <v>1</v>
      </c>
      <c r="K94" s="284">
        <f>I94+J94</f>
        <v>2</v>
      </c>
      <c r="L94" s="283">
        <v>1</v>
      </c>
      <c r="M94" s="283">
        <v>1</v>
      </c>
      <c r="N94" s="285">
        <f t="shared" si="1"/>
        <v>2</v>
      </c>
      <c r="O94" s="285">
        <f t="shared" si="2"/>
        <v>4</v>
      </c>
      <c r="P94" s="286"/>
      <c r="Q94" s="287" t="s">
        <v>433</v>
      </c>
      <c r="R94" s="290" t="s">
        <v>402</v>
      </c>
      <c r="S94" s="141"/>
      <c r="T94" s="142"/>
      <c r="U94" s="143"/>
      <c r="V94" s="144"/>
      <c r="W94" s="141"/>
      <c r="X94" s="142"/>
      <c r="Y94" s="143"/>
      <c r="Z94" s="144"/>
      <c r="AA94" s="145"/>
      <c r="AB94" s="142"/>
      <c r="AC94" s="143"/>
      <c r="AD94" s="144"/>
    </row>
    <row r="95" spans="1:30" ht="10.5" outlineLevel="1" thickTop="1" thickBot="1">
      <c r="A95" s="278" t="s">
        <v>573</v>
      </c>
      <c r="B95" s="279">
        <v>0</v>
      </c>
      <c r="C95" s="279">
        <v>0</v>
      </c>
      <c r="D95" s="279">
        <v>0</v>
      </c>
      <c r="E95" s="279">
        <v>0</v>
      </c>
      <c r="F95" s="280" t="s">
        <v>574</v>
      </c>
      <c r="G95" s="281" t="s">
        <v>133</v>
      </c>
      <c r="H95" s="281" t="s">
        <v>205</v>
      </c>
      <c r="I95" s="282">
        <v>1</v>
      </c>
      <c r="J95" s="283">
        <v>0</v>
      </c>
      <c r="K95" s="284">
        <f t="shared" ref="K95:K110" si="3">I95+J95</f>
        <v>1</v>
      </c>
      <c r="L95" s="283">
        <v>0</v>
      </c>
      <c r="M95" s="283">
        <v>0</v>
      </c>
      <c r="N95" s="285">
        <f t="shared" si="1"/>
        <v>0</v>
      </c>
      <c r="O95" s="285">
        <f t="shared" si="2"/>
        <v>1</v>
      </c>
      <c r="P95" s="286"/>
      <c r="Q95" s="287" t="s">
        <v>575</v>
      </c>
      <c r="R95" s="290" t="s">
        <v>402</v>
      </c>
      <c r="S95" s="141"/>
      <c r="T95" s="142"/>
      <c r="U95" s="143"/>
      <c r="V95" s="144"/>
      <c r="W95" s="141"/>
      <c r="X95" s="142"/>
      <c r="Y95" s="143"/>
      <c r="Z95" s="144"/>
      <c r="AA95" s="145"/>
      <c r="AB95" s="142"/>
      <c r="AC95" s="143"/>
      <c r="AD95" s="144"/>
    </row>
    <row r="96" spans="1:30" ht="10.5" outlineLevel="1" thickTop="1" thickBot="1">
      <c r="A96" s="278" t="s">
        <v>576</v>
      </c>
      <c r="B96" s="279">
        <v>0</v>
      </c>
      <c r="C96" s="279">
        <v>0</v>
      </c>
      <c r="D96" s="279">
        <v>0</v>
      </c>
      <c r="E96" s="279">
        <v>0</v>
      </c>
      <c r="F96" s="280" t="s">
        <v>577</v>
      </c>
      <c r="G96" s="281" t="s">
        <v>133</v>
      </c>
      <c r="H96" s="281" t="s">
        <v>205</v>
      </c>
      <c r="I96" s="282">
        <v>1</v>
      </c>
      <c r="J96" s="283">
        <v>0</v>
      </c>
      <c r="K96" s="284">
        <f t="shared" si="3"/>
        <v>1</v>
      </c>
      <c r="L96" s="283">
        <v>0</v>
      </c>
      <c r="M96" s="283">
        <v>0</v>
      </c>
      <c r="N96" s="285">
        <f t="shared" si="1"/>
        <v>0</v>
      </c>
      <c r="O96" s="285">
        <f t="shared" si="2"/>
        <v>1</v>
      </c>
      <c r="P96" s="286"/>
      <c r="Q96" s="287" t="s">
        <v>575</v>
      </c>
      <c r="R96" s="290" t="s">
        <v>402</v>
      </c>
      <c r="S96" s="141"/>
      <c r="T96" s="142"/>
      <c r="U96" s="143"/>
      <c r="V96" s="144"/>
      <c r="W96" s="141"/>
      <c r="X96" s="142"/>
      <c r="Y96" s="143"/>
      <c r="Z96" s="144"/>
      <c r="AA96" s="145"/>
      <c r="AB96" s="142"/>
      <c r="AC96" s="143"/>
      <c r="AD96" s="144"/>
    </row>
    <row r="97" spans="1:30" ht="17" outlineLevel="1" thickTop="1" thickBot="1">
      <c r="A97" s="278" t="s">
        <v>578</v>
      </c>
      <c r="B97" s="279">
        <v>0</v>
      </c>
      <c r="C97" s="279">
        <v>0</v>
      </c>
      <c r="D97" s="279">
        <v>0</v>
      </c>
      <c r="E97" s="279">
        <v>0</v>
      </c>
      <c r="F97" s="280" t="s">
        <v>579</v>
      </c>
      <c r="G97" s="281" t="s">
        <v>133</v>
      </c>
      <c r="H97" s="281" t="s">
        <v>205</v>
      </c>
      <c r="I97" s="282">
        <v>0</v>
      </c>
      <c r="J97" s="283">
        <v>0</v>
      </c>
      <c r="K97" s="284">
        <f t="shared" si="3"/>
        <v>0</v>
      </c>
      <c r="L97" s="283">
        <v>0</v>
      </c>
      <c r="M97" s="283">
        <v>1</v>
      </c>
      <c r="N97" s="285">
        <f t="shared" si="1"/>
        <v>1</v>
      </c>
      <c r="O97" s="285">
        <f t="shared" si="2"/>
        <v>1</v>
      </c>
      <c r="P97" s="286"/>
      <c r="Q97" s="287" t="s">
        <v>580</v>
      </c>
      <c r="R97" s="290" t="s">
        <v>402</v>
      </c>
      <c r="S97" s="141"/>
      <c r="T97" s="142"/>
      <c r="U97" s="143"/>
      <c r="V97" s="144"/>
      <c r="W97" s="141"/>
      <c r="X97" s="142"/>
      <c r="Y97" s="143"/>
      <c r="Z97" s="144"/>
      <c r="AA97" s="145"/>
      <c r="AB97" s="142"/>
      <c r="AC97" s="143"/>
      <c r="AD97" s="144"/>
    </row>
    <row r="98" spans="1:30" ht="17" outlineLevel="1" thickTop="1" thickBot="1">
      <c r="A98" s="278" t="s">
        <v>581</v>
      </c>
      <c r="B98" s="279">
        <v>0</v>
      </c>
      <c r="C98" s="279">
        <v>0</v>
      </c>
      <c r="D98" s="279">
        <v>0</v>
      </c>
      <c r="E98" s="279">
        <v>0</v>
      </c>
      <c r="F98" s="280" t="s">
        <v>582</v>
      </c>
      <c r="G98" s="281" t="s">
        <v>133</v>
      </c>
      <c r="H98" s="281" t="s">
        <v>205</v>
      </c>
      <c r="I98" s="282">
        <v>0</v>
      </c>
      <c r="J98" s="283">
        <v>0</v>
      </c>
      <c r="K98" s="284">
        <f t="shared" si="3"/>
        <v>0</v>
      </c>
      <c r="L98" s="283">
        <v>0</v>
      </c>
      <c r="M98" s="283">
        <v>1</v>
      </c>
      <c r="N98" s="285">
        <f t="shared" si="1"/>
        <v>1</v>
      </c>
      <c r="O98" s="285">
        <f t="shared" si="2"/>
        <v>1</v>
      </c>
      <c r="P98" s="286"/>
      <c r="Q98" s="287" t="s">
        <v>580</v>
      </c>
      <c r="R98" s="290" t="s">
        <v>402</v>
      </c>
      <c r="S98" s="141"/>
      <c r="T98" s="142"/>
      <c r="U98" s="143"/>
      <c r="V98" s="144"/>
      <c r="W98" s="141"/>
      <c r="X98" s="142"/>
      <c r="Y98" s="143"/>
      <c r="Z98" s="144"/>
      <c r="AA98" s="145"/>
      <c r="AB98" s="142"/>
      <c r="AC98" s="143"/>
      <c r="AD98" s="144"/>
    </row>
    <row r="99" spans="1:30" ht="17" outlineLevel="1" thickTop="1" thickBot="1">
      <c r="A99" s="278" t="s">
        <v>583</v>
      </c>
      <c r="B99" s="279">
        <v>0</v>
      </c>
      <c r="C99" s="279">
        <v>0</v>
      </c>
      <c r="D99" s="279">
        <v>0</v>
      </c>
      <c r="E99" s="279">
        <v>0</v>
      </c>
      <c r="F99" s="280" t="s">
        <v>584</v>
      </c>
      <c r="G99" s="281" t="s">
        <v>133</v>
      </c>
      <c r="H99" s="281" t="s">
        <v>585</v>
      </c>
      <c r="I99" s="282">
        <v>1</v>
      </c>
      <c r="J99" s="283">
        <v>0</v>
      </c>
      <c r="K99" s="284">
        <f t="shared" si="3"/>
        <v>1</v>
      </c>
      <c r="L99" s="283">
        <v>1</v>
      </c>
      <c r="M99" s="283">
        <v>0</v>
      </c>
      <c r="N99" s="285">
        <f t="shared" si="1"/>
        <v>1</v>
      </c>
      <c r="O99" s="285">
        <f t="shared" si="2"/>
        <v>2</v>
      </c>
      <c r="P99" s="286"/>
      <c r="Q99" s="287" t="s">
        <v>580</v>
      </c>
      <c r="R99" s="290" t="s">
        <v>402</v>
      </c>
      <c r="S99" s="141"/>
      <c r="T99" s="142"/>
      <c r="U99" s="143"/>
      <c r="V99" s="144"/>
      <c r="W99" s="141"/>
      <c r="X99" s="142"/>
      <c r="Y99" s="143"/>
      <c r="Z99" s="144"/>
      <c r="AA99" s="145"/>
      <c r="AB99" s="142"/>
      <c r="AC99" s="143"/>
      <c r="AD99" s="144"/>
    </row>
    <row r="100" spans="1:30" ht="17" outlineLevel="1" thickTop="1" thickBot="1">
      <c r="A100" s="278" t="s">
        <v>586</v>
      </c>
      <c r="B100" s="279">
        <v>0</v>
      </c>
      <c r="C100" s="279">
        <v>0</v>
      </c>
      <c r="D100" s="279">
        <v>0</v>
      </c>
      <c r="E100" s="279">
        <v>0</v>
      </c>
      <c r="F100" s="280" t="s">
        <v>587</v>
      </c>
      <c r="G100" s="281" t="s">
        <v>133</v>
      </c>
      <c r="H100" s="281" t="s">
        <v>588</v>
      </c>
      <c r="I100" s="282">
        <v>1</v>
      </c>
      <c r="J100" s="283">
        <v>0</v>
      </c>
      <c r="K100" s="284">
        <f t="shared" si="3"/>
        <v>1</v>
      </c>
      <c r="L100" s="283">
        <v>1</v>
      </c>
      <c r="M100" s="283">
        <v>0</v>
      </c>
      <c r="N100" s="285">
        <f t="shared" si="1"/>
        <v>1</v>
      </c>
      <c r="O100" s="285">
        <f t="shared" si="2"/>
        <v>2</v>
      </c>
      <c r="P100" s="286"/>
      <c r="Q100" s="287" t="s">
        <v>580</v>
      </c>
      <c r="R100" s="290" t="s">
        <v>402</v>
      </c>
      <c r="S100" s="141"/>
      <c r="T100" s="142"/>
      <c r="U100" s="143"/>
      <c r="V100" s="144"/>
      <c r="W100" s="141"/>
      <c r="X100" s="142"/>
      <c r="Y100" s="143"/>
      <c r="Z100" s="144"/>
      <c r="AA100" s="145"/>
      <c r="AB100" s="142"/>
      <c r="AC100" s="143"/>
      <c r="AD100" s="144"/>
    </row>
    <row r="101" spans="1:30" ht="17" outlineLevel="1" thickTop="1" thickBot="1">
      <c r="A101" s="278" t="s">
        <v>589</v>
      </c>
      <c r="B101" s="279">
        <v>0</v>
      </c>
      <c r="C101" s="279">
        <v>0</v>
      </c>
      <c r="D101" s="279">
        <v>0</v>
      </c>
      <c r="E101" s="279">
        <v>0</v>
      </c>
      <c r="F101" s="280" t="s">
        <v>590</v>
      </c>
      <c r="G101" s="281" t="s">
        <v>133</v>
      </c>
      <c r="H101" s="281" t="s">
        <v>213</v>
      </c>
      <c r="I101" s="282">
        <v>0</v>
      </c>
      <c r="J101" s="283">
        <v>0</v>
      </c>
      <c r="K101" s="284">
        <f t="shared" si="3"/>
        <v>0</v>
      </c>
      <c r="L101" s="283">
        <v>0</v>
      </c>
      <c r="M101" s="283">
        <v>1</v>
      </c>
      <c r="N101" s="285">
        <f t="shared" si="1"/>
        <v>1</v>
      </c>
      <c r="O101" s="285">
        <f t="shared" si="2"/>
        <v>1</v>
      </c>
      <c r="P101" s="286"/>
      <c r="Q101" s="287" t="s">
        <v>580</v>
      </c>
      <c r="R101" s="290" t="s">
        <v>402</v>
      </c>
      <c r="S101" s="141"/>
      <c r="T101" s="142"/>
      <c r="U101" s="143"/>
      <c r="V101" s="144"/>
      <c r="W101" s="141"/>
      <c r="X101" s="142"/>
      <c r="Y101" s="143"/>
      <c r="Z101" s="144"/>
      <c r="AA101" s="145"/>
      <c r="AB101" s="142"/>
      <c r="AC101" s="143"/>
      <c r="AD101" s="144"/>
    </row>
    <row r="102" spans="1:30" ht="25" outlineLevel="1" thickTop="1" thickBot="1">
      <c r="A102" s="278" t="s">
        <v>591</v>
      </c>
      <c r="B102" s="279">
        <v>0</v>
      </c>
      <c r="C102" s="279">
        <v>0</v>
      </c>
      <c r="D102" s="279">
        <v>0</v>
      </c>
      <c r="E102" s="279">
        <v>0</v>
      </c>
      <c r="F102" s="280" t="s">
        <v>592</v>
      </c>
      <c r="G102" s="281" t="s">
        <v>133</v>
      </c>
      <c r="H102" s="281" t="s">
        <v>205</v>
      </c>
      <c r="I102" s="282">
        <v>0</v>
      </c>
      <c r="J102" s="283">
        <v>1</v>
      </c>
      <c r="K102" s="284">
        <f t="shared" si="3"/>
        <v>1</v>
      </c>
      <c r="L102" s="283">
        <v>0</v>
      </c>
      <c r="M102" s="283">
        <v>0</v>
      </c>
      <c r="N102" s="285">
        <f t="shared" si="1"/>
        <v>0</v>
      </c>
      <c r="O102" s="285">
        <f t="shared" si="2"/>
        <v>1</v>
      </c>
      <c r="P102" s="286"/>
      <c r="Q102" s="287" t="s">
        <v>395</v>
      </c>
      <c r="R102" s="288" t="s">
        <v>593</v>
      </c>
      <c r="S102" s="141"/>
      <c r="T102" s="142"/>
      <c r="U102" s="143"/>
      <c r="V102" s="144"/>
      <c r="W102" s="141"/>
      <c r="X102" s="142"/>
      <c r="Y102" s="143"/>
      <c r="Z102" s="144"/>
      <c r="AA102" s="145"/>
      <c r="AB102" s="142"/>
      <c r="AC102" s="143"/>
      <c r="AD102" s="144"/>
    </row>
    <row r="103" spans="1:30" ht="20" thickTop="1" thickBot="1">
      <c r="A103" s="132">
        <v>2</v>
      </c>
      <c r="B103" s="133">
        <v>0</v>
      </c>
      <c r="C103" s="133">
        <v>0</v>
      </c>
      <c r="D103" s="133">
        <v>0</v>
      </c>
      <c r="E103" s="133">
        <v>0</v>
      </c>
      <c r="F103" s="107" t="s">
        <v>594</v>
      </c>
      <c r="G103" s="134" t="s">
        <v>133</v>
      </c>
      <c r="H103" s="135" t="s">
        <v>443</v>
      </c>
      <c r="I103" s="136">
        <f>I104+I105</f>
        <v>9</v>
      </c>
      <c r="J103" s="136">
        <f>J104+J105</f>
        <v>0</v>
      </c>
      <c r="K103" s="137">
        <f>I103+J103</f>
        <v>9</v>
      </c>
      <c r="L103" s="136">
        <f>L104+L105</f>
        <v>10</v>
      </c>
      <c r="M103" s="136">
        <f>M104+M105</f>
        <v>0</v>
      </c>
      <c r="N103" s="292">
        <f t="shared" si="1"/>
        <v>10</v>
      </c>
      <c r="O103" s="292">
        <f t="shared" si="2"/>
        <v>19</v>
      </c>
      <c r="P103" s="139"/>
      <c r="Q103" s="110" t="s">
        <v>395</v>
      </c>
      <c r="R103" s="146" t="s">
        <v>595</v>
      </c>
      <c r="S103" s="141"/>
      <c r="T103" s="142"/>
      <c r="U103" s="143"/>
      <c r="V103" s="144"/>
      <c r="W103" s="141"/>
      <c r="X103" s="142"/>
      <c r="Y103" s="143"/>
      <c r="Z103" s="144"/>
      <c r="AA103" s="145"/>
      <c r="AB103" s="142"/>
      <c r="AC103" s="143"/>
      <c r="AD103" s="144"/>
    </row>
    <row r="104" spans="1:30" ht="17" outlineLevel="1" thickTop="1" thickBot="1">
      <c r="A104" s="278" t="s">
        <v>596</v>
      </c>
      <c r="B104" s="279">
        <v>0</v>
      </c>
      <c r="C104" s="279">
        <v>0</v>
      </c>
      <c r="D104" s="279">
        <v>0</v>
      </c>
      <c r="E104" s="279">
        <v>0</v>
      </c>
      <c r="F104" s="291" t="s">
        <v>597</v>
      </c>
      <c r="G104" s="281" t="s">
        <v>133</v>
      </c>
      <c r="H104" s="281" t="s">
        <v>443</v>
      </c>
      <c r="I104" s="282">
        <v>3</v>
      </c>
      <c r="J104" s="283">
        <v>0</v>
      </c>
      <c r="K104" s="284">
        <f t="shared" ref="K104:K105" si="4">I104+J104</f>
        <v>3</v>
      </c>
      <c r="L104" s="283">
        <v>4</v>
      </c>
      <c r="M104" s="283">
        <v>0</v>
      </c>
      <c r="N104" s="285">
        <f t="shared" si="1"/>
        <v>4</v>
      </c>
      <c r="O104" s="285">
        <f t="shared" si="2"/>
        <v>7</v>
      </c>
      <c r="P104" s="286"/>
      <c r="Q104" s="287" t="s">
        <v>415</v>
      </c>
      <c r="R104" s="290" t="s">
        <v>402</v>
      </c>
      <c r="S104" s="141"/>
      <c r="T104" s="142"/>
      <c r="U104" s="143"/>
      <c r="V104" s="144"/>
      <c r="W104" s="141"/>
      <c r="X104" s="142"/>
      <c r="Y104" s="143"/>
      <c r="Z104" s="144"/>
      <c r="AA104" s="145"/>
      <c r="AB104" s="142"/>
      <c r="AC104" s="143"/>
      <c r="AD104" s="144"/>
    </row>
    <row r="105" spans="1:30" ht="25" outlineLevel="1" thickTop="1" thickBot="1">
      <c r="A105" s="278" t="s">
        <v>598</v>
      </c>
      <c r="B105" s="279">
        <v>0</v>
      </c>
      <c r="C105" s="279">
        <v>0</v>
      </c>
      <c r="D105" s="279">
        <v>0</v>
      </c>
      <c r="E105" s="279">
        <v>0</v>
      </c>
      <c r="F105" s="291" t="s">
        <v>599</v>
      </c>
      <c r="G105" s="281" t="s">
        <v>133</v>
      </c>
      <c r="H105" s="281" t="s">
        <v>443</v>
      </c>
      <c r="I105" s="282">
        <v>6</v>
      </c>
      <c r="J105" s="283">
        <v>0</v>
      </c>
      <c r="K105" s="284">
        <f t="shared" si="4"/>
        <v>6</v>
      </c>
      <c r="L105" s="283">
        <v>6</v>
      </c>
      <c r="M105" s="283">
        <v>0</v>
      </c>
      <c r="N105" s="285">
        <f t="shared" si="1"/>
        <v>6</v>
      </c>
      <c r="O105" s="285">
        <f t="shared" si="2"/>
        <v>12</v>
      </c>
      <c r="P105" s="286"/>
      <c r="Q105" s="287" t="s">
        <v>415</v>
      </c>
      <c r="R105" s="290" t="s">
        <v>402</v>
      </c>
      <c r="S105" s="141"/>
      <c r="T105" s="142"/>
      <c r="U105" s="143"/>
      <c r="V105" s="144"/>
      <c r="W105" s="141"/>
      <c r="X105" s="142"/>
      <c r="Y105" s="143"/>
      <c r="Z105" s="144"/>
      <c r="AA105" s="145"/>
      <c r="AB105" s="142"/>
      <c r="AC105" s="143"/>
      <c r="AD105" s="144"/>
    </row>
    <row r="106" spans="1:30" ht="20" thickTop="1" thickBot="1">
      <c r="A106" s="132">
        <v>3</v>
      </c>
      <c r="B106" s="133">
        <v>0</v>
      </c>
      <c r="C106" s="133">
        <v>0</v>
      </c>
      <c r="D106" s="133">
        <v>0</v>
      </c>
      <c r="E106" s="133">
        <v>0</v>
      </c>
      <c r="F106" s="107" t="s">
        <v>600</v>
      </c>
      <c r="G106" s="134" t="s">
        <v>601</v>
      </c>
      <c r="H106" s="135" t="s">
        <v>443</v>
      </c>
      <c r="I106" s="136">
        <f>I107+I108</f>
        <v>0</v>
      </c>
      <c r="J106" s="136">
        <f>J107+J108</f>
        <v>2</v>
      </c>
      <c r="K106" s="137">
        <f t="shared" si="3"/>
        <v>2</v>
      </c>
      <c r="L106" s="136">
        <f>L107+L108</f>
        <v>2</v>
      </c>
      <c r="M106" s="136">
        <f>M107+M108</f>
        <v>2</v>
      </c>
      <c r="N106" s="147">
        <f>L106+M106</f>
        <v>4</v>
      </c>
      <c r="O106" s="147">
        <f>K106+N106</f>
        <v>6</v>
      </c>
      <c r="P106" s="139"/>
      <c r="Q106" s="110" t="s">
        <v>395</v>
      </c>
      <c r="R106" s="146" t="s">
        <v>602</v>
      </c>
      <c r="S106" s="141"/>
      <c r="T106" s="142"/>
      <c r="U106" s="143"/>
      <c r="V106" s="144"/>
      <c r="W106" s="141"/>
      <c r="X106" s="142"/>
      <c r="Y106" s="143"/>
      <c r="Z106" s="144"/>
      <c r="AA106" s="145"/>
      <c r="AB106" s="142"/>
      <c r="AC106" s="143"/>
      <c r="AD106" s="144"/>
    </row>
    <row r="107" spans="1:30" ht="10.5" outlineLevel="1" thickTop="1" thickBot="1">
      <c r="A107" s="278" t="s">
        <v>603</v>
      </c>
      <c r="B107" s="279">
        <v>0</v>
      </c>
      <c r="C107" s="279">
        <v>0</v>
      </c>
      <c r="D107" s="279">
        <v>0</v>
      </c>
      <c r="E107" s="279">
        <v>0</v>
      </c>
      <c r="F107" s="280" t="s">
        <v>604</v>
      </c>
      <c r="G107" s="281" t="s">
        <v>146</v>
      </c>
      <c r="H107" s="281" t="s">
        <v>209</v>
      </c>
      <c r="I107" s="282">
        <v>0</v>
      </c>
      <c r="J107" s="283">
        <v>1</v>
      </c>
      <c r="K107" s="284">
        <f t="shared" si="3"/>
        <v>1</v>
      </c>
      <c r="L107" s="283">
        <v>1</v>
      </c>
      <c r="M107" s="283">
        <v>1</v>
      </c>
      <c r="N107" s="285">
        <f>L107+M107</f>
        <v>2</v>
      </c>
      <c r="O107" s="285">
        <f>K107+N107</f>
        <v>3</v>
      </c>
      <c r="P107" s="286"/>
      <c r="Q107" s="287" t="s">
        <v>415</v>
      </c>
      <c r="R107" s="288" t="s">
        <v>602</v>
      </c>
      <c r="S107" s="141"/>
      <c r="T107" s="142"/>
      <c r="U107" s="143"/>
      <c r="V107" s="144"/>
      <c r="W107" s="141"/>
      <c r="X107" s="142"/>
      <c r="Y107" s="143"/>
      <c r="Z107" s="144"/>
      <c r="AA107" s="145"/>
      <c r="AB107" s="142"/>
      <c r="AC107" s="143"/>
      <c r="AD107" s="144"/>
    </row>
    <row r="108" spans="1:30" ht="10.5" outlineLevel="1" thickTop="1" thickBot="1">
      <c r="A108" s="278" t="s">
        <v>605</v>
      </c>
      <c r="B108" s="279">
        <v>0</v>
      </c>
      <c r="C108" s="279">
        <v>0</v>
      </c>
      <c r="D108" s="279">
        <v>0</v>
      </c>
      <c r="E108" s="279">
        <v>0</v>
      </c>
      <c r="F108" s="280" t="s">
        <v>606</v>
      </c>
      <c r="G108" s="281" t="s">
        <v>146</v>
      </c>
      <c r="H108" s="281" t="s">
        <v>209</v>
      </c>
      <c r="I108" s="282">
        <v>0</v>
      </c>
      <c r="J108" s="283">
        <v>1</v>
      </c>
      <c r="K108" s="284">
        <f t="shared" si="3"/>
        <v>1</v>
      </c>
      <c r="L108" s="283">
        <v>1</v>
      </c>
      <c r="M108" s="283">
        <v>1</v>
      </c>
      <c r="N108" s="285">
        <f t="shared" ref="N108:N109" si="5">L108+M108</f>
        <v>2</v>
      </c>
      <c r="O108" s="285">
        <f t="shared" ref="O108:O109" si="6">K108+N108</f>
        <v>3</v>
      </c>
      <c r="P108" s="286"/>
      <c r="Q108" s="287" t="s">
        <v>401</v>
      </c>
      <c r="R108" s="288" t="s">
        <v>602</v>
      </c>
      <c r="S108" s="141"/>
      <c r="T108" s="142"/>
      <c r="U108" s="143"/>
      <c r="V108" s="144"/>
      <c r="W108" s="141"/>
      <c r="X108" s="142"/>
      <c r="Y108" s="143"/>
      <c r="Z108" s="144"/>
      <c r="AA108" s="145"/>
      <c r="AB108" s="142"/>
      <c r="AC108" s="143"/>
      <c r="AD108" s="144"/>
    </row>
    <row r="109" spans="1:30" ht="20" thickTop="1" thickBot="1">
      <c r="A109" s="132">
        <v>4</v>
      </c>
      <c r="B109" s="133">
        <v>0</v>
      </c>
      <c r="C109" s="133">
        <v>0</v>
      </c>
      <c r="D109" s="133">
        <v>0</v>
      </c>
      <c r="E109" s="133">
        <v>0</v>
      </c>
      <c r="F109" s="107" t="s">
        <v>607</v>
      </c>
      <c r="G109" s="148" t="s">
        <v>608</v>
      </c>
      <c r="H109" s="148" t="s">
        <v>609</v>
      </c>
      <c r="I109" s="149">
        <v>4</v>
      </c>
      <c r="J109" s="150">
        <v>3</v>
      </c>
      <c r="K109" s="151">
        <f t="shared" si="3"/>
        <v>7</v>
      </c>
      <c r="L109" s="150">
        <v>2</v>
      </c>
      <c r="M109" s="150">
        <v>1</v>
      </c>
      <c r="N109" s="147">
        <f t="shared" si="5"/>
        <v>3</v>
      </c>
      <c r="O109" s="147">
        <f t="shared" si="6"/>
        <v>10</v>
      </c>
      <c r="P109" s="139"/>
      <c r="Q109" s="110" t="s">
        <v>610</v>
      </c>
      <c r="R109" s="107" t="s">
        <v>611</v>
      </c>
      <c r="S109" s="141"/>
      <c r="T109" s="142"/>
      <c r="U109" s="143"/>
      <c r="V109" s="144"/>
      <c r="W109" s="141"/>
      <c r="X109" s="142"/>
      <c r="Y109" s="143"/>
      <c r="Z109" s="144"/>
      <c r="AA109" s="145"/>
      <c r="AB109" s="142"/>
      <c r="AC109" s="143"/>
      <c r="AD109" s="144"/>
    </row>
    <row r="110" spans="1:30" ht="20" thickTop="1" thickBot="1">
      <c r="A110" s="132">
        <v>5</v>
      </c>
      <c r="B110" s="133">
        <v>0</v>
      </c>
      <c r="C110" s="133">
        <v>0</v>
      </c>
      <c r="D110" s="133">
        <v>0</v>
      </c>
      <c r="E110" s="133">
        <v>0</v>
      </c>
      <c r="F110" s="107" t="s">
        <v>612</v>
      </c>
      <c r="G110" s="134" t="s">
        <v>146</v>
      </c>
      <c r="H110" s="135" t="s">
        <v>209</v>
      </c>
      <c r="I110" s="136">
        <f>I112+I111+I113+I114+I115+I116+I117+I118+I119+I120+I121+I122+I123</f>
        <v>74</v>
      </c>
      <c r="J110" s="136">
        <f>J112+J111+J113+J114+J115+J116+J117+J118+J119+J120+J121+J122+J123</f>
        <v>95</v>
      </c>
      <c r="K110" s="137">
        <f t="shared" si="3"/>
        <v>169</v>
      </c>
      <c r="L110" s="136">
        <f t="shared" ref="L110" si="7">L112+L111+L113+L114+L115+L116+L117+L118+L119+L120+L121+L122+L123</f>
        <v>66</v>
      </c>
      <c r="M110" s="136">
        <f>M112+M111+M113+M114+M115+M116+M117+M118+M119+M120+M121+M122+M123</f>
        <v>109</v>
      </c>
      <c r="N110" s="147">
        <f>L110+M110</f>
        <v>175</v>
      </c>
      <c r="O110" s="147">
        <f>K110+N110</f>
        <v>344</v>
      </c>
      <c r="P110" s="139"/>
      <c r="Q110" s="110" t="s">
        <v>395</v>
      </c>
      <c r="R110" s="146" t="s">
        <v>613</v>
      </c>
      <c r="S110" s="141"/>
      <c r="T110" s="142"/>
      <c r="U110" s="143"/>
      <c r="V110" s="144"/>
      <c r="W110" s="141"/>
      <c r="X110" s="142"/>
      <c r="Y110" s="143"/>
      <c r="Z110" s="144"/>
      <c r="AA110" s="145"/>
      <c r="AB110" s="142"/>
      <c r="AC110" s="143"/>
      <c r="AD110" s="144"/>
    </row>
    <row r="111" spans="1:30" ht="18" customHeight="1" outlineLevel="1" thickTop="1" thickBot="1">
      <c r="A111" s="278" t="s">
        <v>614</v>
      </c>
      <c r="B111" s="279">
        <v>0</v>
      </c>
      <c r="C111" s="279">
        <v>0</v>
      </c>
      <c r="D111" s="279">
        <v>0</v>
      </c>
      <c r="E111" s="279">
        <v>0</v>
      </c>
      <c r="F111" s="289" t="s">
        <v>615</v>
      </c>
      <c r="G111" s="293" t="s">
        <v>616</v>
      </c>
      <c r="H111" s="287" t="s">
        <v>617</v>
      </c>
      <c r="I111" s="282">
        <v>1</v>
      </c>
      <c r="J111" s="283">
        <v>0</v>
      </c>
      <c r="K111" s="284">
        <f>I111+J111</f>
        <v>1</v>
      </c>
      <c r="L111" s="283">
        <v>1</v>
      </c>
      <c r="M111" s="283">
        <v>0</v>
      </c>
      <c r="N111" s="285">
        <f>L111+M111</f>
        <v>1</v>
      </c>
      <c r="O111" s="285">
        <f>K111+N111</f>
        <v>2</v>
      </c>
      <c r="P111" s="286"/>
      <c r="Q111" s="287" t="s">
        <v>618</v>
      </c>
      <c r="R111" s="288" t="s">
        <v>619</v>
      </c>
      <c r="S111" s="141"/>
      <c r="T111" s="142"/>
      <c r="U111" s="143"/>
      <c r="V111" s="144"/>
      <c r="W111" s="141"/>
      <c r="X111" s="142"/>
      <c r="Y111" s="143"/>
      <c r="Z111" s="144"/>
      <c r="AA111" s="145"/>
      <c r="AB111" s="142"/>
      <c r="AC111" s="143"/>
      <c r="AD111" s="144"/>
    </row>
    <row r="112" spans="1:30" ht="18" customHeight="1" outlineLevel="1" thickTop="1" thickBot="1">
      <c r="A112" s="278" t="s">
        <v>620</v>
      </c>
      <c r="B112" s="279">
        <v>0</v>
      </c>
      <c r="C112" s="279">
        <v>0</v>
      </c>
      <c r="D112" s="279">
        <v>0</v>
      </c>
      <c r="E112" s="279">
        <v>0</v>
      </c>
      <c r="F112" s="289" t="s">
        <v>621</v>
      </c>
      <c r="G112" s="294" t="s">
        <v>182</v>
      </c>
      <c r="H112" s="294" t="s">
        <v>622</v>
      </c>
      <c r="I112" s="282">
        <v>1</v>
      </c>
      <c r="J112" s="282">
        <v>1</v>
      </c>
      <c r="K112" s="284">
        <f>I112+J112</f>
        <v>2</v>
      </c>
      <c r="L112" s="283">
        <v>1</v>
      </c>
      <c r="M112" s="283">
        <v>1</v>
      </c>
      <c r="N112" s="285">
        <f>L112+M112</f>
        <v>2</v>
      </c>
      <c r="O112" s="285">
        <f>K112+N112</f>
        <v>4</v>
      </c>
      <c r="P112" s="286"/>
      <c r="Q112" s="287" t="s">
        <v>415</v>
      </c>
      <c r="R112" s="295" t="s">
        <v>402</v>
      </c>
      <c r="S112" s="152" t="s">
        <v>621</v>
      </c>
      <c r="T112" s="153" t="s">
        <v>182</v>
      </c>
      <c r="U112" s="153" t="s">
        <v>622</v>
      </c>
      <c r="V112" s="154">
        <v>1</v>
      </c>
      <c r="W112" s="154">
        <v>1</v>
      </c>
      <c r="X112" s="155">
        <f>V112+W112</f>
        <v>2</v>
      </c>
      <c r="Y112" s="156">
        <v>1</v>
      </c>
      <c r="Z112" s="156">
        <v>1</v>
      </c>
      <c r="AA112" s="157">
        <f>Y112+Z112</f>
        <v>2</v>
      </c>
      <c r="AB112" s="157">
        <f>X112+AA112</f>
        <v>4</v>
      </c>
      <c r="AC112" s="158"/>
      <c r="AD112" s="159" t="s">
        <v>415</v>
      </c>
    </row>
    <row r="113" spans="1:30" ht="18" customHeight="1" outlineLevel="1" thickTop="1" thickBot="1">
      <c r="A113" s="278" t="s">
        <v>623</v>
      </c>
      <c r="B113" s="279">
        <v>0</v>
      </c>
      <c r="C113" s="279">
        <v>0</v>
      </c>
      <c r="D113" s="279">
        <v>0</v>
      </c>
      <c r="E113" s="279">
        <v>0</v>
      </c>
      <c r="F113" s="289" t="s">
        <v>624</v>
      </c>
      <c r="G113" s="294" t="s">
        <v>182</v>
      </c>
      <c r="H113" s="294" t="s">
        <v>622</v>
      </c>
      <c r="I113" s="282">
        <v>1</v>
      </c>
      <c r="J113" s="282">
        <v>1</v>
      </c>
      <c r="K113" s="284">
        <f>I113+J113</f>
        <v>2</v>
      </c>
      <c r="L113" s="283">
        <v>1</v>
      </c>
      <c r="M113" s="283">
        <v>1</v>
      </c>
      <c r="N113" s="285">
        <f>L113+M113</f>
        <v>2</v>
      </c>
      <c r="O113" s="285">
        <f>K113+N113</f>
        <v>4</v>
      </c>
      <c r="P113" s="286"/>
      <c r="Q113" s="287" t="s">
        <v>575</v>
      </c>
      <c r="R113" s="295" t="s">
        <v>402</v>
      </c>
      <c r="S113" s="141"/>
      <c r="T113" s="142"/>
      <c r="U113" s="143"/>
      <c r="V113" s="144"/>
      <c r="W113" s="141"/>
      <c r="X113" s="142"/>
      <c r="Y113" s="143"/>
      <c r="Z113" s="144"/>
      <c r="AA113" s="145"/>
      <c r="AB113" s="142"/>
      <c r="AC113" s="143"/>
      <c r="AD113" s="144"/>
    </row>
    <row r="114" spans="1:30" ht="17" outlineLevel="1" thickTop="1" thickBot="1">
      <c r="A114" s="278" t="s">
        <v>625</v>
      </c>
      <c r="B114" s="279">
        <v>0</v>
      </c>
      <c r="C114" s="279">
        <v>0</v>
      </c>
      <c r="D114" s="279">
        <v>0</v>
      </c>
      <c r="E114" s="279">
        <v>0</v>
      </c>
      <c r="F114" s="289" t="s">
        <v>626</v>
      </c>
      <c r="G114" s="293" t="s">
        <v>627</v>
      </c>
      <c r="H114" s="287" t="s">
        <v>628</v>
      </c>
      <c r="I114" s="282">
        <v>5</v>
      </c>
      <c r="J114" s="283">
        <v>0</v>
      </c>
      <c r="K114" s="284">
        <f t="shared" ref="K114:K127" si="8">I114+J114</f>
        <v>5</v>
      </c>
      <c r="L114" s="283">
        <v>0</v>
      </c>
      <c r="M114" s="283">
        <v>0</v>
      </c>
      <c r="N114" s="285">
        <f t="shared" ref="N114:N127" si="9">L114+M114</f>
        <v>0</v>
      </c>
      <c r="O114" s="285">
        <f t="shared" ref="O114:O127" si="10">K114+N114</f>
        <v>5</v>
      </c>
      <c r="P114" s="286"/>
      <c r="Q114" s="287" t="s">
        <v>618</v>
      </c>
      <c r="R114" s="288" t="s">
        <v>629</v>
      </c>
      <c r="S114" s="141"/>
      <c r="T114" s="142"/>
      <c r="U114" s="143"/>
      <c r="V114" s="144"/>
      <c r="W114" s="141"/>
      <c r="X114" s="142"/>
      <c r="Y114" s="143"/>
      <c r="Z114" s="144"/>
      <c r="AA114" s="145"/>
      <c r="AB114" s="142"/>
      <c r="AC114" s="143"/>
      <c r="AD114" s="144"/>
    </row>
    <row r="115" spans="1:30" ht="17" outlineLevel="1" thickTop="1" thickBot="1">
      <c r="A115" s="278" t="s">
        <v>630</v>
      </c>
      <c r="B115" s="279">
        <v>0</v>
      </c>
      <c r="C115" s="279">
        <v>0</v>
      </c>
      <c r="D115" s="279">
        <v>0</v>
      </c>
      <c r="E115" s="279">
        <v>0</v>
      </c>
      <c r="F115" s="289" t="s">
        <v>631</v>
      </c>
      <c r="G115" s="293" t="s">
        <v>627</v>
      </c>
      <c r="H115" s="287" t="s">
        <v>628</v>
      </c>
      <c r="I115" s="282">
        <v>5</v>
      </c>
      <c r="J115" s="283">
        <v>0</v>
      </c>
      <c r="K115" s="284">
        <f t="shared" si="8"/>
        <v>5</v>
      </c>
      <c r="L115" s="283">
        <v>0</v>
      </c>
      <c r="M115" s="283">
        <v>0</v>
      </c>
      <c r="N115" s="285">
        <f t="shared" si="9"/>
        <v>0</v>
      </c>
      <c r="O115" s="285">
        <f t="shared" si="10"/>
        <v>5</v>
      </c>
      <c r="P115" s="286"/>
      <c r="Q115" s="287" t="s">
        <v>415</v>
      </c>
      <c r="R115" s="288" t="s">
        <v>632</v>
      </c>
      <c r="S115" s="141"/>
      <c r="T115" s="142"/>
      <c r="U115" s="143"/>
      <c r="V115" s="144"/>
      <c r="W115" s="141"/>
      <c r="X115" s="142"/>
      <c r="Y115" s="143"/>
      <c r="Z115" s="144"/>
      <c r="AA115" s="145"/>
      <c r="AB115" s="142"/>
      <c r="AC115" s="143"/>
      <c r="AD115" s="144"/>
    </row>
    <row r="116" spans="1:30" ht="25" outlineLevel="1" thickTop="1" thickBot="1">
      <c r="A116" s="278" t="s">
        <v>633</v>
      </c>
      <c r="B116" s="279">
        <v>0</v>
      </c>
      <c r="C116" s="279">
        <v>0</v>
      </c>
      <c r="D116" s="279">
        <v>0</v>
      </c>
      <c r="E116" s="279">
        <v>0</v>
      </c>
      <c r="F116" s="289" t="s">
        <v>634</v>
      </c>
      <c r="G116" s="293" t="s">
        <v>635</v>
      </c>
      <c r="H116" s="287" t="s">
        <v>628</v>
      </c>
      <c r="I116" s="282">
        <v>0</v>
      </c>
      <c r="J116" s="283">
        <v>0</v>
      </c>
      <c r="K116" s="284">
        <f t="shared" si="8"/>
        <v>0</v>
      </c>
      <c r="L116" s="283">
        <v>0</v>
      </c>
      <c r="M116" s="283">
        <v>3</v>
      </c>
      <c r="N116" s="285">
        <f t="shared" si="9"/>
        <v>3</v>
      </c>
      <c r="O116" s="285">
        <f t="shared" si="10"/>
        <v>3</v>
      </c>
      <c r="P116" s="286"/>
      <c r="Q116" s="287" t="s">
        <v>618</v>
      </c>
      <c r="R116" s="288" t="s">
        <v>636</v>
      </c>
      <c r="S116" s="141"/>
      <c r="T116" s="142"/>
      <c r="U116" s="143"/>
      <c r="V116" s="144"/>
      <c r="W116" s="141"/>
      <c r="X116" s="142"/>
      <c r="Y116" s="143"/>
      <c r="Z116" s="144"/>
      <c r="AA116" s="145"/>
      <c r="AB116" s="142"/>
      <c r="AC116" s="143"/>
      <c r="AD116" s="144"/>
    </row>
    <row r="117" spans="1:30" ht="25" outlineLevel="1" thickTop="1" thickBot="1">
      <c r="A117" s="278" t="s">
        <v>637</v>
      </c>
      <c r="B117" s="279">
        <v>0</v>
      </c>
      <c r="C117" s="279">
        <v>0</v>
      </c>
      <c r="D117" s="279">
        <v>0</v>
      </c>
      <c r="E117" s="279">
        <v>0</v>
      </c>
      <c r="F117" s="289" t="s">
        <v>638</v>
      </c>
      <c r="G117" s="293" t="s">
        <v>635</v>
      </c>
      <c r="H117" s="287" t="s">
        <v>628</v>
      </c>
      <c r="I117" s="282">
        <v>0</v>
      </c>
      <c r="J117" s="283">
        <v>0</v>
      </c>
      <c r="K117" s="284">
        <f t="shared" si="8"/>
        <v>0</v>
      </c>
      <c r="L117" s="283">
        <v>0</v>
      </c>
      <c r="M117" s="283">
        <v>5</v>
      </c>
      <c r="N117" s="285">
        <f t="shared" si="9"/>
        <v>5</v>
      </c>
      <c r="O117" s="285">
        <f t="shared" si="10"/>
        <v>5</v>
      </c>
      <c r="P117" s="286"/>
      <c r="Q117" s="287" t="s">
        <v>415</v>
      </c>
      <c r="R117" s="288" t="s">
        <v>639</v>
      </c>
      <c r="S117" s="141"/>
      <c r="T117" s="142"/>
      <c r="U117" s="143"/>
      <c r="V117" s="144"/>
      <c r="W117" s="141"/>
      <c r="X117" s="142"/>
      <c r="Y117" s="143"/>
      <c r="Z117" s="144"/>
      <c r="AA117" s="145"/>
      <c r="AB117" s="142"/>
      <c r="AC117" s="143"/>
      <c r="AD117" s="144"/>
    </row>
    <row r="118" spans="1:30" ht="25" outlineLevel="1" thickTop="1" thickBot="1">
      <c r="A118" s="278" t="s">
        <v>640</v>
      </c>
      <c r="B118" s="279">
        <v>0</v>
      </c>
      <c r="C118" s="279">
        <v>0</v>
      </c>
      <c r="D118" s="279">
        <v>0</v>
      </c>
      <c r="E118" s="279">
        <v>0</v>
      </c>
      <c r="F118" s="289" t="s">
        <v>641</v>
      </c>
      <c r="G118" s="293" t="s">
        <v>635</v>
      </c>
      <c r="H118" s="287" t="s">
        <v>628</v>
      </c>
      <c r="I118" s="282">
        <v>0</v>
      </c>
      <c r="J118" s="283">
        <v>0</v>
      </c>
      <c r="K118" s="284">
        <f t="shared" si="8"/>
        <v>0</v>
      </c>
      <c r="L118" s="283">
        <v>0</v>
      </c>
      <c r="M118" s="283">
        <v>6</v>
      </c>
      <c r="N118" s="285">
        <f t="shared" si="9"/>
        <v>6</v>
      </c>
      <c r="O118" s="285">
        <f t="shared" si="10"/>
        <v>6</v>
      </c>
      <c r="P118" s="286"/>
      <c r="Q118" s="287" t="s">
        <v>575</v>
      </c>
      <c r="R118" s="288" t="s">
        <v>642</v>
      </c>
      <c r="S118" s="141"/>
      <c r="T118" s="142"/>
      <c r="U118" s="143"/>
      <c r="V118" s="144"/>
      <c r="W118" s="141"/>
      <c r="X118" s="142"/>
      <c r="Y118" s="143"/>
      <c r="Z118" s="144"/>
      <c r="AA118" s="145"/>
      <c r="AB118" s="142"/>
      <c r="AC118" s="143"/>
      <c r="AD118" s="144"/>
    </row>
    <row r="119" spans="1:30" ht="17" outlineLevel="1" thickTop="1" thickBot="1">
      <c r="A119" s="278" t="s">
        <v>643</v>
      </c>
      <c r="B119" s="279">
        <v>0</v>
      </c>
      <c r="C119" s="279">
        <v>0</v>
      </c>
      <c r="D119" s="279">
        <v>0</v>
      </c>
      <c r="E119" s="279">
        <v>0</v>
      </c>
      <c r="F119" s="289" t="s">
        <v>644</v>
      </c>
      <c r="G119" s="294" t="s">
        <v>182</v>
      </c>
      <c r="H119" s="294" t="s">
        <v>622</v>
      </c>
      <c r="I119" s="282">
        <v>6</v>
      </c>
      <c r="J119" s="283">
        <v>6</v>
      </c>
      <c r="K119" s="284">
        <f t="shared" si="8"/>
        <v>12</v>
      </c>
      <c r="L119" s="283">
        <v>6</v>
      </c>
      <c r="M119" s="283">
        <v>6</v>
      </c>
      <c r="N119" s="285">
        <f t="shared" si="9"/>
        <v>12</v>
      </c>
      <c r="O119" s="285">
        <f t="shared" si="10"/>
        <v>24</v>
      </c>
      <c r="P119" s="286"/>
      <c r="Q119" s="287" t="s">
        <v>415</v>
      </c>
      <c r="R119" s="295" t="s">
        <v>402</v>
      </c>
      <c r="S119" s="141"/>
      <c r="T119" s="142"/>
      <c r="U119" s="143"/>
      <c r="V119" s="144"/>
      <c r="W119" s="141"/>
      <c r="X119" s="142"/>
      <c r="Y119" s="143"/>
      <c r="Z119" s="144"/>
      <c r="AA119" s="145"/>
      <c r="AB119" s="142"/>
      <c r="AC119" s="143"/>
      <c r="AD119" s="144"/>
    </row>
    <row r="120" spans="1:30" ht="17" outlineLevel="1" thickTop="1" thickBot="1">
      <c r="A120" s="278" t="s">
        <v>645</v>
      </c>
      <c r="B120" s="279">
        <v>0</v>
      </c>
      <c r="C120" s="279">
        <v>0</v>
      </c>
      <c r="D120" s="279">
        <v>0</v>
      </c>
      <c r="E120" s="279">
        <v>0</v>
      </c>
      <c r="F120" s="289" t="s">
        <v>646</v>
      </c>
      <c r="G120" s="294" t="s">
        <v>182</v>
      </c>
      <c r="H120" s="294" t="s">
        <v>622</v>
      </c>
      <c r="I120" s="282">
        <v>6</v>
      </c>
      <c r="J120" s="283">
        <v>6</v>
      </c>
      <c r="K120" s="284">
        <f t="shared" si="8"/>
        <v>12</v>
      </c>
      <c r="L120" s="283">
        <v>6</v>
      </c>
      <c r="M120" s="283">
        <v>6</v>
      </c>
      <c r="N120" s="285">
        <f t="shared" si="9"/>
        <v>12</v>
      </c>
      <c r="O120" s="285">
        <f t="shared" si="10"/>
        <v>24</v>
      </c>
      <c r="P120" s="286"/>
      <c r="Q120" s="287" t="s">
        <v>575</v>
      </c>
      <c r="R120" s="295" t="s">
        <v>402</v>
      </c>
      <c r="S120" s="141"/>
      <c r="T120" s="142"/>
      <c r="U120" s="143"/>
      <c r="V120" s="144"/>
      <c r="W120" s="141"/>
      <c r="X120" s="142"/>
      <c r="Y120" s="143"/>
      <c r="Z120" s="144"/>
      <c r="AA120" s="145"/>
      <c r="AB120" s="142"/>
      <c r="AC120" s="143"/>
      <c r="AD120" s="144"/>
    </row>
    <row r="121" spans="1:30" ht="17" outlineLevel="1" thickTop="1" thickBot="1">
      <c r="A121" s="278" t="s">
        <v>647</v>
      </c>
      <c r="B121" s="279">
        <v>0</v>
      </c>
      <c r="C121" s="279">
        <v>0</v>
      </c>
      <c r="D121" s="279">
        <v>0</v>
      </c>
      <c r="E121" s="279">
        <v>0</v>
      </c>
      <c r="F121" s="289" t="s">
        <v>648</v>
      </c>
      <c r="G121" s="294" t="s">
        <v>649</v>
      </c>
      <c r="H121" s="294" t="s">
        <v>546</v>
      </c>
      <c r="I121" s="282">
        <v>0</v>
      </c>
      <c r="J121" s="283">
        <v>19</v>
      </c>
      <c r="K121" s="284">
        <f t="shared" si="8"/>
        <v>19</v>
      </c>
      <c r="L121" s="283">
        <v>0</v>
      </c>
      <c r="M121" s="283">
        <v>19</v>
      </c>
      <c r="N121" s="285">
        <f t="shared" si="9"/>
        <v>19</v>
      </c>
      <c r="O121" s="285">
        <f t="shared" si="10"/>
        <v>38</v>
      </c>
      <c r="P121" s="286"/>
      <c r="Q121" s="287" t="s">
        <v>618</v>
      </c>
      <c r="R121" s="295" t="s">
        <v>402</v>
      </c>
      <c r="S121" s="141"/>
      <c r="T121" s="142"/>
      <c r="U121" s="143"/>
      <c r="V121" s="144"/>
      <c r="W121" s="141"/>
      <c r="X121" s="142"/>
      <c r="Y121" s="143"/>
      <c r="Z121" s="144"/>
      <c r="AA121" s="145"/>
      <c r="AB121" s="142"/>
      <c r="AC121" s="143"/>
      <c r="AD121" s="144"/>
    </row>
    <row r="122" spans="1:30" ht="17" outlineLevel="1" thickTop="1" thickBot="1">
      <c r="A122" s="278" t="s">
        <v>650</v>
      </c>
      <c r="B122" s="279">
        <v>0</v>
      </c>
      <c r="C122" s="279">
        <v>0</v>
      </c>
      <c r="D122" s="279">
        <v>0</v>
      </c>
      <c r="E122" s="279">
        <v>0</v>
      </c>
      <c r="F122" s="289" t="s">
        <v>651</v>
      </c>
      <c r="G122" s="294" t="s">
        <v>184</v>
      </c>
      <c r="H122" s="294" t="s">
        <v>609</v>
      </c>
      <c r="I122" s="282">
        <v>3</v>
      </c>
      <c r="J122" s="283">
        <v>16</v>
      </c>
      <c r="K122" s="284">
        <f t="shared" si="8"/>
        <v>19</v>
      </c>
      <c r="L122" s="283">
        <v>5</v>
      </c>
      <c r="M122" s="283">
        <v>16</v>
      </c>
      <c r="N122" s="285">
        <f t="shared" si="9"/>
        <v>21</v>
      </c>
      <c r="O122" s="285">
        <f t="shared" si="10"/>
        <v>40</v>
      </c>
      <c r="P122" s="286"/>
      <c r="Q122" s="287" t="s">
        <v>415</v>
      </c>
      <c r="R122" s="295" t="s">
        <v>402</v>
      </c>
      <c r="S122" s="141"/>
      <c r="T122" s="142"/>
      <c r="U122" s="143"/>
      <c r="V122" s="144"/>
      <c r="W122" s="141"/>
      <c r="X122" s="142"/>
      <c r="Y122" s="143"/>
      <c r="Z122" s="144"/>
      <c r="AA122" s="145"/>
      <c r="AB122" s="142"/>
      <c r="AC122" s="143"/>
      <c r="AD122" s="144"/>
    </row>
    <row r="123" spans="1:30" ht="17" outlineLevel="1" thickTop="1" thickBot="1">
      <c r="A123" s="278" t="s">
        <v>652</v>
      </c>
      <c r="B123" s="279">
        <v>0</v>
      </c>
      <c r="C123" s="279">
        <v>0</v>
      </c>
      <c r="D123" s="279">
        <v>0</v>
      </c>
      <c r="E123" s="279">
        <v>0</v>
      </c>
      <c r="F123" s="289" t="s">
        <v>653</v>
      </c>
      <c r="G123" s="294" t="s">
        <v>184</v>
      </c>
      <c r="H123" s="294" t="s">
        <v>609</v>
      </c>
      <c r="I123" s="282">
        <v>46</v>
      </c>
      <c r="J123" s="283">
        <v>46</v>
      </c>
      <c r="K123" s="284">
        <f t="shared" si="8"/>
        <v>92</v>
      </c>
      <c r="L123" s="283">
        <v>46</v>
      </c>
      <c r="M123" s="283">
        <v>46</v>
      </c>
      <c r="N123" s="285">
        <f t="shared" si="9"/>
        <v>92</v>
      </c>
      <c r="O123" s="285">
        <f t="shared" si="10"/>
        <v>184</v>
      </c>
      <c r="P123" s="286"/>
      <c r="Q123" s="287" t="s">
        <v>415</v>
      </c>
      <c r="R123" s="295" t="s">
        <v>402</v>
      </c>
      <c r="S123" s="141"/>
      <c r="T123" s="142"/>
      <c r="U123" s="143"/>
      <c r="V123" s="144"/>
      <c r="W123" s="141"/>
      <c r="X123" s="142"/>
      <c r="Y123" s="143"/>
      <c r="Z123" s="144"/>
      <c r="AA123" s="145"/>
      <c r="AB123" s="142"/>
      <c r="AC123" s="143"/>
      <c r="AD123" s="144"/>
    </row>
    <row r="124" spans="1:30" ht="20" thickTop="1" thickBot="1">
      <c r="A124" s="132">
        <v>6</v>
      </c>
      <c r="B124" s="133">
        <v>0</v>
      </c>
      <c r="C124" s="133">
        <v>0</v>
      </c>
      <c r="D124" s="133">
        <v>0</v>
      </c>
      <c r="E124" s="133">
        <v>0</v>
      </c>
      <c r="F124" s="107" t="s">
        <v>654</v>
      </c>
      <c r="G124" s="134" t="s">
        <v>182</v>
      </c>
      <c r="H124" s="135" t="s">
        <v>622</v>
      </c>
      <c r="I124" s="150">
        <v>0</v>
      </c>
      <c r="J124" s="150">
        <v>16</v>
      </c>
      <c r="K124" s="151">
        <f t="shared" si="8"/>
        <v>16</v>
      </c>
      <c r="L124" s="150">
        <v>16</v>
      </c>
      <c r="M124" s="150">
        <v>16</v>
      </c>
      <c r="N124" s="147">
        <f t="shared" si="9"/>
        <v>32</v>
      </c>
      <c r="O124" s="147">
        <f t="shared" si="10"/>
        <v>48</v>
      </c>
      <c r="P124" s="139"/>
      <c r="Q124" s="110" t="s">
        <v>415</v>
      </c>
      <c r="R124" s="160" t="s">
        <v>402</v>
      </c>
      <c r="S124" s="141"/>
      <c r="T124" s="142"/>
      <c r="U124" s="143"/>
      <c r="V124" s="144"/>
      <c r="W124" s="141"/>
      <c r="X124" s="142"/>
      <c r="Y124" s="143"/>
      <c r="Z124" s="144"/>
      <c r="AA124" s="145"/>
      <c r="AB124" s="142"/>
      <c r="AC124" s="143"/>
      <c r="AD124" s="144"/>
    </row>
    <row r="125" spans="1:30" ht="20" thickTop="1" thickBot="1">
      <c r="A125" s="132">
        <v>7</v>
      </c>
      <c r="B125" s="133">
        <v>0</v>
      </c>
      <c r="C125" s="133">
        <v>0</v>
      </c>
      <c r="D125" s="133">
        <v>0</v>
      </c>
      <c r="E125" s="133">
        <v>0</v>
      </c>
      <c r="F125" s="107" t="s">
        <v>655</v>
      </c>
      <c r="G125" s="134" t="s">
        <v>608</v>
      </c>
      <c r="H125" s="135" t="s">
        <v>609</v>
      </c>
      <c r="I125" s="150">
        <v>5</v>
      </c>
      <c r="J125" s="150">
        <v>10</v>
      </c>
      <c r="K125" s="151">
        <f t="shared" si="8"/>
        <v>15</v>
      </c>
      <c r="L125" s="150">
        <v>5</v>
      </c>
      <c r="M125" s="150">
        <v>5</v>
      </c>
      <c r="N125" s="147">
        <f t="shared" si="9"/>
        <v>10</v>
      </c>
      <c r="O125" s="147">
        <f t="shared" si="10"/>
        <v>25</v>
      </c>
      <c r="P125" s="139"/>
      <c r="Q125" s="110" t="s">
        <v>415</v>
      </c>
      <c r="R125" s="135" t="s">
        <v>402</v>
      </c>
      <c r="S125" s="141"/>
      <c r="T125" s="142"/>
      <c r="U125" s="143"/>
      <c r="V125" s="144"/>
      <c r="W125" s="141"/>
      <c r="X125" s="142"/>
      <c r="Y125" s="143"/>
      <c r="Z125" s="144"/>
      <c r="AA125" s="145"/>
      <c r="AB125" s="142"/>
      <c r="AC125" s="143"/>
      <c r="AD125" s="144"/>
    </row>
    <row r="126" spans="1:30" ht="20" thickTop="1" thickBot="1">
      <c r="A126" s="132">
        <v>8</v>
      </c>
      <c r="B126" s="133">
        <v>0</v>
      </c>
      <c r="C126" s="133">
        <v>0</v>
      </c>
      <c r="D126" s="133">
        <v>0</v>
      </c>
      <c r="E126" s="133">
        <v>0</v>
      </c>
      <c r="F126" s="107" t="s">
        <v>656</v>
      </c>
      <c r="G126" s="134" t="s">
        <v>657</v>
      </c>
      <c r="H126" s="135" t="s">
        <v>214</v>
      </c>
      <c r="I126" s="150">
        <v>230</v>
      </c>
      <c r="J126" s="150">
        <v>200</v>
      </c>
      <c r="K126" s="151">
        <f t="shared" si="8"/>
        <v>430</v>
      </c>
      <c r="L126" s="150">
        <v>130</v>
      </c>
      <c r="M126" s="150">
        <v>100</v>
      </c>
      <c r="N126" s="147">
        <f t="shared" si="9"/>
        <v>230</v>
      </c>
      <c r="O126" s="147">
        <f t="shared" si="10"/>
        <v>660</v>
      </c>
      <c r="P126" s="139"/>
      <c r="Q126" s="110" t="s">
        <v>415</v>
      </c>
      <c r="R126" s="107" t="s">
        <v>658</v>
      </c>
      <c r="S126" s="141"/>
      <c r="T126" s="142"/>
      <c r="U126" s="143"/>
      <c r="V126" s="144"/>
      <c r="W126" s="141"/>
      <c r="X126" s="142"/>
      <c r="Y126" s="143"/>
      <c r="Z126" s="144"/>
      <c r="AA126" s="145"/>
      <c r="AB126" s="142"/>
      <c r="AC126" s="143"/>
      <c r="AD126" s="144"/>
    </row>
    <row r="127" spans="1:30" ht="29.5" thickTop="1" thickBot="1">
      <c r="A127" s="132">
        <v>9</v>
      </c>
      <c r="B127" s="133">
        <v>0</v>
      </c>
      <c r="C127" s="133">
        <v>0</v>
      </c>
      <c r="D127" s="133">
        <v>0</v>
      </c>
      <c r="E127" s="133">
        <v>0</v>
      </c>
      <c r="F127" s="107" t="s">
        <v>659</v>
      </c>
      <c r="G127" s="134" t="s">
        <v>660</v>
      </c>
      <c r="H127" s="135" t="s">
        <v>661</v>
      </c>
      <c r="I127" s="150">
        <v>0</v>
      </c>
      <c r="J127" s="150">
        <v>1</v>
      </c>
      <c r="K127" s="151">
        <f t="shared" si="8"/>
        <v>1</v>
      </c>
      <c r="L127" s="150">
        <v>0</v>
      </c>
      <c r="M127" s="150">
        <v>0</v>
      </c>
      <c r="N127" s="147">
        <f t="shared" si="9"/>
        <v>0</v>
      </c>
      <c r="O127" s="147">
        <f t="shared" si="10"/>
        <v>1</v>
      </c>
      <c r="P127" s="139"/>
      <c r="Q127" s="110" t="s">
        <v>415</v>
      </c>
      <c r="R127" s="135" t="s">
        <v>402</v>
      </c>
      <c r="S127" s="141"/>
      <c r="T127" s="142"/>
      <c r="U127" s="143"/>
      <c r="V127" s="144"/>
      <c r="W127" s="141"/>
      <c r="X127" s="142"/>
      <c r="Y127" s="143"/>
      <c r="Z127" s="144"/>
      <c r="AA127" s="145"/>
      <c r="AB127" s="142"/>
      <c r="AC127" s="143"/>
      <c r="AD127" s="144"/>
    </row>
    <row r="128" spans="1:30" ht="29.5" thickTop="1" thickBot="1">
      <c r="A128" s="132">
        <v>10</v>
      </c>
      <c r="B128" s="133">
        <v>0</v>
      </c>
      <c r="C128" s="133">
        <v>0</v>
      </c>
      <c r="D128" s="133">
        <v>0</v>
      </c>
      <c r="E128" s="133">
        <v>0</v>
      </c>
      <c r="F128" s="107" t="s">
        <v>662</v>
      </c>
      <c r="G128" s="134" t="s">
        <v>182</v>
      </c>
      <c r="H128" s="135" t="s">
        <v>206</v>
      </c>
      <c r="I128" s="136">
        <f>I129+I130+I131+I132+I133+I134+I135+I136+I137+I138+I139</f>
        <v>33</v>
      </c>
      <c r="J128" s="136">
        <f>J129+J130+J131+J132+J133+J134+J135+J136+J137+J138+J139</f>
        <v>29</v>
      </c>
      <c r="K128" s="137">
        <f t="shared" si="0"/>
        <v>62</v>
      </c>
      <c r="L128" s="136">
        <f>L129+L130+L131+L132+L133+L134+L135+L136+L137+L138+L139</f>
        <v>34</v>
      </c>
      <c r="M128" s="136">
        <f>M129+M130+M131+M132+M133+M134+M135+M136+M137+M138+M139</f>
        <v>29</v>
      </c>
      <c r="N128" s="138">
        <f t="shared" si="1"/>
        <v>63</v>
      </c>
      <c r="O128" s="138">
        <f t="shared" si="2"/>
        <v>125</v>
      </c>
      <c r="P128" s="139"/>
      <c r="Q128" s="110" t="s">
        <v>663</v>
      </c>
      <c r="R128" s="107" t="s">
        <v>664</v>
      </c>
      <c r="S128" s="141"/>
      <c r="T128" s="142"/>
      <c r="U128" s="143"/>
      <c r="V128" s="144"/>
      <c r="W128" s="141"/>
      <c r="X128" s="142"/>
      <c r="Y128" s="143"/>
      <c r="Z128" s="144"/>
      <c r="AA128" s="145"/>
      <c r="AB128" s="142"/>
      <c r="AC128" s="143"/>
      <c r="AD128" s="144"/>
    </row>
    <row r="129" spans="1:30" ht="17" outlineLevel="1" thickTop="1" thickBot="1">
      <c r="A129" s="278" t="s">
        <v>665</v>
      </c>
      <c r="B129" s="279">
        <v>0</v>
      </c>
      <c r="C129" s="279">
        <v>0</v>
      </c>
      <c r="D129" s="279">
        <v>0</v>
      </c>
      <c r="E129" s="279">
        <v>0</v>
      </c>
      <c r="F129" s="289" t="s">
        <v>666</v>
      </c>
      <c r="G129" s="294" t="s">
        <v>182</v>
      </c>
      <c r="H129" s="294" t="s">
        <v>207</v>
      </c>
      <c r="I129" s="282">
        <v>3</v>
      </c>
      <c r="J129" s="283">
        <v>3</v>
      </c>
      <c r="K129" s="284">
        <f t="shared" si="0"/>
        <v>6</v>
      </c>
      <c r="L129" s="283">
        <v>3</v>
      </c>
      <c r="M129" s="283">
        <v>3</v>
      </c>
      <c r="N129" s="285">
        <f t="shared" si="1"/>
        <v>6</v>
      </c>
      <c r="O129" s="285">
        <f t="shared" si="2"/>
        <v>12</v>
      </c>
      <c r="P129" s="286"/>
      <c r="Q129" s="287" t="s">
        <v>667</v>
      </c>
      <c r="R129" s="164" t="s">
        <v>668</v>
      </c>
      <c r="S129" s="141"/>
      <c r="T129" s="142"/>
      <c r="U129" s="143"/>
      <c r="V129" s="144"/>
      <c r="W129" s="141"/>
      <c r="X129" s="142"/>
      <c r="Y129" s="143"/>
      <c r="Z129" s="144"/>
      <c r="AA129" s="145"/>
      <c r="AB129" s="142"/>
      <c r="AC129" s="143"/>
      <c r="AD129" s="144"/>
    </row>
    <row r="130" spans="1:30" ht="17" outlineLevel="1" thickTop="1" thickBot="1">
      <c r="A130" s="278" t="s">
        <v>669</v>
      </c>
      <c r="B130" s="279">
        <v>0</v>
      </c>
      <c r="C130" s="279">
        <v>0</v>
      </c>
      <c r="D130" s="279">
        <v>0</v>
      </c>
      <c r="E130" s="279">
        <v>0</v>
      </c>
      <c r="F130" s="289" t="s">
        <v>670</v>
      </c>
      <c r="G130" s="294" t="s">
        <v>146</v>
      </c>
      <c r="H130" s="294" t="s">
        <v>209</v>
      </c>
      <c r="I130" s="282">
        <v>20</v>
      </c>
      <c r="J130" s="283">
        <v>15</v>
      </c>
      <c r="K130" s="284">
        <f t="shared" si="0"/>
        <v>35</v>
      </c>
      <c r="L130" s="283">
        <v>20</v>
      </c>
      <c r="M130" s="283">
        <v>15</v>
      </c>
      <c r="N130" s="285">
        <f t="shared" si="1"/>
        <v>35</v>
      </c>
      <c r="O130" s="285">
        <f t="shared" si="2"/>
        <v>70</v>
      </c>
      <c r="P130" s="286"/>
      <c r="Q130" s="287" t="s">
        <v>418</v>
      </c>
      <c r="R130" s="287" t="s">
        <v>402</v>
      </c>
      <c r="S130" s="141"/>
      <c r="T130" s="142"/>
      <c r="U130" s="143"/>
      <c r="V130" s="144"/>
      <c r="W130" s="141"/>
      <c r="X130" s="142"/>
      <c r="Y130" s="143"/>
      <c r="Z130" s="144"/>
      <c r="AA130" s="145"/>
      <c r="AB130" s="142"/>
      <c r="AC130" s="143"/>
      <c r="AD130" s="144"/>
    </row>
    <row r="131" spans="1:30" ht="17" outlineLevel="1" thickTop="1" thickBot="1">
      <c r="A131" s="278" t="s">
        <v>671</v>
      </c>
      <c r="B131" s="279">
        <v>0</v>
      </c>
      <c r="C131" s="279">
        <v>0</v>
      </c>
      <c r="D131" s="279">
        <v>0</v>
      </c>
      <c r="E131" s="279">
        <v>0</v>
      </c>
      <c r="F131" s="289" t="s">
        <v>672</v>
      </c>
      <c r="G131" s="287" t="s">
        <v>182</v>
      </c>
      <c r="H131" s="287" t="s">
        <v>206</v>
      </c>
      <c r="I131" s="282">
        <v>1</v>
      </c>
      <c r="J131" s="283">
        <v>1</v>
      </c>
      <c r="K131" s="284">
        <f t="shared" si="0"/>
        <v>2</v>
      </c>
      <c r="L131" s="283">
        <v>1</v>
      </c>
      <c r="M131" s="283">
        <v>1</v>
      </c>
      <c r="N131" s="285">
        <f t="shared" si="1"/>
        <v>2</v>
      </c>
      <c r="O131" s="285">
        <f t="shared" si="2"/>
        <v>4</v>
      </c>
      <c r="P131" s="286"/>
      <c r="Q131" s="281" t="s">
        <v>673</v>
      </c>
      <c r="R131" s="164" t="s">
        <v>674</v>
      </c>
      <c r="S131" s="141"/>
      <c r="T131" s="142"/>
      <c r="U131" s="143"/>
      <c r="V131" s="144"/>
      <c r="W131" s="141"/>
      <c r="X131" s="142"/>
      <c r="Y131" s="143"/>
      <c r="Z131" s="144"/>
      <c r="AA131" s="145"/>
      <c r="AB131" s="142"/>
      <c r="AC131" s="143"/>
      <c r="AD131" s="144"/>
    </row>
    <row r="132" spans="1:30" ht="17.149999999999999" customHeight="1" outlineLevel="1" thickTop="1" thickBot="1">
      <c r="A132" s="278" t="s">
        <v>675</v>
      </c>
      <c r="B132" s="279">
        <v>0</v>
      </c>
      <c r="C132" s="279">
        <v>0</v>
      </c>
      <c r="D132" s="279">
        <v>0</v>
      </c>
      <c r="E132" s="279">
        <v>0</v>
      </c>
      <c r="F132" s="289" t="s">
        <v>676</v>
      </c>
      <c r="G132" s="287" t="s">
        <v>182</v>
      </c>
      <c r="H132" s="287" t="s">
        <v>206</v>
      </c>
      <c r="I132" s="282">
        <v>1</v>
      </c>
      <c r="J132" s="283">
        <v>1</v>
      </c>
      <c r="K132" s="284">
        <f t="shared" si="0"/>
        <v>2</v>
      </c>
      <c r="L132" s="283">
        <v>1</v>
      </c>
      <c r="M132" s="283">
        <v>1</v>
      </c>
      <c r="N132" s="285">
        <f t="shared" si="1"/>
        <v>2</v>
      </c>
      <c r="O132" s="285">
        <f t="shared" si="2"/>
        <v>4</v>
      </c>
      <c r="P132" s="286"/>
      <c r="Q132" s="287" t="s">
        <v>677</v>
      </c>
      <c r="R132" s="296" t="s">
        <v>678</v>
      </c>
      <c r="S132" s="141"/>
      <c r="T132" s="142"/>
      <c r="U132" s="143"/>
      <c r="V132" s="144"/>
      <c r="W132" s="141"/>
      <c r="X132" s="142"/>
      <c r="Y132" s="143"/>
      <c r="Z132" s="144"/>
      <c r="AA132" s="145"/>
      <c r="AB132" s="142"/>
      <c r="AC132" s="143"/>
      <c r="AD132" s="144"/>
    </row>
    <row r="133" spans="1:30" ht="17" outlineLevel="1" thickTop="1" thickBot="1">
      <c r="A133" s="278" t="s">
        <v>679</v>
      </c>
      <c r="B133" s="279">
        <v>0</v>
      </c>
      <c r="C133" s="279">
        <v>0</v>
      </c>
      <c r="D133" s="279">
        <v>0</v>
      </c>
      <c r="E133" s="279">
        <v>0</v>
      </c>
      <c r="F133" s="289" t="s">
        <v>680</v>
      </c>
      <c r="G133" s="287" t="s">
        <v>182</v>
      </c>
      <c r="H133" s="287" t="s">
        <v>206</v>
      </c>
      <c r="I133" s="282">
        <v>1</v>
      </c>
      <c r="J133" s="283">
        <v>1</v>
      </c>
      <c r="K133" s="284">
        <f t="shared" si="0"/>
        <v>2</v>
      </c>
      <c r="L133" s="283">
        <v>1</v>
      </c>
      <c r="M133" s="283">
        <v>1</v>
      </c>
      <c r="N133" s="285">
        <f t="shared" si="1"/>
        <v>2</v>
      </c>
      <c r="O133" s="285">
        <f t="shared" si="2"/>
        <v>4</v>
      </c>
      <c r="P133" s="286"/>
      <c r="Q133" s="287" t="s">
        <v>395</v>
      </c>
      <c r="R133" s="164" t="s">
        <v>681</v>
      </c>
      <c r="S133" s="141"/>
      <c r="T133" s="142"/>
      <c r="U133" s="143"/>
      <c r="V133" s="144"/>
      <c r="W133" s="141"/>
      <c r="X133" s="142"/>
      <c r="Y133" s="143"/>
      <c r="Z133" s="144"/>
      <c r="AA133" s="145"/>
      <c r="AB133" s="142"/>
      <c r="AC133" s="143"/>
      <c r="AD133" s="144"/>
    </row>
    <row r="134" spans="1:30" ht="10.5" outlineLevel="1" thickTop="1" thickBot="1">
      <c r="A134" s="278" t="s">
        <v>682</v>
      </c>
      <c r="B134" s="279">
        <v>0</v>
      </c>
      <c r="C134" s="279">
        <v>0</v>
      </c>
      <c r="D134" s="279">
        <v>0</v>
      </c>
      <c r="E134" s="279">
        <v>0</v>
      </c>
      <c r="F134" s="289" t="s">
        <v>683</v>
      </c>
      <c r="G134" s="287" t="s">
        <v>182</v>
      </c>
      <c r="H134" s="287" t="s">
        <v>206</v>
      </c>
      <c r="I134" s="282">
        <v>1</v>
      </c>
      <c r="J134" s="283">
        <v>1</v>
      </c>
      <c r="K134" s="284">
        <f t="shared" si="0"/>
        <v>2</v>
      </c>
      <c r="L134" s="283">
        <v>1</v>
      </c>
      <c r="M134" s="283">
        <v>1</v>
      </c>
      <c r="N134" s="285">
        <f t="shared" si="1"/>
        <v>2</v>
      </c>
      <c r="O134" s="285">
        <f t="shared" si="2"/>
        <v>4</v>
      </c>
      <c r="P134" s="286"/>
      <c r="Q134" s="287" t="s">
        <v>415</v>
      </c>
      <c r="R134" s="164" t="s">
        <v>402</v>
      </c>
      <c r="S134" s="141"/>
      <c r="T134" s="142"/>
      <c r="U134" s="143"/>
      <c r="V134" s="144"/>
      <c r="W134" s="141"/>
      <c r="X134" s="142"/>
      <c r="Y134" s="143"/>
      <c r="Z134" s="144"/>
      <c r="AA134" s="145"/>
      <c r="AB134" s="142"/>
      <c r="AC134" s="143"/>
      <c r="AD134" s="144"/>
    </row>
    <row r="135" spans="1:30" ht="10.5" outlineLevel="1" thickTop="1" thickBot="1">
      <c r="A135" s="278" t="s">
        <v>684</v>
      </c>
      <c r="B135" s="279">
        <v>0</v>
      </c>
      <c r="C135" s="279">
        <v>0</v>
      </c>
      <c r="D135" s="279">
        <v>0</v>
      </c>
      <c r="E135" s="279">
        <v>0</v>
      </c>
      <c r="F135" s="289" t="s">
        <v>685</v>
      </c>
      <c r="G135" s="287" t="s">
        <v>182</v>
      </c>
      <c r="H135" s="287" t="s">
        <v>206</v>
      </c>
      <c r="I135" s="282">
        <v>1</v>
      </c>
      <c r="J135" s="283">
        <v>1</v>
      </c>
      <c r="K135" s="284">
        <f t="shared" si="0"/>
        <v>2</v>
      </c>
      <c r="L135" s="283">
        <v>1</v>
      </c>
      <c r="M135" s="283">
        <v>1</v>
      </c>
      <c r="N135" s="285">
        <f t="shared" si="1"/>
        <v>2</v>
      </c>
      <c r="O135" s="285">
        <f t="shared" si="2"/>
        <v>4</v>
      </c>
      <c r="P135" s="286"/>
      <c r="Q135" s="287" t="s">
        <v>415</v>
      </c>
      <c r="R135" s="164" t="s">
        <v>402</v>
      </c>
      <c r="S135" s="141"/>
      <c r="T135" s="142"/>
      <c r="U135" s="143"/>
      <c r="V135" s="144"/>
      <c r="W135" s="141"/>
      <c r="X135" s="142"/>
      <c r="Y135" s="143"/>
      <c r="Z135" s="144"/>
      <c r="AA135" s="145"/>
      <c r="AB135" s="142"/>
      <c r="AC135" s="143"/>
      <c r="AD135" s="144"/>
    </row>
    <row r="136" spans="1:30" ht="17" outlineLevel="1" thickTop="1" thickBot="1">
      <c r="A136" s="278" t="s">
        <v>686</v>
      </c>
      <c r="B136" s="279">
        <v>0</v>
      </c>
      <c r="C136" s="279">
        <v>0</v>
      </c>
      <c r="D136" s="279">
        <v>0</v>
      </c>
      <c r="E136" s="279">
        <v>0</v>
      </c>
      <c r="F136" s="289" t="s">
        <v>687</v>
      </c>
      <c r="G136" s="287" t="s">
        <v>182</v>
      </c>
      <c r="H136" s="287" t="s">
        <v>206</v>
      </c>
      <c r="I136" s="282">
        <v>2</v>
      </c>
      <c r="J136" s="283">
        <v>3</v>
      </c>
      <c r="K136" s="284">
        <f t="shared" si="0"/>
        <v>5</v>
      </c>
      <c r="L136" s="283">
        <v>3</v>
      </c>
      <c r="M136" s="283">
        <v>3</v>
      </c>
      <c r="N136" s="285">
        <f t="shared" si="1"/>
        <v>6</v>
      </c>
      <c r="O136" s="285">
        <f t="shared" si="2"/>
        <v>11</v>
      </c>
      <c r="P136" s="286"/>
      <c r="Q136" s="281" t="s">
        <v>575</v>
      </c>
      <c r="R136" s="164" t="s">
        <v>688</v>
      </c>
      <c r="S136" s="141"/>
      <c r="T136" s="142"/>
      <c r="U136" s="143"/>
      <c r="V136" s="144"/>
      <c r="W136" s="141"/>
      <c r="X136" s="142"/>
      <c r="Y136" s="143"/>
      <c r="Z136" s="144"/>
      <c r="AA136" s="145"/>
      <c r="AB136" s="142"/>
      <c r="AC136" s="143"/>
      <c r="AD136" s="144"/>
    </row>
    <row r="137" spans="1:30" ht="10.5" outlineLevel="1" thickTop="1" thickBot="1">
      <c r="A137" s="278" t="s">
        <v>689</v>
      </c>
      <c r="B137" s="279">
        <v>0</v>
      </c>
      <c r="C137" s="279">
        <v>0</v>
      </c>
      <c r="D137" s="279">
        <v>0</v>
      </c>
      <c r="E137" s="279">
        <v>0</v>
      </c>
      <c r="F137" s="289" t="s">
        <v>690</v>
      </c>
      <c r="G137" s="287" t="s">
        <v>182</v>
      </c>
      <c r="H137" s="287" t="s">
        <v>206</v>
      </c>
      <c r="I137" s="282">
        <v>1</v>
      </c>
      <c r="J137" s="283">
        <v>1</v>
      </c>
      <c r="K137" s="284">
        <f t="shared" si="0"/>
        <v>2</v>
      </c>
      <c r="L137" s="283">
        <v>1</v>
      </c>
      <c r="M137" s="283">
        <v>1</v>
      </c>
      <c r="N137" s="285">
        <f t="shared" si="1"/>
        <v>2</v>
      </c>
      <c r="O137" s="285">
        <f t="shared" si="2"/>
        <v>4</v>
      </c>
      <c r="P137" s="286"/>
      <c r="Q137" s="281" t="s">
        <v>415</v>
      </c>
      <c r="R137" s="164" t="s">
        <v>402</v>
      </c>
      <c r="S137" s="141"/>
      <c r="T137" s="142"/>
      <c r="U137" s="143"/>
      <c r="V137" s="144"/>
      <c r="W137" s="141"/>
      <c r="X137" s="142"/>
      <c r="Y137" s="143"/>
      <c r="Z137" s="144"/>
      <c r="AA137" s="145"/>
      <c r="AB137" s="142"/>
      <c r="AC137" s="143"/>
      <c r="AD137" s="144"/>
    </row>
    <row r="138" spans="1:30" ht="10.5" outlineLevel="1" thickTop="1" thickBot="1">
      <c r="A138" s="278" t="s">
        <v>691</v>
      </c>
      <c r="B138" s="279">
        <v>0</v>
      </c>
      <c r="C138" s="279">
        <v>0</v>
      </c>
      <c r="D138" s="279">
        <v>0</v>
      </c>
      <c r="E138" s="279">
        <v>0</v>
      </c>
      <c r="F138" s="289" t="s">
        <v>692</v>
      </c>
      <c r="G138" s="287" t="s">
        <v>182</v>
      </c>
      <c r="H138" s="287" t="s">
        <v>206</v>
      </c>
      <c r="I138" s="282">
        <v>1</v>
      </c>
      <c r="J138" s="283">
        <v>1</v>
      </c>
      <c r="K138" s="284">
        <f t="shared" si="0"/>
        <v>2</v>
      </c>
      <c r="L138" s="283">
        <v>1</v>
      </c>
      <c r="M138" s="283">
        <v>1</v>
      </c>
      <c r="N138" s="285">
        <f t="shared" si="1"/>
        <v>2</v>
      </c>
      <c r="O138" s="285">
        <f t="shared" si="2"/>
        <v>4</v>
      </c>
      <c r="P138" s="286"/>
      <c r="Q138" s="281" t="s">
        <v>415</v>
      </c>
      <c r="R138" s="164" t="s">
        <v>402</v>
      </c>
      <c r="S138" s="141"/>
      <c r="T138" s="142"/>
      <c r="U138" s="143"/>
      <c r="V138" s="144"/>
      <c r="W138" s="141"/>
      <c r="X138" s="142"/>
      <c r="Y138" s="143"/>
      <c r="Z138" s="144"/>
      <c r="AA138" s="145"/>
      <c r="AB138" s="142"/>
      <c r="AC138" s="143"/>
      <c r="AD138" s="144"/>
    </row>
    <row r="139" spans="1:30" ht="17" outlineLevel="1" thickTop="1" thickBot="1">
      <c r="A139" s="278" t="s">
        <v>693</v>
      </c>
      <c r="B139" s="279">
        <v>0</v>
      </c>
      <c r="C139" s="279">
        <v>0</v>
      </c>
      <c r="D139" s="279">
        <v>0</v>
      </c>
      <c r="E139" s="279">
        <v>0</v>
      </c>
      <c r="F139" s="289" t="s">
        <v>694</v>
      </c>
      <c r="G139" s="287" t="s">
        <v>182</v>
      </c>
      <c r="H139" s="287" t="s">
        <v>206</v>
      </c>
      <c r="I139" s="282">
        <v>1</v>
      </c>
      <c r="J139" s="283">
        <v>1</v>
      </c>
      <c r="K139" s="284">
        <f t="shared" si="0"/>
        <v>2</v>
      </c>
      <c r="L139" s="283">
        <v>1</v>
      </c>
      <c r="M139" s="283">
        <v>1</v>
      </c>
      <c r="N139" s="285">
        <f t="shared" si="1"/>
        <v>2</v>
      </c>
      <c r="O139" s="285">
        <f t="shared" si="2"/>
        <v>4</v>
      </c>
      <c r="P139" s="286"/>
      <c r="Q139" s="287" t="s">
        <v>547</v>
      </c>
      <c r="R139" s="164" t="s">
        <v>695</v>
      </c>
      <c r="S139" s="141"/>
      <c r="T139" s="142"/>
      <c r="U139" s="143"/>
      <c r="V139" s="144"/>
      <c r="W139" s="141"/>
      <c r="X139" s="142"/>
      <c r="Y139" s="143"/>
      <c r="Z139" s="144"/>
      <c r="AA139" s="145"/>
      <c r="AB139" s="142"/>
      <c r="AC139" s="143"/>
      <c r="AD139" s="144"/>
    </row>
    <row r="140" spans="1:30" ht="29.5" thickTop="1" thickBot="1">
      <c r="A140" s="132">
        <v>11</v>
      </c>
      <c r="B140" s="133">
        <v>0</v>
      </c>
      <c r="C140" s="133">
        <v>0</v>
      </c>
      <c r="D140" s="133">
        <v>0</v>
      </c>
      <c r="E140" s="133">
        <v>0</v>
      </c>
      <c r="F140" s="107" t="s">
        <v>696</v>
      </c>
      <c r="G140" s="134" t="s">
        <v>170</v>
      </c>
      <c r="H140" s="135" t="s">
        <v>202</v>
      </c>
      <c r="I140" s="150">
        <f>SUM(I141:I142)</f>
        <v>0</v>
      </c>
      <c r="J140" s="150">
        <f>SUM(J141:J142)</f>
        <v>2</v>
      </c>
      <c r="K140" s="151">
        <f t="shared" si="0"/>
        <v>2</v>
      </c>
      <c r="L140" s="150">
        <f>SUM(L141:L142)</f>
        <v>4</v>
      </c>
      <c r="M140" s="150">
        <f>SUM(M141:M142)</f>
        <v>0</v>
      </c>
      <c r="N140" s="147">
        <f t="shared" si="1"/>
        <v>4</v>
      </c>
      <c r="O140" s="147">
        <f t="shared" si="2"/>
        <v>6</v>
      </c>
      <c r="P140" s="139"/>
      <c r="Q140" s="110" t="s">
        <v>395</v>
      </c>
      <c r="R140" s="107" t="s">
        <v>697</v>
      </c>
      <c r="S140" s="141"/>
      <c r="T140" s="142"/>
      <c r="U140" s="143"/>
      <c r="V140" s="144"/>
      <c r="W140" s="141"/>
      <c r="X140" s="142"/>
      <c r="Y140" s="143"/>
      <c r="Z140" s="144"/>
      <c r="AA140" s="145"/>
      <c r="AB140" s="142"/>
      <c r="AC140" s="143"/>
      <c r="AD140" s="144"/>
    </row>
    <row r="141" spans="1:30" ht="17" outlineLevel="1" thickTop="1" thickBot="1">
      <c r="A141" s="297" t="s">
        <v>698</v>
      </c>
      <c r="B141" s="279">
        <v>0</v>
      </c>
      <c r="C141" s="279">
        <v>0</v>
      </c>
      <c r="D141" s="279">
        <v>0</v>
      </c>
      <c r="E141" s="279">
        <v>0</v>
      </c>
      <c r="F141" s="289" t="s">
        <v>699</v>
      </c>
      <c r="G141" s="287" t="s">
        <v>170</v>
      </c>
      <c r="H141" s="287" t="s">
        <v>202</v>
      </c>
      <c r="I141" s="298">
        <v>0</v>
      </c>
      <c r="J141" s="299">
        <v>1</v>
      </c>
      <c r="K141" s="284">
        <f t="shared" si="0"/>
        <v>1</v>
      </c>
      <c r="L141" s="282">
        <v>2</v>
      </c>
      <c r="M141" s="282">
        <v>0</v>
      </c>
      <c r="N141" s="285">
        <f t="shared" si="1"/>
        <v>2</v>
      </c>
      <c r="O141" s="285">
        <f t="shared" si="2"/>
        <v>3</v>
      </c>
      <c r="P141" s="300"/>
      <c r="Q141" s="281" t="s">
        <v>398</v>
      </c>
      <c r="R141" s="301" t="s">
        <v>700</v>
      </c>
      <c r="S141" s="161"/>
      <c r="T141" s="142"/>
      <c r="U141" s="143"/>
      <c r="V141" s="115"/>
      <c r="W141" s="161"/>
      <c r="X141" s="142"/>
      <c r="Y141" s="143"/>
      <c r="Z141" s="115"/>
      <c r="AA141" s="162"/>
      <c r="AB141" s="142"/>
      <c r="AC141" s="143"/>
      <c r="AD141" s="115"/>
    </row>
    <row r="142" spans="1:30" ht="17" outlineLevel="1" thickTop="1" thickBot="1">
      <c r="A142" s="297" t="s">
        <v>701</v>
      </c>
      <c r="B142" s="279">
        <v>0</v>
      </c>
      <c r="C142" s="279">
        <v>0</v>
      </c>
      <c r="D142" s="279">
        <v>0</v>
      </c>
      <c r="E142" s="279">
        <v>0</v>
      </c>
      <c r="F142" s="289" t="s">
        <v>699</v>
      </c>
      <c r="G142" s="287" t="s">
        <v>170</v>
      </c>
      <c r="H142" s="287" t="s">
        <v>202</v>
      </c>
      <c r="I142" s="298">
        <v>0</v>
      </c>
      <c r="J142" s="299">
        <v>1</v>
      </c>
      <c r="K142" s="284">
        <f t="shared" si="0"/>
        <v>1</v>
      </c>
      <c r="L142" s="282">
        <v>2</v>
      </c>
      <c r="M142" s="282">
        <v>0</v>
      </c>
      <c r="N142" s="285">
        <f t="shared" ref="N142:N233" si="11">L142+M142</f>
        <v>2</v>
      </c>
      <c r="O142" s="285">
        <f t="shared" ref="O142:O233" si="12">K142+N142</f>
        <v>3</v>
      </c>
      <c r="P142" s="300"/>
      <c r="Q142" s="281" t="s">
        <v>702</v>
      </c>
      <c r="R142" s="301" t="s">
        <v>703</v>
      </c>
      <c r="S142" s="161"/>
      <c r="T142" s="142"/>
      <c r="U142" s="143"/>
      <c r="V142" s="115"/>
      <c r="W142" s="161"/>
      <c r="X142" s="142"/>
      <c r="Y142" s="143"/>
      <c r="Z142" s="115"/>
      <c r="AA142" s="162"/>
      <c r="AB142" s="142"/>
      <c r="AC142" s="143"/>
      <c r="AD142" s="115"/>
    </row>
    <row r="143" spans="1:30" ht="29.5" thickTop="1" thickBot="1">
      <c r="A143" s="132">
        <v>12</v>
      </c>
      <c r="B143" s="133">
        <v>0</v>
      </c>
      <c r="C143" s="133">
        <v>0</v>
      </c>
      <c r="D143" s="133">
        <v>0</v>
      </c>
      <c r="E143" s="133">
        <v>0</v>
      </c>
      <c r="F143" s="107" t="s">
        <v>704</v>
      </c>
      <c r="G143" s="134" t="s">
        <v>170</v>
      </c>
      <c r="H143" s="135" t="s">
        <v>202</v>
      </c>
      <c r="I143" s="136">
        <f>I144+I145+I146</f>
        <v>6</v>
      </c>
      <c r="J143" s="136">
        <f>J144+J145+J146</f>
        <v>6</v>
      </c>
      <c r="K143" s="137">
        <f t="shared" si="0"/>
        <v>12</v>
      </c>
      <c r="L143" s="136">
        <f>L144+L145+L146</f>
        <v>6</v>
      </c>
      <c r="M143" s="136">
        <f>M144+M145+M146</f>
        <v>6</v>
      </c>
      <c r="N143" s="138">
        <f t="shared" si="11"/>
        <v>12</v>
      </c>
      <c r="O143" s="138">
        <f t="shared" si="12"/>
        <v>24</v>
      </c>
      <c r="P143" s="139"/>
      <c r="Q143" s="110" t="s">
        <v>547</v>
      </c>
      <c r="R143" s="107" t="s">
        <v>705</v>
      </c>
      <c r="S143" s="161"/>
      <c r="T143" s="142"/>
      <c r="U143" s="143"/>
      <c r="V143" s="115"/>
      <c r="W143" s="161"/>
      <c r="X143" s="142"/>
      <c r="Y143" s="143"/>
      <c r="Z143" s="115"/>
      <c r="AA143" s="162"/>
      <c r="AB143" s="142"/>
      <c r="AC143" s="143"/>
      <c r="AD143" s="115"/>
    </row>
    <row r="144" spans="1:30" ht="25" outlineLevel="1" thickTop="1" thickBot="1">
      <c r="A144" s="297" t="s">
        <v>706</v>
      </c>
      <c r="B144" s="279">
        <v>0</v>
      </c>
      <c r="C144" s="279">
        <v>0</v>
      </c>
      <c r="D144" s="279">
        <v>0</v>
      </c>
      <c r="E144" s="279">
        <v>0</v>
      </c>
      <c r="F144" s="289" t="s">
        <v>707</v>
      </c>
      <c r="G144" s="287" t="s">
        <v>708</v>
      </c>
      <c r="H144" s="287" t="s">
        <v>202</v>
      </c>
      <c r="I144" s="298">
        <v>2</v>
      </c>
      <c r="J144" s="299">
        <v>2</v>
      </c>
      <c r="K144" s="284">
        <f t="shared" si="0"/>
        <v>4</v>
      </c>
      <c r="L144" s="282">
        <v>2</v>
      </c>
      <c r="M144" s="282">
        <v>2</v>
      </c>
      <c r="N144" s="285">
        <f t="shared" si="11"/>
        <v>4</v>
      </c>
      <c r="O144" s="285">
        <f t="shared" si="12"/>
        <v>8</v>
      </c>
      <c r="P144" s="300"/>
      <c r="Q144" s="281" t="s">
        <v>398</v>
      </c>
      <c r="R144" s="301" t="s">
        <v>705</v>
      </c>
      <c r="S144" s="161"/>
      <c r="T144" s="142"/>
      <c r="U144" s="143"/>
      <c r="V144" s="115"/>
      <c r="W144" s="161"/>
      <c r="X144" s="142"/>
      <c r="Y144" s="143"/>
      <c r="Z144" s="115"/>
      <c r="AA144" s="162"/>
      <c r="AB144" s="142"/>
      <c r="AC144" s="143"/>
      <c r="AD144" s="115"/>
    </row>
    <row r="145" spans="1:30" ht="25" outlineLevel="1" thickTop="1" thickBot="1">
      <c r="A145" s="297" t="s">
        <v>709</v>
      </c>
      <c r="B145" s="279">
        <v>0</v>
      </c>
      <c r="C145" s="279">
        <v>0</v>
      </c>
      <c r="D145" s="279">
        <v>0</v>
      </c>
      <c r="E145" s="279">
        <v>0</v>
      </c>
      <c r="F145" s="289" t="s">
        <v>707</v>
      </c>
      <c r="G145" s="287" t="s">
        <v>708</v>
      </c>
      <c r="H145" s="287" t="s">
        <v>202</v>
      </c>
      <c r="I145" s="298">
        <v>2</v>
      </c>
      <c r="J145" s="299">
        <v>2</v>
      </c>
      <c r="K145" s="284">
        <f t="shared" si="0"/>
        <v>4</v>
      </c>
      <c r="L145" s="282">
        <v>2</v>
      </c>
      <c r="M145" s="282">
        <v>2</v>
      </c>
      <c r="N145" s="285">
        <f t="shared" si="11"/>
        <v>4</v>
      </c>
      <c r="O145" s="285">
        <f t="shared" si="12"/>
        <v>8</v>
      </c>
      <c r="P145" s="300"/>
      <c r="Q145" s="281" t="s">
        <v>702</v>
      </c>
      <c r="R145" s="301" t="s">
        <v>705</v>
      </c>
      <c r="S145" s="161"/>
      <c r="T145" s="142"/>
      <c r="U145" s="143"/>
      <c r="V145" s="115"/>
      <c r="W145" s="161"/>
      <c r="X145" s="142"/>
      <c r="Y145" s="143"/>
      <c r="Z145" s="115"/>
      <c r="AA145" s="162"/>
      <c r="AB145" s="142"/>
      <c r="AC145" s="143"/>
      <c r="AD145" s="115"/>
    </row>
    <row r="146" spans="1:30" ht="25" outlineLevel="1" thickTop="1" thickBot="1">
      <c r="A146" s="297" t="s">
        <v>710</v>
      </c>
      <c r="B146" s="279">
        <v>0</v>
      </c>
      <c r="C146" s="279">
        <v>0</v>
      </c>
      <c r="D146" s="279">
        <v>0</v>
      </c>
      <c r="E146" s="279">
        <v>0</v>
      </c>
      <c r="F146" s="289" t="s">
        <v>707</v>
      </c>
      <c r="G146" s="287" t="s">
        <v>708</v>
      </c>
      <c r="H146" s="287" t="s">
        <v>202</v>
      </c>
      <c r="I146" s="298">
        <v>2</v>
      </c>
      <c r="J146" s="299">
        <v>2</v>
      </c>
      <c r="K146" s="284">
        <f t="shared" si="0"/>
        <v>4</v>
      </c>
      <c r="L146" s="282">
        <v>2</v>
      </c>
      <c r="M146" s="282">
        <v>2</v>
      </c>
      <c r="N146" s="285">
        <f t="shared" si="11"/>
        <v>4</v>
      </c>
      <c r="O146" s="285">
        <f t="shared" si="12"/>
        <v>8</v>
      </c>
      <c r="P146" s="300"/>
      <c r="Q146" s="281" t="s">
        <v>711</v>
      </c>
      <c r="R146" s="301" t="s">
        <v>705</v>
      </c>
      <c r="S146" s="161"/>
      <c r="T146" s="142"/>
      <c r="U146" s="143"/>
      <c r="V146" s="115"/>
      <c r="W146" s="161"/>
      <c r="X146" s="142"/>
      <c r="Y146" s="143"/>
      <c r="Z146" s="115"/>
      <c r="AA146" s="162"/>
      <c r="AB146" s="142"/>
      <c r="AC146" s="143"/>
      <c r="AD146" s="115"/>
    </row>
    <row r="147" spans="1:30" ht="29.5" thickTop="1" thickBot="1">
      <c r="A147" s="132">
        <v>13</v>
      </c>
      <c r="B147" s="133">
        <v>0</v>
      </c>
      <c r="C147" s="133">
        <v>0</v>
      </c>
      <c r="D147" s="133">
        <v>0</v>
      </c>
      <c r="E147" s="133">
        <v>0</v>
      </c>
      <c r="F147" s="107" t="s">
        <v>712</v>
      </c>
      <c r="G147" s="134" t="s">
        <v>713</v>
      </c>
      <c r="H147" s="135" t="s">
        <v>202</v>
      </c>
      <c r="I147" s="136">
        <f>SUM(I148:I151)</f>
        <v>14</v>
      </c>
      <c r="J147" s="136">
        <f>SUM(J148:J151)</f>
        <v>14</v>
      </c>
      <c r="K147" s="137">
        <f t="shared" si="0"/>
        <v>28</v>
      </c>
      <c r="L147" s="136">
        <f t="shared" ref="L147" si="13">SUM(L148:L151)</f>
        <v>18</v>
      </c>
      <c r="M147" s="136">
        <f>SUM(M148:M151)</f>
        <v>14</v>
      </c>
      <c r="N147" s="138">
        <f t="shared" si="11"/>
        <v>32</v>
      </c>
      <c r="O147" s="138">
        <f t="shared" si="12"/>
        <v>60</v>
      </c>
      <c r="P147" s="139"/>
      <c r="Q147" s="110" t="s">
        <v>547</v>
      </c>
      <c r="R147" s="107" t="s">
        <v>714</v>
      </c>
      <c r="S147" s="161"/>
      <c r="T147" s="142"/>
      <c r="U147" s="143"/>
      <c r="V147" s="115"/>
      <c r="W147" s="161"/>
      <c r="X147" s="142"/>
      <c r="Y147" s="143"/>
      <c r="Z147" s="115"/>
      <c r="AA147" s="162"/>
      <c r="AB147" s="142"/>
      <c r="AC147" s="143"/>
      <c r="AD147" s="115"/>
    </row>
    <row r="148" spans="1:30" ht="17" outlineLevel="1" thickTop="1" thickBot="1">
      <c r="A148" s="297" t="s">
        <v>715</v>
      </c>
      <c r="B148" s="279">
        <v>0</v>
      </c>
      <c r="C148" s="279">
        <v>0</v>
      </c>
      <c r="D148" s="279">
        <v>0</v>
      </c>
      <c r="E148" s="279">
        <v>0</v>
      </c>
      <c r="F148" s="280" t="s">
        <v>716</v>
      </c>
      <c r="G148" s="281" t="s">
        <v>717</v>
      </c>
      <c r="H148" s="281" t="s">
        <v>202</v>
      </c>
      <c r="I148" s="298">
        <v>4</v>
      </c>
      <c r="J148" s="299">
        <v>4</v>
      </c>
      <c r="K148" s="284">
        <f t="shared" si="0"/>
        <v>8</v>
      </c>
      <c r="L148" s="282">
        <v>6</v>
      </c>
      <c r="M148" s="282">
        <v>4</v>
      </c>
      <c r="N148" s="285">
        <f t="shared" si="11"/>
        <v>10</v>
      </c>
      <c r="O148" s="285">
        <f t="shared" si="12"/>
        <v>18</v>
      </c>
      <c r="P148" s="300"/>
      <c r="Q148" s="281" t="s">
        <v>398</v>
      </c>
      <c r="R148" s="301" t="s">
        <v>714</v>
      </c>
      <c r="S148" s="161"/>
      <c r="T148" s="142"/>
      <c r="U148" s="143"/>
      <c r="V148" s="115"/>
      <c r="W148" s="161"/>
      <c r="X148" s="142"/>
      <c r="Y148" s="143"/>
      <c r="Z148" s="115"/>
      <c r="AA148" s="162"/>
      <c r="AB148" s="142"/>
      <c r="AC148" s="143"/>
      <c r="AD148" s="115"/>
    </row>
    <row r="149" spans="1:30" ht="17" outlineLevel="1" thickTop="1" thickBot="1">
      <c r="A149" s="297" t="s">
        <v>718</v>
      </c>
      <c r="B149" s="279">
        <v>0</v>
      </c>
      <c r="C149" s="279">
        <v>0</v>
      </c>
      <c r="D149" s="279">
        <v>0</v>
      </c>
      <c r="E149" s="279">
        <v>0</v>
      </c>
      <c r="F149" s="280" t="s">
        <v>716</v>
      </c>
      <c r="G149" s="281" t="s">
        <v>717</v>
      </c>
      <c r="H149" s="281" t="s">
        <v>202</v>
      </c>
      <c r="I149" s="298">
        <v>4</v>
      </c>
      <c r="J149" s="299">
        <v>4</v>
      </c>
      <c r="K149" s="284">
        <f t="shared" si="0"/>
        <v>8</v>
      </c>
      <c r="L149" s="282">
        <v>6</v>
      </c>
      <c r="M149" s="282">
        <v>4</v>
      </c>
      <c r="N149" s="285">
        <f t="shared" si="11"/>
        <v>10</v>
      </c>
      <c r="O149" s="285">
        <f t="shared" si="12"/>
        <v>18</v>
      </c>
      <c r="P149" s="300"/>
      <c r="Q149" s="281" t="s">
        <v>702</v>
      </c>
      <c r="R149" s="301" t="s">
        <v>714</v>
      </c>
      <c r="S149" s="161"/>
      <c r="T149" s="142"/>
      <c r="U149" s="143"/>
      <c r="V149" s="115"/>
      <c r="W149" s="161"/>
      <c r="X149" s="142"/>
      <c r="Y149" s="143"/>
      <c r="Z149" s="115"/>
      <c r="AA149" s="162"/>
      <c r="AB149" s="142"/>
      <c r="AC149" s="143"/>
      <c r="AD149" s="115"/>
    </row>
    <row r="150" spans="1:30" ht="17" outlineLevel="1" thickTop="1" thickBot="1">
      <c r="A150" s="297" t="s">
        <v>719</v>
      </c>
      <c r="B150" s="279">
        <v>0</v>
      </c>
      <c r="C150" s="279">
        <v>0</v>
      </c>
      <c r="D150" s="279">
        <v>0</v>
      </c>
      <c r="E150" s="279">
        <v>0</v>
      </c>
      <c r="F150" s="280" t="s">
        <v>716</v>
      </c>
      <c r="G150" s="281" t="s">
        <v>717</v>
      </c>
      <c r="H150" s="281" t="s">
        <v>202</v>
      </c>
      <c r="I150" s="298">
        <v>4</v>
      </c>
      <c r="J150" s="299">
        <v>4</v>
      </c>
      <c r="K150" s="284">
        <f t="shared" si="0"/>
        <v>8</v>
      </c>
      <c r="L150" s="282">
        <v>4</v>
      </c>
      <c r="M150" s="282">
        <v>4</v>
      </c>
      <c r="N150" s="285">
        <f t="shared" si="11"/>
        <v>8</v>
      </c>
      <c r="O150" s="285">
        <f t="shared" si="12"/>
        <v>16</v>
      </c>
      <c r="P150" s="300"/>
      <c r="Q150" s="281" t="s">
        <v>711</v>
      </c>
      <c r="R150" s="301" t="s">
        <v>714</v>
      </c>
      <c r="S150" s="161"/>
      <c r="T150" s="142"/>
      <c r="U150" s="143"/>
      <c r="V150" s="115"/>
      <c r="W150" s="161"/>
      <c r="X150" s="142"/>
      <c r="Y150" s="143"/>
      <c r="Z150" s="115"/>
      <c r="AA150" s="162"/>
      <c r="AB150" s="142"/>
      <c r="AC150" s="143"/>
      <c r="AD150" s="115"/>
    </row>
    <row r="151" spans="1:30" ht="17" outlineLevel="1" thickTop="1" thickBot="1">
      <c r="A151" s="297" t="s">
        <v>720</v>
      </c>
      <c r="B151" s="279">
        <v>0</v>
      </c>
      <c r="C151" s="279">
        <v>0</v>
      </c>
      <c r="D151" s="279">
        <v>0</v>
      </c>
      <c r="E151" s="279">
        <v>0</v>
      </c>
      <c r="F151" s="280" t="s">
        <v>716</v>
      </c>
      <c r="G151" s="281" t="s">
        <v>717</v>
      </c>
      <c r="H151" s="281" t="s">
        <v>202</v>
      </c>
      <c r="I151" s="298">
        <v>2</v>
      </c>
      <c r="J151" s="299">
        <v>2</v>
      </c>
      <c r="K151" s="284">
        <f t="shared" si="0"/>
        <v>4</v>
      </c>
      <c r="L151" s="282">
        <v>2</v>
      </c>
      <c r="M151" s="282">
        <v>2</v>
      </c>
      <c r="N151" s="285">
        <f t="shared" si="11"/>
        <v>4</v>
      </c>
      <c r="O151" s="285">
        <f t="shared" si="12"/>
        <v>8</v>
      </c>
      <c r="P151" s="300"/>
      <c r="Q151" s="281" t="s">
        <v>721</v>
      </c>
      <c r="R151" s="301" t="s">
        <v>714</v>
      </c>
      <c r="S151" s="161"/>
      <c r="T151" s="142"/>
      <c r="U151" s="143"/>
      <c r="V151" s="115"/>
      <c r="W151" s="161"/>
      <c r="X151" s="142"/>
      <c r="Y151" s="143"/>
      <c r="Z151" s="115"/>
      <c r="AA151" s="162"/>
      <c r="AB151" s="142"/>
      <c r="AC151" s="143"/>
      <c r="AD151" s="115"/>
    </row>
    <row r="152" spans="1:30" ht="29.5" thickTop="1" thickBot="1">
      <c r="A152" s="132">
        <v>14</v>
      </c>
      <c r="B152" s="133">
        <v>0</v>
      </c>
      <c r="C152" s="133">
        <v>0</v>
      </c>
      <c r="D152" s="133">
        <v>0</v>
      </c>
      <c r="E152" s="133">
        <v>0</v>
      </c>
      <c r="F152" s="107" t="s">
        <v>722</v>
      </c>
      <c r="G152" s="134" t="s">
        <v>723</v>
      </c>
      <c r="H152" s="135" t="s">
        <v>202</v>
      </c>
      <c r="I152" s="150">
        <v>5</v>
      </c>
      <c r="J152" s="150">
        <v>5</v>
      </c>
      <c r="K152" s="151">
        <f t="shared" si="0"/>
        <v>10</v>
      </c>
      <c r="L152" s="150">
        <v>5</v>
      </c>
      <c r="M152" s="150">
        <v>5</v>
      </c>
      <c r="N152" s="147">
        <f t="shared" si="11"/>
        <v>10</v>
      </c>
      <c r="O152" s="147">
        <f t="shared" si="12"/>
        <v>20</v>
      </c>
      <c r="P152" s="139"/>
      <c r="Q152" s="110" t="s">
        <v>724</v>
      </c>
      <c r="R152" s="107" t="s">
        <v>725</v>
      </c>
      <c r="S152" s="161"/>
      <c r="T152" s="142"/>
      <c r="U152" s="143"/>
      <c r="V152" s="115"/>
      <c r="W152" s="161"/>
      <c r="X152" s="142"/>
      <c r="Y152" s="143"/>
      <c r="Z152" s="115"/>
      <c r="AA152" s="162"/>
      <c r="AB152" s="142"/>
      <c r="AC152" s="143"/>
      <c r="AD152" s="115"/>
    </row>
    <row r="153" spans="1:30" ht="29.5" thickTop="1" thickBot="1">
      <c r="A153" s="132">
        <v>15</v>
      </c>
      <c r="B153" s="133">
        <v>0</v>
      </c>
      <c r="C153" s="133">
        <v>0</v>
      </c>
      <c r="D153" s="133">
        <v>0</v>
      </c>
      <c r="E153" s="133">
        <v>0</v>
      </c>
      <c r="F153" s="107" t="s">
        <v>726</v>
      </c>
      <c r="G153" s="134" t="s">
        <v>727</v>
      </c>
      <c r="H153" s="135" t="s">
        <v>728</v>
      </c>
      <c r="I153" s="136">
        <f>SUM(I154:I156)</f>
        <v>0</v>
      </c>
      <c r="J153" s="136">
        <f>SUM(J154:J156)</f>
        <v>6</v>
      </c>
      <c r="K153" s="137">
        <f t="shared" si="0"/>
        <v>6</v>
      </c>
      <c r="L153" s="136">
        <f>SUM(L154:L156)</f>
        <v>0</v>
      </c>
      <c r="M153" s="136">
        <f t="shared" ref="M153" si="14">SUM(M154:M156)</f>
        <v>0</v>
      </c>
      <c r="N153" s="138">
        <f t="shared" si="11"/>
        <v>0</v>
      </c>
      <c r="O153" s="138">
        <f t="shared" si="12"/>
        <v>6</v>
      </c>
      <c r="P153" s="139"/>
      <c r="Q153" s="110" t="s">
        <v>729</v>
      </c>
      <c r="R153" s="107" t="s">
        <v>730</v>
      </c>
      <c r="S153" s="161"/>
      <c r="T153" s="142"/>
      <c r="U153" s="143"/>
      <c r="V153" s="115"/>
      <c r="W153" s="161"/>
      <c r="X153" s="142"/>
      <c r="Y153" s="143"/>
      <c r="Z153" s="115"/>
      <c r="AA153" s="162"/>
      <c r="AB153" s="142"/>
      <c r="AC153" s="143"/>
      <c r="AD153" s="115"/>
    </row>
    <row r="154" spans="1:30" ht="17" outlineLevel="1" thickTop="1" thickBot="1">
      <c r="A154" s="297" t="s">
        <v>731</v>
      </c>
      <c r="B154" s="279">
        <v>0</v>
      </c>
      <c r="C154" s="279">
        <v>0</v>
      </c>
      <c r="D154" s="279">
        <v>0</v>
      </c>
      <c r="E154" s="279">
        <v>0</v>
      </c>
      <c r="F154" s="280" t="s">
        <v>732</v>
      </c>
      <c r="G154" s="287" t="s">
        <v>727</v>
      </c>
      <c r="H154" s="287" t="s">
        <v>728</v>
      </c>
      <c r="I154" s="298">
        <v>0</v>
      </c>
      <c r="J154" s="299">
        <v>2</v>
      </c>
      <c r="K154" s="284">
        <f t="shared" si="0"/>
        <v>2</v>
      </c>
      <c r="L154" s="282">
        <v>0</v>
      </c>
      <c r="M154" s="282">
        <v>0</v>
      </c>
      <c r="N154" s="285">
        <f t="shared" si="11"/>
        <v>0</v>
      </c>
      <c r="O154" s="285">
        <f t="shared" si="12"/>
        <v>2</v>
      </c>
      <c r="P154" s="300"/>
      <c r="Q154" s="281" t="s">
        <v>398</v>
      </c>
      <c r="R154" s="301" t="s">
        <v>733</v>
      </c>
      <c r="S154" s="161"/>
      <c r="T154" s="142"/>
      <c r="U154" s="143"/>
      <c r="V154" s="115"/>
      <c r="W154" s="161"/>
      <c r="X154" s="142"/>
      <c r="Y154" s="143"/>
      <c r="Z154" s="115"/>
      <c r="AA154" s="162"/>
      <c r="AB154" s="142"/>
      <c r="AC154" s="143"/>
      <c r="AD154" s="115"/>
    </row>
    <row r="155" spans="1:30" ht="17" outlineLevel="1" thickTop="1" thickBot="1">
      <c r="A155" s="297" t="s">
        <v>734</v>
      </c>
      <c r="B155" s="279">
        <v>0</v>
      </c>
      <c r="C155" s="279">
        <v>0</v>
      </c>
      <c r="D155" s="279">
        <v>0</v>
      </c>
      <c r="E155" s="279">
        <v>0</v>
      </c>
      <c r="F155" s="280" t="s">
        <v>732</v>
      </c>
      <c r="G155" s="287" t="s">
        <v>727</v>
      </c>
      <c r="H155" s="287" t="s">
        <v>728</v>
      </c>
      <c r="I155" s="298">
        <v>0</v>
      </c>
      <c r="J155" s="299">
        <v>2</v>
      </c>
      <c r="K155" s="284">
        <f t="shared" si="0"/>
        <v>2</v>
      </c>
      <c r="L155" s="282">
        <v>0</v>
      </c>
      <c r="M155" s="282">
        <v>0</v>
      </c>
      <c r="N155" s="285">
        <f t="shared" si="11"/>
        <v>0</v>
      </c>
      <c r="O155" s="285">
        <f t="shared" si="12"/>
        <v>2</v>
      </c>
      <c r="P155" s="300"/>
      <c r="Q155" s="281" t="s">
        <v>702</v>
      </c>
      <c r="R155" s="301" t="s">
        <v>733</v>
      </c>
      <c r="S155" s="161"/>
      <c r="T155" s="142"/>
      <c r="U155" s="143"/>
      <c r="V155" s="115"/>
      <c r="W155" s="161"/>
      <c r="X155" s="142"/>
      <c r="Y155" s="143"/>
      <c r="Z155" s="115"/>
      <c r="AA155" s="162"/>
      <c r="AB155" s="142"/>
      <c r="AC155" s="143"/>
      <c r="AD155" s="115"/>
    </row>
    <row r="156" spans="1:30" ht="17" outlineLevel="1" thickTop="1" thickBot="1">
      <c r="A156" s="297" t="s">
        <v>735</v>
      </c>
      <c r="B156" s="279">
        <v>0</v>
      </c>
      <c r="C156" s="279">
        <v>0</v>
      </c>
      <c r="D156" s="279">
        <v>0</v>
      </c>
      <c r="E156" s="279">
        <v>0</v>
      </c>
      <c r="F156" s="280" t="s">
        <v>732</v>
      </c>
      <c r="G156" s="287" t="s">
        <v>727</v>
      </c>
      <c r="H156" s="287" t="s">
        <v>728</v>
      </c>
      <c r="I156" s="298">
        <v>0</v>
      </c>
      <c r="J156" s="299">
        <v>2</v>
      </c>
      <c r="K156" s="284">
        <f t="shared" si="0"/>
        <v>2</v>
      </c>
      <c r="L156" s="282">
        <v>0</v>
      </c>
      <c r="M156" s="282">
        <v>0</v>
      </c>
      <c r="N156" s="285">
        <f t="shared" si="11"/>
        <v>0</v>
      </c>
      <c r="O156" s="285">
        <f t="shared" si="12"/>
        <v>2</v>
      </c>
      <c r="P156" s="300"/>
      <c r="Q156" s="281" t="s">
        <v>711</v>
      </c>
      <c r="R156" s="301" t="s">
        <v>733</v>
      </c>
      <c r="S156" s="161"/>
      <c r="T156" s="142"/>
      <c r="U156" s="143"/>
      <c r="V156" s="115"/>
      <c r="W156" s="161"/>
      <c r="X156" s="142"/>
      <c r="Y156" s="143"/>
      <c r="Z156" s="115"/>
      <c r="AA156" s="162"/>
      <c r="AB156" s="142"/>
      <c r="AC156" s="143"/>
      <c r="AD156" s="115"/>
    </row>
    <row r="157" spans="1:30" ht="29.5" thickTop="1" thickBot="1">
      <c r="A157" s="132">
        <v>16</v>
      </c>
      <c r="B157" s="133">
        <v>0</v>
      </c>
      <c r="C157" s="133">
        <v>0</v>
      </c>
      <c r="D157" s="133">
        <v>0</v>
      </c>
      <c r="E157" s="133">
        <v>0</v>
      </c>
      <c r="F157" s="107" t="s">
        <v>736</v>
      </c>
      <c r="G157" s="134" t="s">
        <v>727</v>
      </c>
      <c r="H157" s="135" t="s">
        <v>728</v>
      </c>
      <c r="I157" s="136">
        <f>I158+I159</f>
        <v>0</v>
      </c>
      <c r="J157" s="136">
        <f>J158+J159</f>
        <v>6</v>
      </c>
      <c r="K157" s="137">
        <f t="shared" si="0"/>
        <v>6</v>
      </c>
      <c r="L157" s="136">
        <f>L158+L159</f>
        <v>0</v>
      </c>
      <c r="M157" s="136">
        <f>M158+M159</f>
        <v>0</v>
      </c>
      <c r="N157" s="138">
        <f t="shared" si="11"/>
        <v>0</v>
      </c>
      <c r="O157" s="138">
        <f t="shared" si="12"/>
        <v>6</v>
      </c>
      <c r="P157" s="139"/>
      <c r="Q157" s="110" t="s">
        <v>547</v>
      </c>
      <c r="R157" s="163" t="s">
        <v>737</v>
      </c>
      <c r="S157" s="161"/>
      <c r="T157" s="142"/>
      <c r="U157" s="143"/>
      <c r="V157" s="115"/>
      <c r="W157" s="161"/>
      <c r="X157" s="142"/>
      <c r="Y157" s="143"/>
      <c r="Z157" s="115"/>
      <c r="AA157" s="162"/>
      <c r="AB157" s="142"/>
      <c r="AC157" s="143"/>
      <c r="AD157" s="115"/>
    </row>
    <row r="158" spans="1:30" ht="17" outlineLevel="1" thickTop="1" thickBot="1">
      <c r="A158" s="297" t="s">
        <v>738</v>
      </c>
      <c r="B158" s="279">
        <v>0</v>
      </c>
      <c r="C158" s="279">
        <v>0</v>
      </c>
      <c r="D158" s="279">
        <v>0</v>
      </c>
      <c r="E158" s="279">
        <v>0</v>
      </c>
      <c r="F158" s="280" t="s">
        <v>739</v>
      </c>
      <c r="G158" s="287" t="s">
        <v>727</v>
      </c>
      <c r="H158" s="287" t="s">
        <v>728</v>
      </c>
      <c r="I158" s="298">
        <v>0</v>
      </c>
      <c r="J158" s="299">
        <v>2</v>
      </c>
      <c r="K158" s="284">
        <f t="shared" si="0"/>
        <v>2</v>
      </c>
      <c r="L158" s="282">
        <v>0</v>
      </c>
      <c r="M158" s="282">
        <v>0</v>
      </c>
      <c r="N158" s="285">
        <f t="shared" si="11"/>
        <v>0</v>
      </c>
      <c r="O158" s="285">
        <f t="shared" si="12"/>
        <v>2</v>
      </c>
      <c r="P158" s="300"/>
      <c r="Q158" s="281" t="s">
        <v>415</v>
      </c>
      <c r="R158" s="301" t="s">
        <v>737</v>
      </c>
      <c r="S158" s="161"/>
      <c r="T158" s="142"/>
      <c r="U158" s="143"/>
      <c r="V158" s="115"/>
      <c r="W158" s="161"/>
      <c r="X158" s="142"/>
      <c r="Y158" s="143"/>
      <c r="Z158" s="115"/>
      <c r="AA158" s="162"/>
      <c r="AB158" s="142"/>
      <c r="AC158" s="143"/>
      <c r="AD158" s="115"/>
    </row>
    <row r="159" spans="1:30" ht="17" outlineLevel="1" thickTop="1" thickBot="1">
      <c r="A159" s="297" t="s">
        <v>740</v>
      </c>
      <c r="B159" s="279">
        <v>0</v>
      </c>
      <c r="C159" s="279">
        <v>0</v>
      </c>
      <c r="D159" s="279">
        <v>0</v>
      </c>
      <c r="E159" s="279">
        <v>0</v>
      </c>
      <c r="F159" s="280" t="s">
        <v>741</v>
      </c>
      <c r="G159" s="287" t="s">
        <v>727</v>
      </c>
      <c r="H159" s="287" t="s">
        <v>728</v>
      </c>
      <c r="I159" s="298">
        <v>0</v>
      </c>
      <c r="J159" s="299">
        <v>4</v>
      </c>
      <c r="K159" s="284">
        <f t="shared" si="0"/>
        <v>4</v>
      </c>
      <c r="L159" s="282">
        <v>0</v>
      </c>
      <c r="M159" s="282">
        <v>0</v>
      </c>
      <c r="N159" s="285">
        <f t="shared" si="11"/>
        <v>0</v>
      </c>
      <c r="O159" s="285">
        <f t="shared" si="12"/>
        <v>4</v>
      </c>
      <c r="P159" s="300"/>
      <c r="Q159" s="281" t="s">
        <v>395</v>
      </c>
      <c r="R159" s="301" t="s">
        <v>737</v>
      </c>
      <c r="S159" s="161"/>
      <c r="T159" s="142"/>
      <c r="U159" s="143"/>
      <c r="V159" s="115"/>
      <c r="W159" s="161"/>
      <c r="X159" s="142"/>
      <c r="Y159" s="143"/>
      <c r="Z159" s="115"/>
      <c r="AA159" s="162"/>
      <c r="AB159" s="142"/>
      <c r="AC159" s="143"/>
      <c r="AD159" s="115"/>
    </row>
    <row r="160" spans="1:30" ht="153" thickTop="1" thickBot="1">
      <c r="A160" s="132">
        <v>17</v>
      </c>
      <c r="B160" s="133">
        <v>0</v>
      </c>
      <c r="C160" s="133">
        <v>0</v>
      </c>
      <c r="D160" s="133">
        <v>0</v>
      </c>
      <c r="E160" s="133">
        <v>0</v>
      </c>
      <c r="F160" s="107" t="s">
        <v>742</v>
      </c>
      <c r="G160" s="134" t="s">
        <v>743</v>
      </c>
      <c r="H160" s="135" t="s">
        <v>728</v>
      </c>
      <c r="I160" s="136">
        <f>I161+I162+I163</f>
        <v>4</v>
      </c>
      <c r="J160" s="136">
        <f>J161+J162+J163</f>
        <v>13</v>
      </c>
      <c r="K160" s="137">
        <f>I160+J160</f>
        <v>17</v>
      </c>
      <c r="L160" s="136">
        <f>L161+L162+L163</f>
        <v>13</v>
      </c>
      <c r="M160" s="136">
        <f>M161+M162+M163</f>
        <v>13</v>
      </c>
      <c r="N160" s="138">
        <f>L160+M160</f>
        <v>26</v>
      </c>
      <c r="O160" s="138">
        <f>K160+N160</f>
        <v>43</v>
      </c>
      <c r="P160" s="139"/>
      <c r="Q160" s="110" t="s">
        <v>547</v>
      </c>
      <c r="R160" s="111" t="s">
        <v>744</v>
      </c>
      <c r="S160" s="161"/>
      <c r="T160" s="142"/>
      <c r="U160" s="143"/>
      <c r="V160" s="115"/>
      <c r="W160" s="161"/>
      <c r="X160" s="142"/>
      <c r="Y160" s="143"/>
      <c r="Z160" s="115"/>
      <c r="AA160" s="162"/>
      <c r="AB160" s="142"/>
      <c r="AC160" s="143"/>
      <c r="AD160" s="115"/>
    </row>
    <row r="161" spans="1:30" ht="65" outlineLevel="1" thickTop="1" thickBot="1">
      <c r="A161" s="297" t="s">
        <v>745</v>
      </c>
      <c r="B161" s="279">
        <v>0</v>
      </c>
      <c r="C161" s="279">
        <v>0</v>
      </c>
      <c r="D161" s="279">
        <v>0</v>
      </c>
      <c r="E161" s="279">
        <v>0</v>
      </c>
      <c r="F161" s="280" t="s">
        <v>746</v>
      </c>
      <c r="G161" s="281" t="s">
        <v>747</v>
      </c>
      <c r="H161" s="281" t="s">
        <v>218</v>
      </c>
      <c r="I161" s="298">
        <v>2</v>
      </c>
      <c r="J161" s="299">
        <v>6</v>
      </c>
      <c r="K161" s="284">
        <f t="shared" si="0"/>
        <v>8</v>
      </c>
      <c r="L161" s="282">
        <v>6</v>
      </c>
      <c r="M161" s="282">
        <v>6</v>
      </c>
      <c r="N161" s="285">
        <f t="shared" si="11"/>
        <v>12</v>
      </c>
      <c r="O161" s="285">
        <f t="shared" si="12"/>
        <v>20</v>
      </c>
      <c r="P161" s="300"/>
      <c r="Q161" s="281" t="s">
        <v>398</v>
      </c>
      <c r="R161" s="301" t="s">
        <v>748</v>
      </c>
      <c r="S161" s="161"/>
      <c r="T161" s="142"/>
      <c r="U161" s="143"/>
      <c r="V161" s="115"/>
      <c r="W161" s="161"/>
      <c r="X161" s="142"/>
      <c r="Y161" s="143"/>
      <c r="Z161" s="115"/>
      <c r="AA161" s="162"/>
      <c r="AB161" s="142"/>
      <c r="AC161" s="143"/>
      <c r="AD161" s="115"/>
    </row>
    <row r="162" spans="1:30" ht="49" outlineLevel="1" thickTop="1" thickBot="1">
      <c r="A162" s="297" t="s">
        <v>749</v>
      </c>
      <c r="B162" s="279">
        <v>0</v>
      </c>
      <c r="C162" s="279">
        <v>0</v>
      </c>
      <c r="D162" s="279">
        <v>0</v>
      </c>
      <c r="E162" s="279">
        <v>0</v>
      </c>
      <c r="F162" s="280" t="s">
        <v>746</v>
      </c>
      <c r="G162" s="281" t="s">
        <v>747</v>
      </c>
      <c r="H162" s="281" t="s">
        <v>218</v>
      </c>
      <c r="I162" s="298">
        <v>2</v>
      </c>
      <c r="J162" s="299">
        <v>4</v>
      </c>
      <c r="K162" s="284">
        <f t="shared" si="0"/>
        <v>6</v>
      </c>
      <c r="L162" s="282">
        <v>4</v>
      </c>
      <c r="M162" s="282">
        <v>4</v>
      </c>
      <c r="N162" s="285">
        <f t="shared" si="11"/>
        <v>8</v>
      </c>
      <c r="O162" s="285">
        <f t="shared" si="12"/>
        <v>14</v>
      </c>
      <c r="P162" s="300"/>
      <c r="Q162" s="281" t="s">
        <v>702</v>
      </c>
      <c r="R162" s="301" t="s">
        <v>750</v>
      </c>
      <c r="S162" s="161"/>
      <c r="T162" s="142"/>
      <c r="U162" s="143"/>
      <c r="V162" s="115"/>
      <c r="W162" s="161"/>
      <c r="X162" s="142"/>
      <c r="Y162" s="143"/>
      <c r="Z162" s="115"/>
      <c r="AA162" s="162"/>
      <c r="AB162" s="142"/>
      <c r="AC162" s="143"/>
      <c r="AD162" s="115"/>
    </row>
    <row r="163" spans="1:30" ht="33" outlineLevel="1" thickTop="1" thickBot="1">
      <c r="A163" s="297" t="s">
        <v>751</v>
      </c>
      <c r="B163" s="279">
        <v>0</v>
      </c>
      <c r="C163" s="279">
        <v>0</v>
      </c>
      <c r="D163" s="279">
        <v>0</v>
      </c>
      <c r="E163" s="279">
        <v>0</v>
      </c>
      <c r="F163" s="280" t="s">
        <v>746</v>
      </c>
      <c r="G163" s="281" t="s">
        <v>747</v>
      </c>
      <c r="H163" s="281" t="s">
        <v>218</v>
      </c>
      <c r="I163" s="298">
        <v>0</v>
      </c>
      <c r="J163" s="299">
        <v>3</v>
      </c>
      <c r="K163" s="284">
        <f t="shared" si="0"/>
        <v>3</v>
      </c>
      <c r="L163" s="282">
        <v>3</v>
      </c>
      <c r="M163" s="282">
        <v>3</v>
      </c>
      <c r="N163" s="285">
        <f t="shared" si="11"/>
        <v>6</v>
      </c>
      <c r="O163" s="285">
        <f t="shared" si="12"/>
        <v>9</v>
      </c>
      <c r="P163" s="300"/>
      <c r="Q163" s="281" t="s">
        <v>711</v>
      </c>
      <c r="R163" s="301" t="s">
        <v>752</v>
      </c>
      <c r="S163" s="161"/>
      <c r="T163" s="142"/>
      <c r="U163" s="143"/>
      <c r="V163" s="115"/>
      <c r="W163" s="161"/>
      <c r="X163" s="142"/>
      <c r="Y163" s="143"/>
      <c r="Z163" s="115"/>
      <c r="AA163" s="162"/>
      <c r="AB163" s="142"/>
      <c r="AC163" s="143"/>
      <c r="AD163" s="115"/>
    </row>
    <row r="164" spans="1:30" ht="20" thickTop="1" thickBot="1">
      <c r="A164" s="132">
        <v>18</v>
      </c>
      <c r="B164" s="133">
        <v>0</v>
      </c>
      <c r="C164" s="133">
        <v>0</v>
      </c>
      <c r="D164" s="133">
        <v>0</v>
      </c>
      <c r="E164" s="133">
        <v>0</v>
      </c>
      <c r="F164" s="107" t="s">
        <v>753</v>
      </c>
      <c r="G164" s="134" t="s">
        <v>747</v>
      </c>
      <c r="H164" s="135" t="s">
        <v>218</v>
      </c>
      <c r="I164" s="136">
        <f>I165+I166</f>
        <v>4</v>
      </c>
      <c r="J164" s="136">
        <f>J165+J166</f>
        <v>13</v>
      </c>
      <c r="K164" s="137">
        <f>I164+J164</f>
        <v>17</v>
      </c>
      <c r="L164" s="136">
        <f>L165+L166</f>
        <v>13</v>
      </c>
      <c r="M164" s="136">
        <f>M165+M166</f>
        <v>13</v>
      </c>
      <c r="N164" s="138">
        <f t="shared" si="11"/>
        <v>26</v>
      </c>
      <c r="O164" s="138">
        <f t="shared" si="12"/>
        <v>43</v>
      </c>
      <c r="P164" s="139"/>
      <c r="Q164" s="110" t="s">
        <v>547</v>
      </c>
      <c r="R164" s="107" t="s">
        <v>754</v>
      </c>
      <c r="S164" s="161"/>
      <c r="T164" s="142"/>
      <c r="U164" s="143"/>
      <c r="V164" s="115"/>
      <c r="W164" s="161"/>
      <c r="X164" s="142"/>
      <c r="Y164" s="143"/>
      <c r="Z164" s="115"/>
      <c r="AA164" s="162"/>
      <c r="AB164" s="142"/>
      <c r="AC164" s="143"/>
      <c r="AD164" s="115"/>
    </row>
    <row r="165" spans="1:30" ht="33" outlineLevel="1" thickTop="1" thickBot="1">
      <c r="A165" s="297" t="s">
        <v>755</v>
      </c>
      <c r="B165" s="279">
        <v>0</v>
      </c>
      <c r="C165" s="279">
        <v>0</v>
      </c>
      <c r="D165" s="279">
        <v>0</v>
      </c>
      <c r="E165" s="279">
        <v>0</v>
      </c>
      <c r="F165" s="280" t="s">
        <v>756</v>
      </c>
      <c r="G165" s="281" t="s">
        <v>747</v>
      </c>
      <c r="H165" s="281" t="s">
        <v>218</v>
      </c>
      <c r="I165" s="298">
        <v>0</v>
      </c>
      <c r="J165" s="299">
        <v>3</v>
      </c>
      <c r="K165" s="284">
        <f t="shared" si="0"/>
        <v>3</v>
      </c>
      <c r="L165" s="282">
        <v>3</v>
      </c>
      <c r="M165" s="282">
        <v>3</v>
      </c>
      <c r="N165" s="285">
        <f t="shared" si="11"/>
        <v>6</v>
      </c>
      <c r="O165" s="285">
        <f t="shared" si="12"/>
        <v>9</v>
      </c>
      <c r="P165" s="300"/>
      <c r="Q165" s="281" t="s">
        <v>415</v>
      </c>
      <c r="R165" s="301" t="s">
        <v>757</v>
      </c>
      <c r="S165" s="161"/>
      <c r="T165" s="142"/>
      <c r="U165" s="143"/>
      <c r="V165" s="115"/>
      <c r="W165" s="161"/>
      <c r="X165" s="142"/>
      <c r="Y165" s="143"/>
      <c r="Z165" s="115"/>
      <c r="AA165" s="162"/>
      <c r="AB165" s="142"/>
      <c r="AC165" s="143"/>
      <c r="AD165" s="115"/>
    </row>
    <row r="166" spans="1:30" ht="89" outlineLevel="1" thickTop="1" thickBot="1">
      <c r="A166" s="297" t="s">
        <v>758</v>
      </c>
      <c r="B166" s="279">
        <v>0</v>
      </c>
      <c r="C166" s="279">
        <v>0</v>
      </c>
      <c r="D166" s="279">
        <v>0</v>
      </c>
      <c r="E166" s="279">
        <v>0</v>
      </c>
      <c r="F166" s="280" t="s">
        <v>759</v>
      </c>
      <c r="G166" s="281" t="s">
        <v>747</v>
      </c>
      <c r="H166" s="281" t="s">
        <v>218</v>
      </c>
      <c r="I166" s="298">
        <v>4</v>
      </c>
      <c r="J166" s="299">
        <v>10</v>
      </c>
      <c r="K166" s="284">
        <f t="shared" si="0"/>
        <v>14</v>
      </c>
      <c r="L166" s="282">
        <v>10</v>
      </c>
      <c r="M166" s="282">
        <v>10</v>
      </c>
      <c r="N166" s="285">
        <f t="shared" si="11"/>
        <v>20</v>
      </c>
      <c r="O166" s="285">
        <f t="shared" si="12"/>
        <v>34</v>
      </c>
      <c r="P166" s="300"/>
      <c r="Q166" s="281" t="s">
        <v>395</v>
      </c>
      <c r="R166" s="301" t="s">
        <v>760</v>
      </c>
      <c r="S166" s="161"/>
      <c r="T166" s="142"/>
      <c r="U166" s="143"/>
      <c r="V166" s="115"/>
      <c r="W166" s="161"/>
      <c r="X166" s="142"/>
      <c r="Y166" s="143"/>
      <c r="Z166" s="115"/>
      <c r="AA166" s="162"/>
      <c r="AB166" s="142"/>
      <c r="AC166" s="143"/>
      <c r="AD166" s="115"/>
    </row>
    <row r="167" spans="1:30" ht="29.5" thickTop="1" thickBot="1">
      <c r="A167" s="132">
        <v>19</v>
      </c>
      <c r="B167" s="133">
        <v>0</v>
      </c>
      <c r="C167" s="133">
        <v>0</v>
      </c>
      <c r="D167" s="133">
        <v>0</v>
      </c>
      <c r="E167" s="133">
        <v>0</v>
      </c>
      <c r="F167" s="107" t="s">
        <v>761</v>
      </c>
      <c r="G167" s="134" t="s">
        <v>170</v>
      </c>
      <c r="H167" s="135" t="s">
        <v>762</v>
      </c>
      <c r="I167" s="150">
        <v>1</v>
      </c>
      <c r="J167" s="150">
        <v>1</v>
      </c>
      <c r="K167" s="151">
        <f t="shared" si="0"/>
        <v>2</v>
      </c>
      <c r="L167" s="150">
        <v>1</v>
      </c>
      <c r="M167" s="150">
        <v>1</v>
      </c>
      <c r="N167" s="147">
        <f t="shared" si="11"/>
        <v>2</v>
      </c>
      <c r="O167" s="147">
        <f t="shared" si="12"/>
        <v>4</v>
      </c>
      <c r="P167" s="139"/>
      <c r="Q167" s="110" t="s">
        <v>711</v>
      </c>
      <c r="R167" s="107" t="s">
        <v>763</v>
      </c>
      <c r="S167" s="161"/>
      <c r="T167" s="142"/>
      <c r="U167" s="143"/>
      <c r="V167" s="115"/>
      <c r="W167" s="161"/>
      <c r="X167" s="142"/>
      <c r="Y167" s="143"/>
      <c r="Z167" s="115"/>
      <c r="AA167" s="162"/>
      <c r="AB167" s="142"/>
      <c r="AC167" s="143"/>
      <c r="AD167" s="115"/>
    </row>
    <row r="168" spans="1:30" ht="29.5" thickTop="1" thickBot="1">
      <c r="A168" s="132">
        <v>20</v>
      </c>
      <c r="B168" s="133">
        <v>0</v>
      </c>
      <c r="C168" s="133">
        <v>0</v>
      </c>
      <c r="D168" s="133">
        <v>0</v>
      </c>
      <c r="E168" s="133">
        <v>0</v>
      </c>
      <c r="F168" s="107" t="s">
        <v>764</v>
      </c>
      <c r="G168" s="134" t="s">
        <v>164</v>
      </c>
      <c r="H168" s="135" t="s">
        <v>216</v>
      </c>
      <c r="I168" s="136">
        <f>I169+I170+I171+I172+I173</f>
        <v>16</v>
      </c>
      <c r="J168" s="136">
        <f>J169+J170+J171+J172+J173</f>
        <v>23</v>
      </c>
      <c r="K168" s="137">
        <f t="shared" si="0"/>
        <v>39</v>
      </c>
      <c r="L168" s="136">
        <f>L169+L170+L171+L172+L173</f>
        <v>20</v>
      </c>
      <c r="M168" s="136">
        <f>M169+M170+M171+M172+M173</f>
        <v>15</v>
      </c>
      <c r="N168" s="138">
        <f t="shared" si="11"/>
        <v>35</v>
      </c>
      <c r="O168" s="138">
        <f t="shared" si="12"/>
        <v>74</v>
      </c>
      <c r="P168" s="139"/>
      <c r="Q168" s="110" t="s">
        <v>765</v>
      </c>
      <c r="R168" s="107" t="s">
        <v>766</v>
      </c>
      <c r="S168" s="161"/>
      <c r="T168" s="142"/>
      <c r="U168" s="143"/>
      <c r="V168" s="115"/>
      <c r="W168" s="161"/>
      <c r="X168" s="142"/>
      <c r="Y168" s="143"/>
      <c r="Z168" s="115"/>
      <c r="AA168" s="162"/>
      <c r="AB168" s="142"/>
      <c r="AC168" s="143"/>
      <c r="AD168" s="115"/>
    </row>
    <row r="169" spans="1:30" ht="17" outlineLevel="1" thickTop="1" thickBot="1">
      <c r="A169" s="297" t="s">
        <v>767</v>
      </c>
      <c r="B169" s="279">
        <v>0</v>
      </c>
      <c r="C169" s="279">
        <v>0</v>
      </c>
      <c r="D169" s="279">
        <v>0</v>
      </c>
      <c r="E169" s="279">
        <v>0</v>
      </c>
      <c r="F169" s="289" t="s">
        <v>768</v>
      </c>
      <c r="G169" s="287" t="s">
        <v>164</v>
      </c>
      <c r="H169" s="287" t="s">
        <v>216</v>
      </c>
      <c r="I169" s="298">
        <v>0</v>
      </c>
      <c r="J169" s="299">
        <v>1</v>
      </c>
      <c r="K169" s="284">
        <f t="shared" si="0"/>
        <v>1</v>
      </c>
      <c r="L169" s="282">
        <v>0</v>
      </c>
      <c r="M169" s="282">
        <v>0</v>
      </c>
      <c r="N169" s="285">
        <f t="shared" si="11"/>
        <v>0</v>
      </c>
      <c r="O169" s="285">
        <f t="shared" si="12"/>
        <v>1</v>
      </c>
      <c r="P169" s="300"/>
      <c r="Q169" s="281" t="s">
        <v>702</v>
      </c>
      <c r="R169" s="281" t="s">
        <v>402</v>
      </c>
      <c r="S169" s="161"/>
      <c r="T169" s="142"/>
      <c r="U169" s="143"/>
      <c r="V169" s="115"/>
      <c r="W169" s="161"/>
      <c r="X169" s="142"/>
      <c r="Y169" s="143"/>
      <c r="Z169" s="115"/>
      <c r="AA169" s="162"/>
      <c r="AB169" s="142"/>
      <c r="AC169" s="143"/>
      <c r="AD169" s="115"/>
    </row>
    <row r="170" spans="1:30" ht="17" outlineLevel="1" thickTop="1" thickBot="1">
      <c r="A170" s="297" t="s">
        <v>769</v>
      </c>
      <c r="B170" s="279">
        <v>0</v>
      </c>
      <c r="C170" s="279">
        <v>0</v>
      </c>
      <c r="D170" s="279">
        <v>0</v>
      </c>
      <c r="E170" s="279">
        <v>0</v>
      </c>
      <c r="F170" s="289" t="s">
        <v>770</v>
      </c>
      <c r="G170" s="287" t="s">
        <v>164</v>
      </c>
      <c r="H170" s="287" t="s">
        <v>216</v>
      </c>
      <c r="I170" s="298">
        <v>0</v>
      </c>
      <c r="J170" s="299">
        <v>1</v>
      </c>
      <c r="K170" s="284">
        <f t="shared" si="0"/>
        <v>1</v>
      </c>
      <c r="L170" s="282">
        <v>0</v>
      </c>
      <c r="M170" s="282">
        <v>0</v>
      </c>
      <c r="N170" s="285">
        <f t="shared" si="11"/>
        <v>0</v>
      </c>
      <c r="O170" s="285">
        <f t="shared" si="12"/>
        <v>1</v>
      </c>
      <c r="P170" s="300"/>
      <c r="Q170" s="281" t="s">
        <v>398</v>
      </c>
      <c r="R170" s="301" t="s">
        <v>771</v>
      </c>
      <c r="S170" s="161"/>
      <c r="T170" s="142"/>
      <c r="U170" s="143"/>
      <c r="V170" s="115"/>
      <c r="W170" s="161"/>
      <c r="X170" s="142"/>
      <c r="Y170" s="143"/>
      <c r="Z170" s="115"/>
      <c r="AA170" s="162"/>
      <c r="AB170" s="142"/>
      <c r="AC170" s="143"/>
      <c r="AD170" s="115"/>
    </row>
    <row r="171" spans="1:30" ht="25" outlineLevel="1" thickTop="1" thickBot="1">
      <c r="A171" s="297" t="s">
        <v>772</v>
      </c>
      <c r="B171" s="279">
        <v>0</v>
      </c>
      <c r="C171" s="279">
        <v>0</v>
      </c>
      <c r="D171" s="279">
        <v>0</v>
      </c>
      <c r="E171" s="279">
        <v>0</v>
      </c>
      <c r="F171" s="289" t="s">
        <v>773</v>
      </c>
      <c r="G171" s="287" t="s">
        <v>164</v>
      </c>
      <c r="H171" s="287" t="s">
        <v>216</v>
      </c>
      <c r="I171" s="298">
        <v>1</v>
      </c>
      <c r="J171" s="299">
        <v>0</v>
      </c>
      <c r="K171" s="284">
        <f t="shared" si="0"/>
        <v>1</v>
      </c>
      <c r="L171" s="282">
        <v>0</v>
      </c>
      <c r="M171" s="282">
        <v>0</v>
      </c>
      <c r="N171" s="285">
        <f t="shared" si="11"/>
        <v>0</v>
      </c>
      <c r="O171" s="285">
        <f t="shared" si="12"/>
        <v>1</v>
      </c>
      <c r="P171" s="300"/>
      <c r="Q171" s="281" t="s">
        <v>404</v>
      </c>
      <c r="R171" s="281" t="s">
        <v>402</v>
      </c>
      <c r="S171" s="161"/>
      <c r="T171" s="142"/>
      <c r="U171" s="143"/>
      <c r="V171" s="115"/>
      <c r="W171" s="161"/>
      <c r="X171" s="142"/>
      <c r="Y171" s="143"/>
      <c r="Z171" s="115"/>
      <c r="AA171" s="162"/>
      <c r="AB171" s="142"/>
      <c r="AC171" s="143"/>
      <c r="AD171" s="115"/>
    </row>
    <row r="172" spans="1:30" ht="28.4" customHeight="1" outlineLevel="1" thickTop="1" thickBot="1">
      <c r="A172" s="297" t="s">
        <v>774</v>
      </c>
      <c r="B172" s="279">
        <v>0</v>
      </c>
      <c r="C172" s="279">
        <v>0</v>
      </c>
      <c r="D172" s="279">
        <v>0</v>
      </c>
      <c r="E172" s="279">
        <v>0</v>
      </c>
      <c r="F172" s="289" t="s">
        <v>775</v>
      </c>
      <c r="G172" s="294" t="s">
        <v>140</v>
      </c>
      <c r="H172" s="294" t="s">
        <v>216</v>
      </c>
      <c r="I172" s="298">
        <v>15</v>
      </c>
      <c r="J172" s="299">
        <v>20</v>
      </c>
      <c r="K172" s="284">
        <f t="shared" si="0"/>
        <v>35</v>
      </c>
      <c r="L172" s="282">
        <v>20</v>
      </c>
      <c r="M172" s="282">
        <v>15</v>
      </c>
      <c r="N172" s="285">
        <f t="shared" si="11"/>
        <v>35</v>
      </c>
      <c r="O172" s="285">
        <f t="shared" si="12"/>
        <v>70</v>
      </c>
      <c r="P172" s="300"/>
      <c r="Q172" s="281" t="s">
        <v>418</v>
      </c>
      <c r="R172" s="301" t="s">
        <v>776</v>
      </c>
      <c r="S172" s="161"/>
      <c r="T172" s="142"/>
      <c r="U172" s="143"/>
      <c r="V172" s="115"/>
      <c r="W172" s="161"/>
      <c r="X172" s="142"/>
      <c r="Y172" s="143"/>
      <c r="Z172" s="115"/>
      <c r="AA172" s="162"/>
      <c r="AB172" s="142"/>
      <c r="AC172" s="143"/>
      <c r="AD172" s="115"/>
    </row>
    <row r="173" spans="1:30" ht="17" outlineLevel="1" thickTop="1" thickBot="1">
      <c r="A173" s="302" t="s">
        <v>777</v>
      </c>
      <c r="B173" s="303">
        <v>0</v>
      </c>
      <c r="C173" s="303">
        <v>0</v>
      </c>
      <c r="D173" s="303">
        <v>0</v>
      </c>
      <c r="E173" s="303">
        <v>0</v>
      </c>
      <c r="F173" s="304" t="s">
        <v>778</v>
      </c>
      <c r="G173" s="305" t="s">
        <v>140</v>
      </c>
      <c r="H173" s="305" t="s">
        <v>216</v>
      </c>
      <c r="I173" s="306">
        <v>0</v>
      </c>
      <c r="J173" s="307">
        <v>1</v>
      </c>
      <c r="K173" s="308">
        <f t="shared" si="0"/>
        <v>1</v>
      </c>
      <c r="L173" s="309">
        <v>0</v>
      </c>
      <c r="M173" s="309">
        <v>0</v>
      </c>
      <c r="N173" s="310">
        <f t="shared" si="11"/>
        <v>0</v>
      </c>
      <c r="O173" s="310">
        <f t="shared" si="12"/>
        <v>1</v>
      </c>
      <c r="P173" s="311"/>
      <c r="Q173" s="312" t="s">
        <v>575</v>
      </c>
      <c r="R173" s="312" t="s">
        <v>402</v>
      </c>
      <c r="S173" s="161"/>
      <c r="T173" s="142"/>
      <c r="U173" s="143"/>
      <c r="V173" s="115"/>
      <c r="W173" s="161"/>
      <c r="X173" s="142"/>
      <c r="Y173" s="143"/>
      <c r="Z173" s="115"/>
      <c r="AA173" s="162"/>
      <c r="AB173" s="142"/>
      <c r="AC173" s="143"/>
      <c r="AD173" s="115"/>
    </row>
    <row r="174" spans="1:30" ht="21" customHeight="1" thickTop="1" thickBot="1">
      <c r="A174" s="132">
        <v>21</v>
      </c>
      <c r="B174" s="133">
        <v>0</v>
      </c>
      <c r="C174" s="133">
        <v>0</v>
      </c>
      <c r="D174" s="133">
        <v>0</v>
      </c>
      <c r="E174" s="133">
        <v>0</v>
      </c>
      <c r="F174" s="107" t="s">
        <v>779</v>
      </c>
      <c r="G174" s="134" t="s">
        <v>780</v>
      </c>
      <c r="H174" s="135" t="s">
        <v>617</v>
      </c>
      <c r="I174" s="136">
        <f>I175+I176+I177+I178+I179+I180+I181</f>
        <v>6</v>
      </c>
      <c r="J174" s="136">
        <f>J175+J176+J177+J178+J179+J180+J181</f>
        <v>8</v>
      </c>
      <c r="K174" s="137">
        <f>I174+J174</f>
        <v>14</v>
      </c>
      <c r="L174" s="136">
        <f t="shared" ref="L174:M174" si="15">L175+L176+L177+L178+L179+L180+L181</f>
        <v>6</v>
      </c>
      <c r="M174" s="136">
        <f t="shared" si="15"/>
        <v>5</v>
      </c>
      <c r="N174" s="138">
        <f t="shared" si="11"/>
        <v>11</v>
      </c>
      <c r="O174" s="138">
        <f t="shared" si="12"/>
        <v>25</v>
      </c>
      <c r="P174" s="139"/>
      <c r="Q174" s="110" t="s">
        <v>395</v>
      </c>
      <c r="R174" s="164" t="s">
        <v>781</v>
      </c>
      <c r="S174" s="161"/>
      <c r="T174" s="142"/>
      <c r="U174" s="143"/>
      <c r="V174" s="115"/>
      <c r="W174" s="161"/>
      <c r="X174" s="142"/>
      <c r="Y174" s="143"/>
      <c r="Z174" s="115"/>
      <c r="AA174" s="162"/>
      <c r="AB174" s="142"/>
      <c r="AC174" s="143"/>
      <c r="AD174" s="115"/>
    </row>
    <row r="175" spans="1:30" ht="17" outlineLevel="1" thickTop="1" thickBot="1">
      <c r="A175" s="297" t="s">
        <v>782</v>
      </c>
      <c r="B175" s="279">
        <v>0</v>
      </c>
      <c r="C175" s="279">
        <v>0</v>
      </c>
      <c r="D175" s="279">
        <v>0</v>
      </c>
      <c r="E175" s="279">
        <v>0</v>
      </c>
      <c r="F175" s="289" t="s">
        <v>783</v>
      </c>
      <c r="G175" s="287" t="s">
        <v>159</v>
      </c>
      <c r="H175" s="287" t="s">
        <v>209</v>
      </c>
      <c r="I175" s="313">
        <v>1</v>
      </c>
      <c r="J175" s="313">
        <v>1</v>
      </c>
      <c r="K175" s="284">
        <f t="shared" ref="K175:K214" si="16">I175+J175</f>
        <v>2</v>
      </c>
      <c r="L175" s="282">
        <v>0</v>
      </c>
      <c r="M175" s="282">
        <v>0</v>
      </c>
      <c r="N175" s="285">
        <f t="shared" si="11"/>
        <v>0</v>
      </c>
      <c r="O175" s="285">
        <f t="shared" si="12"/>
        <v>2</v>
      </c>
      <c r="P175" s="300"/>
      <c r="Q175" s="281" t="s">
        <v>418</v>
      </c>
      <c r="R175" s="295" t="s">
        <v>402</v>
      </c>
      <c r="S175" s="161"/>
      <c r="T175" s="142"/>
      <c r="U175" s="143"/>
      <c r="V175" s="115"/>
      <c r="W175" s="161"/>
      <c r="X175" s="142"/>
      <c r="Y175" s="143"/>
      <c r="Z175" s="115"/>
      <c r="AA175" s="162"/>
      <c r="AB175" s="142"/>
      <c r="AC175" s="143"/>
      <c r="AD175" s="115"/>
    </row>
    <row r="176" spans="1:30" ht="17" outlineLevel="1" thickTop="1" thickBot="1">
      <c r="A176" s="297" t="s">
        <v>784</v>
      </c>
      <c r="B176" s="279">
        <v>0</v>
      </c>
      <c r="C176" s="279">
        <v>0</v>
      </c>
      <c r="D176" s="279">
        <v>0</v>
      </c>
      <c r="E176" s="279">
        <v>0</v>
      </c>
      <c r="F176" s="289" t="s">
        <v>785</v>
      </c>
      <c r="G176" s="287" t="s">
        <v>141</v>
      </c>
      <c r="H176" s="287" t="s">
        <v>209</v>
      </c>
      <c r="I176" s="313">
        <v>3</v>
      </c>
      <c r="J176" s="313">
        <v>3</v>
      </c>
      <c r="K176" s="284">
        <f t="shared" si="16"/>
        <v>6</v>
      </c>
      <c r="L176" s="282">
        <v>3</v>
      </c>
      <c r="M176" s="282">
        <v>3</v>
      </c>
      <c r="N176" s="285">
        <f t="shared" si="11"/>
        <v>6</v>
      </c>
      <c r="O176" s="285">
        <f t="shared" si="12"/>
        <v>12</v>
      </c>
      <c r="P176" s="300"/>
      <c r="Q176" s="281" t="s">
        <v>566</v>
      </c>
      <c r="R176" s="295" t="s">
        <v>402</v>
      </c>
      <c r="S176" s="161"/>
      <c r="T176" s="142"/>
      <c r="U176" s="143"/>
      <c r="V176" s="115"/>
      <c r="W176" s="161"/>
      <c r="X176" s="142"/>
      <c r="Y176" s="143"/>
      <c r="Z176" s="115"/>
      <c r="AA176" s="162"/>
      <c r="AB176" s="142"/>
      <c r="AC176" s="143"/>
      <c r="AD176" s="115"/>
    </row>
    <row r="177" spans="1:30" ht="17" outlineLevel="1" thickTop="1" thickBot="1">
      <c r="A177" s="297" t="s">
        <v>786</v>
      </c>
      <c r="B177" s="279">
        <v>0</v>
      </c>
      <c r="C177" s="279">
        <v>0</v>
      </c>
      <c r="D177" s="279">
        <v>0</v>
      </c>
      <c r="E177" s="279">
        <v>0</v>
      </c>
      <c r="F177" s="289" t="s">
        <v>787</v>
      </c>
      <c r="G177" s="287" t="s">
        <v>141</v>
      </c>
      <c r="H177" s="287" t="s">
        <v>209</v>
      </c>
      <c r="I177" s="313">
        <v>1</v>
      </c>
      <c r="J177" s="313">
        <v>1</v>
      </c>
      <c r="K177" s="284">
        <f t="shared" si="16"/>
        <v>2</v>
      </c>
      <c r="L177" s="282">
        <v>1</v>
      </c>
      <c r="M177" s="282">
        <v>1</v>
      </c>
      <c r="N177" s="285">
        <f t="shared" si="11"/>
        <v>2</v>
      </c>
      <c r="O177" s="285">
        <f t="shared" si="12"/>
        <v>4</v>
      </c>
      <c r="P177" s="300"/>
      <c r="Q177" s="281" t="s">
        <v>433</v>
      </c>
      <c r="R177" s="295" t="s">
        <v>402</v>
      </c>
      <c r="S177" s="161"/>
      <c r="T177" s="142"/>
      <c r="U177" s="143"/>
      <c r="V177" s="115"/>
      <c r="W177" s="161"/>
      <c r="X177" s="142"/>
      <c r="Y177" s="143"/>
      <c r="Z177" s="115"/>
      <c r="AA177" s="162"/>
      <c r="AB177" s="142"/>
      <c r="AC177" s="143"/>
      <c r="AD177" s="115"/>
    </row>
    <row r="178" spans="1:30" ht="10.5" outlineLevel="1" thickTop="1" thickBot="1">
      <c r="A178" s="297" t="s">
        <v>788</v>
      </c>
      <c r="B178" s="279">
        <v>0</v>
      </c>
      <c r="C178" s="279">
        <v>0</v>
      </c>
      <c r="D178" s="279">
        <v>0</v>
      </c>
      <c r="E178" s="279">
        <v>0</v>
      </c>
      <c r="F178" s="289" t="s">
        <v>789</v>
      </c>
      <c r="G178" s="287" t="s">
        <v>161</v>
      </c>
      <c r="H178" s="287" t="s">
        <v>195</v>
      </c>
      <c r="I178" s="313">
        <v>1</v>
      </c>
      <c r="J178" s="313">
        <v>1</v>
      </c>
      <c r="K178" s="284">
        <f t="shared" si="16"/>
        <v>2</v>
      </c>
      <c r="L178" s="282">
        <v>0</v>
      </c>
      <c r="M178" s="282">
        <v>0</v>
      </c>
      <c r="N178" s="285">
        <f t="shared" si="11"/>
        <v>0</v>
      </c>
      <c r="O178" s="285">
        <f t="shared" si="12"/>
        <v>2</v>
      </c>
      <c r="P178" s="300"/>
      <c r="Q178" s="281" t="s">
        <v>790</v>
      </c>
      <c r="R178" s="164" t="s">
        <v>791</v>
      </c>
      <c r="S178" s="161"/>
      <c r="T178" s="142"/>
      <c r="U178" s="143"/>
      <c r="V178" s="115"/>
      <c r="W178" s="161"/>
      <c r="X178" s="142"/>
      <c r="Y178" s="143"/>
      <c r="Z178" s="115"/>
      <c r="AA178" s="162"/>
      <c r="AB178" s="142"/>
      <c r="AC178" s="143"/>
      <c r="AD178" s="115"/>
    </row>
    <row r="179" spans="1:30" ht="10.5" outlineLevel="1" thickTop="1" thickBot="1">
      <c r="A179" s="297" t="s">
        <v>792</v>
      </c>
      <c r="B179" s="279">
        <v>0</v>
      </c>
      <c r="C179" s="279">
        <v>0</v>
      </c>
      <c r="D179" s="279">
        <v>0</v>
      </c>
      <c r="E179" s="279">
        <v>0</v>
      </c>
      <c r="F179" s="289" t="s">
        <v>793</v>
      </c>
      <c r="G179" s="287" t="s">
        <v>161</v>
      </c>
      <c r="H179" s="287" t="s">
        <v>195</v>
      </c>
      <c r="I179" s="313">
        <v>0</v>
      </c>
      <c r="J179" s="313">
        <v>0</v>
      </c>
      <c r="K179" s="284">
        <f t="shared" si="16"/>
        <v>0</v>
      </c>
      <c r="L179" s="282">
        <v>1</v>
      </c>
      <c r="M179" s="282">
        <v>0</v>
      </c>
      <c r="N179" s="285">
        <f t="shared" si="11"/>
        <v>1</v>
      </c>
      <c r="O179" s="285">
        <f t="shared" si="12"/>
        <v>1</v>
      </c>
      <c r="P179" s="300"/>
      <c r="Q179" s="281" t="s">
        <v>794</v>
      </c>
      <c r="R179" s="164" t="s">
        <v>791</v>
      </c>
      <c r="S179" s="161"/>
      <c r="T179" s="142"/>
      <c r="U179" s="143"/>
      <c r="V179" s="115"/>
      <c r="W179" s="161"/>
      <c r="X179" s="142"/>
      <c r="Y179" s="143"/>
      <c r="Z179" s="115"/>
      <c r="AA179" s="162"/>
      <c r="AB179" s="142"/>
      <c r="AC179" s="143"/>
      <c r="AD179" s="115"/>
    </row>
    <row r="180" spans="1:30" ht="10.5" outlineLevel="1" thickTop="1" thickBot="1">
      <c r="A180" s="297" t="s">
        <v>795</v>
      </c>
      <c r="B180" s="279">
        <v>0</v>
      </c>
      <c r="C180" s="279">
        <v>0</v>
      </c>
      <c r="D180" s="279">
        <v>0</v>
      </c>
      <c r="E180" s="279">
        <v>0</v>
      </c>
      <c r="F180" s="289" t="s">
        <v>796</v>
      </c>
      <c r="G180" s="287" t="s">
        <v>161</v>
      </c>
      <c r="H180" s="287" t="s">
        <v>195</v>
      </c>
      <c r="I180" s="313">
        <v>0</v>
      </c>
      <c r="J180" s="313">
        <v>1</v>
      </c>
      <c r="K180" s="284">
        <f t="shared" si="16"/>
        <v>1</v>
      </c>
      <c r="L180" s="282">
        <v>0</v>
      </c>
      <c r="M180" s="282">
        <v>0</v>
      </c>
      <c r="N180" s="285">
        <f t="shared" si="11"/>
        <v>0</v>
      </c>
      <c r="O180" s="285">
        <f t="shared" si="12"/>
        <v>1</v>
      </c>
      <c r="P180" s="300"/>
      <c r="Q180" s="281" t="s">
        <v>797</v>
      </c>
      <c r="R180" s="164" t="s">
        <v>791</v>
      </c>
      <c r="S180" s="161"/>
      <c r="T180" s="142"/>
      <c r="U180" s="143"/>
      <c r="V180" s="115"/>
      <c r="W180" s="161"/>
      <c r="X180" s="142"/>
      <c r="Y180" s="143"/>
      <c r="Z180" s="115"/>
      <c r="AA180" s="162"/>
      <c r="AB180" s="142"/>
      <c r="AC180" s="143"/>
      <c r="AD180" s="115"/>
    </row>
    <row r="181" spans="1:30" ht="25" outlineLevel="1" thickTop="1" thickBot="1">
      <c r="A181" s="297" t="s">
        <v>798</v>
      </c>
      <c r="B181" s="279">
        <v>0</v>
      </c>
      <c r="C181" s="279">
        <v>0</v>
      </c>
      <c r="D181" s="279">
        <v>0</v>
      </c>
      <c r="E181" s="279">
        <v>0</v>
      </c>
      <c r="F181" s="289" t="s">
        <v>799</v>
      </c>
      <c r="G181" s="287" t="s">
        <v>141</v>
      </c>
      <c r="H181" s="287" t="s">
        <v>209</v>
      </c>
      <c r="I181" s="313">
        <v>0</v>
      </c>
      <c r="J181" s="313">
        <v>1</v>
      </c>
      <c r="K181" s="284">
        <f t="shared" si="16"/>
        <v>1</v>
      </c>
      <c r="L181" s="282">
        <v>1</v>
      </c>
      <c r="M181" s="282">
        <v>1</v>
      </c>
      <c r="N181" s="285">
        <f t="shared" si="11"/>
        <v>2</v>
      </c>
      <c r="O181" s="285">
        <f t="shared" si="12"/>
        <v>3</v>
      </c>
      <c r="P181" s="300"/>
      <c r="Q181" s="281" t="s">
        <v>580</v>
      </c>
      <c r="R181" s="164" t="s">
        <v>800</v>
      </c>
      <c r="S181" s="161"/>
      <c r="T181" s="142"/>
      <c r="U181" s="143"/>
      <c r="V181" s="115"/>
      <c r="W181" s="161"/>
      <c r="X181" s="142"/>
      <c r="Y181" s="143"/>
      <c r="Z181" s="115"/>
      <c r="AA181" s="162"/>
      <c r="AB181" s="142"/>
      <c r="AC181" s="143"/>
      <c r="AD181" s="115"/>
    </row>
    <row r="182" spans="1:30" ht="20" thickTop="1" thickBot="1">
      <c r="A182" s="132">
        <v>22</v>
      </c>
      <c r="B182" s="133">
        <v>0</v>
      </c>
      <c r="C182" s="133">
        <v>0</v>
      </c>
      <c r="D182" s="133">
        <v>0</v>
      </c>
      <c r="E182" s="133">
        <v>0</v>
      </c>
      <c r="F182" s="107" t="s">
        <v>801</v>
      </c>
      <c r="G182" s="134" t="s">
        <v>170</v>
      </c>
      <c r="H182" s="135" t="s">
        <v>203</v>
      </c>
      <c r="I182" s="136">
        <f>I183+I184+I185+I186+I187+I188+I189</f>
        <v>4</v>
      </c>
      <c r="J182" s="136">
        <f>J183+J184+J185+J186+J187+J188+J189</f>
        <v>2</v>
      </c>
      <c r="K182" s="137">
        <f t="shared" si="16"/>
        <v>6</v>
      </c>
      <c r="L182" s="136">
        <f>L183+L184+L185+L186+L187+L188+L189</f>
        <v>2</v>
      </c>
      <c r="M182" s="136">
        <f>M183+M184+M185+M186+M187+M188+M189</f>
        <v>3</v>
      </c>
      <c r="N182" s="138">
        <f t="shared" si="11"/>
        <v>5</v>
      </c>
      <c r="O182" s="138">
        <f t="shared" si="12"/>
        <v>11</v>
      </c>
      <c r="P182" s="139"/>
      <c r="Q182" s="110" t="s">
        <v>765</v>
      </c>
      <c r="R182" s="163" t="s">
        <v>802</v>
      </c>
      <c r="S182" s="161"/>
      <c r="T182" s="142"/>
      <c r="U182" s="143"/>
      <c r="V182" s="115"/>
      <c r="W182" s="161"/>
      <c r="X182" s="142"/>
      <c r="Y182" s="143"/>
      <c r="Z182" s="115"/>
      <c r="AA182" s="162"/>
      <c r="AB182" s="142"/>
      <c r="AC182" s="143"/>
      <c r="AD182" s="115"/>
    </row>
    <row r="183" spans="1:30" ht="17" outlineLevel="1" thickTop="1" thickBot="1">
      <c r="A183" s="297" t="s">
        <v>803</v>
      </c>
      <c r="B183" s="279">
        <v>0</v>
      </c>
      <c r="C183" s="279">
        <v>0</v>
      </c>
      <c r="D183" s="279">
        <v>0</v>
      </c>
      <c r="E183" s="279">
        <v>0</v>
      </c>
      <c r="F183" s="280" t="s">
        <v>804</v>
      </c>
      <c r="G183" s="294" t="s">
        <v>145</v>
      </c>
      <c r="H183" s="294" t="s">
        <v>216</v>
      </c>
      <c r="I183" s="313">
        <v>1</v>
      </c>
      <c r="J183" s="313">
        <v>0</v>
      </c>
      <c r="K183" s="284">
        <f t="shared" si="16"/>
        <v>1</v>
      </c>
      <c r="L183" s="282">
        <v>0</v>
      </c>
      <c r="M183" s="282">
        <v>0</v>
      </c>
      <c r="N183" s="285">
        <f t="shared" si="11"/>
        <v>0</v>
      </c>
      <c r="O183" s="285">
        <f t="shared" si="12"/>
        <v>1</v>
      </c>
      <c r="P183" s="300"/>
      <c r="Q183" s="281" t="s">
        <v>418</v>
      </c>
      <c r="R183" s="301" t="s">
        <v>805</v>
      </c>
      <c r="S183" s="161"/>
      <c r="T183" s="142"/>
      <c r="U183" s="143"/>
      <c r="V183" s="115"/>
      <c r="W183" s="161"/>
      <c r="X183" s="142"/>
      <c r="Y183" s="143"/>
      <c r="Z183" s="115"/>
      <c r="AA183" s="162"/>
      <c r="AB183" s="142"/>
      <c r="AC183" s="143"/>
      <c r="AD183" s="115"/>
    </row>
    <row r="184" spans="1:30" ht="17" outlineLevel="1" thickTop="1" thickBot="1">
      <c r="A184" s="297" t="s">
        <v>806</v>
      </c>
      <c r="B184" s="279">
        <v>0</v>
      </c>
      <c r="C184" s="279">
        <v>0</v>
      </c>
      <c r="D184" s="279">
        <v>0</v>
      </c>
      <c r="E184" s="279">
        <v>0</v>
      </c>
      <c r="F184" s="280" t="s">
        <v>807</v>
      </c>
      <c r="G184" s="294" t="s">
        <v>133</v>
      </c>
      <c r="H184" s="294" t="s">
        <v>216</v>
      </c>
      <c r="I184" s="313">
        <v>0</v>
      </c>
      <c r="J184" s="313">
        <v>1</v>
      </c>
      <c r="K184" s="284">
        <f t="shared" si="16"/>
        <v>1</v>
      </c>
      <c r="L184" s="313">
        <v>0</v>
      </c>
      <c r="M184" s="313">
        <v>0</v>
      </c>
      <c r="N184" s="285">
        <f t="shared" si="11"/>
        <v>0</v>
      </c>
      <c r="O184" s="285">
        <f t="shared" si="12"/>
        <v>1</v>
      </c>
      <c r="P184" s="300"/>
      <c r="Q184" s="281" t="s">
        <v>418</v>
      </c>
      <c r="R184" s="281" t="s">
        <v>402</v>
      </c>
      <c r="S184" s="161"/>
      <c r="T184" s="142"/>
      <c r="U184" s="143"/>
      <c r="V184" s="115"/>
      <c r="W184" s="161"/>
      <c r="X184" s="142"/>
      <c r="Y184" s="143"/>
      <c r="Z184" s="115"/>
      <c r="AA184" s="162"/>
      <c r="AB184" s="142"/>
      <c r="AC184" s="143"/>
      <c r="AD184" s="115"/>
    </row>
    <row r="185" spans="1:30" ht="17" outlineLevel="1" thickTop="1" thickBot="1">
      <c r="A185" s="297" t="s">
        <v>808</v>
      </c>
      <c r="B185" s="279">
        <v>0</v>
      </c>
      <c r="C185" s="279">
        <v>0</v>
      </c>
      <c r="D185" s="279">
        <v>0</v>
      </c>
      <c r="E185" s="279">
        <v>0</v>
      </c>
      <c r="F185" s="280" t="s">
        <v>809</v>
      </c>
      <c r="G185" s="294" t="s">
        <v>133</v>
      </c>
      <c r="H185" s="294" t="s">
        <v>216</v>
      </c>
      <c r="I185" s="313">
        <v>0</v>
      </c>
      <c r="J185" s="313">
        <v>0</v>
      </c>
      <c r="K185" s="284">
        <f t="shared" si="16"/>
        <v>0</v>
      </c>
      <c r="L185" s="313">
        <v>1</v>
      </c>
      <c r="M185" s="313">
        <v>0</v>
      </c>
      <c r="N185" s="285">
        <f>L185+M185</f>
        <v>1</v>
      </c>
      <c r="O185" s="285">
        <f>K185+N185</f>
        <v>1</v>
      </c>
      <c r="P185" s="300"/>
      <c r="Q185" s="281" t="s">
        <v>418</v>
      </c>
      <c r="R185" s="281" t="s">
        <v>402</v>
      </c>
      <c r="S185" s="161"/>
      <c r="T185" s="142"/>
      <c r="U185" s="143"/>
      <c r="V185" s="115"/>
      <c r="W185" s="161"/>
      <c r="X185" s="142"/>
      <c r="Y185" s="143"/>
      <c r="Z185" s="115"/>
      <c r="AA185" s="162"/>
      <c r="AB185" s="142"/>
      <c r="AC185" s="143"/>
      <c r="AD185" s="115"/>
    </row>
    <row r="186" spans="1:30" ht="17" outlineLevel="1" thickTop="1" thickBot="1">
      <c r="A186" s="297" t="s">
        <v>810</v>
      </c>
      <c r="B186" s="279">
        <v>0</v>
      </c>
      <c r="C186" s="279">
        <v>0</v>
      </c>
      <c r="D186" s="279">
        <v>0</v>
      </c>
      <c r="E186" s="279">
        <v>0</v>
      </c>
      <c r="F186" s="280" t="s">
        <v>811</v>
      </c>
      <c r="G186" s="294" t="s">
        <v>140</v>
      </c>
      <c r="H186" s="294" t="s">
        <v>216</v>
      </c>
      <c r="I186" s="313">
        <v>0</v>
      </c>
      <c r="J186" s="313">
        <v>0</v>
      </c>
      <c r="K186" s="284">
        <f t="shared" si="16"/>
        <v>0</v>
      </c>
      <c r="L186" s="313">
        <v>0</v>
      </c>
      <c r="M186" s="313">
        <v>2</v>
      </c>
      <c r="N186" s="285">
        <f t="shared" ref="N186:N214" si="17">L186+M186</f>
        <v>2</v>
      </c>
      <c r="O186" s="285">
        <f t="shared" ref="O186:O214" si="18">K186+N186</f>
        <v>2</v>
      </c>
      <c r="P186" s="300"/>
      <c r="Q186" s="281" t="s">
        <v>418</v>
      </c>
      <c r="R186" s="281" t="s">
        <v>402</v>
      </c>
      <c r="S186" s="161"/>
      <c r="T186" s="142"/>
      <c r="U186" s="143"/>
      <c r="V186" s="115"/>
      <c r="W186" s="161"/>
      <c r="X186" s="142"/>
      <c r="Y186" s="143"/>
      <c r="Z186" s="115"/>
      <c r="AA186" s="162"/>
      <c r="AB186" s="142"/>
      <c r="AC186" s="143"/>
      <c r="AD186" s="115"/>
    </row>
    <row r="187" spans="1:30" ht="17" outlineLevel="1" thickTop="1" thickBot="1">
      <c r="A187" s="297" t="s">
        <v>812</v>
      </c>
      <c r="B187" s="279">
        <v>0</v>
      </c>
      <c r="C187" s="279">
        <v>0</v>
      </c>
      <c r="D187" s="279">
        <v>0</v>
      </c>
      <c r="E187" s="279">
        <v>0</v>
      </c>
      <c r="F187" s="280" t="s">
        <v>813</v>
      </c>
      <c r="G187" s="294" t="s">
        <v>133</v>
      </c>
      <c r="H187" s="294" t="s">
        <v>216</v>
      </c>
      <c r="I187" s="313">
        <v>1</v>
      </c>
      <c r="J187" s="313">
        <v>0</v>
      </c>
      <c r="K187" s="284">
        <f t="shared" si="16"/>
        <v>1</v>
      </c>
      <c r="L187" s="313">
        <v>0</v>
      </c>
      <c r="M187" s="313">
        <v>0</v>
      </c>
      <c r="N187" s="285">
        <f t="shared" si="17"/>
        <v>0</v>
      </c>
      <c r="O187" s="285">
        <f t="shared" si="18"/>
        <v>1</v>
      </c>
      <c r="P187" s="300"/>
      <c r="Q187" s="281" t="s">
        <v>433</v>
      </c>
      <c r="R187" s="281" t="s">
        <v>402</v>
      </c>
      <c r="S187" s="161"/>
      <c r="T187" s="142"/>
      <c r="U187" s="143"/>
      <c r="V187" s="115"/>
      <c r="W187" s="161"/>
      <c r="X187" s="142"/>
      <c r="Y187" s="143"/>
      <c r="Z187" s="115"/>
      <c r="AA187" s="162"/>
      <c r="AB187" s="142"/>
      <c r="AC187" s="143"/>
      <c r="AD187" s="115"/>
    </row>
    <row r="188" spans="1:30" ht="17" outlineLevel="1" thickTop="1" thickBot="1">
      <c r="A188" s="297" t="s">
        <v>814</v>
      </c>
      <c r="B188" s="279">
        <v>0</v>
      </c>
      <c r="C188" s="279">
        <v>0</v>
      </c>
      <c r="D188" s="279">
        <v>0</v>
      </c>
      <c r="E188" s="279">
        <v>0</v>
      </c>
      <c r="F188" s="280" t="s">
        <v>815</v>
      </c>
      <c r="G188" s="294" t="s">
        <v>816</v>
      </c>
      <c r="H188" s="294" t="s">
        <v>216</v>
      </c>
      <c r="I188" s="313">
        <v>1</v>
      </c>
      <c r="J188" s="313">
        <v>0</v>
      </c>
      <c r="K188" s="284">
        <f t="shared" si="16"/>
        <v>1</v>
      </c>
      <c r="L188" s="313">
        <v>0</v>
      </c>
      <c r="M188" s="313">
        <v>0</v>
      </c>
      <c r="N188" s="285">
        <f t="shared" si="17"/>
        <v>0</v>
      </c>
      <c r="O188" s="285">
        <f t="shared" si="18"/>
        <v>1</v>
      </c>
      <c r="P188" s="300"/>
      <c r="Q188" s="281" t="s">
        <v>433</v>
      </c>
      <c r="R188" s="281" t="s">
        <v>402</v>
      </c>
      <c r="S188" s="161"/>
      <c r="T188" s="142"/>
      <c r="U188" s="143"/>
      <c r="V188" s="115"/>
      <c r="W188" s="161"/>
      <c r="X188" s="142"/>
      <c r="Y188" s="143"/>
      <c r="Z188" s="115"/>
      <c r="AA188" s="162"/>
      <c r="AB188" s="142"/>
      <c r="AC188" s="143"/>
      <c r="AD188" s="115"/>
    </row>
    <row r="189" spans="1:30" ht="38.15" customHeight="1" outlineLevel="1" thickTop="1" thickBot="1">
      <c r="A189" s="297" t="s">
        <v>817</v>
      </c>
      <c r="B189" s="279">
        <v>0</v>
      </c>
      <c r="C189" s="279">
        <v>0</v>
      </c>
      <c r="D189" s="279">
        <v>0</v>
      </c>
      <c r="E189" s="279">
        <v>0</v>
      </c>
      <c r="F189" s="291" t="s">
        <v>818</v>
      </c>
      <c r="G189" s="294" t="s">
        <v>133</v>
      </c>
      <c r="H189" s="294" t="s">
        <v>216</v>
      </c>
      <c r="I189" s="313">
        <v>1</v>
      </c>
      <c r="J189" s="313">
        <v>1</v>
      </c>
      <c r="K189" s="284">
        <f t="shared" si="16"/>
        <v>2</v>
      </c>
      <c r="L189" s="313">
        <v>1</v>
      </c>
      <c r="M189" s="313">
        <v>1</v>
      </c>
      <c r="N189" s="285">
        <f t="shared" si="17"/>
        <v>2</v>
      </c>
      <c r="O189" s="285">
        <f t="shared" si="18"/>
        <v>4</v>
      </c>
      <c r="P189" s="300"/>
      <c r="Q189" s="281" t="s">
        <v>433</v>
      </c>
      <c r="R189" s="281" t="s">
        <v>402</v>
      </c>
      <c r="S189" s="161"/>
      <c r="T189" s="142"/>
      <c r="U189" s="143"/>
      <c r="V189" s="115"/>
      <c r="W189" s="161"/>
      <c r="X189" s="142"/>
      <c r="Y189" s="143"/>
      <c r="Z189" s="115"/>
      <c r="AA189" s="162"/>
      <c r="AB189" s="142"/>
      <c r="AC189" s="143"/>
      <c r="AD189" s="115"/>
    </row>
    <row r="190" spans="1:30" ht="29.5" thickTop="1" thickBot="1">
      <c r="A190" s="132">
        <v>23</v>
      </c>
      <c r="B190" s="133">
        <v>0</v>
      </c>
      <c r="C190" s="133">
        <v>0</v>
      </c>
      <c r="D190" s="133">
        <v>0</v>
      </c>
      <c r="E190" s="133">
        <v>0</v>
      </c>
      <c r="F190" s="107" t="s">
        <v>819</v>
      </c>
      <c r="G190" s="134" t="s">
        <v>140</v>
      </c>
      <c r="H190" s="135" t="s">
        <v>216</v>
      </c>
      <c r="I190" s="150">
        <v>8</v>
      </c>
      <c r="J190" s="150">
        <v>0</v>
      </c>
      <c r="K190" s="151">
        <f t="shared" si="16"/>
        <v>8</v>
      </c>
      <c r="L190" s="150">
        <v>0</v>
      </c>
      <c r="M190" s="150">
        <v>0</v>
      </c>
      <c r="N190" s="147">
        <f t="shared" si="17"/>
        <v>0</v>
      </c>
      <c r="O190" s="147">
        <f t="shared" si="18"/>
        <v>8</v>
      </c>
      <c r="P190" s="139"/>
      <c r="Q190" s="110" t="s">
        <v>418</v>
      </c>
      <c r="R190" s="107" t="s">
        <v>820</v>
      </c>
      <c r="S190" s="161"/>
      <c r="T190" s="142"/>
      <c r="U190" s="143"/>
      <c r="V190" s="115"/>
      <c r="W190" s="161"/>
      <c r="X190" s="142"/>
      <c r="Y190" s="143"/>
      <c r="Z190" s="115"/>
      <c r="AA190" s="162"/>
      <c r="AB190" s="142"/>
      <c r="AC190" s="143"/>
      <c r="AD190" s="115"/>
    </row>
    <row r="191" spans="1:30" ht="29.5" thickTop="1" thickBot="1">
      <c r="A191" s="132">
        <v>24</v>
      </c>
      <c r="B191" s="133">
        <v>0</v>
      </c>
      <c r="C191" s="133">
        <v>0</v>
      </c>
      <c r="D191" s="133">
        <v>0</v>
      </c>
      <c r="E191" s="133">
        <v>0</v>
      </c>
      <c r="F191" s="107" t="s">
        <v>821</v>
      </c>
      <c r="G191" s="134" t="s">
        <v>142</v>
      </c>
      <c r="H191" s="135" t="s">
        <v>216</v>
      </c>
      <c r="I191" s="150">
        <v>3</v>
      </c>
      <c r="J191" s="150">
        <v>0</v>
      </c>
      <c r="K191" s="151">
        <f t="shared" si="16"/>
        <v>3</v>
      </c>
      <c r="L191" s="150">
        <v>0</v>
      </c>
      <c r="M191" s="150">
        <v>0</v>
      </c>
      <c r="N191" s="147">
        <f t="shared" si="17"/>
        <v>0</v>
      </c>
      <c r="O191" s="147">
        <f t="shared" si="18"/>
        <v>3</v>
      </c>
      <c r="P191" s="139"/>
      <c r="Q191" s="110" t="s">
        <v>418</v>
      </c>
      <c r="R191" s="107" t="s">
        <v>820</v>
      </c>
      <c r="S191" s="161"/>
      <c r="T191" s="142"/>
      <c r="U191" s="143"/>
      <c r="V191" s="115"/>
      <c r="W191" s="161"/>
      <c r="X191" s="142"/>
      <c r="Y191" s="143"/>
      <c r="Z191" s="115"/>
      <c r="AA191" s="162"/>
      <c r="AB191" s="142"/>
      <c r="AC191" s="143"/>
      <c r="AD191" s="115"/>
    </row>
    <row r="192" spans="1:30" ht="29.5" thickTop="1" thickBot="1">
      <c r="A192" s="132">
        <v>25</v>
      </c>
      <c r="B192" s="133">
        <v>0</v>
      </c>
      <c r="C192" s="133">
        <v>0</v>
      </c>
      <c r="D192" s="133">
        <v>0</v>
      </c>
      <c r="E192" s="133">
        <v>0</v>
      </c>
      <c r="F192" s="107" t="s">
        <v>822</v>
      </c>
      <c r="G192" s="134" t="s">
        <v>136</v>
      </c>
      <c r="H192" s="135" t="s">
        <v>216</v>
      </c>
      <c r="I192" s="150">
        <v>50</v>
      </c>
      <c r="J192" s="150">
        <v>50</v>
      </c>
      <c r="K192" s="151">
        <f t="shared" si="16"/>
        <v>100</v>
      </c>
      <c r="L192" s="150">
        <v>50</v>
      </c>
      <c r="M192" s="150">
        <v>50</v>
      </c>
      <c r="N192" s="147">
        <f t="shared" si="17"/>
        <v>100</v>
      </c>
      <c r="O192" s="147">
        <f t="shared" si="18"/>
        <v>200</v>
      </c>
      <c r="P192" s="139"/>
      <c r="Q192" s="110" t="s">
        <v>418</v>
      </c>
      <c r="R192" s="135" t="s">
        <v>402</v>
      </c>
      <c r="S192" s="161"/>
      <c r="T192" s="142"/>
      <c r="U192" s="143"/>
      <c r="V192" s="115"/>
      <c r="W192" s="161"/>
      <c r="X192" s="142"/>
      <c r="Y192" s="143"/>
      <c r="Z192" s="115"/>
      <c r="AA192" s="162"/>
      <c r="AB192" s="142"/>
      <c r="AC192" s="143"/>
      <c r="AD192" s="115"/>
    </row>
    <row r="193" spans="1:30" ht="20" thickTop="1" thickBot="1">
      <c r="A193" s="132">
        <v>26</v>
      </c>
      <c r="B193" s="133">
        <v>0</v>
      </c>
      <c r="C193" s="133">
        <v>0</v>
      </c>
      <c r="D193" s="133">
        <v>0</v>
      </c>
      <c r="E193" s="133">
        <v>0</v>
      </c>
      <c r="F193" s="107" t="s">
        <v>823</v>
      </c>
      <c r="G193" s="134" t="s">
        <v>824</v>
      </c>
      <c r="H193" s="135" t="s">
        <v>825</v>
      </c>
      <c r="I193" s="136">
        <f>I194+I195+I196+I197+I198+I199+I200</f>
        <v>9</v>
      </c>
      <c r="J193" s="136">
        <f>J194+J195+J196+J197+J198+J199+J200</f>
        <v>3</v>
      </c>
      <c r="K193" s="137">
        <f t="shared" si="16"/>
        <v>12</v>
      </c>
      <c r="L193" s="136">
        <f>L194+L195+L196+L197+L198+L199+L200</f>
        <v>3</v>
      </c>
      <c r="M193" s="136">
        <f>M194+M195+M196+M197+M198+M199+M200</f>
        <v>6</v>
      </c>
      <c r="N193" s="138">
        <f t="shared" si="17"/>
        <v>9</v>
      </c>
      <c r="O193" s="138">
        <f t="shared" si="18"/>
        <v>21</v>
      </c>
      <c r="P193" s="139"/>
      <c r="Q193" s="110" t="s">
        <v>395</v>
      </c>
      <c r="R193" s="107" t="s">
        <v>826</v>
      </c>
      <c r="S193" s="161"/>
      <c r="T193" s="142"/>
      <c r="U193" s="143"/>
      <c r="V193" s="115"/>
      <c r="W193" s="161"/>
      <c r="X193" s="142"/>
      <c r="Y193" s="143"/>
      <c r="Z193" s="115"/>
      <c r="AA193" s="162"/>
      <c r="AB193" s="142"/>
      <c r="AC193" s="143"/>
      <c r="AD193" s="115"/>
    </row>
    <row r="194" spans="1:30" ht="33" outlineLevel="1" thickTop="1" thickBot="1">
      <c r="A194" s="297" t="s">
        <v>827</v>
      </c>
      <c r="B194" s="279">
        <v>0</v>
      </c>
      <c r="C194" s="279">
        <v>0</v>
      </c>
      <c r="D194" s="279">
        <v>0</v>
      </c>
      <c r="E194" s="279">
        <v>0</v>
      </c>
      <c r="F194" s="280" t="s">
        <v>828</v>
      </c>
      <c r="G194" s="294" t="s">
        <v>829</v>
      </c>
      <c r="H194" s="294" t="s">
        <v>830</v>
      </c>
      <c r="I194" s="298">
        <v>0</v>
      </c>
      <c r="J194" s="299">
        <v>0</v>
      </c>
      <c r="K194" s="284">
        <f t="shared" si="16"/>
        <v>0</v>
      </c>
      <c r="L194" s="282">
        <v>0</v>
      </c>
      <c r="M194" s="282">
        <v>1</v>
      </c>
      <c r="N194" s="285">
        <f t="shared" si="17"/>
        <v>1</v>
      </c>
      <c r="O194" s="285">
        <f t="shared" si="18"/>
        <v>1</v>
      </c>
      <c r="P194" s="300"/>
      <c r="Q194" s="281" t="s">
        <v>566</v>
      </c>
      <c r="R194" s="301" t="s">
        <v>831</v>
      </c>
      <c r="S194" s="161"/>
      <c r="T194" s="142"/>
      <c r="U194" s="143"/>
      <c r="V194" s="115"/>
      <c r="W194" s="161"/>
      <c r="X194" s="142"/>
      <c r="Y194" s="143"/>
      <c r="Z194" s="115"/>
      <c r="AA194" s="162"/>
      <c r="AB194" s="142"/>
      <c r="AC194" s="143"/>
      <c r="AD194" s="115"/>
    </row>
    <row r="195" spans="1:30" ht="25" outlineLevel="1" thickTop="1" thickBot="1">
      <c r="A195" s="297" t="s">
        <v>832</v>
      </c>
      <c r="B195" s="279">
        <v>0</v>
      </c>
      <c r="C195" s="279">
        <v>0</v>
      </c>
      <c r="D195" s="279">
        <v>0</v>
      </c>
      <c r="E195" s="279">
        <v>0</v>
      </c>
      <c r="F195" s="280" t="s">
        <v>833</v>
      </c>
      <c r="G195" s="294" t="s">
        <v>829</v>
      </c>
      <c r="H195" s="294" t="s">
        <v>830</v>
      </c>
      <c r="I195" s="298">
        <v>1</v>
      </c>
      <c r="J195" s="299">
        <v>1</v>
      </c>
      <c r="K195" s="284">
        <f t="shared" si="16"/>
        <v>2</v>
      </c>
      <c r="L195" s="282">
        <v>1</v>
      </c>
      <c r="M195" s="282">
        <v>1</v>
      </c>
      <c r="N195" s="285">
        <f t="shared" si="17"/>
        <v>2</v>
      </c>
      <c r="O195" s="285">
        <f t="shared" si="18"/>
        <v>4</v>
      </c>
      <c r="P195" s="300"/>
      <c r="Q195" s="281" t="s">
        <v>566</v>
      </c>
      <c r="R195" s="301" t="s">
        <v>831</v>
      </c>
      <c r="S195" s="161"/>
      <c r="T195" s="142"/>
      <c r="U195" s="143"/>
      <c r="V195" s="115"/>
      <c r="W195" s="161"/>
      <c r="X195" s="142"/>
      <c r="Y195" s="143"/>
      <c r="Z195" s="115"/>
      <c r="AA195" s="162"/>
      <c r="AB195" s="142"/>
      <c r="AC195" s="143"/>
      <c r="AD195" s="115"/>
    </row>
    <row r="196" spans="1:30" ht="17" outlineLevel="1" thickTop="1" thickBot="1">
      <c r="A196" s="297" t="s">
        <v>834</v>
      </c>
      <c r="B196" s="279">
        <v>0</v>
      </c>
      <c r="C196" s="279">
        <v>0</v>
      </c>
      <c r="D196" s="279">
        <v>0</v>
      </c>
      <c r="E196" s="279">
        <v>0</v>
      </c>
      <c r="F196" s="280" t="s">
        <v>835</v>
      </c>
      <c r="G196" s="294" t="s">
        <v>142</v>
      </c>
      <c r="H196" s="294" t="s">
        <v>830</v>
      </c>
      <c r="I196" s="298">
        <v>0</v>
      </c>
      <c r="J196" s="299">
        <v>0</v>
      </c>
      <c r="K196" s="284">
        <f t="shared" si="16"/>
        <v>0</v>
      </c>
      <c r="L196" s="282">
        <v>0</v>
      </c>
      <c r="M196" s="282">
        <v>1</v>
      </c>
      <c r="N196" s="285">
        <f t="shared" si="17"/>
        <v>1</v>
      </c>
      <c r="O196" s="285">
        <f t="shared" si="18"/>
        <v>1</v>
      </c>
      <c r="P196" s="300"/>
      <c r="Q196" s="281" t="s">
        <v>433</v>
      </c>
      <c r="R196" s="281" t="s">
        <v>402</v>
      </c>
      <c r="S196" s="161"/>
      <c r="T196" s="142"/>
      <c r="U196" s="143"/>
      <c r="V196" s="115"/>
      <c r="W196" s="161"/>
      <c r="X196" s="142"/>
      <c r="Y196" s="143"/>
      <c r="Z196" s="115"/>
      <c r="AA196" s="162"/>
      <c r="AB196" s="142"/>
      <c r="AC196" s="143"/>
      <c r="AD196" s="115"/>
    </row>
    <row r="197" spans="1:30" ht="17" outlineLevel="1" thickTop="1" thickBot="1">
      <c r="A197" s="297" t="s">
        <v>836</v>
      </c>
      <c r="B197" s="279"/>
      <c r="C197" s="279"/>
      <c r="D197" s="279"/>
      <c r="E197" s="279"/>
      <c r="F197" s="280" t="s">
        <v>837</v>
      </c>
      <c r="G197" s="294" t="s">
        <v>142</v>
      </c>
      <c r="H197" s="294" t="s">
        <v>830</v>
      </c>
      <c r="I197" s="298">
        <v>0</v>
      </c>
      <c r="J197" s="299">
        <v>0</v>
      </c>
      <c r="K197" s="284">
        <f t="shared" si="16"/>
        <v>0</v>
      </c>
      <c r="L197" s="282">
        <v>0</v>
      </c>
      <c r="M197" s="282">
        <v>1</v>
      </c>
      <c r="N197" s="285">
        <f t="shared" si="17"/>
        <v>1</v>
      </c>
      <c r="O197" s="285">
        <f t="shared" si="18"/>
        <v>1</v>
      </c>
      <c r="P197" s="300"/>
      <c r="Q197" s="281" t="s">
        <v>838</v>
      </c>
      <c r="R197" s="301" t="s">
        <v>839</v>
      </c>
      <c r="S197" s="161"/>
      <c r="T197" s="142"/>
      <c r="U197" s="143"/>
      <c r="V197" s="115"/>
      <c r="W197" s="161"/>
      <c r="X197" s="142"/>
      <c r="Y197" s="143"/>
      <c r="Z197" s="115"/>
      <c r="AA197" s="162"/>
      <c r="AB197" s="142"/>
      <c r="AC197" s="143"/>
      <c r="AD197" s="115"/>
    </row>
    <row r="198" spans="1:30" ht="17" outlineLevel="1" thickTop="1" thickBot="1">
      <c r="A198" s="297" t="s">
        <v>840</v>
      </c>
      <c r="B198" s="279">
        <v>0</v>
      </c>
      <c r="C198" s="279">
        <v>0</v>
      </c>
      <c r="D198" s="279">
        <v>0</v>
      </c>
      <c r="E198" s="279">
        <v>0</v>
      </c>
      <c r="F198" s="280" t="s">
        <v>841</v>
      </c>
      <c r="G198" s="294" t="s">
        <v>133</v>
      </c>
      <c r="H198" s="294" t="s">
        <v>830</v>
      </c>
      <c r="I198" s="298">
        <v>1</v>
      </c>
      <c r="J198" s="299">
        <v>1</v>
      </c>
      <c r="K198" s="284">
        <f t="shared" si="16"/>
        <v>2</v>
      </c>
      <c r="L198" s="282">
        <v>1</v>
      </c>
      <c r="M198" s="282">
        <v>1</v>
      </c>
      <c r="N198" s="285">
        <f t="shared" si="17"/>
        <v>2</v>
      </c>
      <c r="O198" s="285">
        <f t="shared" si="18"/>
        <v>4</v>
      </c>
      <c r="P198" s="300"/>
      <c r="Q198" s="281" t="s">
        <v>433</v>
      </c>
      <c r="R198" s="281" t="s">
        <v>402</v>
      </c>
      <c r="S198" s="161"/>
      <c r="T198" s="142"/>
      <c r="U198" s="143"/>
      <c r="V198" s="115"/>
      <c r="W198" s="161"/>
      <c r="X198" s="142"/>
      <c r="Y198" s="143"/>
      <c r="Z198" s="115"/>
      <c r="AA198" s="162"/>
      <c r="AB198" s="142"/>
      <c r="AC198" s="143"/>
      <c r="AD198" s="115"/>
    </row>
    <row r="199" spans="1:30" ht="17" outlineLevel="1" thickTop="1" thickBot="1">
      <c r="A199" s="297" t="s">
        <v>842</v>
      </c>
      <c r="B199" s="279"/>
      <c r="C199" s="279"/>
      <c r="D199" s="279"/>
      <c r="E199" s="279"/>
      <c r="F199" s="280" t="s">
        <v>843</v>
      </c>
      <c r="G199" s="294" t="s">
        <v>133</v>
      </c>
      <c r="H199" s="294" t="s">
        <v>830</v>
      </c>
      <c r="I199" s="298">
        <v>1</v>
      </c>
      <c r="J199" s="299">
        <v>1</v>
      </c>
      <c r="K199" s="284">
        <f t="shared" si="16"/>
        <v>2</v>
      </c>
      <c r="L199" s="282">
        <v>1</v>
      </c>
      <c r="M199" s="282">
        <v>1</v>
      </c>
      <c r="N199" s="285">
        <f t="shared" si="17"/>
        <v>2</v>
      </c>
      <c r="O199" s="285">
        <f t="shared" si="18"/>
        <v>4</v>
      </c>
      <c r="P199" s="300"/>
      <c r="Q199" s="281" t="s">
        <v>838</v>
      </c>
      <c r="R199" s="301" t="s">
        <v>844</v>
      </c>
      <c r="S199" s="161"/>
      <c r="T199" s="142"/>
      <c r="U199" s="143"/>
      <c r="V199" s="115"/>
      <c r="W199" s="161"/>
      <c r="X199" s="142"/>
      <c r="Y199" s="143"/>
      <c r="Z199" s="115"/>
      <c r="AA199" s="162"/>
      <c r="AB199" s="142"/>
      <c r="AC199" s="143"/>
      <c r="AD199" s="115"/>
    </row>
    <row r="200" spans="1:30" ht="17" outlineLevel="1" thickTop="1" thickBot="1">
      <c r="A200" s="297" t="s">
        <v>845</v>
      </c>
      <c r="B200" s="279">
        <v>0</v>
      </c>
      <c r="C200" s="279">
        <v>0</v>
      </c>
      <c r="D200" s="279">
        <v>0</v>
      </c>
      <c r="E200" s="279">
        <v>0</v>
      </c>
      <c r="F200" s="280" t="s">
        <v>846</v>
      </c>
      <c r="G200" s="294" t="s">
        <v>150</v>
      </c>
      <c r="H200" s="294" t="s">
        <v>830</v>
      </c>
      <c r="I200" s="298">
        <v>6</v>
      </c>
      <c r="J200" s="299">
        <v>0</v>
      </c>
      <c r="K200" s="284">
        <f t="shared" si="16"/>
        <v>6</v>
      </c>
      <c r="L200" s="282">
        <v>0</v>
      </c>
      <c r="M200" s="282">
        <v>0</v>
      </c>
      <c r="N200" s="285">
        <f t="shared" si="17"/>
        <v>0</v>
      </c>
      <c r="O200" s="285">
        <f t="shared" si="18"/>
        <v>6</v>
      </c>
      <c r="P200" s="300"/>
      <c r="Q200" s="281" t="s">
        <v>433</v>
      </c>
      <c r="R200" s="301" t="s">
        <v>847</v>
      </c>
      <c r="S200" s="161"/>
      <c r="T200" s="142"/>
      <c r="U200" s="143"/>
      <c r="V200" s="115"/>
      <c r="W200" s="161"/>
      <c r="X200" s="142"/>
      <c r="Y200" s="143"/>
      <c r="Z200" s="115"/>
      <c r="AA200" s="162"/>
      <c r="AB200" s="142"/>
      <c r="AC200" s="143"/>
      <c r="AD200" s="115"/>
    </row>
    <row r="201" spans="1:30" ht="20" thickTop="1" thickBot="1">
      <c r="A201" s="132">
        <v>27</v>
      </c>
      <c r="B201" s="133">
        <v>0</v>
      </c>
      <c r="C201" s="133">
        <v>0</v>
      </c>
      <c r="D201" s="133">
        <v>0</v>
      </c>
      <c r="E201" s="133">
        <v>0</v>
      </c>
      <c r="F201" s="107" t="s">
        <v>848</v>
      </c>
      <c r="G201" s="134" t="s">
        <v>849</v>
      </c>
      <c r="H201" s="135" t="s">
        <v>216</v>
      </c>
      <c r="I201" s="136">
        <f>I202+I203+I204+I205+I206+I207+I208</f>
        <v>19</v>
      </c>
      <c r="J201" s="136">
        <f>J202+J203+J204+J205+J206+J207+J208</f>
        <v>18</v>
      </c>
      <c r="K201" s="137">
        <f t="shared" si="16"/>
        <v>37</v>
      </c>
      <c r="L201" s="136">
        <f>L202+L203+L204+L205+L206+L207+L208</f>
        <v>18</v>
      </c>
      <c r="M201" s="136">
        <f>M202+M203+M204+M205+M206+M207+M208</f>
        <v>18</v>
      </c>
      <c r="N201" s="138">
        <f t="shared" si="17"/>
        <v>36</v>
      </c>
      <c r="O201" s="138">
        <f t="shared" si="18"/>
        <v>73</v>
      </c>
      <c r="P201" s="139"/>
      <c r="Q201" s="110" t="s">
        <v>765</v>
      </c>
      <c r="R201" s="135" t="s">
        <v>402</v>
      </c>
      <c r="S201" s="161"/>
      <c r="T201" s="142"/>
      <c r="U201" s="143"/>
      <c r="V201" s="115"/>
      <c r="W201" s="161"/>
      <c r="X201" s="142"/>
      <c r="Y201" s="143"/>
      <c r="Z201" s="115"/>
      <c r="AA201" s="162"/>
      <c r="AB201" s="142"/>
      <c r="AC201" s="143"/>
      <c r="AD201" s="115"/>
    </row>
    <row r="202" spans="1:30" ht="17" outlineLevel="1" thickTop="1" thickBot="1">
      <c r="A202" s="297" t="s">
        <v>850</v>
      </c>
      <c r="B202" s="279">
        <v>0</v>
      </c>
      <c r="C202" s="279">
        <v>0</v>
      </c>
      <c r="D202" s="279">
        <v>0</v>
      </c>
      <c r="E202" s="279">
        <v>0</v>
      </c>
      <c r="F202" s="280" t="s">
        <v>851</v>
      </c>
      <c r="G202" s="294" t="s">
        <v>164</v>
      </c>
      <c r="H202" s="294" t="s">
        <v>216</v>
      </c>
      <c r="I202" s="298">
        <v>3</v>
      </c>
      <c r="J202" s="299">
        <v>3</v>
      </c>
      <c r="K202" s="284">
        <f t="shared" si="16"/>
        <v>6</v>
      </c>
      <c r="L202" s="282">
        <v>3</v>
      </c>
      <c r="M202" s="282">
        <v>3</v>
      </c>
      <c r="N202" s="285">
        <f t="shared" si="17"/>
        <v>6</v>
      </c>
      <c r="O202" s="285">
        <f t="shared" si="18"/>
        <v>12</v>
      </c>
      <c r="P202" s="300"/>
      <c r="Q202" s="281" t="s">
        <v>566</v>
      </c>
      <c r="R202" s="301" t="s">
        <v>852</v>
      </c>
      <c r="S202" s="161"/>
      <c r="T202" s="142"/>
      <c r="U202" s="143"/>
      <c r="V202" s="115"/>
      <c r="W202" s="161"/>
      <c r="X202" s="142"/>
      <c r="Y202" s="143"/>
      <c r="Z202" s="115"/>
      <c r="AA202" s="162"/>
      <c r="AB202" s="142"/>
      <c r="AC202" s="143"/>
      <c r="AD202" s="115"/>
    </row>
    <row r="203" spans="1:30" ht="17" outlineLevel="1" thickTop="1" thickBot="1">
      <c r="A203" s="297" t="s">
        <v>853</v>
      </c>
      <c r="B203" s="279">
        <v>0</v>
      </c>
      <c r="C203" s="279">
        <v>0</v>
      </c>
      <c r="D203" s="279">
        <v>0</v>
      </c>
      <c r="E203" s="279">
        <v>0</v>
      </c>
      <c r="F203" s="280" t="s">
        <v>854</v>
      </c>
      <c r="G203" s="294" t="s">
        <v>164</v>
      </c>
      <c r="H203" s="294" t="s">
        <v>216</v>
      </c>
      <c r="I203" s="298">
        <v>3</v>
      </c>
      <c r="J203" s="299">
        <v>3</v>
      </c>
      <c r="K203" s="284">
        <f t="shared" si="16"/>
        <v>6</v>
      </c>
      <c r="L203" s="282">
        <v>3</v>
      </c>
      <c r="M203" s="282">
        <v>3</v>
      </c>
      <c r="N203" s="285">
        <f t="shared" si="17"/>
        <v>6</v>
      </c>
      <c r="O203" s="285">
        <f t="shared" si="18"/>
        <v>12</v>
      </c>
      <c r="P203" s="300"/>
      <c r="Q203" s="281" t="s">
        <v>566</v>
      </c>
      <c r="R203" s="301" t="s">
        <v>852</v>
      </c>
      <c r="S203" s="161"/>
      <c r="T203" s="142"/>
      <c r="U203" s="143"/>
      <c r="V203" s="115"/>
      <c r="W203" s="161"/>
      <c r="X203" s="142"/>
      <c r="Y203" s="143"/>
      <c r="Z203" s="115"/>
      <c r="AA203" s="162"/>
      <c r="AB203" s="142"/>
      <c r="AC203" s="143"/>
      <c r="AD203" s="115"/>
    </row>
    <row r="204" spans="1:30" ht="17" outlineLevel="1" thickTop="1" thickBot="1">
      <c r="A204" s="297" t="s">
        <v>855</v>
      </c>
      <c r="B204" s="279">
        <v>0</v>
      </c>
      <c r="C204" s="279">
        <v>0</v>
      </c>
      <c r="D204" s="279">
        <v>0</v>
      </c>
      <c r="E204" s="279">
        <v>0</v>
      </c>
      <c r="F204" s="280" t="s">
        <v>856</v>
      </c>
      <c r="G204" s="294" t="s">
        <v>857</v>
      </c>
      <c r="H204" s="294" t="s">
        <v>216</v>
      </c>
      <c r="I204" s="298">
        <v>1</v>
      </c>
      <c r="J204" s="299">
        <v>0</v>
      </c>
      <c r="K204" s="284">
        <f t="shared" si="16"/>
        <v>1</v>
      </c>
      <c r="L204" s="282">
        <v>0</v>
      </c>
      <c r="M204" s="282">
        <v>0</v>
      </c>
      <c r="N204" s="285">
        <f t="shared" si="17"/>
        <v>0</v>
      </c>
      <c r="O204" s="285">
        <f t="shared" si="18"/>
        <v>1</v>
      </c>
      <c r="P204" s="300"/>
      <c r="Q204" s="281" t="s">
        <v>433</v>
      </c>
      <c r="R204" s="281" t="s">
        <v>402</v>
      </c>
      <c r="S204" s="161"/>
      <c r="T204" s="142"/>
      <c r="U204" s="143"/>
      <c r="V204" s="115"/>
      <c r="W204" s="161"/>
      <c r="X204" s="142"/>
      <c r="Y204" s="143"/>
      <c r="Z204" s="115"/>
      <c r="AA204" s="162"/>
      <c r="AB204" s="142"/>
      <c r="AC204" s="143"/>
      <c r="AD204" s="115"/>
    </row>
    <row r="205" spans="1:30" ht="17" outlineLevel="1" thickTop="1" thickBot="1">
      <c r="A205" s="297" t="s">
        <v>858</v>
      </c>
      <c r="B205" s="279">
        <v>0</v>
      </c>
      <c r="C205" s="279">
        <v>0</v>
      </c>
      <c r="D205" s="279">
        <v>0</v>
      </c>
      <c r="E205" s="279">
        <v>0</v>
      </c>
      <c r="F205" s="280" t="s">
        <v>859</v>
      </c>
      <c r="G205" s="294" t="s">
        <v>164</v>
      </c>
      <c r="H205" s="294" t="s">
        <v>216</v>
      </c>
      <c r="I205" s="298">
        <v>3</v>
      </c>
      <c r="J205" s="299">
        <v>3</v>
      </c>
      <c r="K205" s="284">
        <f t="shared" si="16"/>
        <v>6</v>
      </c>
      <c r="L205" s="282">
        <v>3</v>
      </c>
      <c r="M205" s="282">
        <v>3</v>
      </c>
      <c r="N205" s="285">
        <f t="shared" si="17"/>
        <v>6</v>
      </c>
      <c r="O205" s="285">
        <f t="shared" si="18"/>
        <v>12</v>
      </c>
      <c r="P205" s="300"/>
      <c r="Q205" s="281" t="s">
        <v>838</v>
      </c>
      <c r="R205" s="301" t="s">
        <v>860</v>
      </c>
      <c r="S205" s="161"/>
      <c r="T205" s="142"/>
      <c r="U205" s="143"/>
      <c r="V205" s="115"/>
      <c r="W205" s="161"/>
      <c r="X205" s="142"/>
      <c r="Y205" s="143"/>
      <c r="Z205" s="115"/>
      <c r="AA205" s="162"/>
      <c r="AB205" s="142"/>
      <c r="AC205" s="143"/>
      <c r="AD205" s="115"/>
    </row>
    <row r="206" spans="1:30" ht="17" outlineLevel="1" thickTop="1" thickBot="1">
      <c r="A206" s="297" t="s">
        <v>861</v>
      </c>
      <c r="B206" s="279">
        <v>0</v>
      </c>
      <c r="C206" s="279">
        <v>0</v>
      </c>
      <c r="D206" s="279">
        <v>0</v>
      </c>
      <c r="E206" s="279">
        <v>0</v>
      </c>
      <c r="F206" s="280" t="s">
        <v>862</v>
      </c>
      <c r="G206" s="294" t="s">
        <v>164</v>
      </c>
      <c r="H206" s="294" t="s">
        <v>216</v>
      </c>
      <c r="I206" s="298">
        <v>3</v>
      </c>
      <c r="J206" s="299">
        <v>3</v>
      </c>
      <c r="K206" s="284">
        <f t="shared" si="16"/>
        <v>6</v>
      </c>
      <c r="L206" s="282">
        <v>3</v>
      </c>
      <c r="M206" s="282">
        <v>3</v>
      </c>
      <c r="N206" s="285">
        <f t="shared" si="17"/>
        <v>6</v>
      </c>
      <c r="O206" s="285">
        <f t="shared" si="18"/>
        <v>12</v>
      </c>
      <c r="P206" s="300"/>
      <c r="Q206" s="281" t="s">
        <v>838</v>
      </c>
      <c r="R206" s="301" t="s">
        <v>860</v>
      </c>
      <c r="S206" s="161"/>
      <c r="T206" s="142"/>
      <c r="U206" s="143"/>
      <c r="V206" s="115"/>
      <c r="W206" s="161"/>
      <c r="X206" s="142"/>
      <c r="Y206" s="143"/>
      <c r="Z206" s="115"/>
      <c r="AA206" s="162"/>
      <c r="AB206" s="142"/>
      <c r="AC206" s="143"/>
      <c r="AD206" s="115"/>
    </row>
    <row r="207" spans="1:30" ht="17" outlineLevel="1" thickTop="1" thickBot="1">
      <c r="A207" s="297" t="s">
        <v>863</v>
      </c>
      <c r="B207" s="279">
        <v>0</v>
      </c>
      <c r="C207" s="279">
        <v>0</v>
      </c>
      <c r="D207" s="279">
        <v>0</v>
      </c>
      <c r="E207" s="279">
        <v>0</v>
      </c>
      <c r="F207" s="280" t="s">
        <v>864</v>
      </c>
      <c r="G207" s="294" t="s">
        <v>164</v>
      </c>
      <c r="H207" s="294" t="s">
        <v>216</v>
      </c>
      <c r="I207" s="298">
        <v>3</v>
      </c>
      <c r="J207" s="299">
        <v>3</v>
      </c>
      <c r="K207" s="284">
        <f t="shared" si="16"/>
        <v>6</v>
      </c>
      <c r="L207" s="282">
        <v>3</v>
      </c>
      <c r="M207" s="282">
        <v>3</v>
      </c>
      <c r="N207" s="285">
        <f t="shared" si="17"/>
        <v>6</v>
      </c>
      <c r="O207" s="285">
        <f t="shared" si="18"/>
        <v>12</v>
      </c>
      <c r="P207" s="300"/>
      <c r="Q207" s="281" t="s">
        <v>433</v>
      </c>
      <c r="R207" s="281" t="s">
        <v>402</v>
      </c>
      <c r="S207" s="161"/>
      <c r="T207" s="142"/>
      <c r="U207" s="143"/>
      <c r="V207" s="115"/>
      <c r="W207" s="161"/>
      <c r="X207" s="142"/>
      <c r="Y207" s="143"/>
      <c r="Z207" s="115"/>
      <c r="AA207" s="162"/>
      <c r="AB207" s="142"/>
      <c r="AC207" s="143"/>
      <c r="AD207" s="115"/>
    </row>
    <row r="208" spans="1:30" ht="17" outlineLevel="1" thickTop="1" thickBot="1">
      <c r="A208" s="297" t="s">
        <v>865</v>
      </c>
      <c r="B208" s="279">
        <v>0</v>
      </c>
      <c r="C208" s="279">
        <v>0</v>
      </c>
      <c r="D208" s="279">
        <v>0</v>
      </c>
      <c r="E208" s="279">
        <v>0</v>
      </c>
      <c r="F208" s="280" t="s">
        <v>866</v>
      </c>
      <c r="G208" s="294" t="s">
        <v>164</v>
      </c>
      <c r="H208" s="294" t="s">
        <v>216</v>
      </c>
      <c r="I208" s="298">
        <v>3</v>
      </c>
      <c r="J208" s="299">
        <v>3</v>
      </c>
      <c r="K208" s="284">
        <f t="shared" si="16"/>
        <v>6</v>
      </c>
      <c r="L208" s="282">
        <v>3</v>
      </c>
      <c r="M208" s="282">
        <v>3</v>
      </c>
      <c r="N208" s="285">
        <f t="shared" si="17"/>
        <v>6</v>
      </c>
      <c r="O208" s="285">
        <f t="shared" si="18"/>
        <v>12</v>
      </c>
      <c r="P208" s="300"/>
      <c r="Q208" s="281" t="s">
        <v>433</v>
      </c>
      <c r="R208" s="281" t="s">
        <v>402</v>
      </c>
      <c r="S208" s="161"/>
      <c r="T208" s="142"/>
      <c r="U208" s="143"/>
      <c r="V208" s="115"/>
      <c r="W208" s="161"/>
      <c r="X208" s="142"/>
      <c r="Y208" s="143"/>
      <c r="Z208" s="115"/>
      <c r="AA208" s="162"/>
      <c r="AB208" s="142"/>
      <c r="AC208" s="143"/>
      <c r="AD208" s="115"/>
    </row>
    <row r="209" spans="1:30" ht="20" thickTop="1" thickBot="1">
      <c r="A209" s="132">
        <v>28</v>
      </c>
      <c r="B209" s="133">
        <v>0</v>
      </c>
      <c r="C209" s="133">
        <v>0</v>
      </c>
      <c r="D209" s="133">
        <v>0</v>
      </c>
      <c r="E209" s="133">
        <v>0</v>
      </c>
      <c r="F209" s="107" t="s">
        <v>867</v>
      </c>
      <c r="G209" s="134" t="s">
        <v>868</v>
      </c>
      <c r="H209" s="135" t="s">
        <v>869</v>
      </c>
      <c r="I209" s="136">
        <f>I210+I211</f>
        <v>0</v>
      </c>
      <c r="J209" s="136">
        <f>J210+J211</f>
        <v>1</v>
      </c>
      <c r="K209" s="137">
        <f t="shared" si="16"/>
        <v>1</v>
      </c>
      <c r="L209" s="136">
        <f>L210+L211</f>
        <v>0</v>
      </c>
      <c r="M209" s="136">
        <f>M210+M211</f>
        <v>1</v>
      </c>
      <c r="N209" s="138">
        <f t="shared" si="17"/>
        <v>1</v>
      </c>
      <c r="O209" s="138">
        <f t="shared" si="18"/>
        <v>2</v>
      </c>
      <c r="P209" s="139"/>
      <c r="Q209" s="110" t="s">
        <v>395</v>
      </c>
      <c r="R209" s="135" t="s">
        <v>402</v>
      </c>
      <c r="S209" s="161"/>
      <c r="T209" s="142"/>
      <c r="U209" s="143"/>
      <c r="V209" s="115"/>
      <c r="W209" s="161"/>
      <c r="X209" s="142"/>
      <c r="Y209" s="143"/>
      <c r="Z209" s="115"/>
      <c r="AA209" s="162"/>
      <c r="AB209" s="142"/>
      <c r="AC209" s="143"/>
      <c r="AD209" s="115"/>
    </row>
    <row r="210" spans="1:30" ht="25" outlineLevel="1" thickTop="1" thickBot="1">
      <c r="A210" s="297" t="s">
        <v>870</v>
      </c>
      <c r="B210" s="279">
        <v>0</v>
      </c>
      <c r="C210" s="279">
        <v>0</v>
      </c>
      <c r="D210" s="279">
        <v>0</v>
      </c>
      <c r="E210" s="279">
        <v>0</v>
      </c>
      <c r="F210" s="280" t="s">
        <v>871</v>
      </c>
      <c r="G210" s="294" t="s">
        <v>868</v>
      </c>
      <c r="H210" s="294" t="s">
        <v>869</v>
      </c>
      <c r="I210" s="298">
        <v>0</v>
      </c>
      <c r="J210" s="299">
        <v>1</v>
      </c>
      <c r="K210" s="284">
        <f t="shared" si="16"/>
        <v>1</v>
      </c>
      <c r="L210" s="282">
        <v>0</v>
      </c>
      <c r="M210" s="282">
        <v>0</v>
      </c>
      <c r="N210" s="285">
        <f t="shared" si="17"/>
        <v>0</v>
      </c>
      <c r="O210" s="285">
        <f t="shared" si="18"/>
        <v>1</v>
      </c>
      <c r="P210" s="300"/>
      <c r="Q210" s="281" t="s">
        <v>872</v>
      </c>
      <c r="R210" s="301" t="s">
        <v>873</v>
      </c>
      <c r="S210" s="161"/>
      <c r="T210" s="142"/>
      <c r="U210" s="143"/>
      <c r="V210" s="115"/>
      <c r="W210" s="161"/>
      <c r="X210" s="142"/>
      <c r="Y210" s="143"/>
      <c r="Z210" s="115"/>
      <c r="AA210" s="162"/>
      <c r="AB210" s="142"/>
      <c r="AC210" s="143"/>
      <c r="AD210" s="115"/>
    </row>
    <row r="211" spans="1:30" ht="25" outlineLevel="1" thickTop="1" thickBot="1">
      <c r="A211" s="297" t="s">
        <v>874</v>
      </c>
      <c r="B211" s="279">
        <v>0</v>
      </c>
      <c r="C211" s="279">
        <v>0</v>
      </c>
      <c r="D211" s="279">
        <v>0</v>
      </c>
      <c r="E211" s="279">
        <v>0</v>
      </c>
      <c r="F211" s="280" t="s">
        <v>875</v>
      </c>
      <c r="G211" s="294" t="s">
        <v>868</v>
      </c>
      <c r="H211" s="294" t="s">
        <v>869</v>
      </c>
      <c r="I211" s="298">
        <v>0</v>
      </c>
      <c r="J211" s="299">
        <v>0</v>
      </c>
      <c r="K211" s="284">
        <f t="shared" si="16"/>
        <v>0</v>
      </c>
      <c r="L211" s="282">
        <v>0</v>
      </c>
      <c r="M211" s="282">
        <v>1</v>
      </c>
      <c r="N211" s="285">
        <f t="shared" si="17"/>
        <v>1</v>
      </c>
      <c r="O211" s="285">
        <f t="shared" si="18"/>
        <v>1</v>
      </c>
      <c r="P211" s="300"/>
      <c r="Q211" s="281" t="s">
        <v>872</v>
      </c>
      <c r="R211" s="301" t="s">
        <v>873</v>
      </c>
      <c r="S211" s="161"/>
      <c r="T211" s="142"/>
      <c r="U211" s="143"/>
      <c r="V211" s="115"/>
      <c r="W211" s="161"/>
      <c r="X211" s="142"/>
      <c r="Y211" s="143"/>
      <c r="Z211" s="115"/>
      <c r="AA211" s="162"/>
      <c r="AB211" s="142"/>
      <c r="AC211" s="143"/>
      <c r="AD211" s="115"/>
    </row>
    <row r="212" spans="1:30" ht="20" thickTop="1" thickBot="1">
      <c r="A212" s="132">
        <v>29</v>
      </c>
      <c r="B212" s="133">
        <v>0</v>
      </c>
      <c r="C212" s="133">
        <v>0</v>
      </c>
      <c r="D212" s="133">
        <v>0</v>
      </c>
      <c r="E212" s="133">
        <v>0</v>
      </c>
      <c r="F212" s="107" t="s">
        <v>876</v>
      </c>
      <c r="G212" s="134" t="s">
        <v>141</v>
      </c>
      <c r="H212" s="135" t="s">
        <v>216</v>
      </c>
      <c r="I212" s="136">
        <v>0</v>
      </c>
      <c r="J212" s="150">
        <v>4</v>
      </c>
      <c r="K212" s="151">
        <f t="shared" si="16"/>
        <v>4</v>
      </c>
      <c r="L212" s="150">
        <v>0</v>
      </c>
      <c r="M212" s="150">
        <v>0</v>
      </c>
      <c r="N212" s="147">
        <f t="shared" si="17"/>
        <v>0</v>
      </c>
      <c r="O212" s="147">
        <f t="shared" si="18"/>
        <v>4</v>
      </c>
      <c r="P212" s="139"/>
      <c r="Q212" s="110" t="s">
        <v>877</v>
      </c>
      <c r="R212" s="107" t="s">
        <v>878</v>
      </c>
      <c r="S212" s="161"/>
      <c r="T212" s="142"/>
      <c r="U212" s="143"/>
      <c r="V212" s="115"/>
      <c r="W212" s="161"/>
      <c r="X212" s="142"/>
      <c r="Y212" s="143"/>
      <c r="Z212" s="115"/>
      <c r="AA212" s="162"/>
      <c r="AB212" s="142"/>
      <c r="AC212" s="143"/>
      <c r="AD212" s="115"/>
    </row>
    <row r="213" spans="1:30" ht="29.5" thickTop="1" thickBot="1">
      <c r="A213" s="132">
        <v>30</v>
      </c>
      <c r="B213" s="133">
        <v>0</v>
      </c>
      <c r="C213" s="133">
        <v>0</v>
      </c>
      <c r="D213" s="133">
        <v>0</v>
      </c>
      <c r="E213" s="133">
        <v>0</v>
      </c>
      <c r="F213" s="107" t="s">
        <v>879</v>
      </c>
      <c r="G213" s="134" t="s">
        <v>133</v>
      </c>
      <c r="H213" s="135" t="s">
        <v>443</v>
      </c>
      <c r="I213" s="136">
        <v>0</v>
      </c>
      <c r="J213" s="150">
        <v>0</v>
      </c>
      <c r="K213" s="151">
        <f t="shared" si="16"/>
        <v>0</v>
      </c>
      <c r="L213" s="150">
        <v>4</v>
      </c>
      <c r="M213" s="150">
        <v>0</v>
      </c>
      <c r="N213" s="147">
        <f t="shared" si="17"/>
        <v>4</v>
      </c>
      <c r="O213" s="147">
        <f t="shared" si="18"/>
        <v>4</v>
      </c>
      <c r="P213" s="139"/>
      <c r="Q213" s="110" t="s">
        <v>877</v>
      </c>
      <c r="R213" s="107" t="s">
        <v>878</v>
      </c>
      <c r="S213" s="161"/>
      <c r="T213" s="142"/>
      <c r="U213" s="143"/>
      <c r="V213" s="115"/>
      <c r="W213" s="161"/>
      <c r="X213" s="142"/>
      <c r="Y213" s="143"/>
      <c r="Z213" s="115"/>
      <c r="AA213" s="162"/>
      <c r="AB213" s="142"/>
      <c r="AC213" s="143"/>
      <c r="AD213" s="115"/>
    </row>
    <row r="214" spans="1:30" ht="20" thickTop="1" thickBot="1">
      <c r="A214" s="132">
        <v>31</v>
      </c>
      <c r="B214" s="133">
        <v>0</v>
      </c>
      <c r="C214" s="133">
        <v>0</v>
      </c>
      <c r="D214" s="133">
        <v>0</v>
      </c>
      <c r="E214" s="133">
        <v>0</v>
      </c>
      <c r="F214" s="107" t="s">
        <v>880</v>
      </c>
      <c r="G214" s="134" t="s">
        <v>133</v>
      </c>
      <c r="H214" s="135" t="s">
        <v>443</v>
      </c>
      <c r="I214" s="136">
        <v>0</v>
      </c>
      <c r="J214" s="150">
        <v>0</v>
      </c>
      <c r="K214" s="151">
        <f t="shared" si="16"/>
        <v>0</v>
      </c>
      <c r="L214" s="150">
        <v>0</v>
      </c>
      <c r="M214" s="150">
        <v>4</v>
      </c>
      <c r="N214" s="147">
        <f t="shared" si="17"/>
        <v>4</v>
      </c>
      <c r="O214" s="147">
        <f t="shared" si="18"/>
        <v>4</v>
      </c>
      <c r="P214" s="139"/>
      <c r="Q214" s="110" t="s">
        <v>877</v>
      </c>
      <c r="R214" s="107" t="s">
        <v>878</v>
      </c>
      <c r="S214" s="161" t="s">
        <v>877</v>
      </c>
      <c r="T214" s="142" t="s">
        <v>402</v>
      </c>
      <c r="U214" s="143" t="s">
        <v>877</v>
      </c>
      <c r="V214" s="115" t="s">
        <v>402</v>
      </c>
      <c r="W214" s="161" t="s">
        <v>877</v>
      </c>
      <c r="X214" s="142" t="s">
        <v>402</v>
      </c>
      <c r="Y214" s="143" t="s">
        <v>877</v>
      </c>
      <c r="Z214" s="115" t="s">
        <v>402</v>
      </c>
      <c r="AA214" s="162" t="s">
        <v>877</v>
      </c>
      <c r="AB214" s="142" t="s">
        <v>402</v>
      </c>
      <c r="AC214" s="143" t="s">
        <v>877</v>
      </c>
      <c r="AD214" s="115" t="s">
        <v>402</v>
      </c>
    </row>
    <row r="215" spans="1:30" ht="20" thickTop="1" thickBot="1">
      <c r="A215" s="132">
        <v>32</v>
      </c>
      <c r="B215" s="133">
        <v>0</v>
      </c>
      <c r="C215" s="133">
        <v>0</v>
      </c>
      <c r="D215" s="133">
        <v>0</v>
      </c>
      <c r="E215" s="133">
        <v>0</v>
      </c>
      <c r="F215" s="107" t="s">
        <v>881</v>
      </c>
      <c r="G215" s="134" t="s">
        <v>882</v>
      </c>
      <c r="H215" s="135" t="s">
        <v>883</v>
      </c>
      <c r="I215" s="136">
        <f>I216+I217+I218+I219+I220+I221+I222+I223+I224</f>
        <v>3</v>
      </c>
      <c r="J215" s="136">
        <f>J216+J217+J218+J219+J220+J221+J222+J223+J224</f>
        <v>4</v>
      </c>
      <c r="K215" s="137">
        <f t="shared" si="0"/>
        <v>7</v>
      </c>
      <c r="L215" s="136">
        <f t="shared" ref="L215:M215" si="19">L216+L217+L218+L219+L220+L221+L222+L223+L224</f>
        <v>4</v>
      </c>
      <c r="M215" s="136">
        <f t="shared" si="19"/>
        <v>0</v>
      </c>
      <c r="N215" s="138">
        <f t="shared" si="11"/>
        <v>4</v>
      </c>
      <c r="O215" s="138">
        <f t="shared" si="12"/>
        <v>11</v>
      </c>
      <c r="P215" s="139"/>
      <c r="Q215" s="110" t="s">
        <v>765</v>
      </c>
      <c r="R215" s="135" t="s">
        <v>402</v>
      </c>
      <c r="S215" s="161"/>
      <c r="T215" s="142"/>
      <c r="U215" s="143"/>
      <c r="V215" s="115"/>
      <c r="W215" s="161"/>
      <c r="X215" s="142"/>
      <c r="Y215" s="143"/>
      <c r="Z215" s="115"/>
      <c r="AA215" s="162"/>
      <c r="AB215" s="142"/>
      <c r="AC215" s="143"/>
      <c r="AD215" s="115"/>
    </row>
    <row r="216" spans="1:30" ht="17" outlineLevel="1" thickTop="1" thickBot="1">
      <c r="A216" s="314" t="s">
        <v>884</v>
      </c>
      <c r="B216" s="315">
        <v>0</v>
      </c>
      <c r="C216" s="315">
        <v>0</v>
      </c>
      <c r="D216" s="315">
        <v>0</v>
      </c>
      <c r="E216" s="315">
        <v>0</v>
      </c>
      <c r="F216" s="316" t="s">
        <v>885</v>
      </c>
      <c r="G216" s="317" t="s">
        <v>886</v>
      </c>
      <c r="H216" s="317" t="s">
        <v>219</v>
      </c>
      <c r="I216" s="318">
        <v>0</v>
      </c>
      <c r="J216" s="318">
        <v>0</v>
      </c>
      <c r="K216" s="319">
        <f t="shared" si="0"/>
        <v>0</v>
      </c>
      <c r="L216" s="320">
        <v>1</v>
      </c>
      <c r="M216" s="320">
        <v>0</v>
      </c>
      <c r="N216" s="321">
        <f t="shared" si="11"/>
        <v>1</v>
      </c>
      <c r="O216" s="321">
        <f t="shared" si="12"/>
        <v>1</v>
      </c>
      <c r="P216" s="322"/>
      <c r="Q216" s="323" t="s">
        <v>580</v>
      </c>
      <c r="R216" s="324" t="s">
        <v>887</v>
      </c>
      <c r="S216" s="161"/>
      <c r="T216" s="142"/>
      <c r="U216" s="143"/>
      <c r="V216" s="115"/>
      <c r="W216" s="161"/>
      <c r="X216" s="142"/>
      <c r="Y216" s="143"/>
      <c r="Z216" s="115"/>
      <c r="AA216" s="162"/>
      <c r="AB216" s="142"/>
      <c r="AC216" s="143"/>
      <c r="AD216" s="115"/>
    </row>
    <row r="217" spans="1:30" ht="17" outlineLevel="1" thickTop="1" thickBot="1">
      <c r="A217" s="314" t="s">
        <v>888</v>
      </c>
      <c r="B217" s="315">
        <v>0</v>
      </c>
      <c r="C217" s="315">
        <v>0</v>
      </c>
      <c r="D217" s="315">
        <v>0</v>
      </c>
      <c r="E217" s="315">
        <v>0</v>
      </c>
      <c r="F217" s="316" t="s">
        <v>889</v>
      </c>
      <c r="G217" s="317" t="s">
        <v>890</v>
      </c>
      <c r="H217" s="317" t="s">
        <v>213</v>
      </c>
      <c r="I217" s="318">
        <v>1</v>
      </c>
      <c r="J217" s="318">
        <v>1</v>
      </c>
      <c r="K217" s="319">
        <f t="shared" si="0"/>
        <v>2</v>
      </c>
      <c r="L217" s="320">
        <v>0</v>
      </c>
      <c r="M217" s="320">
        <v>0</v>
      </c>
      <c r="N217" s="321">
        <f t="shared" si="11"/>
        <v>0</v>
      </c>
      <c r="O217" s="321">
        <f t="shared" si="12"/>
        <v>2</v>
      </c>
      <c r="P217" s="322"/>
      <c r="Q217" s="323" t="s">
        <v>797</v>
      </c>
      <c r="R217" s="324" t="s">
        <v>891</v>
      </c>
      <c r="S217" s="161"/>
      <c r="T217" s="142"/>
      <c r="U217" s="143"/>
      <c r="V217" s="115"/>
      <c r="W217" s="161"/>
      <c r="X217" s="142"/>
      <c r="Y217" s="143"/>
      <c r="Z217" s="115"/>
      <c r="AA217" s="162"/>
      <c r="AB217" s="142"/>
      <c r="AC217" s="143"/>
      <c r="AD217" s="115"/>
    </row>
    <row r="218" spans="1:30" ht="17" outlineLevel="1" thickTop="1" thickBot="1">
      <c r="A218" s="314" t="s">
        <v>892</v>
      </c>
      <c r="B218" s="315">
        <v>0</v>
      </c>
      <c r="C218" s="315">
        <v>0</v>
      </c>
      <c r="D218" s="315">
        <v>0</v>
      </c>
      <c r="E218" s="315">
        <v>0</v>
      </c>
      <c r="F218" s="316" t="s">
        <v>893</v>
      </c>
      <c r="G218" s="317" t="s">
        <v>890</v>
      </c>
      <c r="H218" s="317" t="s">
        <v>894</v>
      </c>
      <c r="I218" s="318">
        <v>1</v>
      </c>
      <c r="J218" s="318">
        <v>1</v>
      </c>
      <c r="K218" s="319">
        <f t="shared" si="0"/>
        <v>2</v>
      </c>
      <c r="L218" s="320">
        <v>0</v>
      </c>
      <c r="M218" s="320">
        <v>0</v>
      </c>
      <c r="N218" s="321">
        <f t="shared" si="11"/>
        <v>0</v>
      </c>
      <c r="O218" s="321">
        <f t="shared" si="12"/>
        <v>2</v>
      </c>
      <c r="P218" s="322"/>
      <c r="Q218" s="323" t="s">
        <v>895</v>
      </c>
      <c r="R218" s="324" t="s">
        <v>896</v>
      </c>
      <c r="S218" s="161"/>
      <c r="T218" s="142"/>
      <c r="U218" s="143"/>
      <c r="V218" s="115"/>
      <c r="W218" s="161"/>
      <c r="X218" s="142"/>
      <c r="Y218" s="143"/>
      <c r="Z218" s="115"/>
      <c r="AA218" s="162"/>
      <c r="AB218" s="142"/>
      <c r="AC218" s="143"/>
      <c r="AD218" s="115"/>
    </row>
    <row r="219" spans="1:30" ht="17" outlineLevel="1" thickTop="1" thickBot="1">
      <c r="A219" s="314" t="s">
        <v>897</v>
      </c>
      <c r="B219" s="315">
        <v>0</v>
      </c>
      <c r="C219" s="315">
        <v>0</v>
      </c>
      <c r="D219" s="315">
        <v>0</v>
      </c>
      <c r="E219" s="315">
        <v>0</v>
      </c>
      <c r="F219" s="316" t="s">
        <v>898</v>
      </c>
      <c r="G219" s="317" t="s">
        <v>164</v>
      </c>
      <c r="H219" s="317" t="s">
        <v>205</v>
      </c>
      <c r="I219" s="318">
        <v>0</v>
      </c>
      <c r="J219" s="318">
        <v>0</v>
      </c>
      <c r="K219" s="319">
        <f t="shared" si="0"/>
        <v>0</v>
      </c>
      <c r="L219" s="320">
        <v>1</v>
      </c>
      <c r="M219" s="320">
        <v>0</v>
      </c>
      <c r="N219" s="321">
        <f t="shared" si="11"/>
        <v>1</v>
      </c>
      <c r="O219" s="321">
        <f t="shared" si="12"/>
        <v>1</v>
      </c>
      <c r="P219" s="322"/>
      <c r="Q219" s="323" t="s">
        <v>575</v>
      </c>
      <c r="R219" s="324" t="s">
        <v>899</v>
      </c>
      <c r="S219" s="161"/>
      <c r="T219" s="142"/>
      <c r="U219" s="143"/>
      <c r="V219" s="115"/>
      <c r="W219" s="161"/>
      <c r="X219" s="142"/>
      <c r="Y219" s="143"/>
      <c r="Z219" s="115"/>
      <c r="AA219" s="162"/>
      <c r="AB219" s="142"/>
      <c r="AC219" s="143"/>
      <c r="AD219" s="115"/>
    </row>
    <row r="220" spans="1:30" ht="17" outlineLevel="1" thickTop="1" thickBot="1">
      <c r="A220" s="314" t="s">
        <v>900</v>
      </c>
      <c r="B220" s="315">
        <v>0</v>
      </c>
      <c r="C220" s="315">
        <v>0</v>
      </c>
      <c r="D220" s="315">
        <v>0</v>
      </c>
      <c r="E220" s="315">
        <v>0</v>
      </c>
      <c r="F220" s="316" t="s">
        <v>901</v>
      </c>
      <c r="G220" s="317" t="s">
        <v>164</v>
      </c>
      <c r="H220" s="317" t="s">
        <v>205</v>
      </c>
      <c r="I220" s="318">
        <v>1</v>
      </c>
      <c r="J220" s="318">
        <v>0</v>
      </c>
      <c r="K220" s="319">
        <f t="shared" si="0"/>
        <v>1</v>
      </c>
      <c r="L220" s="320">
        <v>0</v>
      </c>
      <c r="M220" s="320">
        <v>0</v>
      </c>
      <c r="N220" s="321">
        <f t="shared" si="11"/>
        <v>0</v>
      </c>
      <c r="O220" s="321">
        <f t="shared" si="12"/>
        <v>1</v>
      </c>
      <c r="P220" s="322"/>
      <c r="Q220" s="323" t="s">
        <v>895</v>
      </c>
      <c r="R220" s="325" t="s">
        <v>402</v>
      </c>
      <c r="S220" s="161"/>
      <c r="T220" s="142"/>
      <c r="U220" s="143"/>
      <c r="V220" s="115"/>
      <c r="W220" s="161"/>
      <c r="X220" s="142"/>
      <c r="Y220" s="143"/>
      <c r="Z220" s="115"/>
      <c r="AA220" s="162"/>
      <c r="AB220" s="142"/>
      <c r="AC220" s="143"/>
      <c r="AD220" s="115"/>
    </row>
    <row r="221" spans="1:30" ht="17" outlineLevel="1" thickTop="1" thickBot="1">
      <c r="A221" s="314" t="s">
        <v>902</v>
      </c>
      <c r="B221" s="315">
        <v>0</v>
      </c>
      <c r="C221" s="315">
        <v>0</v>
      </c>
      <c r="D221" s="315">
        <v>0</v>
      </c>
      <c r="E221" s="315">
        <v>0</v>
      </c>
      <c r="F221" s="316" t="s">
        <v>903</v>
      </c>
      <c r="G221" s="326" t="s">
        <v>140</v>
      </c>
      <c r="H221" s="326" t="s">
        <v>206</v>
      </c>
      <c r="I221" s="318">
        <v>0</v>
      </c>
      <c r="J221" s="318">
        <v>1</v>
      </c>
      <c r="K221" s="319">
        <f t="shared" si="0"/>
        <v>1</v>
      </c>
      <c r="L221" s="320">
        <v>0</v>
      </c>
      <c r="M221" s="320">
        <v>0</v>
      </c>
      <c r="N221" s="321">
        <f t="shared" si="11"/>
        <v>0</v>
      </c>
      <c r="O221" s="321">
        <f t="shared" si="12"/>
        <v>1</v>
      </c>
      <c r="P221" s="322"/>
      <c r="Q221" s="323" t="s">
        <v>575</v>
      </c>
      <c r="R221" s="325" t="s">
        <v>402</v>
      </c>
      <c r="S221" s="161"/>
      <c r="T221" s="142"/>
      <c r="U221" s="143"/>
      <c r="V221" s="115"/>
      <c r="W221" s="161"/>
      <c r="X221" s="142"/>
      <c r="Y221" s="143"/>
      <c r="Z221" s="115"/>
      <c r="AA221" s="162"/>
      <c r="AB221" s="142"/>
      <c r="AC221" s="143"/>
      <c r="AD221" s="115"/>
    </row>
    <row r="222" spans="1:30" ht="30.65" customHeight="1" outlineLevel="1" thickTop="1" thickBot="1">
      <c r="A222" s="314" t="s">
        <v>904</v>
      </c>
      <c r="B222" s="315">
        <v>0</v>
      </c>
      <c r="C222" s="315">
        <v>0</v>
      </c>
      <c r="D222" s="315">
        <v>0</v>
      </c>
      <c r="E222" s="315">
        <v>0</v>
      </c>
      <c r="F222" s="316" t="s">
        <v>905</v>
      </c>
      <c r="G222" s="326" t="s">
        <v>906</v>
      </c>
      <c r="H222" s="326" t="s">
        <v>213</v>
      </c>
      <c r="I222" s="318">
        <v>0</v>
      </c>
      <c r="J222" s="327">
        <v>1</v>
      </c>
      <c r="K222" s="319">
        <f>I222+J222</f>
        <v>1</v>
      </c>
      <c r="L222" s="320">
        <v>0</v>
      </c>
      <c r="M222" s="320">
        <v>0</v>
      </c>
      <c r="N222" s="321">
        <f>L222+M222</f>
        <v>0</v>
      </c>
      <c r="O222" s="321">
        <f>K222+N222</f>
        <v>1</v>
      </c>
      <c r="P222" s="322"/>
      <c r="Q222" s="323" t="s">
        <v>907</v>
      </c>
      <c r="R222" s="323" t="s">
        <v>402</v>
      </c>
      <c r="S222" s="161"/>
      <c r="T222" s="142"/>
      <c r="U222" s="143"/>
      <c r="V222" s="115"/>
      <c r="W222" s="161"/>
      <c r="X222" s="142"/>
      <c r="Y222" s="143"/>
      <c r="Z222" s="115"/>
      <c r="AA222" s="162"/>
      <c r="AB222" s="142"/>
      <c r="AC222" s="143"/>
      <c r="AD222" s="115"/>
    </row>
    <row r="223" spans="1:30" ht="65" outlineLevel="1" thickTop="1" thickBot="1">
      <c r="A223" s="314" t="s">
        <v>908</v>
      </c>
      <c r="B223" s="315">
        <v>0</v>
      </c>
      <c r="C223" s="315">
        <v>0</v>
      </c>
      <c r="D223" s="315">
        <v>0</v>
      </c>
      <c r="E223" s="315">
        <v>0</v>
      </c>
      <c r="F223" s="316" t="s">
        <v>909</v>
      </c>
      <c r="G223" s="317" t="s">
        <v>910</v>
      </c>
      <c r="H223" s="317" t="s">
        <v>219</v>
      </c>
      <c r="I223" s="318">
        <v>0</v>
      </c>
      <c r="J223" s="327">
        <v>0</v>
      </c>
      <c r="K223" s="319">
        <f t="shared" si="0"/>
        <v>0</v>
      </c>
      <c r="L223" s="320">
        <v>1</v>
      </c>
      <c r="M223" s="320">
        <v>0</v>
      </c>
      <c r="N223" s="321">
        <f t="shared" si="11"/>
        <v>1</v>
      </c>
      <c r="O223" s="321">
        <f t="shared" si="12"/>
        <v>1</v>
      </c>
      <c r="P223" s="322"/>
      <c r="Q223" s="317" t="s">
        <v>911</v>
      </c>
      <c r="R223" s="324" t="s">
        <v>912</v>
      </c>
      <c r="S223" s="161"/>
      <c r="T223" s="142"/>
      <c r="U223" s="143"/>
      <c r="V223" s="115"/>
      <c r="W223" s="161"/>
      <c r="X223" s="142"/>
      <c r="Y223" s="143"/>
      <c r="Z223" s="115"/>
      <c r="AA223" s="162"/>
      <c r="AB223" s="142"/>
      <c r="AC223" s="143"/>
      <c r="AD223" s="115"/>
    </row>
    <row r="224" spans="1:30" ht="65" outlineLevel="1" thickTop="1" thickBot="1">
      <c r="A224" s="314" t="s">
        <v>913</v>
      </c>
      <c r="B224" s="315">
        <v>0</v>
      </c>
      <c r="C224" s="315">
        <v>0</v>
      </c>
      <c r="D224" s="315">
        <v>0</v>
      </c>
      <c r="E224" s="315">
        <v>0</v>
      </c>
      <c r="F224" s="316" t="s">
        <v>914</v>
      </c>
      <c r="G224" s="317" t="s">
        <v>915</v>
      </c>
      <c r="H224" s="317" t="s">
        <v>213</v>
      </c>
      <c r="I224" s="318">
        <v>0</v>
      </c>
      <c r="J224" s="327">
        <v>0</v>
      </c>
      <c r="K224" s="319">
        <f t="shared" si="0"/>
        <v>0</v>
      </c>
      <c r="L224" s="320">
        <v>1</v>
      </c>
      <c r="M224" s="320">
        <v>0</v>
      </c>
      <c r="N224" s="321">
        <f t="shared" si="11"/>
        <v>1</v>
      </c>
      <c r="O224" s="321">
        <f t="shared" si="12"/>
        <v>1</v>
      </c>
      <c r="P224" s="322"/>
      <c r="Q224" s="317" t="s">
        <v>911</v>
      </c>
      <c r="R224" s="324" t="s">
        <v>916</v>
      </c>
      <c r="S224" s="161"/>
      <c r="T224" s="142"/>
      <c r="U224" s="143"/>
      <c r="V224" s="115"/>
      <c r="W224" s="161"/>
      <c r="X224" s="142"/>
      <c r="Y224" s="143"/>
      <c r="Z224" s="115"/>
      <c r="AA224" s="162"/>
      <c r="AB224" s="142"/>
      <c r="AC224" s="143"/>
      <c r="AD224" s="115"/>
    </row>
    <row r="225" spans="1:30" ht="17" outlineLevel="1" thickTop="1" thickBot="1">
      <c r="A225" s="314" t="s">
        <v>917</v>
      </c>
      <c r="B225" s="315">
        <v>0</v>
      </c>
      <c r="C225" s="315">
        <v>0</v>
      </c>
      <c r="D225" s="315">
        <v>0</v>
      </c>
      <c r="E225" s="315">
        <v>0</v>
      </c>
      <c r="F225" s="316" t="s">
        <v>918</v>
      </c>
      <c r="G225" s="317" t="s">
        <v>919</v>
      </c>
      <c r="H225" s="317" t="s">
        <v>883</v>
      </c>
      <c r="I225" s="320">
        <v>0</v>
      </c>
      <c r="J225" s="320">
        <v>0</v>
      </c>
      <c r="K225" s="319">
        <f t="shared" si="0"/>
        <v>0</v>
      </c>
      <c r="L225" s="320">
        <v>0</v>
      </c>
      <c r="M225" s="320">
        <v>1</v>
      </c>
      <c r="N225" s="321">
        <f t="shared" si="11"/>
        <v>1</v>
      </c>
      <c r="O225" s="321">
        <f t="shared" si="12"/>
        <v>1</v>
      </c>
      <c r="P225" s="322"/>
      <c r="Q225" s="323" t="s">
        <v>575</v>
      </c>
      <c r="R225" s="328" t="s">
        <v>920</v>
      </c>
      <c r="S225" s="161"/>
      <c r="T225" s="142"/>
      <c r="U225" s="143"/>
      <c r="V225" s="115"/>
      <c r="W225" s="161"/>
      <c r="X225" s="142"/>
      <c r="Y225" s="143"/>
      <c r="Z225" s="115"/>
      <c r="AA225" s="162"/>
      <c r="AB225" s="142"/>
      <c r="AC225" s="143"/>
      <c r="AD225" s="115"/>
    </row>
    <row r="226" spans="1:30" ht="29.5" thickTop="1" thickBot="1">
      <c r="A226" s="132">
        <v>33</v>
      </c>
      <c r="B226" s="133">
        <v>0</v>
      </c>
      <c r="C226" s="133">
        <v>0</v>
      </c>
      <c r="D226" s="133">
        <v>0</v>
      </c>
      <c r="E226" s="133">
        <v>0</v>
      </c>
      <c r="F226" s="107" t="s">
        <v>921</v>
      </c>
      <c r="G226" s="134" t="s">
        <v>133</v>
      </c>
      <c r="H226" s="135" t="s">
        <v>205</v>
      </c>
      <c r="I226" s="150">
        <v>3</v>
      </c>
      <c r="J226" s="150">
        <v>2</v>
      </c>
      <c r="K226" s="151">
        <f t="shared" si="0"/>
        <v>5</v>
      </c>
      <c r="L226" s="150">
        <v>0</v>
      </c>
      <c r="M226" s="150">
        <v>0</v>
      </c>
      <c r="N226" s="147">
        <f t="shared" si="11"/>
        <v>0</v>
      </c>
      <c r="O226" s="147">
        <f t="shared" si="12"/>
        <v>5</v>
      </c>
      <c r="P226" s="139"/>
      <c r="Q226" s="110" t="s">
        <v>922</v>
      </c>
      <c r="R226" s="107" t="s">
        <v>923</v>
      </c>
      <c r="S226" s="161"/>
      <c r="T226" s="142"/>
      <c r="U226" s="143"/>
      <c r="V226" s="115"/>
      <c r="W226" s="161"/>
      <c r="X226" s="142"/>
      <c r="Y226" s="143"/>
      <c r="Z226" s="115"/>
      <c r="AA226" s="162"/>
      <c r="AB226" s="142"/>
      <c r="AC226" s="143"/>
      <c r="AD226" s="115"/>
    </row>
    <row r="227" spans="1:30" ht="20" thickTop="1" thickBot="1">
      <c r="A227" s="132">
        <v>34</v>
      </c>
      <c r="B227" s="133">
        <v>0</v>
      </c>
      <c r="C227" s="133">
        <v>0</v>
      </c>
      <c r="D227" s="133">
        <v>0</v>
      </c>
      <c r="E227" s="133">
        <v>0</v>
      </c>
      <c r="F227" s="107" t="s">
        <v>924</v>
      </c>
      <c r="G227" s="134" t="s">
        <v>133</v>
      </c>
      <c r="H227" s="135" t="s">
        <v>205</v>
      </c>
      <c r="I227" s="136">
        <f>I228+I229</f>
        <v>1</v>
      </c>
      <c r="J227" s="136">
        <f>J228+J229</f>
        <v>1</v>
      </c>
      <c r="K227" s="137">
        <f t="shared" si="0"/>
        <v>2</v>
      </c>
      <c r="L227" s="136">
        <f>L228+L229</f>
        <v>0</v>
      </c>
      <c r="M227" s="136">
        <f>M228+M229</f>
        <v>0</v>
      </c>
      <c r="N227" s="138">
        <f t="shared" si="11"/>
        <v>0</v>
      </c>
      <c r="O227" s="138">
        <f t="shared" si="12"/>
        <v>2</v>
      </c>
      <c r="P227" s="139"/>
      <c r="Q227" s="110" t="s">
        <v>395</v>
      </c>
      <c r="R227" s="107" t="s">
        <v>925</v>
      </c>
      <c r="S227" s="161"/>
      <c r="T227" s="142"/>
      <c r="U227" s="143"/>
      <c r="V227" s="115"/>
      <c r="W227" s="161"/>
      <c r="X227" s="142"/>
      <c r="Y227" s="143"/>
      <c r="Z227" s="115"/>
      <c r="AA227" s="162"/>
      <c r="AB227" s="142"/>
      <c r="AC227" s="143"/>
      <c r="AD227" s="115"/>
    </row>
    <row r="228" spans="1:30" ht="17" outlineLevel="1" thickTop="1" thickBot="1">
      <c r="A228" s="297" t="s">
        <v>926</v>
      </c>
      <c r="B228" s="279">
        <v>0</v>
      </c>
      <c r="C228" s="279">
        <v>0</v>
      </c>
      <c r="D228" s="279">
        <v>0</v>
      </c>
      <c r="E228" s="279">
        <v>0</v>
      </c>
      <c r="F228" s="280" t="s">
        <v>927</v>
      </c>
      <c r="G228" s="281" t="s">
        <v>133</v>
      </c>
      <c r="H228" s="281" t="s">
        <v>205</v>
      </c>
      <c r="I228" s="282">
        <v>1</v>
      </c>
      <c r="J228" s="282">
        <v>0</v>
      </c>
      <c r="K228" s="284">
        <f t="shared" si="0"/>
        <v>1</v>
      </c>
      <c r="L228" s="282">
        <v>0</v>
      </c>
      <c r="M228" s="282">
        <v>0</v>
      </c>
      <c r="N228" s="285">
        <f t="shared" si="11"/>
        <v>0</v>
      </c>
      <c r="O228" s="285">
        <f t="shared" si="12"/>
        <v>1</v>
      </c>
      <c r="P228" s="300"/>
      <c r="Q228" s="281" t="s">
        <v>928</v>
      </c>
      <c r="R228" s="301" t="s">
        <v>929</v>
      </c>
      <c r="S228" s="161"/>
      <c r="T228" s="142"/>
      <c r="U228" s="143"/>
      <c r="V228" s="115"/>
      <c r="W228" s="161"/>
      <c r="X228" s="142"/>
      <c r="Y228" s="143"/>
      <c r="Z228" s="115"/>
      <c r="AA228" s="162"/>
      <c r="AB228" s="142"/>
      <c r="AC228" s="143"/>
      <c r="AD228" s="115"/>
    </row>
    <row r="229" spans="1:30" ht="17" outlineLevel="1" thickTop="1" thickBot="1">
      <c r="A229" s="297" t="s">
        <v>930</v>
      </c>
      <c r="B229" s="279">
        <v>0</v>
      </c>
      <c r="C229" s="279">
        <v>0</v>
      </c>
      <c r="D229" s="279">
        <v>0</v>
      </c>
      <c r="E229" s="279">
        <v>0</v>
      </c>
      <c r="F229" s="280" t="s">
        <v>931</v>
      </c>
      <c r="G229" s="281" t="s">
        <v>133</v>
      </c>
      <c r="H229" s="281" t="s">
        <v>205</v>
      </c>
      <c r="I229" s="282">
        <v>0</v>
      </c>
      <c r="J229" s="282">
        <v>1</v>
      </c>
      <c r="K229" s="284">
        <f t="shared" si="0"/>
        <v>1</v>
      </c>
      <c r="L229" s="282">
        <v>0</v>
      </c>
      <c r="M229" s="282">
        <v>0</v>
      </c>
      <c r="N229" s="285">
        <f t="shared" si="11"/>
        <v>0</v>
      </c>
      <c r="O229" s="285">
        <f t="shared" si="12"/>
        <v>1</v>
      </c>
      <c r="P229" s="300"/>
      <c r="Q229" s="281" t="s">
        <v>566</v>
      </c>
      <c r="R229" s="301" t="s">
        <v>932</v>
      </c>
      <c r="S229" s="161"/>
      <c r="T229" s="142"/>
      <c r="U229" s="143"/>
      <c r="V229" s="115"/>
      <c r="W229" s="161"/>
      <c r="X229" s="142"/>
      <c r="Y229" s="143"/>
      <c r="Z229" s="115"/>
      <c r="AA229" s="162"/>
      <c r="AB229" s="142"/>
      <c r="AC229" s="143"/>
      <c r="AD229" s="115"/>
    </row>
    <row r="230" spans="1:30" ht="19.399999999999999" customHeight="1" thickTop="1" thickBot="1">
      <c r="A230" s="132">
        <v>35</v>
      </c>
      <c r="B230" s="133">
        <v>0</v>
      </c>
      <c r="C230" s="133">
        <v>0</v>
      </c>
      <c r="D230" s="133">
        <v>0</v>
      </c>
      <c r="E230" s="133">
        <v>0</v>
      </c>
      <c r="F230" s="107" t="s">
        <v>933</v>
      </c>
      <c r="G230" s="134" t="s">
        <v>934</v>
      </c>
      <c r="H230" s="135" t="s">
        <v>935</v>
      </c>
      <c r="I230" s="136">
        <f>I231+I232+I233</f>
        <v>9</v>
      </c>
      <c r="J230" s="136">
        <f>J231+J232+J233</f>
        <v>9</v>
      </c>
      <c r="K230" s="137">
        <f>I230+J230</f>
        <v>18</v>
      </c>
      <c r="L230" s="136">
        <f>L231+L232+L233</f>
        <v>9</v>
      </c>
      <c r="M230" s="136">
        <f>M231+M232+M233</f>
        <v>10</v>
      </c>
      <c r="N230" s="138">
        <f>L230+M230</f>
        <v>19</v>
      </c>
      <c r="O230" s="138">
        <f t="shared" si="12"/>
        <v>37</v>
      </c>
      <c r="P230" s="139"/>
      <c r="Q230" s="110" t="s">
        <v>395</v>
      </c>
      <c r="R230" s="135" t="s">
        <v>402</v>
      </c>
      <c r="S230" s="161"/>
      <c r="T230" s="142"/>
      <c r="U230" s="143"/>
      <c r="V230" s="115"/>
      <c r="W230" s="161"/>
      <c r="X230" s="142"/>
      <c r="Y230" s="143"/>
      <c r="Z230" s="115"/>
      <c r="AA230" s="162"/>
      <c r="AB230" s="142"/>
      <c r="AC230" s="143"/>
      <c r="AD230" s="115"/>
    </row>
    <row r="231" spans="1:30" ht="17.149999999999999" customHeight="1" outlineLevel="1" thickTop="1" thickBot="1">
      <c r="A231" s="297" t="s">
        <v>936</v>
      </c>
      <c r="B231" s="279">
        <v>0</v>
      </c>
      <c r="C231" s="279">
        <v>0</v>
      </c>
      <c r="D231" s="279">
        <v>0</v>
      </c>
      <c r="E231" s="279">
        <v>0</v>
      </c>
      <c r="F231" s="289" t="s">
        <v>937</v>
      </c>
      <c r="G231" s="287" t="s">
        <v>934</v>
      </c>
      <c r="H231" s="287" t="s">
        <v>938</v>
      </c>
      <c r="I231" s="298">
        <v>0</v>
      </c>
      <c r="J231" s="299">
        <v>0</v>
      </c>
      <c r="K231" s="284">
        <f t="shared" ref="K231:K233" si="20">I231+J231</f>
        <v>0</v>
      </c>
      <c r="L231" s="282">
        <v>0</v>
      </c>
      <c r="M231" s="282">
        <v>1</v>
      </c>
      <c r="N231" s="285">
        <f>L231+M231</f>
        <v>1</v>
      </c>
      <c r="O231" s="285">
        <f t="shared" si="12"/>
        <v>1</v>
      </c>
      <c r="P231" s="300"/>
      <c r="Q231" s="281" t="s">
        <v>724</v>
      </c>
      <c r="R231" s="164" t="s">
        <v>939</v>
      </c>
      <c r="S231" s="161"/>
      <c r="T231" s="142"/>
      <c r="U231" s="143"/>
      <c r="V231" s="115"/>
      <c r="W231" s="161"/>
      <c r="X231" s="142"/>
      <c r="Y231" s="143"/>
      <c r="Z231" s="115"/>
      <c r="AA231" s="162"/>
      <c r="AB231" s="142"/>
      <c r="AC231" s="143"/>
      <c r="AD231" s="115"/>
    </row>
    <row r="232" spans="1:30" ht="17.149999999999999" customHeight="1" outlineLevel="1" thickTop="1" thickBot="1">
      <c r="A232" s="297" t="s">
        <v>940</v>
      </c>
      <c r="B232" s="279"/>
      <c r="C232" s="279"/>
      <c r="D232" s="279"/>
      <c r="E232" s="279"/>
      <c r="F232" s="289" t="s">
        <v>941</v>
      </c>
      <c r="G232" s="287" t="s">
        <v>942</v>
      </c>
      <c r="H232" s="287" t="s">
        <v>206</v>
      </c>
      <c r="I232" s="298">
        <v>6</v>
      </c>
      <c r="J232" s="299">
        <v>6</v>
      </c>
      <c r="K232" s="284">
        <f t="shared" si="20"/>
        <v>12</v>
      </c>
      <c r="L232" s="282">
        <v>6</v>
      </c>
      <c r="M232" s="282">
        <v>6</v>
      </c>
      <c r="N232" s="285">
        <f>L232+M232</f>
        <v>12</v>
      </c>
      <c r="O232" s="285">
        <f t="shared" si="12"/>
        <v>24</v>
      </c>
      <c r="P232" s="300"/>
      <c r="Q232" s="281" t="s">
        <v>724</v>
      </c>
      <c r="R232" s="164" t="s">
        <v>943</v>
      </c>
      <c r="S232" s="161"/>
      <c r="T232" s="142"/>
      <c r="U232" s="143"/>
      <c r="V232" s="115"/>
      <c r="W232" s="161"/>
      <c r="X232" s="142"/>
      <c r="Y232" s="143"/>
      <c r="Z232" s="115"/>
      <c r="AA232" s="162"/>
      <c r="AB232" s="142"/>
      <c r="AC232" s="143"/>
      <c r="AD232" s="115"/>
    </row>
    <row r="233" spans="1:30" ht="17.149999999999999" customHeight="1" outlineLevel="1" thickTop="1" thickBot="1">
      <c r="A233" s="297" t="s">
        <v>944</v>
      </c>
      <c r="B233" s="279">
        <v>0</v>
      </c>
      <c r="C233" s="279">
        <v>0</v>
      </c>
      <c r="D233" s="279">
        <v>0</v>
      </c>
      <c r="E233" s="279">
        <v>0</v>
      </c>
      <c r="F233" s="289" t="s">
        <v>945</v>
      </c>
      <c r="G233" s="287" t="s">
        <v>934</v>
      </c>
      <c r="H233" s="287" t="s">
        <v>946</v>
      </c>
      <c r="I233" s="298">
        <v>3</v>
      </c>
      <c r="J233" s="299">
        <v>3</v>
      </c>
      <c r="K233" s="284">
        <f t="shared" si="20"/>
        <v>6</v>
      </c>
      <c r="L233" s="313">
        <v>3</v>
      </c>
      <c r="M233" s="313">
        <v>3</v>
      </c>
      <c r="N233" s="285">
        <f t="shared" si="11"/>
        <v>6</v>
      </c>
      <c r="O233" s="285">
        <f t="shared" si="12"/>
        <v>12</v>
      </c>
      <c r="P233" s="300"/>
      <c r="Q233" s="281" t="s">
        <v>724</v>
      </c>
      <c r="R233" s="281" t="s">
        <v>402</v>
      </c>
      <c r="S233" s="161"/>
      <c r="T233" s="142"/>
      <c r="U233" s="143"/>
      <c r="V233" s="115"/>
      <c r="W233" s="161"/>
      <c r="X233" s="142"/>
      <c r="Y233" s="143"/>
      <c r="Z233" s="115"/>
      <c r="AA233" s="162"/>
      <c r="AB233" s="142"/>
      <c r="AC233" s="143"/>
      <c r="AD233" s="115"/>
    </row>
    <row r="234" spans="1:30" ht="12.5" thickTop="1">
      <c r="A234" s="1273" t="s">
        <v>947</v>
      </c>
      <c r="B234" s="1273"/>
      <c r="C234" s="1273"/>
      <c r="D234" s="1273"/>
      <c r="E234" s="1273"/>
      <c r="F234" s="1273"/>
      <c r="G234" s="1273"/>
      <c r="H234" s="1273"/>
      <c r="I234" s="1273"/>
      <c r="J234" s="1273"/>
      <c r="K234" s="1273"/>
      <c r="L234" s="1273"/>
      <c r="M234" s="1273"/>
      <c r="N234" s="1273"/>
      <c r="O234" s="1273"/>
      <c r="P234" s="1273"/>
      <c r="Q234" s="1273"/>
      <c r="R234" s="1273"/>
      <c r="S234" s="1273"/>
      <c r="T234" s="1273"/>
      <c r="U234" s="1273"/>
      <c r="V234" s="1273"/>
      <c r="W234" s="1273"/>
      <c r="X234" s="1273"/>
      <c r="Y234" s="1273"/>
      <c r="Z234" s="1273"/>
      <c r="AA234" s="1273"/>
      <c r="AB234" s="1273"/>
      <c r="AC234" s="1273"/>
      <c r="AD234" s="1273"/>
    </row>
    <row r="235" spans="1:30" ht="24.5" outlineLevel="1" thickBot="1">
      <c r="A235" s="329">
        <v>36</v>
      </c>
      <c r="B235" s="330">
        <v>0</v>
      </c>
      <c r="C235" s="330">
        <v>0</v>
      </c>
      <c r="D235" s="330">
        <v>0</v>
      </c>
      <c r="E235" s="330">
        <v>0</v>
      </c>
      <c r="F235" s="324" t="s">
        <v>948</v>
      </c>
      <c r="G235" s="323" t="s">
        <v>949</v>
      </c>
      <c r="H235" s="323" t="s">
        <v>617</v>
      </c>
      <c r="I235" s="331">
        <v>0</v>
      </c>
      <c r="J235" s="331">
        <v>0</v>
      </c>
      <c r="K235" s="332">
        <f>I235+J235</f>
        <v>0</v>
      </c>
      <c r="L235" s="331">
        <v>0</v>
      </c>
      <c r="M235" s="331">
        <v>0</v>
      </c>
      <c r="N235" s="332">
        <f>L235+M235</f>
        <v>0</v>
      </c>
      <c r="O235" s="332">
        <f>K235+N235</f>
        <v>0</v>
      </c>
      <c r="P235" s="322"/>
      <c r="Q235" s="323" t="s">
        <v>950</v>
      </c>
      <c r="R235" s="323" t="s">
        <v>402</v>
      </c>
      <c r="S235" s="161"/>
      <c r="T235" s="142"/>
      <c r="U235" s="143"/>
      <c r="V235" s="115"/>
      <c r="W235" s="161"/>
      <c r="X235" s="142"/>
      <c r="Y235" s="143"/>
      <c r="Z235" s="115"/>
      <c r="AA235" s="162"/>
      <c r="AB235" s="142"/>
      <c r="AC235" s="143"/>
      <c r="AD235" s="115"/>
    </row>
    <row r="236" spans="1:30" ht="17" outlineLevel="1" thickTop="1" thickBot="1">
      <c r="A236" s="329">
        <v>37</v>
      </c>
      <c r="B236" s="330">
        <v>0</v>
      </c>
      <c r="C236" s="330">
        <v>0</v>
      </c>
      <c r="D236" s="330">
        <v>0</v>
      </c>
      <c r="E236" s="330">
        <v>0</v>
      </c>
      <c r="F236" s="324" t="s">
        <v>951</v>
      </c>
      <c r="G236" s="323" t="s">
        <v>952</v>
      </c>
      <c r="H236" s="326" t="s">
        <v>617</v>
      </c>
      <c r="I236" s="331">
        <v>0</v>
      </c>
      <c r="J236" s="331">
        <v>0</v>
      </c>
      <c r="K236" s="332">
        <f t="shared" ref="K236:K254" si="21">I236+J236</f>
        <v>0</v>
      </c>
      <c r="L236" s="331">
        <v>0</v>
      </c>
      <c r="M236" s="331">
        <v>0</v>
      </c>
      <c r="N236" s="332">
        <f t="shared" ref="N236:N254" si="22">L236+M236</f>
        <v>0</v>
      </c>
      <c r="O236" s="332">
        <f t="shared" ref="O236:O254" si="23">K236+N236</f>
        <v>0</v>
      </c>
      <c r="P236" s="322"/>
      <c r="Q236" s="323" t="s">
        <v>950</v>
      </c>
      <c r="R236" s="323" t="s">
        <v>402</v>
      </c>
      <c r="S236" s="161"/>
      <c r="T236" s="142"/>
      <c r="U236" s="143"/>
      <c r="V236" s="115"/>
      <c r="W236" s="161"/>
      <c r="X236" s="142"/>
      <c r="Y236" s="143"/>
      <c r="Z236" s="115"/>
      <c r="AA236" s="162"/>
      <c r="AB236" s="142"/>
      <c r="AC236" s="143"/>
      <c r="AD236" s="115"/>
    </row>
    <row r="237" spans="1:30" ht="17" outlineLevel="1" thickTop="1" thickBot="1">
      <c r="A237" s="329">
        <v>38</v>
      </c>
      <c r="B237" s="330">
        <v>0</v>
      </c>
      <c r="C237" s="330">
        <v>0</v>
      </c>
      <c r="D237" s="330">
        <v>0</v>
      </c>
      <c r="E237" s="330">
        <v>0</v>
      </c>
      <c r="F237" s="324" t="s">
        <v>953</v>
      </c>
      <c r="G237" s="326" t="s">
        <v>160</v>
      </c>
      <c r="H237" s="326" t="s">
        <v>954</v>
      </c>
      <c r="I237" s="331">
        <v>0</v>
      </c>
      <c r="J237" s="331">
        <v>0</v>
      </c>
      <c r="K237" s="332">
        <f t="shared" si="21"/>
        <v>0</v>
      </c>
      <c r="L237" s="331">
        <v>0</v>
      </c>
      <c r="M237" s="331">
        <v>0</v>
      </c>
      <c r="N237" s="332">
        <f t="shared" si="22"/>
        <v>0</v>
      </c>
      <c r="O237" s="332">
        <f t="shared" si="23"/>
        <v>0</v>
      </c>
      <c r="P237" s="322"/>
      <c r="Q237" s="323" t="s">
        <v>950</v>
      </c>
      <c r="R237" s="323" t="s">
        <v>402</v>
      </c>
      <c r="S237" s="161"/>
      <c r="T237" s="142"/>
      <c r="U237" s="143"/>
      <c r="V237" s="115"/>
      <c r="W237" s="161"/>
      <c r="X237" s="142"/>
      <c r="Y237" s="143"/>
      <c r="Z237" s="115"/>
      <c r="AA237" s="162"/>
      <c r="AB237" s="142"/>
      <c r="AC237" s="143"/>
      <c r="AD237" s="115"/>
    </row>
    <row r="238" spans="1:30" ht="33" outlineLevel="1" thickTop="1" thickBot="1">
      <c r="A238" s="329">
        <v>39</v>
      </c>
      <c r="B238" s="330">
        <v>0</v>
      </c>
      <c r="C238" s="330">
        <v>0</v>
      </c>
      <c r="D238" s="330">
        <v>0</v>
      </c>
      <c r="E238" s="330">
        <v>0</v>
      </c>
      <c r="F238" s="324" t="s">
        <v>955</v>
      </c>
      <c r="G238" s="326" t="s">
        <v>146</v>
      </c>
      <c r="H238" s="326"/>
      <c r="I238" s="331"/>
      <c r="J238" s="331"/>
      <c r="K238" s="332"/>
      <c r="L238" s="331"/>
      <c r="M238" s="331"/>
      <c r="N238" s="332"/>
      <c r="O238" s="332"/>
      <c r="P238" s="322"/>
      <c r="Q238" s="323" t="s">
        <v>956</v>
      </c>
      <c r="R238" s="323"/>
      <c r="S238" s="161"/>
      <c r="T238" s="142"/>
      <c r="U238" s="143"/>
      <c r="V238" s="115"/>
      <c r="W238" s="161"/>
      <c r="X238" s="142"/>
      <c r="Y238" s="143"/>
      <c r="Z238" s="115"/>
      <c r="AA238" s="162"/>
      <c r="AB238" s="142"/>
      <c r="AC238" s="143"/>
      <c r="AD238" s="115"/>
    </row>
    <row r="239" spans="1:30" ht="33" outlineLevel="1" thickTop="1" thickBot="1">
      <c r="A239" s="329">
        <v>40</v>
      </c>
      <c r="B239" s="330">
        <v>0</v>
      </c>
      <c r="C239" s="330">
        <v>0</v>
      </c>
      <c r="D239" s="330">
        <v>0</v>
      </c>
      <c r="E239" s="330">
        <v>0</v>
      </c>
      <c r="F239" s="324" t="s">
        <v>955</v>
      </c>
      <c r="G239" s="326" t="s">
        <v>146</v>
      </c>
      <c r="H239" s="326" t="s">
        <v>617</v>
      </c>
      <c r="I239" s="331"/>
      <c r="J239" s="331"/>
      <c r="K239" s="332"/>
      <c r="L239" s="331"/>
      <c r="M239" s="331"/>
      <c r="N239" s="332"/>
      <c r="O239" s="332"/>
      <c r="P239" s="322"/>
      <c r="Q239" s="323" t="s">
        <v>957</v>
      </c>
      <c r="R239" s="323" t="s">
        <v>402</v>
      </c>
      <c r="S239" s="161"/>
      <c r="T239" s="142"/>
      <c r="U239" s="143"/>
      <c r="V239" s="115"/>
      <c r="W239" s="161"/>
      <c r="X239" s="142"/>
      <c r="Y239" s="143"/>
      <c r="Z239" s="115"/>
      <c r="AA239" s="162"/>
      <c r="AB239" s="142"/>
      <c r="AC239" s="143"/>
      <c r="AD239" s="115"/>
    </row>
    <row r="240" spans="1:30" ht="17" outlineLevel="1" thickTop="1" thickBot="1">
      <c r="A240" s="329">
        <v>41</v>
      </c>
      <c r="B240" s="330">
        <v>0</v>
      </c>
      <c r="C240" s="330">
        <v>0</v>
      </c>
      <c r="D240" s="330">
        <v>0</v>
      </c>
      <c r="E240" s="330">
        <v>0</v>
      </c>
      <c r="F240" s="324" t="s">
        <v>958</v>
      </c>
      <c r="G240" s="326" t="s">
        <v>146</v>
      </c>
      <c r="H240" s="326" t="s">
        <v>617</v>
      </c>
      <c r="I240" s="331">
        <v>0</v>
      </c>
      <c r="J240" s="331">
        <v>0</v>
      </c>
      <c r="K240" s="332">
        <f t="shared" si="21"/>
        <v>0</v>
      </c>
      <c r="L240" s="331">
        <v>0</v>
      </c>
      <c r="M240" s="331">
        <v>0</v>
      </c>
      <c r="N240" s="332">
        <f t="shared" si="22"/>
        <v>0</v>
      </c>
      <c r="O240" s="332">
        <f t="shared" si="23"/>
        <v>0</v>
      </c>
      <c r="P240" s="322"/>
      <c r="Q240" s="323" t="s">
        <v>711</v>
      </c>
      <c r="R240" s="323" t="s">
        <v>402</v>
      </c>
      <c r="S240" s="161"/>
      <c r="T240" s="142"/>
      <c r="U240" s="143"/>
      <c r="V240" s="115"/>
      <c r="W240" s="161"/>
      <c r="X240" s="142"/>
      <c r="Y240" s="143"/>
      <c r="Z240" s="115"/>
      <c r="AA240" s="162"/>
      <c r="AB240" s="142"/>
      <c r="AC240" s="143"/>
      <c r="AD240" s="115"/>
    </row>
    <row r="241" spans="1:30" ht="17" outlineLevel="1" thickTop="1" thickBot="1">
      <c r="A241" s="329">
        <v>42</v>
      </c>
      <c r="B241" s="330">
        <v>0</v>
      </c>
      <c r="C241" s="330">
        <v>0</v>
      </c>
      <c r="D241" s="330">
        <v>0</v>
      </c>
      <c r="E241" s="330">
        <v>0</v>
      </c>
      <c r="F241" s="324" t="s">
        <v>959</v>
      </c>
      <c r="G241" s="326" t="s">
        <v>133</v>
      </c>
      <c r="H241" s="326" t="s">
        <v>216</v>
      </c>
      <c r="I241" s="331">
        <v>0</v>
      </c>
      <c r="J241" s="331">
        <v>0</v>
      </c>
      <c r="K241" s="332">
        <f t="shared" si="21"/>
        <v>0</v>
      </c>
      <c r="L241" s="331">
        <v>0</v>
      </c>
      <c r="M241" s="331">
        <v>0</v>
      </c>
      <c r="N241" s="332">
        <f t="shared" si="22"/>
        <v>0</v>
      </c>
      <c r="O241" s="332">
        <f t="shared" si="23"/>
        <v>0</v>
      </c>
      <c r="P241" s="322"/>
      <c r="Q241" s="323" t="s">
        <v>960</v>
      </c>
      <c r="R241" s="323" t="s">
        <v>402</v>
      </c>
      <c r="S241" s="161"/>
      <c r="T241" s="142"/>
      <c r="U241" s="143"/>
      <c r="V241" s="115"/>
      <c r="W241" s="161"/>
      <c r="X241" s="142"/>
      <c r="Y241" s="143"/>
      <c r="Z241" s="115"/>
      <c r="AA241" s="162"/>
      <c r="AB241" s="142"/>
      <c r="AC241" s="143"/>
      <c r="AD241" s="115"/>
    </row>
    <row r="242" spans="1:30" ht="17" outlineLevel="1" thickTop="1" thickBot="1">
      <c r="A242" s="329">
        <v>43</v>
      </c>
      <c r="B242" s="330">
        <v>0</v>
      </c>
      <c r="C242" s="330">
        <v>0</v>
      </c>
      <c r="D242" s="330">
        <v>0</v>
      </c>
      <c r="E242" s="330">
        <v>0</v>
      </c>
      <c r="F242" s="324" t="s">
        <v>961</v>
      </c>
      <c r="G242" s="326" t="s">
        <v>136</v>
      </c>
      <c r="H242" s="326" t="s">
        <v>216</v>
      </c>
      <c r="I242" s="331">
        <v>0</v>
      </c>
      <c r="J242" s="331">
        <v>0</v>
      </c>
      <c r="K242" s="332">
        <f t="shared" si="21"/>
        <v>0</v>
      </c>
      <c r="L242" s="331">
        <v>0</v>
      </c>
      <c r="M242" s="331">
        <v>0</v>
      </c>
      <c r="N242" s="332">
        <f t="shared" si="22"/>
        <v>0</v>
      </c>
      <c r="O242" s="332">
        <f t="shared" si="23"/>
        <v>0</v>
      </c>
      <c r="P242" s="322"/>
      <c r="Q242" s="323" t="s">
        <v>960</v>
      </c>
      <c r="R242" s="323" t="s">
        <v>402</v>
      </c>
      <c r="S242" s="161"/>
      <c r="T242" s="142"/>
      <c r="U242" s="143"/>
      <c r="V242" s="115"/>
      <c r="W242" s="161"/>
      <c r="X242" s="142"/>
      <c r="Y242" s="143"/>
      <c r="Z242" s="115"/>
      <c r="AA242" s="162"/>
      <c r="AB242" s="142"/>
      <c r="AC242" s="143"/>
      <c r="AD242" s="115"/>
    </row>
    <row r="243" spans="1:30" ht="17" outlineLevel="1" thickTop="1" thickBot="1">
      <c r="A243" s="329">
        <v>44</v>
      </c>
      <c r="B243" s="330"/>
      <c r="C243" s="330"/>
      <c r="D243" s="330"/>
      <c r="E243" s="330"/>
      <c r="F243" s="333" t="s">
        <v>962</v>
      </c>
      <c r="G243" s="326" t="s">
        <v>150</v>
      </c>
      <c r="H243" s="326" t="s">
        <v>963</v>
      </c>
      <c r="I243" s="331">
        <v>0</v>
      </c>
      <c r="J243" s="331">
        <v>0</v>
      </c>
      <c r="K243" s="332">
        <f t="shared" si="21"/>
        <v>0</v>
      </c>
      <c r="L243" s="331">
        <v>0</v>
      </c>
      <c r="M243" s="331">
        <v>0</v>
      </c>
      <c r="N243" s="332">
        <f t="shared" si="22"/>
        <v>0</v>
      </c>
      <c r="O243" s="332">
        <f t="shared" si="23"/>
        <v>0</v>
      </c>
      <c r="P243" s="322"/>
      <c r="Q243" s="323" t="s">
        <v>838</v>
      </c>
      <c r="R243" s="328" t="s">
        <v>964</v>
      </c>
      <c r="S243" s="161"/>
      <c r="T243" s="142"/>
      <c r="U243" s="143"/>
      <c r="V243" s="115"/>
      <c r="W243" s="161"/>
      <c r="X243" s="142"/>
      <c r="Y243" s="143"/>
      <c r="Z243" s="115"/>
      <c r="AA243" s="162"/>
      <c r="AB243" s="142"/>
      <c r="AC243" s="143"/>
      <c r="AD243" s="115"/>
    </row>
    <row r="244" spans="1:30" ht="17" outlineLevel="1" thickTop="1" thickBot="1">
      <c r="A244" s="329">
        <v>45</v>
      </c>
      <c r="B244" s="330">
        <v>0</v>
      </c>
      <c r="C244" s="330">
        <v>0</v>
      </c>
      <c r="D244" s="330">
        <v>0</v>
      </c>
      <c r="E244" s="330">
        <v>0</v>
      </c>
      <c r="F244" s="328" t="s">
        <v>965</v>
      </c>
      <c r="G244" s="326" t="s">
        <v>949</v>
      </c>
      <c r="H244" s="326" t="s">
        <v>617</v>
      </c>
      <c r="I244" s="331">
        <v>0</v>
      </c>
      <c r="J244" s="331">
        <v>0</v>
      </c>
      <c r="K244" s="332">
        <f t="shared" si="21"/>
        <v>0</v>
      </c>
      <c r="L244" s="331">
        <v>0</v>
      </c>
      <c r="M244" s="331">
        <v>0</v>
      </c>
      <c r="N244" s="332">
        <f t="shared" si="22"/>
        <v>0</v>
      </c>
      <c r="O244" s="332">
        <f t="shared" si="23"/>
        <v>0</v>
      </c>
      <c r="P244" s="322"/>
      <c r="Q244" s="323" t="s">
        <v>566</v>
      </c>
      <c r="R244" s="323"/>
      <c r="S244" s="161"/>
      <c r="T244" s="142"/>
      <c r="U244" s="143"/>
      <c r="V244" s="115"/>
      <c r="W244" s="161"/>
      <c r="X244" s="142"/>
      <c r="Y244" s="143"/>
      <c r="Z244" s="115"/>
      <c r="AA244" s="162"/>
      <c r="AB244" s="142"/>
      <c r="AC244" s="143"/>
      <c r="AD244" s="115"/>
    </row>
    <row r="245" spans="1:30" ht="17" outlineLevel="1" thickTop="1" thickBot="1">
      <c r="A245" s="329">
        <v>46</v>
      </c>
      <c r="B245" s="330"/>
      <c r="C245" s="330"/>
      <c r="D245" s="330"/>
      <c r="E245" s="330"/>
      <c r="F245" s="333" t="s">
        <v>966</v>
      </c>
      <c r="G245" s="326" t="s">
        <v>150</v>
      </c>
      <c r="H245" s="326" t="s">
        <v>963</v>
      </c>
      <c r="I245" s="331">
        <v>0</v>
      </c>
      <c r="J245" s="331">
        <v>0</v>
      </c>
      <c r="K245" s="332">
        <f t="shared" si="21"/>
        <v>0</v>
      </c>
      <c r="L245" s="331">
        <v>0</v>
      </c>
      <c r="M245" s="331">
        <v>0</v>
      </c>
      <c r="N245" s="332">
        <f t="shared" si="22"/>
        <v>0</v>
      </c>
      <c r="O245" s="332">
        <f t="shared" si="23"/>
        <v>0</v>
      </c>
      <c r="P245" s="322"/>
      <c r="Q245" s="323" t="s">
        <v>838</v>
      </c>
      <c r="R245" s="328" t="s">
        <v>964</v>
      </c>
      <c r="S245" s="161"/>
      <c r="T245" s="142"/>
      <c r="U245" s="143"/>
      <c r="V245" s="115"/>
      <c r="W245" s="161"/>
      <c r="X245" s="142"/>
      <c r="Y245" s="143"/>
      <c r="Z245" s="115"/>
      <c r="AA245" s="162"/>
      <c r="AB245" s="142"/>
      <c r="AC245" s="143"/>
      <c r="AD245" s="115"/>
    </row>
    <row r="246" spans="1:30" ht="17" outlineLevel="1" thickTop="1" thickBot="1">
      <c r="A246" s="329">
        <v>47</v>
      </c>
      <c r="B246" s="330">
        <v>0</v>
      </c>
      <c r="C246" s="330">
        <v>0</v>
      </c>
      <c r="D246" s="330">
        <v>0</v>
      </c>
      <c r="E246" s="330">
        <v>0</v>
      </c>
      <c r="F246" s="328" t="s">
        <v>967</v>
      </c>
      <c r="G246" s="326" t="s">
        <v>949</v>
      </c>
      <c r="H246" s="326" t="s">
        <v>617</v>
      </c>
      <c r="I246" s="331">
        <v>0</v>
      </c>
      <c r="J246" s="331">
        <v>0</v>
      </c>
      <c r="K246" s="332">
        <f t="shared" si="21"/>
        <v>0</v>
      </c>
      <c r="L246" s="331">
        <v>0</v>
      </c>
      <c r="M246" s="331">
        <v>0</v>
      </c>
      <c r="N246" s="332">
        <f t="shared" si="22"/>
        <v>0</v>
      </c>
      <c r="O246" s="332">
        <f t="shared" si="23"/>
        <v>0</v>
      </c>
      <c r="P246" s="322"/>
      <c r="Q246" s="323" t="s">
        <v>566</v>
      </c>
      <c r="R246" s="323"/>
      <c r="S246" s="161"/>
      <c r="T246" s="142"/>
      <c r="U246" s="143"/>
      <c r="V246" s="115"/>
      <c r="W246" s="161"/>
      <c r="X246" s="142"/>
      <c r="Y246" s="143"/>
      <c r="Z246" s="115"/>
      <c r="AA246" s="162"/>
      <c r="AB246" s="142"/>
      <c r="AC246" s="143"/>
      <c r="AD246" s="115"/>
    </row>
    <row r="247" spans="1:30" ht="17" outlineLevel="1" thickTop="1" thickBot="1">
      <c r="A247" s="329">
        <v>48</v>
      </c>
      <c r="B247" s="330">
        <v>0</v>
      </c>
      <c r="C247" s="330">
        <v>0</v>
      </c>
      <c r="D247" s="330">
        <v>0</v>
      </c>
      <c r="E247" s="330">
        <v>0</v>
      </c>
      <c r="F247" s="333" t="s">
        <v>968</v>
      </c>
      <c r="G247" s="326" t="s">
        <v>949</v>
      </c>
      <c r="H247" s="326" t="s">
        <v>617</v>
      </c>
      <c r="I247" s="331">
        <v>0</v>
      </c>
      <c r="J247" s="331">
        <v>0</v>
      </c>
      <c r="K247" s="332">
        <f t="shared" si="21"/>
        <v>0</v>
      </c>
      <c r="L247" s="331">
        <v>0</v>
      </c>
      <c r="M247" s="331">
        <v>0</v>
      </c>
      <c r="N247" s="332">
        <f t="shared" si="22"/>
        <v>0</v>
      </c>
      <c r="O247" s="332">
        <f t="shared" si="23"/>
        <v>0</v>
      </c>
      <c r="P247" s="322"/>
      <c r="Q247" s="323" t="s">
        <v>677</v>
      </c>
      <c r="R247" s="328" t="s">
        <v>964</v>
      </c>
      <c r="S247" s="161"/>
      <c r="T247" s="142"/>
      <c r="U247" s="143"/>
      <c r="V247" s="115"/>
      <c r="W247" s="161"/>
      <c r="X247" s="142"/>
      <c r="Y247" s="143"/>
      <c r="Z247" s="115"/>
      <c r="AA247" s="162"/>
      <c r="AB247" s="142"/>
      <c r="AC247" s="143"/>
      <c r="AD247" s="115"/>
    </row>
    <row r="248" spans="1:30" ht="17" outlineLevel="1" thickTop="1" thickBot="1">
      <c r="A248" s="329">
        <v>49</v>
      </c>
      <c r="B248" s="330">
        <v>0</v>
      </c>
      <c r="C248" s="330">
        <v>0</v>
      </c>
      <c r="D248" s="330">
        <v>0</v>
      </c>
      <c r="E248" s="330">
        <v>0</v>
      </c>
      <c r="F248" s="333" t="s">
        <v>969</v>
      </c>
      <c r="G248" s="326" t="s">
        <v>949</v>
      </c>
      <c r="H248" s="326" t="s">
        <v>617</v>
      </c>
      <c r="I248" s="331">
        <v>0</v>
      </c>
      <c r="J248" s="331">
        <v>0</v>
      </c>
      <c r="K248" s="332">
        <f t="shared" si="21"/>
        <v>0</v>
      </c>
      <c r="L248" s="331">
        <v>0</v>
      </c>
      <c r="M248" s="331">
        <v>0</v>
      </c>
      <c r="N248" s="332">
        <f t="shared" si="22"/>
        <v>0</v>
      </c>
      <c r="O248" s="332">
        <f t="shared" si="23"/>
        <v>0</v>
      </c>
      <c r="P248" s="322"/>
      <c r="Q248" s="323" t="s">
        <v>677</v>
      </c>
      <c r="R248" s="328" t="s">
        <v>964</v>
      </c>
      <c r="S248" s="161"/>
      <c r="T248" s="142"/>
      <c r="U248" s="143"/>
      <c r="V248" s="115"/>
      <c r="W248" s="161"/>
      <c r="X248" s="142"/>
      <c r="Y248" s="143"/>
      <c r="Z248" s="115"/>
      <c r="AA248" s="162"/>
      <c r="AB248" s="142"/>
      <c r="AC248" s="143"/>
      <c r="AD248" s="115"/>
    </row>
    <row r="249" spans="1:30" ht="17" outlineLevel="1" thickTop="1" thickBot="1">
      <c r="A249" s="329">
        <v>50</v>
      </c>
      <c r="B249" s="330">
        <v>0</v>
      </c>
      <c r="C249" s="330">
        <v>0</v>
      </c>
      <c r="D249" s="330">
        <v>0</v>
      </c>
      <c r="E249" s="330">
        <v>0</v>
      </c>
      <c r="F249" s="333" t="s">
        <v>970</v>
      </c>
      <c r="G249" s="326" t="s">
        <v>949</v>
      </c>
      <c r="H249" s="326" t="s">
        <v>617</v>
      </c>
      <c r="I249" s="331">
        <v>0</v>
      </c>
      <c r="J249" s="331">
        <v>0</v>
      </c>
      <c r="K249" s="332">
        <f t="shared" si="21"/>
        <v>0</v>
      </c>
      <c r="L249" s="331">
        <v>0</v>
      </c>
      <c r="M249" s="331">
        <v>0</v>
      </c>
      <c r="N249" s="332">
        <f t="shared" si="22"/>
        <v>0</v>
      </c>
      <c r="O249" s="332">
        <f t="shared" si="23"/>
        <v>0</v>
      </c>
      <c r="P249" s="322"/>
      <c r="Q249" s="323" t="s">
        <v>677</v>
      </c>
      <c r="R249" s="328" t="s">
        <v>964</v>
      </c>
      <c r="S249" s="161"/>
      <c r="T249" s="142"/>
      <c r="U249" s="143"/>
      <c r="V249" s="115"/>
      <c r="W249" s="161"/>
      <c r="X249" s="142"/>
      <c r="Y249" s="143"/>
      <c r="Z249" s="115"/>
      <c r="AA249" s="162"/>
      <c r="AB249" s="142"/>
      <c r="AC249" s="143"/>
      <c r="AD249" s="115"/>
    </row>
    <row r="250" spans="1:30" ht="17" outlineLevel="1" thickTop="1" thickBot="1">
      <c r="A250" s="329">
        <v>51</v>
      </c>
      <c r="B250" s="330">
        <v>0</v>
      </c>
      <c r="C250" s="330">
        <v>0</v>
      </c>
      <c r="D250" s="330">
        <v>0</v>
      </c>
      <c r="E250" s="330">
        <v>0</v>
      </c>
      <c r="F250" s="333" t="s">
        <v>971</v>
      </c>
      <c r="G250" s="326" t="s">
        <v>949</v>
      </c>
      <c r="H250" s="326" t="s">
        <v>617</v>
      </c>
      <c r="I250" s="331">
        <v>0</v>
      </c>
      <c r="J250" s="331">
        <v>0</v>
      </c>
      <c r="K250" s="332">
        <f t="shared" si="21"/>
        <v>0</v>
      </c>
      <c r="L250" s="331">
        <v>0</v>
      </c>
      <c r="M250" s="331">
        <v>0</v>
      </c>
      <c r="N250" s="332">
        <f t="shared" si="22"/>
        <v>0</v>
      </c>
      <c r="O250" s="332">
        <f t="shared" si="23"/>
        <v>0</v>
      </c>
      <c r="P250" s="322"/>
      <c r="Q250" s="323" t="s">
        <v>677</v>
      </c>
      <c r="R250" s="328" t="s">
        <v>964</v>
      </c>
      <c r="S250" s="161"/>
      <c r="T250" s="142"/>
      <c r="U250" s="143"/>
      <c r="V250" s="115"/>
      <c r="W250" s="161"/>
      <c r="X250" s="142"/>
      <c r="Y250" s="143"/>
      <c r="Z250" s="115"/>
      <c r="AA250" s="162"/>
      <c r="AB250" s="142"/>
      <c r="AC250" s="143"/>
      <c r="AD250" s="115"/>
    </row>
    <row r="251" spans="1:30" ht="10.5" outlineLevel="1" thickTop="1" thickBot="1">
      <c r="A251" s="329">
        <v>52</v>
      </c>
      <c r="B251" s="330">
        <v>0</v>
      </c>
      <c r="C251" s="330">
        <v>0</v>
      </c>
      <c r="D251" s="330">
        <v>0</v>
      </c>
      <c r="E251" s="330">
        <v>0</v>
      </c>
      <c r="F251" s="328" t="s">
        <v>972</v>
      </c>
      <c r="G251" s="326" t="s">
        <v>949</v>
      </c>
      <c r="H251" s="326" t="s">
        <v>617</v>
      </c>
      <c r="I251" s="331">
        <v>0</v>
      </c>
      <c r="J251" s="331">
        <v>0</v>
      </c>
      <c r="K251" s="332">
        <f t="shared" si="21"/>
        <v>0</v>
      </c>
      <c r="L251" s="331">
        <v>0</v>
      </c>
      <c r="M251" s="331">
        <v>0</v>
      </c>
      <c r="N251" s="332">
        <f t="shared" si="22"/>
        <v>0</v>
      </c>
      <c r="O251" s="332">
        <f t="shared" si="23"/>
        <v>0</v>
      </c>
      <c r="P251" s="322"/>
      <c r="Q251" s="323" t="s">
        <v>566</v>
      </c>
      <c r="R251" s="323" t="s">
        <v>402</v>
      </c>
      <c r="S251" s="161"/>
      <c r="T251" s="142"/>
      <c r="U251" s="143"/>
      <c r="V251" s="115"/>
      <c r="W251" s="161"/>
      <c r="X251" s="142"/>
      <c r="Y251" s="143"/>
      <c r="Z251" s="115"/>
      <c r="AA251" s="162"/>
      <c r="AB251" s="142"/>
      <c r="AC251" s="143"/>
      <c r="AD251" s="115"/>
    </row>
    <row r="252" spans="1:30" ht="65" outlineLevel="1" thickTop="1" thickBot="1">
      <c r="A252" s="329">
        <v>53</v>
      </c>
      <c r="B252" s="330">
        <v>0</v>
      </c>
      <c r="C252" s="330">
        <v>0</v>
      </c>
      <c r="D252" s="330">
        <v>0</v>
      </c>
      <c r="E252" s="330">
        <v>0</v>
      </c>
      <c r="F252" s="328" t="s">
        <v>973</v>
      </c>
      <c r="G252" s="326" t="s">
        <v>949</v>
      </c>
      <c r="H252" s="326" t="s">
        <v>617</v>
      </c>
      <c r="I252" s="331">
        <v>0</v>
      </c>
      <c r="J252" s="331">
        <v>0</v>
      </c>
      <c r="K252" s="332">
        <f t="shared" si="21"/>
        <v>0</v>
      </c>
      <c r="L252" s="331">
        <v>0</v>
      </c>
      <c r="M252" s="331">
        <v>0</v>
      </c>
      <c r="N252" s="332">
        <f t="shared" si="22"/>
        <v>0</v>
      </c>
      <c r="O252" s="332">
        <f t="shared" si="23"/>
        <v>0</v>
      </c>
      <c r="P252" s="322"/>
      <c r="Q252" s="317" t="s">
        <v>974</v>
      </c>
      <c r="R252" s="323" t="s">
        <v>402</v>
      </c>
      <c r="S252" s="161"/>
      <c r="T252" s="142"/>
      <c r="U252" s="143"/>
      <c r="V252" s="115"/>
      <c r="W252" s="161"/>
      <c r="X252" s="142"/>
      <c r="Y252" s="143"/>
      <c r="Z252" s="115"/>
      <c r="AA252" s="162"/>
      <c r="AB252" s="142"/>
      <c r="AC252" s="143"/>
      <c r="AD252" s="115"/>
    </row>
    <row r="253" spans="1:30" ht="65" outlineLevel="1" thickTop="1" thickBot="1">
      <c r="A253" s="329">
        <v>54</v>
      </c>
      <c r="B253" s="330">
        <v>0</v>
      </c>
      <c r="C253" s="330">
        <v>0</v>
      </c>
      <c r="D253" s="330">
        <v>0</v>
      </c>
      <c r="E253" s="330">
        <v>0</v>
      </c>
      <c r="F253" s="328" t="s">
        <v>975</v>
      </c>
      <c r="G253" s="326" t="s">
        <v>949</v>
      </c>
      <c r="H253" s="326" t="s">
        <v>617</v>
      </c>
      <c r="I253" s="331">
        <v>0</v>
      </c>
      <c r="J253" s="331">
        <v>0</v>
      </c>
      <c r="K253" s="332">
        <f t="shared" si="21"/>
        <v>0</v>
      </c>
      <c r="L253" s="331">
        <v>0</v>
      </c>
      <c r="M253" s="331">
        <v>0</v>
      </c>
      <c r="N253" s="332">
        <f t="shared" si="22"/>
        <v>0</v>
      </c>
      <c r="O253" s="332">
        <f t="shared" si="23"/>
        <v>0</v>
      </c>
      <c r="P253" s="322"/>
      <c r="Q253" s="317" t="s">
        <v>974</v>
      </c>
      <c r="R253" s="323" t="s">
        <v>402</v>
      </c>
      <c r="S253" s="161"/>
      <c r="T253" s="142"/>
      <c r="U253" s="143"/>
      <c r="V253" s="115"/>
      <c r="W253" s="161"/>
      <c r="X253" s="142"/>
      <c r="Y253" s="143"/>
      <c r="Z253" s="115"/>
      <c r="AA253" s="162"/>
      <c r="AB253" s="142"/>
      <c r="AC253" s="143"/>
      <c r="AD253" s="115"/>
    </row>
    <row r="254" spans="1:30" ht="33" outlineLevel="1" thickTop="1" thickBot="1">
      <c r="A254" s="329">
        <v>55</v>
      </c>
      <c r="B254" s="330">
        <v>0</v>
      </c>
      <c r="C254" s="330">
        <v>0</v>
      </c>
      <c r="D254" s="330">
        <v>0</v>
      </c>
      <c r="E254" s="330">
        <v>0</v>
      </c>
      <c r="F254" s="328" t="s">
        <v>976</v>
      </c>
      <c r="G254" s="326" t="s">
        <v>949</v>
      </c>
      <c r="H254" s="326" t="s">
        <v>617</v>
      </c>
      <c r="I254" s="331">
        <v>0</v>
      </c>
      <c r="J254" s="331">
        <v>0</v>
      </c>
      <c r="K254" s="332">
        <f t="shared" si="21"/>
        <v>0</v>
      </c>
      <c r="L254" s="331">
        <v>0</v>
      </c>
      <c r="M254" s="331">
        <v>0</v>
      </c>
      <c r="N254" s="332">
        <f t="shared" si="22"/>
        <v>0</v>
      </c>
      <c r="O254" s="332">
        <f t="shared" si="23"/>
        <v>0</v>
      </c>
      <c r="P254" s="322"/>
      <c r="Q254" s="323" t="s">
        <v>566</v>
      </c>
      <c r="R254" s="323" t="s">
        <v>402</v>
      </c>
      <c r="S254" s="161"/>
      <c r="T254" s="142"/>
      <c r="U254" s="143"/>
      <c r="V254" s="115"/>
      <c r="W254" s="161"/>
      <c r="X254" s="142"/>
      <c r="Y254" s="143"/>
      <c r="Z254" s="115"/>
      <c r="AA254" s="162"/>
      <c r="AB254" s="142"/>
      <c r="AC254" s="143"/>
      <c r="AD254" s="115"/>
    </row>
    <row r="255" spans="1:30" ht="17" outlineLevel="1" thickTop="1" thickBot="1">
      <c r="A255" s="329">
        <v>56</v>
      </c>
      <c r="B255" s="330">
        <v>0</v>
      </c>
      <c r="C255" s="330">
        <v>0</v>
      </c>
      <c r="D255" s="330">
        <v>0</v>
      </c>
      <c r="E255" s="330">
        <v>0</v>
      </c>
      <c r="F255" s="333" t="s">
        <v>977</v>
      </c>
      <c r="G255" s="326" t="s">
        <v>164</v>
      </c>
      <c r="H255" s="326" t="s">
        <v>216</v>
      </c>
      <c r="I255" s="331"/>
      <c r="J255" s="331"/>
      <c r="K255" s="332"/>
      <c r="L255" s="331"/>
      <c r="M255" s="331"/>
      <c r="N255" s="332"/>
      <c r="O255" s="332"/>
      <c r="P255" s="322"/>
      <c r="Q255" s="323" t="s">
        <v>433</v>
      </c>
      <c r="R255" s="323" t="s">
        <v>402</v>
      </c>
      <c r="S255" s="161"/>
      <c r="T255" s="142"/>
      <c r="U255" s="143"/>
      <c r="V255" s="115"/>
      <c r="W255" s="161"/>
      <c r="X255" s="142"/>
      <c r="Y255" s="143"/>
      <c r="Z255" s="115"/>
      <c r="AA255" s="162"/>
      <c r="AB255" s="142"/>
      <c r="AC255" s="143"/>
      <c r="AD255" s="115"/>
    </row>
    <row r="256" spans="1:30" ht="17" outlineLevel="1" thickTop="1" thickBot="1">
      <c r="A256" s="329">
        <v>57</v>
      </c>
      <c r="B256" s="330">
        <v>0</v>
      </c>
      <c r="C256" s="330">
        <v>0</v>
      </c>
      <c r="D256" s="330">
        <v>0</v>
      </c>
      <c r="E256" s="330">
        <v>0</v>
      </c>
      <c r="F256" s="333" t="s">
        <v>978</v>
      </c>
      <c r="G256" s="326" t="s">
        <v>140</v>
      </c>
      <c r="H256" s="326" t="s">
        <v>216</v>
      </c>
      <c r="I256" s="331"/>
      <c r="J256" s="331"/>
      <c r="K256" s="332"/>
      <c r="L256" s="331"/>
      <c r="M256" s="331"/>
      <c r="N256" s="332"/>
      <c r="O256" s="332"/>
      <c r="P256" s="322"/>
      <c r="Q256" s="323" t="s">
        <v>433</v>
      </c>
      <c r="R256" s="323" t="s">
        <v>402</v>
      </c>
      <c r="S256" s="161"/>
      <c r="T256" s="142"/>
      <c r="U256" s="143"/>
      <c r="V256" s="115"/>
      <c r="W256" s="161"/>
      <c r="X256" s="142"/>
      <c r="Y256" s="143"/>
      <c r="Z256" s="115"/>
      <c r="AA256" s="162"/>
      <c r="AB256" s="142"/>
      <c r="AC256" s="143"/>
      <c r="AD256" s="115"/>
    </row>
    <row r="257" spans="1:30" ht="17" outlineLevel="1" thickTop="1" thickBot="1">
      <c r="A257" s="329">
        <v>58</v>
      </c>
      <c r="B257" s="330">
        <v>0</v>
      </c>
      <c r="C257" s="330">
        <v>0</v>
      </c>
      <c r="D257" s="330">
        <v>0</v>
      </c>
      <c r="E257" s="330">
        <v>0</v>
      </c>
      <c r="F257" s="333" t="s">
        <v>979</v>
      </c>
      <c r="G257" s="326" t="s">
        <v>164</v>
      </c>
      <c r="H257" s="326" t="s">
        <v>216</v>
      </c>
      <c r="I257" s="331"/>
      <c r="J257" s="331"/>
      <c r="K257" s="332"/>
      <c r="L257" s="331"/>
      <c r="M257" s="331"/>
      <c r="N257" s="332"/>
      <c r="O257" s="332"/>
      <c r="P257" s="322"/>
      <c r="Q257" s="323" t="s">
        <v>433</v>
      </c>
      <c r="R257" s="323" t="s">
        <v>402</v>
      </c>
      <c r="S257" s="161"/>
      <c r="T257" s="142"/>
      <c r="U257" s="143"/>
      <c r="V257" s="115"/>
      <c r="W257" s="161"/>
      <c r="X257" s="142"/>
      <c r="Y257" s="143"/>
      <c r="Z257" s="115"/>
      <c r="AA257" s="162"/>
      <c r="AB257" s="142"/>
      <c r="AC257" s="143"/>
      <c r="AD257" s="115"/>
    </row>
    <row r="258" spans="1:30" ht="17" outlineLevel="1" thickTop="1" thickBot="1">
      <c r="A258" s="329">
        <v>59</v>
      </c>
      <c r="B258" s="330">
        <v>0</v>
      </c>
      <c r="C258" s="330">
        <v>0</v>
      </c>
      <c r="D258" s="330">
        <v>0</v>
      </c>
      <c r="E258" s="330">
        <v>0</v>
      </c>
      <c r="F258" s="333" t="s">
        <v>980</v>
      </c>
      <c r="G258" s="326" t="s">
        <v>150</v>
      </c>
      <c r="H258" s="326" t="s">
        <v>216</v>
      </c>
      <c r="I258" s="331"/>
      <c r="J258" s="331"/>
      <c r="K258" s="332"/>
      <c r="L258" s="331"/>
      <c r="M258" s="331"/>
      <c r="N258" s="332"/>
      <c r="O258" s="332"/>
      <c r="P258" s="322"/>
      <c r="Q258" s="323" t="s">
        <v>433</v>
      </c>
      <c r="R258" s="323" t="s">
        <v>402</v>
      </c>
      <c r="S258" s="161"/>
      <c r="T258" s="142"/>
      <c r="U258" s="143"/>
      <c r="V258" s="115"/>
      <c r="W258" s="161"/>
      <c r="X258" s="142"/>
      <c r="Y258" s="143"/>
      <c r="Z258" s="115"/>
      <c r="AA258" s="162"/>
      <c r="AB258" s="142"/>
      <c r="AC258" s="143"/>
      <c r="AD258" s="115"/>
    </row>
    <row r="259" spans="1:30" ht="17" outlineLevel="1" thickTop="1" thickBot="1">
      <c r="A259" s="329">
        <v>60</v>
      </c>
      <c r="B259" s="330">
        <v>0</v>
      </c>
      <c r="C259" s="330">
        <v>0</v>
      </c>
      <c r="D259" s="330">
        <v>0</v>
      </c>
      <c r="E259" s="330">
        <v>0</v>
      </c>
      <c r="F259" s="333" t="s">
        <v>981</v>
      </c>
      <c r="G259" s="326" t="s">
        <v>150</v>
      </c>
      <c r="H259" s="326" t="s">
        <v>216</v>
      </c>
      <c r="I259" s="331"/>
      <c r="J259" s="331"/>
      <c r="K259" s="332"/>
      <c r="L259" s="331"/>
      <c r="M259" s="331"/>
      <c r="N259" s="332"/>
      <c r="O259" s="332"/>
      <c r="P259" s="322"/>
      <c r="Q259" s="323" t="s">
        <v>433</v>
      </c>
      <c r="R259" s="323" t="s">
        <v>402</v>
      </c>
      <c r="S259" s="161"/>
      <c r="T259" s="142"/>
      <c r="U259" s="143"/>
      <c r="V259" s="115"/>
      <c r="W259" s="161"/>
      <c r="X259" s="142"/>
      <c r="Y259" s="143"/>
      <c r="Z259" s="115"/>
      <c r="AA259" s="162"/>
      <c r="AB259" s="142"/>
      <c r="AC259" s="143"/>
      <c r="AD259" s="115"/>
    </row>
    <row r="260" spans="1:30" ht="17" outlineLevel="1" thickTop="1" thickBot="1">
      <c r="A260" s="329">
        <v>61</v>
      </c>
      <c r="B260" s="330">
        <v>0</v>
      </c>
      <c r="C260" s="330">
        <v>0</v>
      </c>
      <c r="D260" s="330">
        <v>0</v>
      </c>
      <c r="E260" s="330">
        <v>0</v>
      </c>
      <c r="F260" s="333" t="s">
        <v>982</v>
      </c>
      <c r="G260" s="326" t="s">
        <v>184</v>
      </c>
      <c r="H260" s="326" t="s">
        <v>216</v>
      </c>
      <c r="I260" s="331"/>
      <c r="J260" s="331"/>
      <c r="K260" s="332"/>
      <c r="L260" s="331"/>
      <c r="M260" s="331"/>
      <c r="N260" s="332"/>
      <c r="O260" s="332"/>
      <c r="P260" s="322"/>
      <c r="Q260" s="323" t="s">
        <v>433</v>
      </c>
      <c r="R260" s="323" t="s">
        <v>402</v>
      </c>
      <c r="S260" s="161"/>
      <c r="T260" s="142"/>
      <c r="U260" s="143"/>
      <c r="V260" s="115"/>
      <c r="W260" s="161"/>
      <c r="X260" s="142"/>
      <c r="Y260" s="143"/>
      <c r="Z260" s="115"/>
      <c r="AA260" s="162"/>
      <c r="AB260" s="142"/>
      <c r="AC260" s="143"/>
      <c r="AD260" s="115"/>
    </row>
    <row r="261" spans="1:30" ht="17" outlineLevel="1" thickTop="1" thickBot="1">
      <c r="A261" s="329">
        <v>62</v>
      </c>
      <c r="B261" s="330">
        <v>0</v>
      </c>
      <c r="C261" s="330">
        <v>0</v>
      </c>
      <c r="D261" s="330">
        <v>0</v>
      </c>
      <c r="E261" s="330">
        <v>0</v>
      </c>
      <c r="F261" s="333" t="s">
        <v>983</v>
      </c>
      <c r="G261" s="326" t="s">
        <v>184</v>
      </c>
      <c r="H261" s="326" t="s">
        <v>216</v>
      </c>
      <c r="I261" s="331"/>
      <c r="J261" s="331"/>
      <c r="K261" s="332"/>
      <c r="L261" s="331"/>
      <c r="M261" s="331"/>
      <c r="N261" s="332"/>
      <c r="O261" s="332"/>
      <c r="P261" s="322"/>
      <c r="Q261" s="323" t="s">
        <v>433</v>
      </c>
      <c r="R261" s="323" t="s">
        <v>402</v>
      </c>
      <c r="S261" s="161"/>
      <c r="T261" s="142"/>
      <c r="U261" s="143"/>
      <c r="V261" s="115"/>
      <c r="W261" s="161"/>
      <c r="X261" s="142"/>
      <c r="Y261" s="143"/>
      <c r="Z261" s="115"/>
      <c r="AA261" s="162"/>
      <c r="AB261" s="142"/>
      <c r="AC261" s="143"/>
      <c r="AD261" s="115"/>
    </row>
    <row r="262" spans="1:30" ht="17" outlineLevel="1" thickTop="1" thickBot="1">
      <c r="A262" s="329">
        <v>63</v>
      </c>
      <c r="B262" s="330">
        <v>0</v>
      </c>
      <c r="C262" s="330">
        <v>0</v>
      </c>
      <c r="D262" s="330">
        <v>0</v>
      </c>
      <c r="E262" s="330">
        <v>0</v>
      </c>
      <c r="F262" s="333" t="s">
        <v>984</v>
      </c>
      <c r="G262" s="326" t="s">
        <v>184</v>
      </c>
      <c r="H262" s="326" t="s">
        <v>216</v>
      </c>
      <c r="I262" s="331"/>
      <c r="J262" s="331"/>
      <c r="K262" s="332"/>
      <c r="L262" s="331"/>
      <c r="M262" s="331"/>
      <c r="N262" s="332"/>
      <c r="O262" s="332"/>
      <c r="P262" s="322"/>
      <c r="Q262" s="323" t="s">
        <v>433</v>
      </c>
      <c r="R262" s="323" t="s">
        <v>402</v>
      </c>
      <c r="S262" s="161"/>
      <c r="T262" s="142"/>
      <c r="U262" s="143"/>
      <c r="V262" s="115"/>
      <c r="W262" s="161"/>
      <c r="X262" s="142"/>
      <c r="Y262" s="143"/>
      <c r="Z262" s="115"/>
      <c r="AA262" s="162"/>
      <c r="AB262" s="142"/>
      <c r="AC262" s="143"/>
      <c r="AD262" s="115"/>
    </row>
    <row r="263" spans="1:30" ht="17" outlineLevel="1" thickTop="1" thickBot="1">
      <c r="A263" s="329">
        <v>64</v>
      </c>
      <c r="B263" s="330">
        <v>0</v>
      </c>
      <c r="C263" s="330">
        <v>0</v>
      </c>
      <c r="D263" s="330">
        <v>0</v>
      </c>
      <c r="E263" s="330">
        <v>0</v>
      </c>
      <c r="F263" s="333" t="s">
        <v>985</v>
      </c>
      <c r="G263" s="326" t="s">
        <v>184</v>
      </c>
      <c r="H263" s="326" t="s">
        <v>216</v>
      </c>
      <c r="I263" s="331"/>
      <c r="J263" s="331"/>
      <c r="K263" s="332"/>
      <c r="L263" s="331"/>
      <c r="M263" s="331"/>
      <c r="N263" s="332"/>
      <c r="O263" s="332"/>
      <c r="P263" s="322"/>
      <c r="Q263" s="323" t="s">
        <v>433</v>
      </c>
      <c r="R263" s="323" t="s">
        <v>402</v>
      </c>
      <c r="S263" s="161"/>
      <c r="T263" s="142"/>
      <c r="U263" s="143"/>
      <c r="V263" s="115"/>
      <c r="W263" s="161"/>
      <c r="X263" s="142"/>
      <c r="Y263" s="143"/>
      <c r="Z263" s="115"/>
      <c r="AA263" s="162"/>
      <c r="AB263" s="142"/>
      <c r="AC263" s="143"/>
      <c r="AD263" s="115"/>
    </row>
    <row r="264" spans="1:30" ht="17" outlineLevel="1" thickTop="1" thickBot="1">
      <c r="A264" s="329">
        <v>65</v>
      </c>
      <c r="B264" s="330">
        <v>0</v>
      </c>
      <c r="C264" s="330">
        <v>0</v>
      </c>
      <c r="D264" s="330">
        <v>0</v>
      </c>
      <c r="E264" s="330">
        <v>0</v>
      </c>
      <c r="F264" s="333" t="s">
        <v>986</v>
      </c>
      <c r="G264" s="326" t="s">
        <v>184</v>
      </c>
      <c r="H264" s="326" t="s">
        <v>216</v>
      </c>
      <c r="I264" s="331"/>
      <c r="J264" s="331"/>
      <c r="K264" s="332"/>
      <c r="L264" s="331"/>
      <c r="M264" s="331"/>
      <c r="N264" s="332"/>
      <c r="O264" s="332"/>
      <c r="P264" s="322"/>
      <c r="Q264" s="323" t="s">
        <v>433</v>
      </c>
      <c r="R264" s="323" t="s">
        <v>402</v>
      </c>
      <c r="S264" s="161"/>
      <c r="T264" s="142"/>
      <c r="U264" s="143"/>
      <c r="V264" s="115"/>
      <c r="W264" s="161"/>
      <c r="X264" s="142"/>
      <c r="Y264" s="143"/>
      <c r="Z264" s="115"/>
      <c r="AA264" s="162"/>
      <c r="AB264" s="142"/>
      <c r="AC264" s="143"/>
      <c r="AD264" s="115"/>
    </row>
    <row r="265" spans="1:30" ht="17" outlineLevel="1" thickTop="1" thickBot="1">
      <c r="A265" s="329">
        <v>66</v>
      </c>
      <c r="B265" s="330">
        <v>0</v>
      </c>
      <c r="C265" s="330">
        <v>0</v>
      </c>
      <c r="D265" s="330">
        <v>0</v>
      </c>
      <c r="E265" s="330">
        <v>0</v>
      </c>
      <c r="F265" s="333" t="s">
        <v>987</v>
      </c>
      <c r="G265" s="326" t="s">
        <v>140</v>
      </c>
      <c r="H265" s="326" t="s">
        <v>216</v>
      </c>
      <c r="I265" s="331"/>
      <c r="J265" s="331"/>
      <c r="K265" s="332"/>
      <c r="L265" s="331"/>
      <c r="M265" s="331"/>
      <c r="N265" s="332"/>
      <c r="O265" s="332"/>
      <c r="P265" s="322"/>
      <c r="Q265" s="323" t="s">
        <v>433</v>
      </c>
      <c r="R265" s="323" t="s">
        <v>402</v>
      </c>
      <c r="S265" s="161"/>
      <c r="T265" s="142"/>
      <c r="U265" s="143"/>
      <c r="V265" s="115"/>
      <c r="W265" s="161"/>
      <c r="X265" s="142"/>
      <c r="Y265" s="143"/>
      <c r="Z265" s="115"/>
      <c r="AA265" s="162"/>
      <c r="AB265" s="142"/>
      <c r="AC265" s="143"/>
      <c r="AD265" s="115"/>
    </row>
    <row r="266" spans="1:30" ht="17" outlineLevel="1" thickTop="1" thickBot="1">
      <c r="A266" s="329">
        <v>67</v>
      </c>
      <c r="B266" s="330">
        <v>0</v>
      </c>
      <c r="C266" s="330">
        <v>0</v>
      </c>
      <c r="D266" s="330">
        <v>0</v>
      </c>
      <c r="E266" s="330">
        <v>0</v>
      </c>
      <c r="F266" s="333" t="s">
        <v>988</v>
      </c>
      <c r="G266" s="326" t="s">
        <v>949</v>
      </c>
      <c r="H266" s="326" t="s">
        <v>617</v>
      </c>
      <c r="I266" s="331"/>
      <c r="J266" s="331"/>
      <c r="K266" s="332"/>
      <c r="L266" s="331"/>
      <c r="M266" s="331"/>
      <c r="N266" s="332"/>
      <c r="O266" s="332"/>
      <c r="P266" s="322"/>
      <c r="Q266" s="323" t="s">
        <v>433</v>
      </c>
      <c r="R266" s="323" t="s">
        <v>402</v>
      </c>
      <c r="S266" s="161"/>
      <c r="T266" s="142"/>
      <c r="U266" s="143"/>
      <c r="V266" s="115"/>
      <c r="W266" s="161"/>
      <c r="X266" s="142"/>
      <c r="Y266" s="143"/>
      <c r="Z266" s="115"/>
      <c r="AA266" s="162"/>
      <c r="AB266" s="142"/>
      <c r="AC266" s="143"/>
      <c r="AD266" s="115"/>
    </row>
    <row r="267" spans="1:30" ht="17" outlineLevel="1" thickTop="1" thickBot="1">
      <c r="A267" s="329">
        <v>68</v>
      </c>
      <c r="B267" s="330">
        <v>0</v>
      </c>
      <c r="C267" s="330">
        <v>0</v>
      </c>
      <c r="D267" s="330">
        <v>0</v>
      </c>
      <c r="E267" s="330">
        <v>0</v>
      </c>
      <c r="F267" s="333" t="s">
        <v>989</v>
      </c>
      <c r="G267" s="326" t="s">
        <v>137</v>
      </c>
      <c r="H267" s="326" t="s">
        <v>209</v>
      </c>
      <c r="I267" s="331"/>
      <c r="J267" s="331"/>
      <c r="K267" s="332"/>
      <c r="L267" s="331"/>
      <c r="M267" s="331"/>
      <c r="N267" s="332"/>
      <c r="O267" s="332"/>
      <c r="P267" s="322"/>
      <c r="Q267" s="323" t="s">
        <v>433</v>
      </c>
      <c r="R267" s="323" t="s">
        <v>402</v>
      </c>
      <c r="S267" s="161"/>
      <c r="T267" s="142"/>
      <c r="U267" s="143"/>
      <c r="V267" s="115"/>
      <c r="W267" s="161"/>
      <c r="X267" s="142"/>
      <c r="Y267" s="143"/>
      <c r="Z267" s="115"/>
      <c r="AA267" s="162"/>
      <c r="AB267" s="142"/>
      <c r="AC267" s="143"/>
      <c r="AD267" s="115"/>
    </row>
    <row r="268" spans="1:30" ht="17" outlineLevel="1" thickTop="1" thickBot="1">
      <c r="A268" s="329">
        <v>69</v>
      </c>
      <c r="B268" s="330">
        <v>0</v>
      </c>
      <c r="C268" s="330">
        <v>0</v>
      </c>
      <c r="D268" s="330">
        <v>0</v>
      </c>
      <c r="E268" s="330">
        <v>0</v>
      </c>
      <c r="F268" s="333" t="s">
        <v>990</v>
      </c>
      <c r="G268" s="326" t="s">
        <v>949</v>
      </c>
      <c r="H268" s="326" t="s">
        <v>617</v>
      </c>
      <c r="I268" s="331"/>
      <c r="J268" s="331"/>
      <c r="K268" s="332"/>
      <c r="L268" s="331"/>
      <c r="M268" s="331"/>
      <c r="N268" s="332"/>
      <c r="O268" s="332"/>
      <c r="P268" s="322"/>
      <c r="Q268" s="323" t="s">
        <v>991</v>
      </c>
      <c r="R268" s="323" t="s">
        <v>402</v>
      </c>
      <c r="S268" s="161"/>
      <c r="T268" s="142"/>
      <c r="U268" s="143"/>
      <c r="V268" s="115"/>
      <c r="W268" s="161"/>
      <c r="X268" s="142"/>
      <c r="Y268" s="143"/>
      <c r="Z268" s="115"/>
      <c r="AA268" s="162"/>
      <c r="AB268" s="142"/>
      <c r="AC268" s="143"/>
      <c r="AD268" s="115"/>
    </row>
    <row r="269" spans="1:30" ht="17" outlineLevel="1" thickTop="1" thickBot="1">
      <c r="A269" s="329">
        <v>70</v>
      </c>
      <c r="B269" s="330">
        <v>0</v>
      </c>
      <c r="C269" s="330">
        <v>0</v>
      </c>
      <c r="D269" s="330">
        <v>0</v>
      </c>
      <c r="E269" s="330">
        <v>0</v>
      </c>
      <c r="F269" s="333" t="s">
        <v>992</v>
      </c>
      <c r="G269" s="326" t="s">
        <v>949</v>
      </c>
      <c r="H269" s="326" t="s">
        <v>617</v>
      </c>
      <c r="I269" s="331"/>
      <c r="J269" s="331"/>
      <c r="K269" s="332"/>
      <c r="L269" s="331"/>
      <c r="M269" s="331"/>
      <c r="N269" s="332"/>
      <c r="O269" s="332"/>
      <c r="P269" s="322"/>
      <c r="Q269" s="323" t="s">
        <v>415</v>
      </c>
      <c r="R269" s="323" t="s">
        <v>402</v>
      </c>
      <c r="S269" s="161"/>
      <c r="T269" s="142"/>
      <c r="U269" s="143"/>
      <c r="V269" s="115"/>
      <c r="W269" s="161"/>
      <c r="X269" s="142"/>
      <c r="Y269" s="143"/>
      <c r="Z269" s="115"/>
      <c r="AA269" s="162"/>
      <c r="AB269" s="142"/>
      <c r="AC269" s="143"/>
      <c r="AD269" s="115"/>
    </row>
    <row r="270" spans="1:30" ht="17" outlineLevel="1" thickTop="1" thickBot="1">
      <c r="A270" s="329">
        <v>71</v>
      </c>
      <c r="B270" s="330">
        <v>0</v>
      </c>
      <c r="C270" s="330">
        <v>0</v>
      </c>
      <c r="D270" s="330">
        <v>0</v>
      </c>
      <c r="E270" s="330">
        <v>0</v>
      </c>
      <c r="F270" s="333" t="s">
        <v>993</v>
      </c>
      <c r="G270" s="326" t="s">
        <v>994</v>
      </c>
      <c r="H270" s="326" t="s">
        <v>995</v>
      </c>
      <c r="I270" s="331"/>
      <c r="J270" s="331"/>
      <c r="K270" s="332"/>
      <c r="L270" s="331"/>
      <c r="M270" s="331"/>
      <c r="N270" s="332"/>
      <c r="O270" s="332"/>
      <c r="P270" s="322"/>
      <c r="Q270" s="323" t="s">
        <v>395</v>
      </c>
      <c r="R270" s="328" t="s">
        <v>996</v>
      </c>
      <c r="S270" s="161"/>
      <c r="T270" s="142"/>
      <c r="U270" s="143"/>
      <c r="V270" s="115"/>
      <c r="W270" s="161"/>
      <c r="X270" s="142"/>
      <c r="Y270" s="143"/>
      <c r="Z270" s="115"/>
      <c r="AA270" s="162"/>
      <c r="AB270" s="142"/>
      <c r="AC270" s="143"/>
      <c r="AD270" s="115"/>
    </row>
    <row r="271" spans="1:30" ht="10.5" thickTop="1" thickBot="1">
      <c r="A271" s="165"/>
      <c r="B271" s="165"/>
      <c r="C271" s="165"/>
      <c r="D271" s="165"/>
      <c r="E271" s="165"/>
      <c r="F271" s="166"/>
      <c r="G271" s="167"/>
      <c r="H271" s="167"/>
      <c r="I271" s="168"/>
      <c r="J271" s="168"/>
      <c r="K271" s="168"/>
      <c r="L271" s="168"/>
      <c r="M271" s="168"/>
      <c r="N271" s="168"/>
      <c r="O271" s="168"/>
      <c r="P271" s="168"/>
      <c r="Q271" s="168"/>
      <c r="R271" s="168"/>
      <c r="AD271" s="115"/>
    </row>
    <row r="272" spans="1:30" ht="10.5" customHeight="1" thickTop="1" thickBot="1">
      <c r="A272" s="1274" t="s">
        <v>363</v>
      </c>
      <c r="B272" s="1275"/>
      <c r="C272" s="1275"/>
      <c r="D272" s="1275"/>
      <c r="E272" s="1275"/>
      <c r="F272" s="169" t="s">
        <v>395</v>
      </c>
      <c r="G272" s="170"/>
      <c r="H272" s="170"/>
      <c r="I272" s="168"/>
      <c r="J272" s="168"/>
      <c r="K272" s="168"/>
      <c r="L272" s="168"/>
      <c r="M272" s="168"/>
      <c r="N272" s="168"/>
      <c r="O272" s="168"/>
      <c r="P272" s="168"/>
      <c r="Q272" s="168"/>
      <c r="R272" s="168"/>
    </row>
    <row r="273" spans="1:18" ht="10.5" thickTop="1" thickBot="1">
      <c r="A273" s="171"/>
      <c r="B273" s="171"/>
      <c r="C273" s="171"/>
      <c r="D273" s="171"/>
      <c r="E273" s="171"/>
      <c r="F273" s="172"/>
      <c r="G273" s="170"/>
      <c r="H273" s="170"/>
      <c r="I273" s="168"/>
      <c r="J273" s="168"/>
      <c r="K273" s="168"/>
      <c r="L273" s="168"/>
      <c r="M273" s="168"/>
      <c r="N273" s="168"/>
      <c r="O273" s="168"/>
      <c r="P273" s="168"/>
      <c r="Q273" s="168"/>
      <c r="R273" s="168"/>
    </row>
    <row r="274" spans="1:18" ht="12" customHeight="1" thickTop="1" thickBot="1">
      <c r="A274" s="1276" t="s">
        <v>365</v>
      </c>
      <c r="B274" s="1277"/>
      <c r="C274" s="1277"/>
      <c r="D274" s="1277"/>
      <c r="E274" s="1277"/>
      <c r="F274" s="169"/>
      <c r="G274" s="170"/>
      <c r="I274" s="168"/>
      <c r="J274" s="168"/>
      <c r="K274" s="168"/>
      <c r="L274" s="168"/>
      <c r="M274" s="168"/>
      <c r="N274" s="168"/>
      <c r="O274" s="168"/>
      <c r="P274" s="168"/>
      <c r="Q274" s="168"/>
      <c r="R274" s="168"/>
    </row>
    <row r="275" spans="1:18" ht="10.5" thickTop="1" thickBot="1">
      <c r="A275" s="173"/>
      <c r="B275" s="173"/>
      <c r="C275" s="173"/>
      <c r="D275" s="173"/>
      <c r="E275" s="173"/>
      <c r="F275" s="174"/>
      <c r="G275" s="170"/>
      <c r="H275" s="170"/>
      <c r="I275" s="168"/>
      <c r="J275" s="168"/>
      <c r="K275" s="168"/>
      <c r="L275" s="168"/>
      <c r="M275" s="168"/>
      <c r="N275" s="168"/>
      <c r="O275" s="168"/>
      <c r="P275" s="168"/>
      <c r="Q275" s="168"/>
      <c r="R275" s="168"/>
    </row>
    <row r="276" spans="1:18" ht="10.5" thickTop="1" thickBot="1">
      <c r="A276" s="175" t="s">
        <v>366</v>
      </c>
      <c r="B276" s="165"/>
      <c r="C276" s="176"/>
      <c r="D276" s="165"/>
      <c r="E276" s="165"/>
      <c r="F276" s="166"/>
      <c r="G276" s="170"/>
      <c r="H276" s="170"/>
      <c r="I276" s="168"/>
      <c r="J276" s="168"/>
      <c r="K276" s="168"/>
      <c r="L276" s="168"/>
      <c r="M276" s="168"/>
      <c r="N276" s="168"/>
      <c r="O276" s="168"/>
      <c r="P276" s="168"/>
      <c r="Q276" s="168"/>
      <c r="R276" s="168"/>
    </row>
    <row r="277" spans="1:18" ht="13.4" customHeight="1" thickTop="1" thickBot="1">
      <c r="A277" s="177">
        <v>1</v>
      </c>
      <c r="B277" s="165" t="s">
        <v>367</v>
      </c>
      <c r="C277" s="176"/>
      <c r="D277" s="165"/>
      <c r="E277" s="165"/>
      <c r="F277" s="166"/>
      <c r="G277" s="170"/>
      <c r="H277" s="170"/>
      <c r="I277" s="168"/>
      <c r="J277" s="168"/>
      <c r="K277" s="168"/>
      <c r="L277" s="168"/>
      <c r="M277" s="168"/>
      <c r="N277" s="168"/>
      <c r="O277" s="168"/>
      <c r="P277" s="168"/>
      <c r="Q277" s="168"/>
      <c r="R277" s="168"/>
    </row>
    <row r="278" spans="1:18" ht="13.4" customHeight="1" thickTop="1" thickBot="1">
      <c r="A278" s="177">
        <v>2</v>
      </c>
      <c r="B278" s="165" t="s">
        <v>997</v>
      </c>
      <c r="C278" s="176"/>
      <c r="D278" s="165"/>
      <c r="E278" s="165"/>
      <c r="F278" s="166"/>
      <c r="G278" s="170"/>
      <c r="H278" s="170"/>
      <c r="I278" s="168"/>
      <c r="J278" s="168"/>
      <c r="K278" s="168"/>
      <c r="L278" s="168"/>
      <c r="M278" s="168"/>
      <c r="N278" s="168"/>
      <c r="O278" s="168"/>
      <c r="P278" s="168"/>
      <c r="Q278" s="168"/>
      <c r="R278" s="168"/>
    </row>
    <row r="279" spans="1:18" ht="13.4" customHeight="1" thickTop="1" thickBot="1">
      <c r="A279" s="177">
        <v>3</v>
      </c>
      <c r="B279" s="165" t="s">
        <v>369</v>
      </c>
      <c r="C279" s="178"/>
      <c r="D279" s="165"/>
      <c r="E279" s="165"/>
      <c r="F279" s="166"/>
      <c r="G279" s="179"/>
      <c r="H279" s="179"/>
      <c r="I279" s="168"/>
      <c r="J279" s="168"/>
      <c r="K279" s="168"/>
      <c r="L279" s="168"/>
      <c r="M279" s="168"/>
      <c r="N279" s="168"/>
      <c r="O279" s="168"/>
      <c r="P279" s="168"/>
      <c r="Q279" s="168"/>
      <c r="R279" s="168"/>
    </row>
    <row r="280" spans="1:18" ht="13.4" customHeight="1" thickTop="1" thickBot="1">
      <c r="A280" s="177">
        <v>4</v>
      </c>
      <c r="B280" s="165" t="s">
        <v>370</v>
      </c>
      <c r="C280" s="178"/>
      <c r="D280" s="165"/>
      <c r="E280" s="165"/>
      <c r="F280" s="166"/>
      <c r="G280" s="167"/>
      <c r="H280" s="167"/>
      <c r="I280" s="168"/>
      <c r="J280" s="168"/>
      <c r="K280" s="168"/>
      <c r="L280" s="168"/>
      <c r="M280" s="168"/>
      <c r="N280" s="168"/>
      <c r="O280" s="168"/>
      <c r="P280" s="168"/>
      <c r="Q280" s="168"/>
      <c r="R280" s="168"/>
    </row>
    <row r="281" spans="1:18" ht="13.4" customHeight="1" thickTop="1" thickBot="1">
      <c r="A281" s="177">
        <v>5</v>
      </c>
      <c r="B281" s="165" t="s">
        <v>998</v>
      </c>
      <c r="C281" s="178"/>
      <c r="D281" s="165"/>
      <c r="E281" s="165"/>
      <c r="F281" s="166"/>
      <c r="G281" s="167"/>
      <c r="H281" s="167"/>
      <c r="I281" s="168"/>
      <c r="J281" s="168"/>
      <c r="K281" s="168"/>
      <c r="L281" s="168"/>
      <c r="M281" s="168"/>
      <c r="N281" s="168"/>
      <c r="O281" s="168"/>
      <c r="P281" s="168"/>
      <c r="Q281" s="168"/>
      <c r="R281" s="168"/>
    </row>
    <row r="282" spans="1:18" ht="13.4" customHeight="1" thickTop="1">
      <c r="A282" s="177">
        <v>6</v>
      </c>
      <c r="B282" s="179" t="s">
        <v>372</v>
      </c>
      <c r="C282" s="178"/>
      <c r="D282" s="165"/>
      <c r="E282" s="165"/>
      <c r="F282" s="166"/>
      <c r="G282" s="170"/>
      <c r="H282" s="170"/>
      <c r="I282" s="174"/>
      <c r="J282" s="174"/>
      <c r="K282" s="174"/>
      <c r="L282" s="174"/>
      <c r="M282" s="174"/>
      <c r="N282" s="174"/>
      <c r="O282" s="174"/>
      <c r="P282" s="174"/>
      <c r="Q282" s="174"/>
      <c r="R282" s="174"/>
    </row>
    <row r="283" spans="1:18" ht="13.4" customHeight="1">
      <c r="A283" s="177">
        <v>7</v>
      </c>
      <c r="B283" s="165" t="s">
        <v>373</v>
      </c>
      <c r="D283" s="165"/>
      <c r="E283" s="165"/>
      <c r="F283" s="166"/>
      <c r="G283" s="170"/>
      <c r="H283" s="170"/>
      <c r="I283" s="174"/>
      <c r="J283" s="174"/>
      <c r="K283" s="174"/>
      <c r="L283" s="174"/>
      <c r="M283" s="174"/>
      <c r="N283" s="174"/>
      <c r="O283" s="174"/>
      <c r="P283" s="174"/>
      <c r="Q283" s="174"/>
      <c r="R283" s="174"/>
    </row>
    <row r="284" spans="1:18" s="179" customFormat="1" ht="13.4" customHeight="1">
      <c r="A284" s="177">
        <v>8</v>
      </c>
      <c r="B284" s="180" t="s">
        <v>374</v>
      </c>
      <c r="C284" s="165"/>
      <c r="F284" s="166"/>
      <c r="G284" s="170"/>
      <c r="H284" s="170"/>
      <c r="I284" s="174"/>
      <c r="J284" s="174"/>
      <c r="K284" s="174"/>
      <c r="L284" s="174"/>
      <c r="M284" s="174"/>
      <c r="N284" s="174"/>
      <c r="O284" s="174"/>
      <c r="P284" s="174"/>
      <c r="Q284" s="174"/>
      <c r="R284" s="174"/>
    </row>
    <row r="285" spans="1:18" ht="13.4" customHeight="1">
      <c r="A285" s="177">
        <v>9</v>
      </c>
      <c r="B285" s="180" t="s">
        <v>375</v>
      </c>
      <c r="C285" s="165"/>
      <c r="D285" s="165"/>
      <c r="E285" s="165"/>
      <c r="F285" s="166"/>
      <c r="G285" s="170"/>
      <c r="H285" s="170"/>
      <c r="I285" s="174"/>
      <c r="J285" s="174"/>
      <c r="K285" s="174"/>
      <c r="L285" s="174"/>
      <c r="M285" s="174"/>
      <c r="N285" s="174"/>
      <c r="O285" s="174"/>
      <c r="P285" s="174"/>
      <c r="Q285" s="174"/>
      <c r="R285" s="174"/>
    </row>
    <row r="286" spans="1:18" ht="13.4" hidden="1" customHeight="1">
      <c r="A286" s="177">
        <v>10</v>
      </c>
      <c r="B286" s="180" t="s">
        <v>376</v>
      </c>
      <c r="C286" s="165"/>
      <c r="D286" s="165"/>
      <c r="E286" s="165"/>
      <c r="F286" s="166"/>
      <c r="G286" s="170"/>
      <c r="H286" s="170"/>
      <c r="I286" s="174"/>
      <c r="J286" s="174"/>
      <c r="K286" s="174"/>
      <c r="L286" s="174"/>
      <c r="M286" s="174"/>
      <c r="N286" s="174"/>
      <c r="O286" s="174"/>
      <c r="P286" s="174"/>
      <c r="Q286" s="174"/>
      <c r="R286" s="174"/>
    </row>
    <row r="287" spans="1:18" ht="13.4" customHeight="1">
      <c r="A287" s="177">
        <v>10</v>
      </c>
      <c r="B287" s="180" t="s">
        <v>377</v>
      </c>
      <c r="C287" s="165"/>
      <c r="D287" s="165"/>
      <c r="E287" s="165"/>
      <c r="F287" s="166"/>
      <c r="G287" s="170"/>
      <c r="H287" s="170"/>
      <c r="I287" s="174"/>
      <c r="J287" s="174"/>
      <c r="K287" s="174"/>
      <c r="L287" s="174"/>
      <c r="M287" s="174"/>
      <c r="N287" s="174"/>
      <c r="O287" s="174"/>
      <c r="P287" s="174"/>
      <c r="Q287" s="174"/>
      <c r="R287" s="174"/>
    </row>
    <row r="288" spans="1:18" ht="13.4" customHeight="1">
      <c r="A288" s="177">
        <v>11</v>
      </c>
      <c r="B288" s="165" t="s">
        <v>378</v>
      </c>
      <c r="C288" s="165"/>
      <c r="D288" s="165"/>
      <c r="E288" s="165"/>
      <c r="F288" s="166"/>
      <c r="G288" s="170"/>
      <c r="H288" s="170"/>
      <c r="I288" s="174"/>
      <c r="J288" s="174"/>
      <c r="K288" s="174"/>
      <c r="L288" s="174"/>
      <c r="M288" s="174"/>
      <c r="N288" s="174"/>
      <c r="O288" s="174"/>
      <c r="P288" s="174"/>
      <c r="Q288" s="174"/>
      <c r="R288" s="174"/>
    </row>
    <row r="289" spans="1:18" ht="13.4" customHeight="1">
      <c r="A289" s="177">
        <v>12</v>
      </c>
      <c r="B289" s="180" t="s">
        <v>379</v>
      </c>
      <c r="C289" s="165"/>
      <c r="D289" s="165"/>
      <c r="E289" s="165"/>
      <c r="F289" s="166"/>
      <c r="G289" s="170"/>
      <c r="H289" s="170"/>
      <c r="I289" s="174"/>
      <c r="J289" s="174"/>
      <c r="K289" s="174"/>
      <c r="L289" s="174"/>
      <c r="M289" s="174"/>
      <c r="N289" s="174"/>
      <c r="O289" s="174"/>
      <c r="P289" s="174"/>
      <c r="Q289" s="174"/>
      <c r="R289" s="174"/>
    </row>
    <row r="290" spans="1:18" ht="10" thickBot="1">
      <c r="A290" s="179"/>
      <c r="C290" s="179"/>
      <c r="D290" s="179"/>
      <c r="E290" s="179"/>
      <c r="F290" s="181"/>
      <c r="G290" s="182"/>
      <c r="H290" s="182"/>
      <c r="I290" s="182"/>
      <c r="J290" s="182"/>
      <c r="K290" s="182"/>
      <c r="L290" s="182"/>
      <c r="M290" s="182"/>
      <c r="N290" s="182"/>
      <c r="O290" s="182"/>
      <c r="P290" s="182"/>
      <c r="Q290" s="182"/>
      <c r="R290" s="182"/>
    </row>
    <row r="291" spans="1:18" ht="10" thickTop="1">
      <c r="A291" s="179"/>
      <c r="C291" s="179"/>
      <c r="D291" s="179"/>
      <c r="E291" s="179"/>
      <c r="F291" s="181"/>
      <c r="G291" s="179"/>
      <c r="H291" s="179"/>
      <c r="I291" s="179"/>
      <c r="J291" s="179"/>
      <c r="K291" s="179"/>
      <c r="L291" s="179"/>
      <c r="M291" s="179"/>
      <c r="N291" s="179"/>
      <c r="O291" s="179"/>
      <c r="P291" s="179"/>
      <c r="Q291" s="179"/>
      <c r="R291" s="179"/>
    </row>
    <row r="292" spans="1:18" s="179" customFormat="1">
      <c r="F292" s="181"/>
    </row>
    <row r="293" spans="1:18" s="179" customFormat="1" ht="9.75" customHeight="1">
      <c r="F293" s="181"/>
    </row>
    <row r="294" spans="1:18" s="179" customFormat="1">
      <c r="F294" s="181"/>
    </row>
    <row r="295" spans="1:18" s="179" customFormat="1" ht="9" customHeight="1">
      <c r="A295" s="127"/>
      <c r="B295" s="127"/>
      <c r="C295" s="127"/>
      <c r="D295" s="127"/>
      <c r="E295" s="127"/>
      <c r="F295" s="129"/>
      <c r="G295" s="127"/>
      <c r="H295" s="127"/>
      <c r="I295" s="127"/>
      <c r="J295" s="127"/>
      <c r="K295" s="127"/>
      <c r="L295" s="127"/>
      <c r="M295" s="127"/>
      <c r="N295" s="127"/>
      <c r="O295" s="127"/>
      <c r="P295" s="127"/>
      <c r="Q295" s="127"/>
      <c r="R295" s="127"/>
    </row>
    <row r="296" spans="1:18" s="179" customFormat="1">
      <c r="A296" s="127"/>
      <c r="B296" s="127"/>
      <c r="C296" s="127"/>
      <c r="D296" s="127"/>
      <c r="E296" s="127"/>
      <c r="F296" s="129"/>
      <c r="G296" s="127"/>
      <c r="H296" s="127"/>
      <c r="I296" s="127"/>
      <c r="J296" s="127"/>
      <c r="K296" s="127"/>
      <c r="L296" s="127"/>
      <c r="M296" s="127"/>
      <c r="N296" s="127"/>
      <c r="O296" s="127"/>
      <c r="P296" s="127"/>
      <c r="Q296" s="127"/>
      <c r="R296" s="127"/>
    </row>
    <row r="297" spans="1:18" s="179" customFormat="1">
      <c r="A297" s="127"/>
      <c r="B297" s="127"/>
      <c r="C297" s="127"/>
      <c r="D297" s="127"/>
      <c r="E297" s="127"/>
      <c r="F297" s="129"/>
      <c r="G297" s="127"/>
      <c r="H297" s="127"/>
      <c r="I297" s="127"/>
      <c r="J297" s="127"/>
      <c r="K297" s="127"/>
      <c r="L297" s="127"/>
      <c r="M297" s="127"/>
      <c r="N297" s="127"/>
      <c r="O297" s="127"/>
      <c r="P297" s="127"/>
      <c r="Q297" s="127"/>
      <c r="R297" s="127"/>
    </row>
    <row r="298" spans="1:18" s="179" customFormat="1">
      <c r="A298" s="127"/>
      <c r="B298" s="127"/>
      <c r="C298" s="127"/>
      <c r="D298" s="127"/>
      <c r="E298" s="127"/>
      <c r="F298" s="129"/>
      <c r="G298" s="127"/>
      <c r="H298" s="127"/>
      <c r="I298" s="127"/>
      <c r="J298" s="127"/>
      <c r="K298" s="127"/>
      <c r="L298" s="127"/>
      <c r="M298" s="127"/>
      <c r="N298" s="127"/>
      <c r="O298" s="127"/>
      <c r="P298" s="127"/>
      <c r="Q298" s="127"/>
      <c r="R298" s="127"/>
    </row>
    <row r="299" spans="1:18" s="179" customFormat="1">
      <c r="A299" s="127"/>
      <c r="B299" s="127"/>
      <c r="C299" s="127"/>
      <c r="D299" s="127"/>
      <c r="E299" s="127"/>
      <c r="F299" s="129"/>
      <c r="G299" s="127"/>
      <c r="H299" s="127"/>
      <c r="I299" s="127"/>
      <c r="J299" s="127"/>
      <c r="K299" s="127"/>
      <c r="L299" s="127"/>
      <c r="M299" s="127"/>
      <c r="N299" s="127"/>
      <c r="O299" s="127"/>
      <c r="P299" s="127"/>
      <c r="Q299" s="127"/>
      <c r="R299" s="127"/>
    </row>
    <row r="300" spans="1:18" s="179" customFormat="1">
      <c r="A300" s="127"/>
      <c r="B300" s="127"/>
      <c r="C300" s="127"/>
      <c r="D300" s="127"/>
      <c r="E300" s="127"/>
      <c r="F300" s="129"/>
      <c r="G300" s="127"/>
      <c r="H300" s="127"/>
      <c r="I300" s="127"/>
      <c r="J300" s="127"/>
      <c r="K300" s="127"/>
      <c r="L300" s="127"/>
      <c r="M300" s="127"/>
      <c r="N300" s="127"/>
      <c r="O300" s="127"/>
      <c r="P300" s="127"/>
      <c r="Q300" s="127"/>
      <c r="R300" s="127"/>
    </row>
    <row r="301" spans="1:18" s="179" customFormat="1">
      <c r="A301" s="127"/>
      <c r="B301" s="127"/>
      <c r="C301" s="127"/>
      <c r="D301" s="127"/>
      <c r="E301" s="127"/>
      <c r="F301" s="129"/>
      <c r="G301" s="127"/>
      <c r="H301" s="127"/>
      <c r="I301" s="127"/>
      <c r="J301" s="127"/>
      <c r="K301" s="127"/>
      <c r="L301" s="127"/>
      <c r="M301" s="127"/>
      <c r="N301" s="127"/>
      <c r="O301" s="127"/>
      <c r="P301" s="127"/>
      <c r="Q301" s="127"/>
      <c r="R301" s="127"/>
    </row>
    <row r="302" spans="1:18" s="179" customFormat="1">
      <c r="A302" s="127"/>
      <c r="B302" s="127"/>
      <c r="C302" s="127"/>
      <c r="D302" s="127"/>
      <c r="E302" s="127"/>
      <c r="F302" s="129"/>
      <c r="G302" s="127"/>
      <c r="H302" s="127"/>
      <c r="I302" s="127"/>
      <c r="J302" s="127"/>
      <c r="K302" s="127"/>
      <c r="L302" s="127"/>
      <c r="M302" s="127"/>
      <c r="N302" s="127"/>
      <c r="O302" s="127"/>
      <c r="P302" s="127"/>
      <c r="Q302" s="127"/>
      <c r="R302" s="127"/>
    </row>
    <row r="303" spans="1:18" s="179" customFormat="1">
      <c r="A303" s="127"/>
      <c r="B303" s="127"/>
      <c r="C303" s="127"/>
      <c r="D303" s="127"/>
      <c r="E303" s="127"/>
      <c r="F303" s="129"/>
      <c r="G303" s="127"/>
      <c r="H303" s="127"/>
      <c r="I303" s="127"/>
      <c r="J303" s="127"/>
      <c r="K303" s="127"/>
      <c r="L303" s="127"/>
      <c r="M303" s="127"/>
      <c r="N303" s="127"/>
      <c r="O303" s="127"/>
      <c r="P303" s="127"/>
      <c r="Q303" s="127"/>
      <c r="R303" s="127"/>
    </row>
    <row r="304" spans="1:18" s="179" customFormat="1">
      <c r="A304" s="127"/>
      <c r="B304" s="127"/>
      <c r="C304" s="127"/>
      <c r="D304" s="127"/>
      <c r="E304" s="127"/>
      <c r="F304" s="129"/>
      <c r="G304" s="127"/>
      <c r="H304" s="127"/>
      <c r="I304" s="127"/>
      <c r="J304" s="127"/>
      <c r="K304" s="127"/>
      <c r="L304" s="127"/>
      <c r="M304" s="127"/>
      <c r="N304" s="127"/>
      <c r="O304" s="127"/>
      <c r="P304" s="127"/>
      <c r="Q304" s="127"/>
      <c r="R304" s="127"/>
    </row>
  </sheetData>
  <mergeCells count="41">
    <mergeCell ref="A9:E9"/>
    <mergeCell ref="A11:A14"/>
    <mergeCell ref="B11:E11"/>
    <mergeCell ref="F11:R11"/>
    <mergeCell ref="A8:E8"/>
    <mergeCell ref="A1:E1"/>
    <mergeCell ref="G1:Q3"/>
    <mergeCell ref="A2:E2"/>
    <mergeCell ref="A6:E6"/>
    <mergeCell ref="A7:E7"/>
    <mergeCell ref="S11:Z11"/>
    <mergeCell ref="B12:B14"/>
    <mergeCell ref="C12:C14"/>
    <mergeCell ref="D12:D14"/>
    <mergeCell ref="E12:E14"/>
    <mergeCell ref="W12:Z12"/>
    <mergeCell ref="G13:G14"/>
    <mergeCell ref="H13:H14"/>
    <mergeCell ref="I13:N13"/>
    <mergeCell ref="S13:S14"/>
    <mergeCell ref="T13:T14"/>
    <mergeCell ref="U13:U14"/>
    <mergeCell ref="Q12:Q14"/>
    <mergeCell ref="R12:R14"/>
    <mergeCell ref="S12:V12"/>
    <mergeCell ref="A234:AD234"/>
    <mergeCell ref="A272:E272"/>
    <mergeCell ref="A274:E274"/>
    <mergeCell ref="Y13:Y14"/>
    <mergeCell ref="Z13:Z14"/>
    <mergeCell ref="AA13:AA14"/>
    <mergeCell ref="AB13:AB14"/>
    <mergeCell ref="AC13:AC14"/>
    <mergeCell ref="AD13:AD14"/>
    <mergeCell ref="F12:F14"/>
    <mergeCell ref="AA11:AD12"/>
    <mergeCell ref="V13:V14"/>
    <mergeCell ref="W13:W14"/>
    <mergeCell ref="X13:X14"/>
    <mergeCell ref="G12:O12"/>
    <mergeCell ref="P12:P14"/>
  </mergeCells>
  <dataValidations disablePrompts="1" count="2">
    <dataValidation type="list" allowBlank="1" showInputMessage="1" showErrorMessage="1" sqref="G205:G208 G202:G203 H202:H208 G212:H212 G122:G123 H95:H98 G196:G200 G221:H222 G95:G106 H102 G267:H267 G255:G265 G176:H181" xr:uid="{D4A60C3D-9492-471A-8779-279DAE3BFB03}"/>
    <dataValidation type="list" allowBlank="1" showInputMessage="1" showErrorMessage="1" sqref="E235:E270" xr:uid="{31986FD6-F402-49CC-96EC-59C13EC2B4E7}">
      <formula1>$A$373:$A$394</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118C-8611-44C7-9325-480761F833C7}">
  <dimension ref="A1:AL95"/>
  <sheetViews>
    <sheetView zoomScale="55" zoomScaleNormal="55" workbookViewId="0">
      <pane ySplit="14" topLeftCell="A15" activePane="bottomLeft" state="frozen"/>
      <selection pane="bottomLeft" activeCell="H8" sqref="H8"/>
    </sheetView>
  </sheetViews>
  <sheetFormatPr baseColWidth="10" defaultColWidth="11.453125" defaultRowHeight="9.5"/>
  <cols>
    <col min="1" max="1" width="6.08984375" style="248" customWidth="1"/>
    <col min="2" max="5" width="6.54296875" style="248" customWidth="1"/>
    <col min="6" max="6" width="29.453125" style="236" customWidth="1"/>
    <col min="7" max="7" width="26.90625" style="247" customWidth="1"/>
    <col min="8" max="8" width="16" style="247" customWidth="1"/>
    <col min="9" max="9" width="4.08984375" style="340" customWidth="1"/>
    <col min="10" max="10" width="4.453125" style="340" customWidth="1"/>
    <col min="11" max="11" width="7.54296875" style="340" customWidth="1"/>
    <col min="12" max="13" width="4.08984375" style="340" customWidth="1"/>
    <col min="14" max="14" width="6.453125" style="340" customWidth="1"/>
    <col min="15" max="15" width="10.54296875" style="340" customWidth="1"/>
    <col min="16" max="16" width="13" style="247" hidden="1" customWidth="1"/>
    <col min="17" max="17" width="19.90625" style="247" customWidth="1"/>
    <col min="18" max="18" width="26.54296875" style="247" customWidth="1"/>
    <col min="19" max="20" width="11.453125" style="248" customWidth="1"/>
    <col min="21" max="21" width="13.08984375" style="248" customWidth="1"/>
    <col min="22" max="22" width="29" style="248" customWidth="1"/>
    <col min="23" max="25" width="11.453125" style="248" customWidth="1"/>
    <col min="26" max="26" width="23.54296875" style="248" customWidth="1"/>
    <col min="27" max="27" width="23.453125" style="248" customWidth="1"/>
    <col min="28" max="29" width="11.453125" style="248" customWidth="1"/>
    <col min="30" max="30" width="23" style="248" customWidth="1"/>
    <col min="31" max="32" width="11.453125" style="248" customWidth="1"/>
    <col min="33" max="33" width="11.453125" style="248"/>
    <col min="34" max="34" width="25.453125" style="248" customWidth="1"/>
    <col min="35" max="37" width="11.453125" style="248"/>
    <col min="38" max="38" width="21.90625" style="248" customWidth="1"/>
    <col min="39" max="16384" width="11.453125" style="248"/>
  </cols>
  <sheetData>
    <row r="1" spans="1:38" ht="15.5">
      <c r="A1" s="1329" t="s">
        <v>265</v>
      </c>
      <c r="B1" s="1329"/>
      <c r="C1" s="1329"/>
      <c r="D1" s="1329"/>
      <c r="E1" s="1329"/>
      <c r="F1" s="395"/>
      <c r="G1" s="1330"/>
      <c r="H1" s="1330"/>
      <c r="I1" s="1330"/>
      <c r="J1" s="1330"/>
      <c r="K1" s="1330"/>
      <c r="L1" s="1330"/>
      <c r="M1" s="1330"/>
      <c r="N1" s="1330"/>
      <c r="O1" s="1330"/>
      <c r="P1" s="1330"/>
      <c r="Q1" s="1330"/>
    </row>
    <row r="2" spans="1:38" ht="12" customHeight="1">
      <c r="A2" s="1331" t="s">
        <v>266</v>
      </c>
      <c r="B2" s="1331"/>
      <c r="C2" s="1331"/>
      <c r="D2" s="1331"/>
      <c r="E2" s="1331"/>
      <c r="F2" s="339"/>
      <c r="G2" s="1330"/>
      <c r="H2" s="1330"/>
      <c r="I2" s="1330"/>
      <c r="J2" s="1330"/>
      <c r="K2" s="1330"/>
      <c r="L2" s="1330"/>
      <c r="M2" s="1330"/>
      <c r="N2" s="1330"/>
      <c r="O2" s="1330"/>
      <c r="P2" s="1330"/>
      <c r="Q2" s="1330"/>
    </row>
    <row r="3" spans="1:38" ht="9.9" customHeight="1">
      <c r="G3" s="1330"/>
      <c r="H3" s="1330"/>
      <c r="I3" s="1330"/>
      <c r="J3" s="1330"/>
      <c r="K3" s="1330"/>
      <c r="L3" s="1330"/>
      <c r="M3" s="1330"/>
      <c r="N3" s="1330"/>
      <c r="O3" s="1330"/>
      <c r="P3" s="1330"/>
      <c r="Q3" s="1330"/>
    </row>
    <row r="6" spans="1:38" ht="10.5">
      <c r="A6" s="1328" t="s">
        <v>267</v>
      </c>
      <c r="B6" s="1328"/>
      <c r="C6" s="1328"/>
      <c r="D6" s="1328"/>
      <c r="E6" s="1328"/>
      <c r="F6" s="103">
        <v>2024</v>
      </c>
    </row>
    <row r="7" spans="1:38" ht="10.5">
      <c r="A7" s="1328" t="s">
        <v>268</v>
      </c>
      <c r="B7" s="1328"/>
      <c r="C7" s="1328"/>
      <c r="D7" s="1328"/>
      <c r="E7" s="1328"/>
      <c r="F7" s="222">
        <v>169</v>
      </c>
    </row>
    <row r="8" spans="1:38" ht="10.5">
      <c r="A8" s="1328" t="s">
        <v>269</v>
      </c>
      <c r="B8" s="1328"/>
      <c r="C8" s="1328"/>
      <c r="D8" s="1328"/>
      <c r="E8" s="1328"/>
      <c r="F8" s="222" t="s">
        <v>999</v>
      </c>
    </row>
    <row r="9" spans="1:38" ht="10.5">
      <c r="A9" s="1328" t="s">
        <v>271</v>
      </c>
      <c r="B9" s="1328"/>
      <c r="C9" s="1328"/>
      <c r="D9" s="1328"/>
      <c r="E9" s="1328"/>
      <c r="F9" s="222" t="s">
        <v>1000</v>
      </c>
    </row>
    <row r="10" spans="1:38" ht="19.5" customHeight="1"/>
    <row r="11" spans="1:38" ht="27" customHeight="1">
      <c r="A11" s="1247" t="s">
        <v>191</v>
      </c>
      <c r="B11" s="1250" t="s">
        <v>381</v>
      </c>
      <c r="C11" s="1251"/>
      <c r="D11" s="1251"/>
      <c r="E11" s="1252"/>
      <c r="F11" s="1253" t="s">
        <v>274</v>
      </c>
      <c r="G11" s="1254"/>
      <c r="H11" s="1254"/>
      <c r="I11" s="1254"/>
      <c r="J11" s="1254"/>
      <c r="K11" s="1254"/>
      <c r="L11" s="1254"/>
      <c r="M11" s="1254"/>
      <c r="N11" s="1254"/>
      <c r="O11" s="1254"/>
      <c r="P11" s="1254"/>
      <c r="Q11" s="1254"/>
      <c r="R11" s="1255"/>
      <c r="S11" s="1320" t="s">
        <v>275</v>
      </c>
      <c r="T11" s="1321"/>
      <c r="U11" s="1321"/>
      <c r="V11" s="1321"/>
      <c r="W11" s="1321"/>
      <c r="X11" s="1321"/>
      <c r="Y11" s="1321"/>
      <c r="Z11" s="1321"/>
      <c r="AA11" s="1321"/>
      <c r="AB11" s="1321"/>
      <c r="AC11" s="1321"/>
      <c r="AD11" s="1321"/>
      <c r="AE11" s="1321"/>
      <c r="AF11" s="1321"/>
      <c r="AG11" s="1321"/>
      <c r="AH11" s="1322"/>
      <c r="AI11" s="1236" t="s">
        <v>276</v>
      </c>
      <c r="AJ11" s="1237"/>
      <c r="AK11" s="1237"/>
      <c r="AL11" s="1237"/>
    </row>
    <row r="12" spans="1:38" ht="19.5" customHeight="1">
      <c r="A12" s="1248"/>
      <c r="B12" s="1256" t="s">
        <v>383</v>
      </c>
      <c r="C12" s="1256" t="s">
        <v>384</v>
      </c>
      <c r="D12" s="1256" t="s">
        <v>385</v>
      </c>
      <c r="E12" s="1256" t="s">
        <v>386</v>
      </c>
      <c r="F12" s="1259" t="s">
        <v>281</v>
      </c>
      <c r="G12" s="1323" t="s">
        <v>282</v>
      </c>
      <c r="H12" s="1324"/>
      <c r="I12" s="1324"/>
      <c r="J12" s="1324"/>
      <c r="K12" s="1324"/>
      <c r="L12" s="1324"/>
      <c r="M12" s="1324"/>
      <c r="N12" s="1324"/>
      <c r="O12" s="1325"/>
      <c r="P12" s="1326" t="s">
        <v>283</v>
      </c>
      <c r="Q12" s="1259" t="s">
        <v>387</v>
      </c>
      <c r="R12" s="1259" t="s">
        <v>388</v>
      </c>
      <c r="S12" s="1240" t="s">
        <v>286</v>
      </c>
      <c r="T12" s="1241"/>
      <c r="U12" s="1241"/>
      <c r="V12" s="1242"/>
      <c r="W12" s="1240" t="s">
        <v>287</v>
      </c>
      <c r="X12" s="1241"/>
      <c r="Y12" s="1241"/>
      <c r="Z12" s="1242"/>
      <c r="AA12" s="1240" t="s">
        <v>288</v>
      </c>
      <c r="AB12" s="1241"/>
      <c r="AC12" s="1241"/>
      <c r="AD12" s="1242"/>
      <c r="AE12" s="1240" t="s">
        <v>289</v>
      </c>
      <c r="AF12" s="1241"/>
      <c r="AG12" s="1241"/>
      <c r="AH12" s="1242"/>
      <c r="AI12" s="1238"/>
      <c r="AJ12" s="1239"/>
      <c r="AK12" s="1239"/>
      <c r="AL12" s="1239"/>
    </row>
    <row r="13" spans="1:38" ht="26.4" customHeight="1">
      <c r="A13" s="1248"/>
      <c r="B13" s="1256"/>
      <c r="C13" s="1256"/>
      <c r="D13" s="1256"/>
      <c r="E13" s="1256"/>
      <c r="F13" s="1259"/>
      <c r="G13" s="1263" t="s">
        <v>391</v>
      </c>
      <c r="H13" s="1263" t="s">
        <v>392</v>
      </c>
      <c r="I13" s="1250" t="s">
        <v>393</v>
      </c>
      <c r="J13" s="1251"/>
      <c r="K13" s="1251"/>
      <c r="L13" s="1251"/>
      <c r="M13" s="1251"/>
      <c r="N13" s="1252"/>
      <c r="O13" s="344" t="s">
        <v>293</v>
      </c>
      <c r="P13" s="1326"/>
      <c r="Q13" s="1259"/>
      <c r="R13" s="1259"/>
      <c r="S13" s="1234" t="s">
        <v>294</v>
      </c>
      <c r="T13" s="1234" t="s">
        <v>295</v>
      </c>
      <c r="U13" s="1234" t="s">
        <v>296</v>
      </c>
      <c r="V13" s="1234" t="s">
        <v>297</v>
      </c>
      <c r="W13" s="1234" t="s">
        <v>294</v>
      </c>
      <c r="X13" s="1234" t="s">
        <v>295</v>
      </c>
      <c r="Y13" s="1234" t="s">
        <v>296</v>
      </c>
      <c r="Z13" s="1234" t="s">
        <v>297</v>
      </c>
      <c r="AA13" s="1234" t="s">
        <v>294</v>
      </c>
      <c r="AB13" s="1234" t="s">
        <v>295</v>
      </c>
      <c r="AC13" s="1234" t="s">
        <v>296</v>
      </c>
      <c r="AD13" s="1234" t="s">
        <v>297</v>
      </c>
      <c r="AE13" s="1234" t="s">
        <v>294</v>
      </c>
      <c r="AF13" s="1234" t="s">
        <v>295</v>
      </c>
      <c r="AG13" s="1234" t="s">
        <v>296</v>
      </c>
      <c r="AH13" s="1234" t="s">
        <v>297</v>
      </c>
      <c r="AI13" s="1230" t="s">
        <v>298</v>
      </c>
      <c r="AJ13" s="1232" t="s">
        <v>299</v>
      </c>
      <c r="AK13" s="1232" t="s">
        <v>300</v>
      </c>
      <c r="AL13" s="1232" t="s">
        <v>297</v>
      </c>
    </row>
    <row r="14" spans="1:38" ht="19.5" customHeight="1">
      <c r="A14" s="1249"/>
      <c r="B14" s="1256"/>
      <c r="C14" s="1256"/>
      <c r="D14" s="1256"/>
      <c r="E14" s="1256"/>
      <c r="F14" s="1260"/>
      <c r="G14" s="1260"/>
      <c r="H14" s="1260"/>
      <c r="I14" s="345">
        <v>1</v>
      </c>
      <c r="J14" s="345">
        <v>2</v>
      </c>
      <c r="K14" s="345" t="s">
        <v>301</v>
      </c>
      <c r="L14" s="345">
        <v>3</v>
      </c>
      <c r="M14" s="345">
        <v>4</v>
      </c>
      <c r="N14" s="345" t="s">
        <v>302</v>
      </c>
      <c r="O14" s="345" t="s">
        <v>303</v>
      </c>
      <c r="P14" s="1327"/>
      <c r="Q14" s="1260"/>
      <c r="R14" s="1260"/>
      <c r="S14" s="1230"/>
      <c r="T14" s="1230"/>
      <c r="U14" s="1230"/>
      <c r="V14" s="1230"/>
      <c r="W14" s="1230"/>
      <c r="X14" s="1230"/>
      <c r="Y14" s="1230"/>
      <c r="Z14" s="1230"/>
      <c r="AA14" s="1230"/>
      <c r="AB14" s="1230"/>
      <c r="AC14" s="1230"/>
      <c r="AD14" s="1230"/>
      <c r="AE14" s="1230"/>
      <c r="AF14" s="1230"/>
      <c r="AG14" s="1230"/>
      <c r="AH14" s="1230"/>
      <c r="AI14" s="1231"/>
      <c r="AJ14" s="1233"/>
      <c r="AK14" s="1233"/>
      <c r="AL14" s="1233"/>
    </row>
    <row r="15" spans="1:38" ht="48.65" customHeight="1" thickBot="1">
      <c r="A15" s="188">
        <v>1</v>
      </c>
      <c r="B15" s="184">
        <v>0</v>
      </c>
      <c r="C15" s="184">
        <v>0</v>
      </c>
      <c r="D15" s="184">
        <v>0</v>
      </c>
      <c r="E15" s="184">
        <v>0</v>
      </c>
      <c r="F15" s="389" t="s">
        <v>1001</v>
      </c>
      <c r="G15" s="511" t="s">
        <v>170</v>
      </c>
      <c r="H15" s="512" t="s">
        <v>1002</v>
      </c>
      <c r="I15" s="223">
        <v>93</v>
      </c>
      <c r="J15" s="223">
        <v>95</v>
      </c>
      <c r="K15" s="189">
        <f>I15+J15</f>
        <v>188</v>
      </c>
      <c r="L15" s="223">
        <v>95</v>
      </c>
      <c r="M15" s="223">
        <v>96</v>
      </c>
      <c r="N15" s="189">
        <f>L15+M15</f>
        <v>191</v>
      </c>
      <c r="O15" s="189">
        <f>K15+N15</f>
        <v>379</v>
      </c>
      <c r="P15" s="387"/>
      <c r="Q15" s="335" t="s">
        <v>1003</v>
      </c>
      <c r="R15" s="335" t="s">
        <v>1004</v>
      </c>
      <c r="S15" s="112">
        <v>93</v>
      </c>
      <c r="T15" s="234">
        <f t="shared" ref="T15" si="0">IF(S15="","No hay ejecución",IF(AND(I15=0),"No hay Programación", S15/I15))</f>
        <v>1</v>
      </c>
      <c r="U15" s="114" t="str">
        <f>IF(T15="No hay ejecución","NA",IF(T15&gt;=90%,"De acuerdo con lo programado",IF(T15&gt;=51%,"Atraso Leve",IF(T15&lt;=50%,"En riesgo en cumplimiento"))))</f>
        <v>De acuerdo con lo programado</v>
      </c>
      <c r="V15" s="187"/>
      <c r="W15" s="264">
        <v>0</v>
      </c>
      <c r="X15" s="224">
        <f t="shared" ref="X15" si="1">IF(W15="","No hay ejecución",IF(AND(J15=0),"No hay Programación", W15/J15))</f>
        <v>0</v>
      </c>
      <c r="Y15" s="114" t="str">
        <f>IF(X15="No hay ejecución","NA",IF(X15&gt;=90%,"De acuerdo con lo programado",IF(X15&gt;=51%,"Atraso Leve",IF(X15&lt;=50%,"En riesgo en cumplimiento"))))</f>
        <v>En riesgo en cumplimiento</v>
      </c>
      <c r="Z15" s="114"/>
      <c r="AA15" s="264">
        <v>0</v>
      </c>
      <c r="AB15" s="224">
        <f t="shared" ref="AB15" si="2">IF(AA15="","No hay ejecución",IF(AND(L15=0),"No hay Programación", AA15/L15))</f>
        <v>0</v>
      </c>
      <c r="AC15" s="114" t="str">
        <f>IF(AB15="No hay ejecución","NA",IF(AB15&gt;=90%,"De acuerdo con lo programado",IF(AB15&gt;=51%,"Atraso Leve",IF(AB15&lt;=50%,"En riesgo en cumplimiento"))))</f>
        <v>En riesgo en cumplimiento</v>
      </c>
      <c r="AD15" s="114"/>
      <c r="AE15" s="264"/>
      <c r="AF15" s="224" t="str">
        <f t="shared" ref="AF15" si="3">IF(AE15="","No hay ejecución",IF(AND(M15=0),"No hay Programación", AE15/M15))</f>
        <v>No hay ejecución</v>
      </c>
      <c r="AG15" s="114" t="str">
        <f t="shared" ref="AG15" si="4">IF(AF15="No hay ejecución","NA",IF(AF15&gt;=90%,"De acuerdo con lo programado",IF(AF15&gt;=51%,"Atraso Leve",IF(AF15&lt;50%,"En riesgo en cumplimiento"))))</f>
        <v>NA</v>
      </c>
      <c r="AH15" s="114"/>
      <c r="AI15" s="526">
        <f t="shared" ref="AI15" si="5">AE15+AA15+W15+S15</f>
        <v>93</v>
      </c>
      <c r="AJ15" s="113">
        <f t="shared" ref="AJ15" si="6">IF(AI15="","No hay ejecución",IF(AND(O15=0),"No hay Programación", AI15/O15))</f>
        <v>0.24538258575197888</v>
      </c>
      <c r="AK15" s="114" t="str">
        <f>IF(AJ15="No hay ejecución","NA",IF(AJ15&gt;=90%,"De acuerdo con lo programado",IF(AJ15&gt;=51%,"Atraso Leve",IF(AJ15&lt;=50%,"En riesgo en cumplimiento"))))</f>
        <v>En riesgo en cumplimiento</v>
      </c>
      <c r="AL15" s="114"/>
    </row>
    <row r="16" spans="1:38" ht="48.65" customHeight="1" thickTop="1" thickBot="1">
      <c r="A16" s="188">
        <f>A15+1</f>
        <v>2</v>
      </c>
      <c r="B16" s="184">
        <v>0</v>
      </c>
      <c r="C16" s="184">
        <v>0</v>
      </c>
      <c r="D16" s="184"/>
      <c r="E16" s="184">
        <v>0</v>
      </c>
      <c r="F16" s="397" t="s">
        <v>1005</v>
      </c>
      <c r="G16" s="511" t="s">
        <v>170</v>
      </c>
      <c r="H16" s="512" t="s">
        <v>1002</v>
      </c>
      <c r="I16" s="223">
        <v>90</v>
      </c>
      <c r="J16" s="223">
        <v>91</v>
      </c>
      <c r="K16" s="189">
        <f t="shared" ref="K16:K52" si="7">I16+J16</f>
        <v>181</v>
      </c>
      <c r="L16" s="223">
        <v>92</v>
      </c>
      <c r="M16" s="223">
        <v>92</v>
      </c>
      <c r="N16" s="189">
        <f t="shared" ref="N16:N52" si="8">L16+M16</f>
        <v>184</v>
      </c>
      <c r="O16" s="189">
        <f t="shared" ref="O16:O52" si="9">K16+N16</f>
        <v>365</v>
      </c>
      <c r="P16" s="387"/>
      <c r="Q16" s="335" t="s">
        <v>1006</v>
      </c>
      <c r="R16" s="335" t="s">
        <v>1004</v>
      </c>
      <c r="S16" s="112">
        <v>90</v>
      </c>
      <c r="T16" s="234">
        <f t="shared" ref="T16:T42" si="10">IF(S16="","No hay ejecución",IF(AND(I16=0),"No hay Programación", S16/I16))</f>
        <v>1</v>
      </c>
      <c r="U16" s="114" t="str">
        <f t="shared" ref="U16:U61" si="11">IF(T16="No hay ejecución","NA",IF(T16&gt;=90%,"De acuerdo con lo programado",IF(T16&gt;=51%,"Atraso Leve",IF(T16&lt;=50%,"En riesgo en cumplimiento"))))</f>
        <v>De acuerdo con lo programado</v>
      </c>
      <c r="V16" s="187" t="s">
        <v>1007</v>
      </c>
      <c r="W16" s="264">
        <v>0</v>
      </c>
      <c r="X16" s="224">
        <f t="shared" ref="X16:X61" si="12">IF(W16="","No hay ejecución",IF(AND(J16=0),"No hay Programación", W16/J16))</f>
        <v>0</v>
      </c>
      <c r="Y16" s="114" t="str">
        <f t="shared" ref="Y16:Y61" si="13">IF(X16="No hay ejecución","NA",IF(X16&gt;=90%,"De acuerdo con lo programado",IF(X16&gt;=51%,"Atraso Leve",IF(X16&lt;=50%,"En riesgo en cumplimiento"))))</f>
        <v>En riesgo en cumplimiento</v>
      </c>
      <c r="Z16" s="114"/>
      <c r="AA16" s="264">
        <v>0</v>
      </c>
      <c r="AB16" s="224">
        <f t="shared" ref="AB16:AB61" si="14">IF(AA16="","No hay ejecución",IF(AND(L16=0),"No hay Programación", AA16/L16))</f>
        <v>0</v>
      </c>
      <c r="AC16" s="114" t="str">
        <f t="shared" ref="AC16:AC61" si="15">IF(AB16="No hay ejecución","NA",IF(AB16&gt;=90%,"De acuerdo con lo programado",IF(AB16&gt;=51%,"Atraso Leve",IF(AB16&lt;=50%,"En riesgo en cumplimiento"))))</f>
        <v>En riesgo en cumplimiento</v>
      </c>
      <c r="AD16" s="114"/>
      <c r="AE16" s="264"/>
      <c r="AF16" s="224" t="str">
        <f t="shared" ref="AF16:AF61" si="16">IF(AE16="","No hay ejecución",IF(AND(M16=0),"No hay Programación", AE16/M16))</f>
        <v>No hay ejecución</v>
      </c>
      <c r="AG16" s="114" t="str">
        <f t="shared" ref="AG16:AG61" si="17">IF(AF16="No hay ejecución","NA",IF(AF16&gt;=90%,"De acuerdo con lo programado",IF(AF16&gt;=51%,"Atraso Leve",IF(AF16&lt;50%,"En riesgo en cumplimiento"))))</f>
        <v>NA</v>
      </c>
      <c r="AH16" s="114"/>
      <c r="AI16" s="526">
        <f t="shared" ref="AI16:AI61" si="18">AE16+AA16+W16+S16</f>
        <v>90</v>
      </c>
      <c r="AJ16" s="113">
        <f t="shared" ref="AJ16:AJ61" si="19">IF(AI16="","No hay ejecución",IF(AND(O16=0),"No hay Programación", AI16/O16))</f>
        <v>0.24657534246575341</v>
      </c>
      <c r="AK16" s="114" t="str">
        <f t="shared" ref="AK16:AK61" si="20">IF(AJ16="No hay ejecución","NA",IF(AJ16&gt;=90%,"De acuerdo con lo programado",IF(AJ16&gt;=51%,"Atraso Leve",IF(AJ16&lt;=50%,"En riesgo en cumplimiento"))))</f>
        <v>En riesgo en cumplimiento</v>
      </c>
      <c r="AL16" s="114"/>
    </row>
    <row r="17" spans="1:38" ht="48.65" customHeight="1" thickTop="1" thickBot="1">
      <c r="A17" s="188">
        <f t="shared" ref="A17:A52" si="21">A16+1</f>
        <v>3</v>
      </c>
      <c r="B17" s="184">
        <v>0</v>
      </c>
      <c r="C17" s="184">
        <v>0</v>
      </c>
      <c r="D17" s="184">
        <v>0</v>
      </c>
      <c r="E17" s="184">
        <v>0</v>
      </c>
      <c r="F17" s="397" t="s">
        <v>1008</v>
      </c>
      <c r="G17" s="511" t="s">
        <v>170</v>
      </c>
      <c r="H17" s="512" t="s">
        <v>1002</v>
      </c>
      <c r="I17" s="223">
        <v>3</v>
      </c>
      <c r="J17" s="223">
        <v>3</v>
      </c>
      <c r="K17" s="189">
        <f t="shared" si="7"/>
        <v>6</v>
      </c>
      <c r="L17" s="223">
        <v>3</v>
      </c>
      <c r="M17" s="223">
        <v>3</v>
      </c>
      <c r="N17" s="189">
        <f t="shared" si="8"/>
        <v>6</v>
      </c>
      <c r="O17" s="189">
        <f t="shared" si="9"/>
        <v>12</v>
      </c>
      <c r="P17" s="387"/>
      <c r="Q17" s="335" t="s">
        <v>1009</v>
      </c>
      <c r="R17" s="335" t="s">
        <v>1010</v>
      </c>
      <c r="S17" s="112">
        <v>3</v>
      </c>
      <c r="T17" s="234">
        <f t="shared" si="10"/>
        <v>1</v>
      </c>
      <c r="U17" s="114" t="str">
        <f t="shared" si="11"/>
        <v>De acuerdo con lo programado</v>
      </c>
      <c r="V17" s="187"/>
      <c r="W17" s="264">
        <v>0</v>
      </c>
      <c r="X17" s="224">
        <f t="shared" si="12"/>
        <v>0</v>
      </c>
      <c r="Y17" s="114" t="str">
        <f t="shared" si="13"/>
        <v>En riesgo en cumplimiento</v>
      </c>
      <c r="Z17" s="114"/>
      <c r="AA17" s="264">
        <v>0</v>
      </c>
      <c r="AB17" s="224">
        <f t="shared" si="14"/>
        <v>0</v>
      </c>
      <c r="AC17" s="114" t="str">
        <f t="shared" si="15"/>
        <v>En riesgo en cumplimiento</v>
      </c>
      <c r="AD17" s="114"/>
      <c r="AE17" s="264"/>
      <c r="AF17" s="224" t="str">
        <f t="shared" si="16"/>
        <v>No hay ejecución</v>
      </c>
      <c r="AG17" s="114" t="str">
        <f t="shared" si="17"/>
        <v>NA</v>
      </c>
      <c r="AH17" s="114"/>
      <c r="AI17" s="526">
        <f t="shared" si="18"/>
        <v>3</v>
      </c>
      <c r="AJ17" s="113">
        <f t="shared" si="19"/>
        <v>0.25</v>
      </c>
      <c r="AK17" s="114" t="str">
        <f t="shared" si="20"/>
        <v>En riesgo en cumplimiento</v>
      </c>
      <c r="AL17" s="114"/>
    </row>
    <row r="18" spans="1:38" ht="48.65" customHeight="1" thickTop="1" thickBot="1">
      <c r="A18" s="188">
        <f t="shared" si="21"/>
        <v>4</v>
      </c>
      <c r="B18" s="184">
        <v>0</v>
      </c>
      <c r="C18" s="184">
        <v>0</v>
      </c>
      <c r="D18" s="184">
        <v>0</v>
      </c>
      <c r="E18" s="184">
        <v>0</v>
      </c>
      <c r="F18" s="397" t="s">
        <v>1011</v>
      </c>
      <c r="G18" s="511" t="s">
        <v>170</v>
      </c>
      <c r="H18" s="512" t="s">
        <v>1002</v>
      </c>
      <c r="I18" s="223">
        <v>0</v>
      </c>
      <c r="J18" s="223">
        <v>1</v>
      </c>
      <c r="K18" s="189">
        <f t="shared" si="7"/>
        <v>1</v>
      </c>
      <c r="L18" s="223">
        <v>0</v>
      </c>
      <c r="M18" s="223">
        <v>1</v>
      </c>
      <c r="N18" s="189">
        <f t="shared" si="8"/>
        <v>1</v>
      </c>
      <c r="O18" s="189">
        <f t="shared" si="9"/>
        <v>2</v>
      </c>
      <c r="P18" s="387"/>
      <c r="Q18" s="335" t="s">
        <v>1009</v>
      </c>
      <c r="R18" s="335" t="s">
        <v>1012</v>
      </c>
      <c r="S18" s="112">
        <v>0</v>
      </c>
      <c r="T18" s="234" t="str">
        <f t="shared" si="10"/>
        <v>No hay Programación</v>
      </c>
      <c r="U18" s="114" t="str">
        <f t="shared" si="11"/>
        <v>De acuerdo con lo programado</v>
      </c>
      <c r="V18" s="187" t="s">
        <v>1013</v>
      </c>
      <c r="W18" s="264">
        <v>0</v>
      </c>
      <c r="X18" s="224">
        <f t="shared" si="12"/>
        <v>0</v>
      </c>
      <c r="Y18" s="114" t="str">
        <f t="shared" si="13"/>
        <v>En riesgo en cumplimiento</v>
      </c>
      <c r="Z18" s="114"/>
      <c r="AA18" s="264">
        <v>0</v>
      </c>
      <c r="AB18" s="224" t="str">
        <f t="shared" si="14"/>
        <v>No hay Programación</v>
      </c>
      <c r="AC18" s="114" t="str">
        <f t="shared" si="15"/>
        <v>De acuerdo con lo programado</v>
      </c>
      <c r="AD18" s="114"/>
      <c r="AE18" s="264"/>
      <c r="AF18" s="224" t="str">
        <f t="shared" si="16"/>
        <v>No hay ejecución</v>
      </c>
      <c r="AG18" s="114" t="str">
        <f t="shared" si="17"/>
        <v>NA</v>
      </c>
      <c r="AH18" s="114"/>
      <c r="AI18" s="526">
        <f t="shared" si="18"/>
        <v>0</v>
      </c>
      <c r="AJ18" s="113">
        <f t="shared" si="19"/>
        <v>0</v>
      </c>
      <c r="AK18" s="114" t="str">
        <f t="shared" si="20"/>
        <v>En riesgo en cumplimiento</v>
      </c>
      <c r="AL18" s="114"/>
    </row>
    <row r="19" spans="1:38" ht="48.65" customHeight="1" thickTop="1" thickBot="1">
      <c r="A19" s="188">
        <f t="shared" si="21"/>
        <v>5</v>
      </c>
      <c r="B19" s="184">
        <v>0</v>
      </c>
      <c r="C19" s="184">
        <v>0</v>
      </c>
      <c r="D19" s="184">
        <v>0</v>
      </c>
      <c r="E19" s="184">
        <v>0</v>
      </c>
      <c r="F19" s="513" t="s">
        <v>1014</v>
      </c>
      <c r="G19" s="186" t="s">
        <v>139</v>
      </c>
      <c r="H19" s="186" t="s">
        <v>1015</v>
      </c>
      <c r="I19" s="223">
        <v>75</v>
      </c>
      <c r="J19" s="223">
        <v>75</v>
      </c>
      <c r="K19" s="189">
        <f t="shared" si="7"/>
        <v>150</v>
      </c>
      <c r="L19" s="223">
        <v>75</v>
      </c>
      <c r="M19" s="223">
        <v>75</v>
      </c>
      <c r="N19" s="189">
        <f t="shared" si="8"/>
        <v>150</v>
      </c>
      <c r="O19" s="189">
        <f t="shared" si="9"/>
        <v>300</v>
      </c>
      <c r="P19" s="387"/>
      <c r="Q19" s="335" t="s">
        <v>1016</v>
      </c>
      <c r="R19" s="335" t="s">
        <v>1017</v>
      </c>
      <c r="S19" s="112">
        <v>97</v>
      </c>
      <c r="T19" s="234">
        <f t="shared" si="10"/>
        <v>1.2933333333333332</v>
      </c>
      <c r="U19" s="114" t="str">
        <f t="shared" si="11"/>
        <v>De acuerdo con lo programado</v>
      </c>
      <c r="V19" s="187" t="s">
        <v>1018</v>
      </c>
      <c r="W19" s="264">
        <v>0</v>
      </c>
      <c r="X19" s="224">
        <f t="shared" si="12"/>
        <v>0</v>
      </c>
      <c r="Y19" s="114" t="str">
        <f t="shared" si="13"/>
        <v>En riesgo en cumplimiento</v>
      </c>
      <c r="Z19" s="114"/>
      <c r="AA19" s="264">
        <v>0</v>
      </c>
      <c r="AB19" s="224">
        <f t="shared" si="14"/>
        <v>0</v>
      </c>
      <c r="AC19" s="114" t="str">
        <f t="shared" si="15"/>
        <v>En riesgo en cumplimiento</v>
      </c>
      <c r="AD19" s="114"/>
      <c r="AE19" s="264"/>
      <c r="AF19" s="224" t="str">
        <f t="shared" si="16"/>
        <v>No hay ejecución</v>
      </c>
      <c r="AG19" s="114" t="str">
        <f t="shared" si="17"/>
        <v>NA</v>
      </c>
      <c r="AH19" s="114"/>
      <c r="AI19" s="526">
        <f t="shared" si="18"/>
        <v>97</v>
      </c>
      <c r="AJ19" s="113">
        <f t="shared" si="19"/>
        <v>0.32333333333333331</v>
      </c>
      <c r="AK19" s="114" t="str">
        <f t="shared" si="20"/>
        <v>En riesgo en cumplimiento</v>
      </c>
      <c r="AL19" s="114"/>
    </row>
    <row r="20" spans="1:38" ht="48.65" customHeight="1" thickTop="1" thickBot="1">
      <c r="A20" s="188">
        <f t="shared" si="21"/>
        <v>6</v>
      </c>
      <c r="B20" s="184">
        <v>0</v>
      </c>
      <c r="C20" s="184">
        <v>0</v>
      </c>
      <c r="D20" s="184">
        <v>0</v>
      </c>
      <c r="E20" s="184">
        <v>0</v>
      </c>
      <c r="F20" s="513" t="s">
        <v>1019</v>
      </c>
      <c r="G20" s="186"/>
      <c r="H20" s="187" t="s">
        <v>1020</v>
      </c>
      <c r="I20" s="223">
        <v>25</v>
      </c>
      <c r="J20" s="223">
        <v>25</v>
      </c>
      <c r="K20" s="189">
        <f t="shared" si="7"/>
        <v>50</v>
      </c>
      <c r="L20" s="223">
        <v>25</v>
      </c>
      <c r="M20" s="223">
        <v>25</v>
      </c>
      <c r="N20" s="189">
        <f t="shared" si="8"/>
        <v>50</v>
      </c>
      <c r="O20" s="189">
        <f t="shared" si="9"/>
        <v>100</v>
      </c>
      <c r="P20" s="387"/>
      <c r="Q20" s="335" t="s">
        <v>1021</v>
      </c>
      <c r="R20" s="335"/>
      <c r="S20" s="112">
        <v>25</v>
      </c>
      <c r="T20" s="234">
        <f t="shared" si="10"/>
        <v>1</v>
      </c>
      <c r="U20" s="114" t="str">
        <f t="shared" si="11"/>
        <v>De acuerdo con lo programado</v>
      </c>
      <c r="V20" s="187"/>
      <c r="W20" s="264">
        <v>0</v>
      </c>
      <c r="X20" s="224">
        <f t="shared" si="12"/>
        <v>0</v>
      </c>
      <c r="Y20" s="114" t="str">
        <f t="shared" si="13"/>
        <v>En riesgo en cumplimiento</v>
      </c>
      <c r="Z20" s="114"/>
      <c r="AA20" s="264">
        <v>0</v>
      </c>
      <c r="AB20" s="224">
        <f t="shared" si="14"/>
        <v>0</v>
      </c>
      <c r="AC20" s="114" t="str">
        <f t="shared" si="15"/>
        <v>En riesgo en cumplimiento</v>
      </c>
      <c r="AD20" s="114"/>
      <c r="AE20" s="264"/>
      <c r="AF20" s="224" t="str">
        <f t="shared" si="16"/>
        <v>No hay ejecución</v>
      </c>
      <c r="AG20" s="114" t="str">
        <f t="shared" si="17"/>
        <v>NA</v>
      </c>
      <c r="AH20" s="114"/>
      <c r="AI20" s="526">
        <f t="shared" si="18"/>
        <v>25</v>
      </c>
      <c r="AJ20" s="113">
        <f t="shared" si="19"/>
        <v>0.25</v>
      </c>
      <c r="AK20" s="114" t="str">
        <f t="shared" si="20"/>
        <v>En riesgo en cumplimiento</v>
      </c>
      <c r="AL20" s="114"/>
    </row>
    <row r="21" spans="1:38" ht="48.65" customHeight="1" thickTop="1" thickBot="1">
      <c r="A21" s="188">
        <f t="shared" si="21"/>
        <v>7</v>
      </c>
      <c r="B21" s="184">
        <v>0</v>
      </c>
      <c r="C21" s="184">
        <v>0</v>
      </c>
      <c r="D21" s="184">
        <v>0</v>
      </c>
      <c r="E21" s="184">
        <v>0</v>
      </c>
      <c r="F21" s="513" t="s">
        <v>1022</v>
      </c>
      <c r="G21" s="186" t="s">
        <v>179</v>
      </c>
      <c r="H21" s="187" t="s">
        <v>1020</v>
      </c>
      <c r="I21" s="223">
        <v>50</v>
      </c>
      <c r="J21" s="223">
        <v>50</v>
      </c>
      <c r="K21" s="189">
        <f t="shared" si="7"/>
        <v>100</v>
      </c>
      <c r="L21" s="223">
        <v>50</v>
      </c>
      <c r="M21" s="223">
        <v>50</v>
      </c>
      <c r="N21" s="189">
        <f t="shared" si="8"/>
        <v>100</v>
      </c>
      <c r="O21" s="189">
        <f t="shared" si="9"/>
        <v>200</v>
      </c>
      <c r="P21" s="387"/>
      <c r="Q21" s="335" t="s">
        <v>1023</v>
      </c>
      <c r="R21" s="335"/>
      <c r="S21" s="112">
        <v>72</v>
      </c>
      <c r="T21" s="234">
        <f t="shared" si="10"/>
        <v>1.44</v>
      </c>
      <c r="U21" s="114" t="str">
        <f t="shared" si="11"/>
        <v>De acuerdo con lo programado</v>
      </c>
      <c r="V21" s="527" t="s">
        <v>1024</v>
      </c>
      <c r="W21" s="264">
        <v>0</v>
      </c>
      <c r="X21" s="224">
        <f t="shared" si="12"/>
        <v>0</v>
      </c>
      <c r="Y21" s="114" t="str">
        <f t="shared" si="13"/>
        <v>En riesgo en cumplimiento</v>
      </c>
      <c r="Z21" s="114"/>
      <c r="AA21" s="264">
        <v>0</v>
      </c>
      <c r="AB21" s="224">
        <f t="shared" si="14"/>
        <v>0</v>
      </c>
      <c r="AC21" s="114" t="str">
        <f t="shared" si="15"/>
        <v>En riesgo en cumplimiento</v>
      </c>
      <c r="AD21" s="114"/>
      <c r="AE21" s="264"/>
      <c r="AF21" s="224" t="str">
        <f t="shared" si="16"/>
        <v>No hay ejecución</v>
      </c>
      <c r="AG21" s="114" t="str">
        <f t="shared" si="17"/>
        <v>NA</v>
      </c>
      <c r="AH21" s="114"/>
      <c r="AI21" s="526">
        <f t="shared" si="18"/>
        <v>72</v>
      </c>
      <c r="AJ21" s="113">
        <f t="shared" si="19"/>
        <v>0.36</v>
      </c>
      <c r="AK21" s="114" t="str">
        <f t="shared" si="20"/>
        <v>En riesgo en cumplimiento</v>
      </c>
      <c r="AL21" s="114"/>
    </row>
    <row r="22" spans="1:38" ht="48.65" customHeight="1" thickTop="1" thickBot="1">
      <c r="A22" s="188">
        <f t="shared" si="21"/>
        <v>8</v>
      </c>
      <c r="B22" s="184">
        <v>0</v>
      </c>
      <c r="C22" s="184">
        <v>0</v>
      </c>
      <c r="D22" s="184">
        <v>0</v>
      </c>
      <c r="E22" s="184">
        <v>0</v>
      </c>
      <c r="F22" s="397" t="s">
        <v>1025</v>
      </c>
      <c r="G22" s="186" t="s">
        <v>160</v>
      </c>
      <c r="H22" s="186" t="s">
        <v>1020</v>
      </c>
      <c r="I22" s="223">
        <v>75</v>
      </c>
      <c r="J22" s="223">
        <v>75</v>
      </c>
      <c r="K22" s="189">
        <f t="shared" si="7"/>
        <v>150</v>
      </c>
      <c r="L22" s="223">
        <v>75</v>
      </c>
      <c r="M22" s="223">
        <v>75</v>
      </c>
      <c r="N22" s="189">
        <f t="shared" si="8"/>
        <v>150</v>
      </c>
      <c r="O22" s="189">
        <f t="shared" si="9"/>
        <v>300</v>
      </c>
      <c r="P22" s="387"/>
      <c r="Q22" s="335" t="s">
        <v>1023</v>
      </c>
      <c r="R22" s="398" t="s">
        <v>1026</v>
      </c>
      <c r="S22" s="112">
        <v>106</v>
      </c>
      <c r="T22" s="234">
        <f t="shared" si="10"/>
        <v>1.4133333333333333</v>
      </c>
      <c r="U22" s="114" t="str">
        <f t="shared" si="11"/>
        <v>De acuerdo con lo programado</v>
      </c>
      <c r="V22" s="527" t="s">
        <v>1024</v>
      </c>
      <c r="W22" s="264">
        <v>0</v>
      </c>
      <c r="X22" s="224">
        <f t="shared" si="12"/>
        <v>0</v>
      </c>
      <c r="Y22" s="114" t="str">
        <f t="shared" si="13"/>
        <v>En riesgo en cumplimiento</v>
      </c>
      <c r="Z22" s="114"/>
      <c r="AA22" s="264">
        <v>0</v>
      </c>
      <c r="AB22" s="224">
        <f t="shared" si="14"/>
        <v>0</v>
      </c>
      <c r="AC22" s="114" t="str">
        <f t="shared" si="15"/>
        <v>En riesgo en cumplimiento</v>
      </c>
      <c r="AD22" s="114"/>
      <c r="AE22" s="264"/>
      <c r="AF22" s="224" t="str">
        <f t="shared" si="16"/>
        <v>No hay ejecución</v>
      </c>
      <c r="AG22" s="114" t="str">
        <f t="shared" si="17"/>
        <v>NA</v>
      </c>
      <c r="AH22" s="114"/>
      <c r="AI22" s="526">
        <f t="shared" si="18"/>
        <v>106</v>
      </c>
      <c r="AJ22" s="113">
        <f t="shared" si="19"/>
        <v>0.35333333333333333</v>
      </c>
      <c r="AK22" s="114" t="str">
        <f t="shared" si="20"/>
        <v>En riesgo en cumplimiento</v>
      </c>
      <c r="AL22" s="114"/>
    </row>
    <row r="23" spans="1:38" ht="48.65" customHeight="1" thickTop="1" thickBot="1">
      <c r="A23" s="188">
        <f t="shared" si="21"/>
        <v>9</v>
      </c>
      <c r="B23" s="184">
        <v>0</v>
      </c>
      <c r="C23" s="184">
        <v>0</v>
      </c>
      <c r="D23" s="184">
        <v>0</v>
      </c>
      <c r="E23" s="184">
        <v>0</v>
      </c>
      <c r="F23" s="513" t="s">
        <v>1027</v>
      </c>
      <c r="G23" s="186" t="s">
        <v>141</v>
      </c>
      <c r="H23" s="186" t="s">
        <v>1020</v>
      </c>
      <c r="I23" s="223">
        <v>1</v>
      </c>
      <c r="J23" s="223">
        <v>2</v>
      </c>
      <c r="K23" s="189">
        <f t="shared" si="7"/>
        <v>3</v>
      </c>
      <c r="L23" s="223">
        <v>3</v>
      </c>
      <c r="M23" s="223">
        <v>1</v>
      </c>
      <c r="N23" s="189">
        <f t="shared" si="8"/>
        <v>4</v>
      </c>
      <c r="O23" s="189">
        <f t="shared" si="9"/>
        <v>7</v>
      </c>
      <c r="P23" s="387"/>
      <c r="Q23" s="335" t="s">
        <v>1023</v>
      </c>
      <c r="R23" s="383" t="s">
        <v>1028</v>
      </c>
      <c r="S23" s="112">
        <v>4</v>
      </c>
      <c r="T23" s="234">
        <f t="shared" si="10"/>
        <v>4</v>
      </c>
      <c r="U23" s="114" t="str">
        <f t="shared" si="11"/>
        <v>De acuerdo con lo programado</v>
      </c>
      <c r="V23" s="527" t="s">
        <v>1024</v>
      </c>
      <c r="W23" s="264">
        <v>0</v>
      </c>
      <c r="X23" s="224">
        <f t="shared" si="12"/>
        <v>0</v>
      </c>
      <c r="Y23" s="114" t="str">
        <f t="shared" si="13"/>
        <v>En riesgo en cumplimiento</v>
      </c>
      <c r="Z23" s="114"/>
      <c r="AA23" s="264">
        <v>0</v>
      </c>
      <c r="AB23" s="224">
        <f t="shared" si="14"/>
        <v>0</v>
      </c>
      <c r="AC23" s="114" t="str">
        <f t="shared" si="15"/>
        <v>En riesgo en cumplimiento</v>
      </c>
      <c r="AD23" s="114"/>
      <c r="AE23" s="264"/>
      <c r="AF23" s="224" t="str">
        <f t="shared" si="16"/>
        <v>No hay ejecución</v>
      </c>
      <c r="AG23" s="114" t="str">
        <f t="shared" si="17"/>
        <v>NA</v>
      </c>
      <c r="AH23" s="114"/>
      <c r="AI23" s="526">
        <f t="shared" si="18"/>
        <v>4</v>
      </c>
      <c r="AJ23" s="113">
        <f t="shared" si="19"/>
        <v>0.5714285714285714</v>
      </c>
      <c r="AK23" s="114" t="str">
        <f t="shared" si="20"/>
        <v>Atraso Leve</v>
      </c>
      <c r="AL23" s="114"/>
    </row>
    <row r="24" spans="1:38" ht="48.65" customHeight="1" thickTop="1" thickBot="1">
      <c r="A24" s="188">
        <f t="shared" si="21"/>
        <v>10</v>
      </c>
      <c r="B24" s="184">
        <v>0</v>
      </c>
      <c r="C24" s="184">
        <v>0</v>
      </c>
      <c r="D24" s="184">
        <v>0</v>
      </c>
      <c r="E24" s="184">
        <v>0</v>
      </c>
      <c r="F24" s="513" t="s">
        <v>1029</v>
      </c>
      <c r="G24" s="186" t="s">
        <v>141</v>
      </c>
      <c r="H24" s="186" t="s">
        <v>1020</v>
      </c>
      <c r="I24" s="223">
        <v>1</v>
      </c>
      <c r="J24" s="223">
        <v>0</v>
      </c>
      <c r="K24" s="189">
        <f t="shared" si="7"/>
        <v>1</v>
      </c>
      <c r="L24" s="223">
        <v>2</v>
      </c>
      <c r="M24" s="223">
        <v>1</v>
      </c>
      <c r="N24" s="189">
        <f t="shared" si="8"/>
        <v>3</v>
      </c>
      <c r="O24" s="189">
        <f t="shared" si="9"/>
        <v>4</v>
      </c>
      <c r="P24" s="387"/>
      <c r="Q24" s="335" t="s">
        <v>1023</v>
      </c>
      <c r="R24" s="383" t="s">
        <v>1030</v>
      </c>
      <c r="S24" s="112">
        <v>1</v>
      </c>
      <c r="T24" s="234">
        <f t="shared" si="10"/>
        <v>1</v>
      </c>
      <c r="U24" s="114" t="str">
        <f t="shared" si="11"/>
        <v>De acuerdo con lo programado</v>
      </c>
      <c r="V24" s="187"/>
      <c r="W24" s="264">
        <v>0</v>
      </c>
      <c r="X24" s="224" t="str">
        <f t="shared" si="12"/>
        <v>No hay Programación</v>
      </c>
      <c r="Y24" s="114" t="str">
        <f t="shared" si="13"/>
        <v>De acuerdo con lo programado</v>
      </c>
      <c r="Z24" s="114"/>
      <c r="AA24" s="264">
        <v>0</v>
      </c>
      <c r="AB24" s="224">
        <f t="shared" si="14"/>
        <v>0</v>
      </c>
      <c r="AC24" s="114" t="str">
        <f t="shared" si="15"/>
        <v>En riesgo en cumplimiento</v>
      </c>
      <c r="AD24" s="114"/>
      <c r="AE24" s="264"/>
      <c r="AF24" s="224" t="str">
        <f t="shared" si="16"/>
        <v>No hay ejecución</v>
      </c>
      <c r="AG24" s="114" t="str">
        <f t="shared" si="17"/>
        <v>NA</v>
      </c>
      <c r="AH24" s="114"/>
      <c r="AI24" s="526">
        <f t="shared" si="18"/>
        <v>1</v>
      </c>
      <c r="AJ24" s="113">
        <f t="shared" si="19"/>
        <v>0.25</v>
      </c>
      <c r="AK24" s="114" t="str">
        <f t="shared" si="20"/>
        <v>En riesgo en cumplimiento</v>
      </c>
      <c r="AL24" s="114"/>
    </row>
    <row r="25" spans="1:38" ht="48.65" customHeight="1" thickTop="1" thickBot="1">
      <c r="A25" s="188">
        <f t="shared" si="21"/>
        <v>11</v>
      </c>
      <c r="B25" s="184">
        <v>0</v>
      </c>
      <c r="C25" s="184">
        <v>0</v>
      </c>
      <c r="D25" s="184">
        <v>0</v>
      </c>
      <c r="E25" s="184">
        <v>0</v>
      </c>
      <c r="F25" s="513" t="s">
        <v>1031</v>
      </c>
      <c r="G25" s="186" t="s">
        <v>141</v>
      </c>
      <c r="H25" s="186" t="s">
        <v>1020</v>
      </c>
      <c r="I25" s="223">
        <v>0</v>
      </c>
      <c r="J25" s="223">
        <v>2</v>
      </c>
      <c r="K25" s="189">
        <f t="shared" si="7"/>
        <v>2</v>
      </c>
      <c r="L25" s="223"/>
      <c r="M25" s="223">
        <v>1</v>
      </c>
      <c r="N25" s="189">
        <f t="shared" si="8"/>
        <v>1</v>
      </c>
      <c r="O25" s="189">
        <f t="shared" si="9"/>
        <v>3</v>
      </c>
      <c r="P25" s="387"/>
      <c r="Q25" s="335" t="s">
        <v>1021</v>
      </c>
      <c r="R25" s="383" t="s">
        <v>1030</v>
      </c>
      <c r="S25" s="112">
        <v>3</v>
      </c>
      <c r="T25" s="234" t="str">
        <f t="shared" si="10"/>
        <v>No hay Programación</v>
      </c>
      <c r="U25" s="114" t="str">
        <f t="shared" si="11"/>
        <v>De acuerdo con lo programado</v>
      </c>
      <c r="V25" s="187" t="s">
        <v>1032</v>
      </c>
      <c r="W25" s="264">
        <v>0</v>
      </c>
      <c r="X25" s="224">
        <f t="shared" si="12"/>
        <v>0</v>
      </c>
      <c r="Y25" s="114" t="str">
        <f t="shared" si="13"/>
        <v>En riesgo en cumplimiento</v>
      </c>
      <c r="Z25" s="114"/>
      <c r="AA25" s="264">
        <v>0</v>
      </c>
      <c r="AB25" s="224" t="str">
        <f t="shared" si="14"/>
        <v>No hay Programación</v>
      </c>
      <c r="AC25" s="114" t="str">
        <f t="shared" si="15"/>
        <v>De acuerdo con lo programado</v>
      </c>
      <c r="AD25" s="114"/>
      <c r="AE25" s="264"/>
      <c r="AF25" s="224" t="str">
        <f t="shared" si="16"/>
        <v>No hay ejecución</v>
      </c>
      <c r="AG25" s="114" t="str">
        <f t="shared" si="17"/>
        <v>NA</v>
      </c>
      <c r="AH25" s="114"/>
      <c r="AI25" s="526">
        <f t="shared" si="18"/>
        <v>3</v>
      </c>
      <c r="AJ25" s="113">
        <f t="shared" si="19"/>
        <v>1</v>
      </c>
      <c r="AK25" s="114" t="str">
        <f t="shared" si="20"/>
        <v>De acuerdo con lo programado</v>
      </c>
      <c r="AL25" s="114"/>
    </row>
    <row r="26" spans="1:38" ht="48.65" customHeight="1" thickTop="1" thickBot="1">
      <c r="A26" s="188">
        <f t="shared" si="21"/>
        <v>12</v>
      </c>
      <c r="B26" s="184">
        <v>0</v>
      </c>
      <c r="C26" s="184">
        <v>0</v>
      </c>
      <c r="D26" s="184">
        <v>0</v>
      </c>
      <c r="E26" s="184">
        <v>0</v>
      </c>
      <c r="F26" s="397" t="s">
        <v>1033</v>
      </c>
      <c r="G26" s="186" t="s">
        <v>143</v>
      </c>
      <c r="H26" s="187" t="s">
        <v>1034</v>
      </c>
      <c r="I26" s="223">
        <v>951</v>
      </c>
      <c r="J26" s="223">
        <v>951</v>
      </c>
      <c r="K26" s="189">
        <f t="shared" si="7"/>
        <v>1902</v>
      </c>
      <c r="L26" s="223">
        <v>951</v>
      </c>
      <c r="M26" s="223">
        <v>951</v>
      </c>
      <c r="N26" s="189">
        <f t="shared" si="8"/>
        <v>1902</v>
      </c>
      <c r="O26" s="189">
        <f t="shared" si="9"/>
        <v>3804</v>
      </c>
      <c r="P26" s="387"/>
      <c r="Q26" s="335" t="s">
        <v>1035</v>
      </c>
      <c r="R26" s="383" t="s">
        <v>1036</v>
      </c>
      <c r="S26" s="112">
        <v>2598</v>
      </c>
      <c r="T26" s="234">
        <f t="shared" si="10"/>
        <v>2.7318611987381702</v>
      </c>
      <c r="U26" s="114" t="str">
        <f t="shared" si="11"/>
        <v>De acuerdo con lo programado</v>
      </c>
      <c r="V26" s="527" t="s">
        <v>1037</v>
      </c>
      <c r="W26" s="264">
        <v>0</v>
      </c>
      <c r="X26" s="224">
        <f t="shared" si="12"/>
        <v>0</v>
      </c>
      <c r="Y26" s="114" t="str">
        <f t="shared" si="13"/>
        <v>En riesgo en cumplimiento</v>
      </c>
      <c r="Z26" s="114"/>
      <c r="AA26" s="264">
        <v>0</v>
      </c>
      <c r="AB26" s="224">
        <f t="shared" si="14"/>
        <v>0</v>
      </c>
      <c r="AC26" s="114" t="str">
        <f t="shared" si="15"/>
        <v>En riesgo en cumplimiento</v>
      </c>
      <c r="AD26" s="114"/>
      <c r="AE26" s="264"/>
      <c r="AF26" s="224" t="str">
        <f t="shared" si="16"/>
        <v>No hay ejecución</v>
      </c>
      <c r="AG26" s="114" t="str">
        <f t="shared" si="17"/>
        <v>NA</v>
      </c>
      <c r="AH26" s="114"/>
      <c r="AI26" s="526">
        <f t="shared" si="18"/>
        <v>2598</v>
      </c>
      <c r="AJ26" s="113">
        <f t="shared" si="19"/>
        <v>0.68296529968454256</v>
      </c>
      <c r="AK26" s="114" t="str">
        <f t="shared" si="20"/>
        <v>Atraso Leve</v>
      </c>
      <c r="AL26" s="114"/>
    </row>
    <row r="27" spans="1:38" ht="48.65" customHeight="1" thickTop="1" thickBot="1">
      <c r="A27" s="188">
        <f t="shared" si="21"/>
        <v>13</v>
      </c>
      <c r="B27" s="184">
        <v>0</v>
      </c>
      <c r="C27" s="184">
        <v>0</v>
      </c>
      <c r="D27" s="184">
        <v>0</v>
      </c>
      <c r="E27" s="184">
        <v>0</v>
      </c>
      <c r="F27" s="397" t="s">
        <v>1038</v>
      </c>
      <c r="G27" s="186" t="s">
        <v>177</v>
      </c>
      <c r="H27" s="186" t="s">
        <v>1034</v>
      </c>
      <c r="I27" s="223">
        <v>300</v>
      </c>
      <c r="J27" s="223">
        <v>300</v>
      </c>
      <c r="K27" s="189">
        <f t="shared" si="7"/>
        <v>600</v>
      </c>
      <c r="L27" s="223">
        <v>300</v>
      </c>
      <c r="M27" s="223">
        <v>300</v>
      </c>
      <c r="N27" s="189">
        <f t="shared" si="8"/>
        <v>600</v>
      </c>
      <c r="O27" s="189">
        <f t="shared" si="9"/>
        <v>1200</v>
      </c>
      <c r="P27" s="387"/>
      <c r="Q27" s="335" t="s">
        <v>1035</v>
      </c>
      <c r="R27" s="383" t="s">
        <v>1036</v>
      </c>
      <c r="S27" s="112">
        <v>455</v>
      </c>
      <c r="T27" s="234">
        <f t="shared" si="10"/>
        <v>1.5166666666666666</v>
      </c>
      <c r="U27" s="114" t="str">
        <f t="shared" si="11"/>
        <v>De acuerdo con lo programado</v>
      </c>
      <c r="V27" s="527" t="s">
        <v>1037</v>
      </c>
      <c r="W27" s="264">
        <v>0</v>
      </c>
      <c r="X27" s="224">
        <f t="shared" si="12"/>
        <v>0</v>
      </c>
      <c r="Y27" s="114" t="str">
        <f t="shared" si="13"/>
        <v>En riesgo en cumplimiento</v>
      </c>
      <c r="Z27" s="114"/>
      <c r="AA27" s="264">
        <v>0</v>
      </c>
      <c r="AB27" s="224">
        <f t="shared" si="14"/>
        <v>0</v>
      </c>
      <c r="AC27" s="114" t="str">
        <f t="shared" si="15"/>
        <v>En riesgo en cumplimiento</v>
      </c>
      <c r="AD27" s="114"/>
      <c r="AE27" s="264"/>
      <c r="AF27" s="224" t="str">
        <f t="shared" si="16"/>
        <v>No hay ejecución</v>
      </c>
      <c r="AG27" s="114" t="str">
        <f t="shared" si="17"/>
        <v>NA</v>
      </c>
      <c r="AH27" s="114"/>
      <c r="AI27" s="526">
        <f t="shared" si="18"/>
        <v>455</v>
      </c>
      <c r="AJ27" s="113">
        <f t="shared" si="19"/>
        <v>0.37916666666666665</v>
      </c>
      <c r="AK27" s="114" t="str">
        <f t="shared" si="20"/>
        <v>En riesgo en cumplimiento</v>
      </c>
      <c r="AL27" s="114"/>
    </row>
    <row r="28" spans="1:38" ht="48.65" customHeight="1" thickTop="1" thickBot="1">
      <c r="A28" s="188">
        <f t="shared" si="21"/>
        <v>14</v>
      </c>
      <c r="B28" s="184">
        <v>0</v>
      </c>
      <c r="C28" s="184">
        <v>0</v>
      </c>
      <c r="D28" s="184">
        <v>0</v>
      </c>
      <c r="E28" s="184">
        <v>0</v>
      </c>
      <c r="F28" s="397" t="s">
        <v>1039</v>
      </c>
      <c r="G28" s="186" t="s">
        <v>160</v>
      </c>
      <c r="H28" s="186" t="s">
        <v>1034</v>
      </c>
      <c r="I28" s="223">
        <v>500</v>
      </c>
      <c r="J28" s="223">
        <v>500</v>
      </c>
      <c r="K28" s="189">
        <f t="shared" si="7"/>
        <v>1000</v>
      </c>
      <c r="L28" s="223">
        <v>500</v>
      </c>
      <c r="M28" s="223">
        <v>500</v>
      </c>
      <c r="N28" s="189">
        <f t="shared" si="8"/>
        <v>1000</v>
      </c>
      <c r="O28" s="189">
        <f t="shared" si="9"/>
        <v>2000</v>
      </c>
      <c r="P28" s="387"/>
      <c r="Q28" s="335" t="s">
        <v>1040</v>
      </c>
      <c r="R28" s="383" t="s">
        <v>1036</v>
      </c>
      <c r="S28" s="112">
        <v>1367</v>
      </c>
      <c r="T28" s="234">
        <f t="shared" si="10"/>
        <v>2.734</v>
      </c>
      <c r="U28" s="114" t="str">
        <f t="shared" si="11"/>
        <v>De acuerdo con lo programado</v>
      </c>
      <c r="V28" s="527" t="s">
        <v>1037</v>
      </c>
      <c r="W28" s="264">
        <v>0</v>
      </c>
      <c r="X28" s="224">
        <f t="shared" si="12"/>
        <v>0</v>
      </c>
      <c r="Y28" s="114" t="str">
        <f t="shared" si="13"/>
        <v>En riesgo en cumplimiento</v>
      </c>
      <c r="Z28" s="114"/>
      <c r="AA28" s="264">
        <v>0</v>
      </c>
      <c r="AB28" s="224">
        <f t="shared" si="14"/>
        <v>0</v>
      </c>
      <c r="AC28" s="114" t="str">
        <f t="shared" si="15"/>
        <v>En riesgo en cumplimiento</v>
      </c>
      <c r="AD28" s="114"/>
      <c r="AE28" s="264"/>
      <c r="AF28" s="224" t="str">
        <f t="shared" si="16"/>
        <v>No hay ejecución</v>
      </c>
      <c r="AG28" s="114" t="str">
        <f t="shared" si="17"/>
        <v>NA</v>
      </c>
      <c r="AH28" s="114"/>
      <c r="AI28" s="526">
        <f t="shared" si="18"/>
        <v>1367</v>
      </c>
      <c r="AJ28" s="113">
        <f t="shared" si="19"/>
        <v>0.6835</v>
      </c>
      <c r="AK28" s="114" t="str">
        <f t="shared" si="20"/>
        <v>Atraso Leve</v>
      </c>
      <c r="AL28" s="114"/>
    </row>
    <row r="29" spans="1:38" ht="48.65" customHeight="1" thickTop="1" thickBot="1">
      <c r="A29" s="188">
        <f t="shared" si="21"/>
        <v>15</v>
      </c>
      <c r="B29" s="184">
        <v>0</v>
      </c>
      <c r="C29" s="184">
        <v>0</v>
      </c>
      <c r="D29" s="184">
        <v>0</v>
      </c>
      <c r="E29" s="184">
        <v>0</v>
      </c>
      <c r="F29" s="397" t="s">
        <v>1041</v>
      </c>
      <c r="G29" s="186" t="s">
        <v>164</v>
      </c>
      <c r="H29" s="186" t="s">
        <v>1020</v>
      </c>
      <c r="I29" s="223">
        <v>150</v>
      </c>
      <c r="J29" s="223">
        <v>150</v>
      </c>
      <c r="K29" s="189">
        <f t="shared" si="7"/>
        <v>300</v>
      </c>
      <c r="L29" s="223">
        <v>150</v>
      </c>
      <c r="M29" s="223">
        <v>150</v>
      </c>
      <c r="N29" s="189">
        <f t="shared" si="8"/>
        <v>300</v>
      </c>
      <c r="O29" s="189">
        <f t="shared" si="9"/>
        <v>600</v>
      </c>
      <c r="P29" s="387"/>
      <c r="Q29" s="335" t="s">
        <v>1042</v>
      </c>
      <c r="R29" s="383" t="s">
        <v>1043</v>
      </c>
      <c r="S29" s="112">
        <v>776</v>
      </c>
      <c r="T29" s="234">
        <f t="shared" si="10"/>
        <v>5.1733333333333329</v>
      </c>
      <c r="U29" s="114" t="str">
        <f t="shared" si="11"/>
        <v>De acuerdo con lo programado</v>
      </c>
      <c r="V29" s="527" t="s">
        <v>1037</v>
      </c>
      <c r="W29" s="264">
        <v>0</v>
      </c>
      <c r="X29" s="224">
        <f t="shared" si="12"/>
        <v>0</v>
      </c>
      <c r="Y29" s="114" t="str">
        <f t="shared" si="13"/>
        <v>En riesgo en cumplimiento</v>
      </c>
      <c r="Z29" s="114"/>
      <c r="AA29" s="264">
        <v>0</v>
      </c>
      <c r="AB29" s="224">
        <f t="shared" si="14"/>
        <v>0</v>
      </c>
      <c r="AC29" s="114" t="str">
        <f t="shared" si="15"/>
        <v>En riesgo en cumplimiento</v>
      </c>
      <c r="AD29" s="114"/>
      <c r="AE29" s="264"/>
      <c r="AF29" s="224" t="str">
        <f t="shared" si="16"/>
        <v>No hay ejecución</v>
      </c>
      <c r="AG29" s="114" t="str">
        <f t="shared" si="17"/>
        <v>NA</v>
      </c>
      <c r="AH29" s="114"/>
      <c r="AI29" s="526">
        <f t="shared" si="18"/>
        <v>776</v>
      </c>
      <c r="AJ29" s="113">
        <f t="shared" si="19"/>
        <v>1.2933333333333332</v>
      </c>
      <c r="AK29" s="114" t="str">
        <f t="shared" si="20"/>
        <v>De acuerdo con lo programado</v>
      </c>
      <c r="AL29" s="114"/>
    </row>
    <row r="30" spans="1:38" ht="48.65" customHeight="1" thickTop="1" thickBot="1">
      <c r="A30" s="188">
        <f t="shared" si="21"/>
        <v>16</v>
      </c>
      <c r="B30" s="184">
        <v>0</v>
      </c>
      <c r="C30" s="184">
        <v>0</v>
      </c>
      <c r="D30" s="184">
        <v>0</v>
      </c>
      <c r="E30" s="184">
        <v>0</v>
      </c>
      <c r="F30" s="513" t="s">
        <v>1044</v>
      </c>
      <c r="G30" s="186" t="s">
        <v>160</v>
      </c>
      <c r="H30" s="186" t="s">
        <v>209</v>
      </c>
      <c r="I30" s="223">
        <v>1</v>
      </c>
      <c r="J30" s="223">
        <v>1</v>
      </c>
      <c r="K30" s="189">
        <f t="shared" si="7"/>
        <v>2</v>
      </c>
      <c r="L30" s="223">
        <v>1</v>
      </c>
      <c r="M30" s="223">
        <v>1</v>
      </c>
      <c r="N30" s="189">
        <f t="shared" si="8"/>
        <v>2</v>
      </c>
      <c r="O30" s="189">
        <f t="shared" si="9"/>
        <v>4</v>
      </c>
      <c r="P30" s="387"/>
      <c r="Q30" s="335" t="s">
        <v>1045</v>
      </c>
      <c r="R30" s="383" t="s">
        <v>1046</v>
      </c>
      <c r="S30" s="112">
        <v>1</v>
      </c>
      <c r="T30" s="234">
        <f t="shared" si="10"/>
        <v>1</v>
      </c>
      <c r="U30" s="114" t="str">
        <f t="shared" si="11"/>
        <v>De acuerdo con lo programado</v>
      </c>
      <c r="V30" s="187"/>
      <c r="W30" s="264">
        <v>0</v>
      </c>
      <c r="X30" s="224">
        <f t="shared" si="12"/>
        <v>0</v>
      </c>
      <c r="Y30" s="114" t="str">
        <f t="shared" si="13"/>
        <v>En riesgo en cumplimiento</v>
      </c>
      <c r="Z30" s="114"/>
      <c r="AA30" s="264">
        <v>0</v>
      </c>
      <c r="AB30" s="224">
        <f t="shared" si="14"/>
        <v>0</v>
      </c>
      <c r="AC30" s="114" t="str">
        <f t="shared" si="15"/>
        <v>En riesgo en cumplimiento</v>
      </c>
      <c r="AD30" s="114"/>
      <c r="AE30" s="264"/>
      <c r="AF30" s="224" t="str">
        <f t="shared" si="16"/>
        <v>No hay ejecución</v>
      </c>
      <c r="AG30" s="114" t="str">
        <f t="shared" si="17"/>
        <v>NA</v>
      </c>
      <c r="AH30" s="114"/>
      <c r="AI30" s="526">
        <f t="shared" si="18"/>
        <v>1</v>
      </c>
      <c r="AJ30" s="113">
        <f t="shared" si="19"/>
        <v>0.25</v>
      </c>
      <c r="AK30" s="114" t="str">
        <f t="shared" si="20"/>
        <v>En riesgo en cumplimiento</v>
      </c>
      <c r="AL30" s="114"/>
    </row>
    <row r="31" spans="1:38" ht="48.65" customHeight="1" thickTop="1" thickBot="1">
      <c r="A31" s="188">
        <f t="shared" si="21"/>
        <v>17</v>
      </c>
      <c r="B31" s="184">
        <v>0</v>
      </c>
      <c r="C31" s="184">
        <v>0</v>
      </c>
      <c r="D31" s="184">
        <v>0</v>
      </c>
      <c r="E31" s="184">
        <v>0</v>
      </c>
      <c r="F31" s="513" t="s">
        <v>1047</v>
      </c>
      <c r="G31" s="186" t="s">
        <v>138</v>
      </c>
      <c r="H31" s="186" t="s">
        <v>1015</v>
      </c>
      <c r="I31" s="223">
        <v>1</v>
      </c>
      <c r="J31" s="223">
        <v>1</v>
      </c>
      <c r="K31" s="189">
        <f t="shared" si="7"/>
        <v>2</v>
      </c>
      <c r="L31" s="223">
        <v>1</v>
      </c>
      <c r="M31" s="223">
        <v>1</v>
      </c>
      <c r="N31" s="189">
        <f t="shared" si="8"/>
        <v>2</v>
      </c>
      <c r="O31" s="189">
        <f t="shared" si="9"/>
        <v>4</v>
      </c>
      <c r="P31" s="387"/>
      <c r="Q31" s="335" t="s">
        <v>1048</v>
      </c>
      <c r="R31" s="383" t="s">
        <v>1049</v>
      </c>
      <c r="S31" s="112">
        <v>2</v>
      </c>
      <c r="T31" s="234">
        <f t="shared" si="10"/>
        <v>2</v>
      </c>
      <c r="U31" s="114" t="str">
        <f t="shared" si="11"/>
        <v>De acuerdo con lo programado</v>
      </c>
      <c r="V31" s="527" t="s">
        <v>1037</v>
      </c>
      <c r="W31" s="264">
        <v>0</v>
      </c>
      <c r="X31" s="224">
        <f t="shared" si="12"/>
        <v>0</v>
      </c>
      <c r="Y31" s="114" t="str">
        <f t="shared" si="13"/>
        <v>En riesgo en cumplimiento</v>
      </c>
      <c r="Z31" s="114"/>
      <c r="AA31" s="264">
        <v>0</v>
      </c>
      <c r="AB31" s="224">
        <f t="shared" si="14"/>
        <v>0</v>
      </c>
      <c r="AC31" s="114" t="str">
        <f t="shared" si="15"/>
        <v>En riesgo en cumplimiento</v>
      </c>
      <c r="AD31" s="114"/>
      <c r="AE31" s="264"/>
      <c r="AF31" s="224" t="str">
        <f t="shared" si="16"/>
        <v>No hay ejecución</v>
      </c>
      <c r="AG31" s="114" t="str">
        <f t="shared" si="17"/>
        <v>NA</v>
      </c>
      <c r="AH31" s="114"/>
      <c r="AI31" s="526">
        <f t="shared" si="18"/>
        <v>2</v>
      </c>
      <c r="AJ31" s="113">
        <f t="shared" si="19"/>
        <v>0.5</v>
      </c>
      <c r="AK31" s="114" t="str">
        <f t="shared" si="20"/>
        <v>En riesgo en cumplimiento</v>
      </c>
      <c r="AL31" s="114"/>
    </row>
    <row r="32" spans="1:38" ht="48.65" customHeight="1" thickTop="1" thickBot="1">
      <c r="A32" s="188">
        <f t="shared" si="21"/>
        <v>18</v>
      </c>
      <c r="B32" s="184">
        <v>0</v>
      </c>
      <c r="C32" s="184">
        <v>0</v>
      </c>
      <c r="D32" s="184">
        <v>0</v>
      </c>
      <c r="E32" s="184">
        <v>0</v>
      </c>
      <c r="F32" s="513" t="s">
        <v>1050</v>
      </c>
      <c r="G32" s="186" t="s">
        <v>153</v>
      </c>
      <c r="H32" s="186" t="s">
        <v>1020</v>
      </c>
      <c r="I32" s="223">
        <v>130</v>
      </c>
      <c r="J32" s="223">
        <v>130</v>
      </c>
      <c r="K32" s="189">
        <f t="shared" si="7"/>
        <v>260</v>
      </c>
      <c r="L32" s="223">
        <v>130</v>
      </c>
      <c r="M32" s="223">
        <v>130</v>
      </c>
      <c r="N32" s="189">
        <f t="shared" si="8"/>
        <v>260</v>
      </c>
      <c r="O32" s="189">
        <f t="shared" si="9"/>
        <v>520</v>
      </c>
      <c r="P32" s="387"/>
      <c r="Q32" s="335" t="s">
        <v>1051</v>
      </c>
      <c r="R32" s="383" t="s">
        <v>1052</v>
      </c>
      <c r="S32" s="112">
        <v>177</v>
      </c>
      <c r="T32" s="234">
        <f t="shared" si="10"/>
        <v>1.3615384615384616</v>
      </c>
      <c r="U32" s="114" t="str">
        <f t="shared" si="11"/>
        <v>De acuerdo con lo programado</v>
      </c>
      <c r="V32" s="527" t="s">
        <v>1037</v>
      </c>
      <c r="W32" s="264">
        <v>0</v>
      </c>
      <c r="X32" s="224">
        <f t="shared" si="12"/>
        <v>0</v>
      </c>
      <c r="Y32" s="114" t="str">
        <f t="shared" si="13"/>
        <v>En riesgo en cumplimiento</v>
      </c>
      <c r="Z32" s="114"/>
      <c r="AA32" s="264">
        <v>0</v>
      </c>
      <c r="AB32" s="224">
        <f t="shared" si="14"/>
        <v>0</v>
      </c>
      <c r="AC32" s="114" t="str">
        <f t="shared" si="15"/>
        <v>En riesgo en cumplimiento</v>
      </c>
      <c r="AD32" s="114"/>
      <c r="AE32" s="264"/>
      <c r="AF32" s="224" t="str">
        <f t="shared" si="16"/>
        <v>No hay ejecución</v>
      </c>
      <c r="AG32" s="114" t="str">
        <f t="shared" si="17"/>
        <v>NA</v>
      </c>
      <c r="AH32" s="114"/>
      <c r="AI32" s="526">
        <f t="shared" si="18"/>
        <v>177</v>
      </c>
      <c r="AJ32" s="113">
        <f t="shared" si="19"/>
        <v>0.3403846153846154</v>
      </c>
      <c r="AK32" s="114" t="str">
        <f t="shared" si="20"/>
        <v>En riesgo en cumplimiento</v>
      </c>
      <c r="AL32" s="114"/>
    </row>
    <row r="33" spans="1:38" ht="48.65" customHeight="1" thickTop="1" thickBot="1">
      <c r="A33" s="188">
        <f t="shared" si="21"/>
        <v>19</v>
      </c>
      <c r="B33" s="184">
        <v>0</v>
      </c>
      <c r="C33" s="184">
        <v>0</v>
      </c>
      <c r="D33" s="184">
        <v>0</v>
      </c>
      <c r="E33" s="184">
        <v>0</v>
      </c>
      <c r="F33" s="513" t="s">
        <v>1053</v>
      </c>
      <c r="G33" s="186" t="s">
        <v>160</v>
      </c>
      <c r="H33" s="186" t="s">
        <v>1020</v>
      </c>
      <c r="I33" s="223">
        <v>15</v>
      </c>
      <c r="J33" s="223">
        <v>15</v>
      </c>
      <c r="K33" s="189">
        <f t="shared" si="7"/>
        <v>30</v>
      </c>
      <c r="L33" s="223">
        <v>15</v>
      </c>
      <c r="M33" s="223">
        <v>15</v>
      </c>
      <c r="N33" s="189">
        <f t="shared" si="8"/>
        <v>30</v>
      </c>
      <c r="O33" s="189">
        <f t="shared" si="9"/>
        <v>60</v>
      </c>
      <c r="P33" s="387"/>
      <c r="Q33" s="335" t="s">
        <v>1054</v>
      </c>
      <c r="R33" s="383" t="s">
        <v>1055</v>
      </c>
      <c r="S33" s="112">
        <v>17</v>
      </c>
      <c r="T33" s="234">
        <f t="shared" si="10"/>
        <v>1.1333333333333333</v>
      </c>
      <c r="U33" s="114" t="str">
        <f t="shared" si="11"/>
        <v>De acuerdo con lo programado</v>
      </c>
      <c r="V33" s="527" t="s">
        <v>1037</v>
      </c>
      <c r="W33" s="264">
        <v>0</v>
      </c>
      <c r="X33" s="224">
        <f t="shared" si="12"/>
        <v>0</v>
      </c>
      <c r="Y33" s="114" t="str">
        <f t="shared" si="13"/>
        <v>En riesgo en cumplimiento</v>
      </c>
      <c r="Z33" s="114"/>
      <c r="AA33" s="264">
        <v>0</v>
      </c>
      <c r="AB33" s="224">
        <f t="shared" si="14"/>
        <v>0</v>
      </c>
      <c r="AC33" s="114" t="str">
        <f t="shared" si="15"/>
        <v>En riesgo en cumplimiento</v>
      </c>
      <c r="AD33" s="114"/>
      <c r="AE33" s="264"/>
      <c r="AF33" s="224" t="str">
        <f t="shared" si="16"/>
        <v>No hay ejecución</v>
      </c>
      <c r="AG33" s="114" t="str">
        <f t="shared" si="17"/>
        <v>NA</v>
      </c>
      <c r="AH33" s="114"/>
      <c r="AI33" s="526">
        <f t="shared" si="18"/>
        <v>17</v>
      </c>
      <c r="AJ33" s="113">
        <f t="shared" si="19"/>
        <v>0.28333333333333333</v>
      </c>
      <c r="AK33" s="114" t="str">
        <f t="shared" si="20"/>
        <v>En riesgo en cumplimiento</v>
      </c>
      <c r="AL33" s="114"/>
    </row>
    <row r="34" spans="1:38" ht="48.65" customHeight="1" thickTop="1" thickBot="1">
      <c r="A34" s="188">
        <f t="shared" si="21"/>
        <v>20</v>
      </c>
      <c r="B34" s="184">
        <v>0</v>
      </c>
      <c r="C34" s="184">
        <v>0</v>
      </c>
      <c r="D34" s="184">
        <v>0</v>
      </c>
      <c r="E34" s="184">
        <v>0</v>
      </c>
      <c r="F34" s="513" t="s">
        <v>1056</v>
      </c>
      <c r="G34" s="186" t="s">
        <v>164</v>
      </c>
      <c r="H34" s="187" t="s">
        <v>1020</v>
      </c>
      <c r="I34" s="223">
        <v>12</v>
      </c>
      <c r="J34" s="223">
        <v>12</v>
      </c>
      <c r="K34" s="189">
        <f t="shared" si="7"/>
        <v>24</v>
      </c>
      <c r="L34" s="223">
        <v>12</v>
      </c>
      <c r="M34" s="223">
        <v>12</v>
      </c>
      <c r="N34" s="189">
        <f t="shared" si="8"/>
        <v>24</v>
      </c>
      <c r="O34" s="189">
        <f t="shared" si="9"/>
        <v>48</v>
      </c>
      <c r="P34" s="387"/>
      <c r="Q34" s="335" t="s">
        <v>1057</v>
      </c>
      <c r="R34" s="383" t="s">
        <v>1058</v>
      </c>
      <c r="S34" s="112">
        <v>19</v>
      </c>
      <c r="T34" s="234">
        <f t="shared" si="10"/>
        <v>1.5833333333333333</v>
      </c>
      <c r="U34" s="114" t="str">
        <f t="shared" si="11"/>
        <v>De acuerdo con lo programado</v>
      </c>
      <c r="V34" s="527" t="s">
        <v>1037</v>
      </c>
      <c r="W34" s="264">
        <v>0</v>
      </c>
      <c r="X34" s="224">
        <f t="shared" si="12"/>
        <v>0</v>
      </c>
      <c r="Y34" s="114" t="str">
        <f t="shared" si="13"/>
        <v>En riesgo en cumplimiento</v>
      </c>
      <c r="Z34" s="114"/>
      <c r="AA34" s="264">
        <v>0</v>
      </c>
      <c r="AB34" s="224">
        <f t="shared" si="14"/>
        <v>0</v>
      </c>
      <c r="AC34" s="114" t="str">
        <f t="shared" si="15"/>
        <v>En riesgo en cumplimiento</v>
      </c>
      <c r="AD34" s="114"/>
      <c r="AE34" s="264"/>
      <c r="AF34" s="224" t="str">
        <f t="shared" si="16"/>
        <v>No hay ejecución</v>
      </c>
      <c r="AG34" s="114" t="str">
        <f t="shared" si="17"/>
        <v>NA</v>
      </c>
      <c r="AH34" s="114"/>
      <c r="AI34" s="526">
        <f t="shared" si="18"/>
        <v>19</v>
      </c>
      <c r="AJ34" s="113">
        <f t="shared" si="19"/>
        <v>0.39583333333333331</v>
      </c>
      <c r="AK34" s="114" t="str">
        <f t="shared" si="20"/>
        <v>En riesgo en cumplimiento</v>
      </c>
      <c r="AL34" s="114"/>
    </row>
    <row r="35" spans="1:38" ht="48.65" customHeight="1" thickTop="1" thickBot="1">
      <c r="A35" s="188">
        <f t="shared" si="21"/>
        <v>21</v>
      </c>
      <c r="B35" s="184">
        <v>0</v>
      </c>
      <c r="C35" s="184">
        <v>0</v>
      </c>
      <c r="D35" s="184">
        <v>0</v>
      </c>
      <c r="E35" s="184">
        <v>0</v>
      </c>
      <c r="F35" s="513" t="s">
        <v>1059</v>
      </c>
      <c r="G35" s="186" t="s">
        <v>164</v>
      </c>
      <c r="H35" s="187" t="s">
        <v>1020</v>
      </c>
      <c r="I35" s="223">
        <v>4</v>
      </c>
      <c r="J35" s="223">
        <v>4</v>
      </c>
      <c r="K35" s="189">
        <f t="shared" si="7"/>
        <v>8</v>
      </c>
      <c r="L35" s="223">
        <v>4</v>
      </c>
      <c r="M35" s="223">
        <v>4</v>
      </c>
      <c r="N35" s="189">
        <f t="shared" si="8"/>
        <v>8</v>
      </c>
      <c r="O35" s="189">
        <f t="shared" si="9"/>
        <v>16</v>
      </c>
      <c r="P35" s="387"/>
      <c r="Q35" s="335" t="s">
        <v>1060</v>
      </c>
      <c r="R35" s="383" t="s">
        <v>1058</v>
      </c>
      <c r="S35" s="112">
        <v>8</v>
      </c>
      <c r="T35" s="234">
        <f t="shared" si="10"/>
        <v>2</v>
      </c>
      <c r="U35" s="114" t="str">
        <f t="shared" si="11"/>
        <v>De acuerdo con lo programado</v>
      </c>
      <c r="V35" s="527" t="s">
        <v>1037</v>
      </c>
      <c r="W35" s="264">
        <v>0</v>
      </c>
      <c r="X35" s="224">
        <f t="shared" si="12"/>
        <v>0</v>
      </c>
      <c r="Y35" s="114" t="str">
        <f t="shared" si="13"/>
        <v>En riesgo en cumplimiento</v>
      </c>
      <c r="Z35" s="114"/>
      <c r="AA35" s="264">
        <v>0</v>
      </c>
      <c r="AB35" s="224">
        <f t="shared" si="14"/>
        <v>0</v>
      </c>
      <c r="AC35" s="114" t="str">
        <f t="shared" si="15"/>
        <v>En riesgo en cumplimiento</v>
      </c>
      <c r="AD35" s="114"/>
      <c r="AE35" s="264"/>
      <c r="AF35" s="224" t="str">
        <f t="shared" si="16"/>
        <v>No hay ejecución</v>
      </c>
      <c r="AG35" s="114" t="str">
        <f t="shared" si="17"/>
        <v>NA</v>
      </c>
      <c r="AH35" s="114"/>
      <c r="AI35" s="526">
        <f t="shared" si="18"/>
        <v>8</v>
      </c>
      <c r="AJ35" s="113">
        <f t="shared" si="19"/>
        <v>0.5</v>
      </c>
      <c r="AK35" s="114" t="str">
        <f t="shared" si="20"/>
        <v>En riesgo en cumplimiento</v>
      </c>
      <c r="AL35" s="114"/>
    </row>
    <row r="36" spans="1:38" ht="48.65" customHeight="1" thickTop="1" thickBot="1">
      <c r="A36" s="188">
        <f t="shared" si="21"/>
        <v>22</v>
      </c>
      <c r="B36" s="184">
        <v>0</v>
      </c>
      <c r="C36" s="184">
        <v>0</v>
      </c>
      <c r="D36" s="184">
        <v>0</v>
      </c>
      <c r="E36" s="184">
        <v>0</v>
      </c>
      <c r="F36" s="513" t="s">
        <v>1061</v>
      </c>
      <c r="G36" s="186" t="s">
        <v>164</v>
      </c>
      <c r="H36" s="187" t="s">
        <v>1020</v>
      </c>
      <c r="I36" s="223">
        <v>8</v>
      </c>
      <c r="J36" s="223">
        <v>8</v>
      </c>
      <c r="K36" s="189">
        <f t="shared" si="7"/>
        <v>16</v>
      </c>
      <c r="L36" s="223">
        <v>8</v>
      </c>
      <c r="M36" s="223">
        <v>8</v>
      </c>
      <c r="N36" s="189">
        <f t="shared" si="8"/>
        <v>16</v>
      </c>
      <c r="O36" s="189">
        <f t="shared" si="9"/>
        <v>32</v>
      </c>
      <c r="P36" s="387"/>
      <c r="Q36" s="335" t="s">
        <v>1062</v>
      </c>
      <c r="R36" s="383" t="s">
        <v>1058</v>
      </c>
      <c r="S36" s="112">
        <v>11</v>
      </c>
      <c r="T36" s="234">
        <f t="shared" si="10"/>
        <v>1.375</v>
      </c>
      <c r="U36" s="114" t="str">
        <f t="shared" si="11"/>
        <v>De acuerdo con lo programado</v>
      </c>
      <c r="V36" s="527" t="s">
        <v>1037</v>
      </c>
      <c r="W36" s="264">
        <v>0</v>
      </c>
      <c r="X36" s="224">
        <f t="shared" si="12"/>
        <v>0</v>
      </c>
      <c r="Y36" s="114" t="str">
        <f t="shared" si="13"/>
        <v>En riesgo en cumplimiento</v>
      </c>
      <c r="Z36" s="114"/>
      <c r="AA36" s="264">
        <v>0</v>
      </c>
      <c r="AB36" s="224">
        <f t="shared" si="14"/>
        <v>0</v>
      </c>
      <c r="AC36" s="114" t="str">
        <f t="shared" si="15"/>
        <v>En riesgo en cumplimiento</v>
      </c>
      <c r="AD36" s="114"/>
      <c r="AE36" s="264"/>
      <c r="AF36" s="224" t="str">
        <f t="shared" si="16"/>
        <v>No hay ejecución</v>
      </c>
      <c r="AG36" s="114" t="str">
        <f t="shared" si="17"/>
        <v>NA</v>
      </c>
      <c r="AH36" s="114"/>
      <c r="AI36" s="526">
        <f t="shared" si="18"/>
        <v>11</v>
      </c>
      <c r="AJ36" s="113">
        <f t="shared" si="19"/>
        <v>0.34375</v>
      </c>
      <c r="AK36" s="114" t="str">
        <f t="shared" si="20"/>
        <v>En riesgo en cumplimiento</v>
      </c>
      <c r="AL36" s="114"/>
    </row>
    <row r="37" spans="1:38" ht="48.65" customHeight="1" thickTop="1" thickBot="1">
      <c r="A37" s="188">
        <f t="shared" si="21"/>
        <v>23</v>
      </c>
      <c r="B37" s="184">
        <v>0</v>
      </c>
      <c r="C37" s="184">
        <v>0</v>
      </c>
      <c r="D37" s="184">
        <v>0</v>
      </c>
      <c r="E37" s="184">
        <v>0</v>
      </c>
      <c r="F37" s="513" t="s">
        <v>1063</v>
      </c>
      <c r="G37" s="186" t="s">
        <v>164</v>
      </c>
      <c r="H37" s="186" t="s">
        <v>216</v>
      </c>
      <c r="I37" s="223">
        <v>1</v>
      </c>
      <c r="J37" s="223">
        <v>0</v>
      </c>
      <c r="K37" s="189">
        <f t="shared" si="7"/>
        <v>1</v>
      </c>
      <c r="L37" s="223">
        <v>1</v>
      </c>
      <c r="M37" s="223">
        <v>0</v>
      </c>
      <c r="N37" s="189">
        <f t="shared" si="8"/>
        <v>1</v>
      </c>
      <c r="O37" s="189">
        <f t="shared" si="9"/>
        <v>2</v>
      </c>
      <c r="P37" s="387"/>
      <c r="Q37" s="335" t="s">
        <v>1023</v>
      </c>
      <c r="R37" s="383" t="s">
        <v>1064</v>
      </c>
      <c r="S37" s="112">
        <v>1</v>
      </c>
      <c r="T37" s="234">
        <f t="shared" si="10"/>
        <v>1</v>
      </c>
      <c r="U37" s="114" t="str">
        <f t="shared" si="11"/>
        <v>De acuerdo con lo programado</v>
      </c>
      <c r="V37" s="187" t="s">
        <v>1065</v>
      </c>
      <c r="W37" s="264">
        <v>0</v>
      </c>
      <c r="X37" s="224" t="str">
        <f t="shared" si="12"/>
        <v>No hay Programación</v>
      </c>
      <c r="Y37" s="114" t="str">
        <f t="shared" si="13"/>
        <v>De acuerdo con lo programado</v>
      </c>
      <c r="Z37" s="114"/>
      <c r="AA37" s="264">
        <v>0</v>
      </c>
      <c r="AB37" s="224">
        <f t="shared" si="14"/>
        <v>0</v>
      </c>
      <c r="AC37" s="114" t="str">
        <f t="shared" si="15"/>
        <v>En riesgo en cumplimiento</v>
      </c>
      <c r="AD37" s="114"/>
      <c r="AE37" s="264"/>
      <c r="AF37" s="224" t="str">
        <f t="shared" si="16"/>
        <v>No hay ejecución</v>
      </c>
      <c r="AG37" s="114" t="str">
        <f t="shared" si="17"/>
        <v>NA</v>
      </c>
      <c r="AH37" s="114"/>
      <c r="AI37" s="526">
        <f t="shared" si="18"/>
        <v>1</v>
      </c>
      <c r="AJ37" s="113">
        <f t="shared" si="19"/>
        <v>0.5</v>
      </c>
      <c r="AK37" s="114" t="str">
        <f t="shared" si="20"/>
        <v>En riesgo en cumplimiento</v>
      </c>
      <c r="AL37" s="114"/>
    </row>
    <row r="38" spans="1:38" ht="48.65" customHeight="1" thickTop="1" thickBot="1">
      <c r="A38" s="188">
        <f t="shared" si="21"/>
        <v>24</v>
      </c>
      <c r="B38" s="184">
        <v>0</v>
      </c>
      <c r="C38" s="184">
        <v>0</v>
      </c>
      <c r="D38" s="184">
        <v>0</v>
      </c>
      <c r="E38" s="184">
        <v>0</v>
      </c>
      <c r="F38" s="513" t="s">
        <v>1066</v>
      </c>
      <c r="G38" s="186" t="s">
        <v>144</v>
      </c>
      <c r="H38" s="186" t="s">
        <v>219</v>
      </c>
      <c r="I38" s="223">
        <v>1</v>
      </c>
      <c r="J38" s="223">
        <v>0</v>
      </c>
      <c r="K38" s="189">
        <f t="shared" si="7"/>
        <v>1</v>
      </c>
      <c r="L38" s="223">
        <v>0</v>
      </c>
      <c r="M38" s="223">
        <v>0</v>
      </c>
      <c r="N38" s="189">
        <f t="shared" si="8"/>
        <v>0</v>
      </c>
      <c r="O38" s="189">
        <f t="shared" si="9"/>
        <v>1</v>
      </c>
      <c r="P38" s="387"/>
      <c r="Q38" s="335" t="s">
        <v>1023</v>
      </c>
      <c r="R38" s="383" t="s">
        <v>1067</v>
      </c>
      <c r="S38" s="112">
        <v>0</v>
      </c>
      <c r="T38" s="234">
        <f t="shared" si="10"/>
        <v>0</v>
      </c>
      <c r="U38" s="114" t="str">
        <f t="shared" si="11"/>
        <v>En riesgo en cumplimiento</v>
      </c>
      <c r="V38" s="187" t="s">
        <v>1068</v>
      </c>
      <c r="W38" s="264">
        <v>0</v>
      </c>
      <c r="X38" s="224" t="str">
        <f t="shared" si="12"/>
        <v>No hay Programación</v>
      </c>
      <c r="Y38" s="114" t="str">
        <f t="shared" si="13"/>
        <v>De acuerdo con lo programado</v>
      </c>
      <c r="Z38" s="114"/>
      <c r="AA38" s="264">
        <v>0</v>
      </c>
      <c r="AB38" s="224" t="str">
        <f t="shared" si="14"/>
        <v>No hay Programación</v>
      </c>
      <c r="AC38" s="114" t="str">
        <f t="shared" si="15"/>
        <v>De acuerdo con lo programado</v>
      </c>
      <c r="AD38" s="114"/>
      <c r="AE38" s="264"/>
      <c r="AF38" s="224" t="str">
        <f t="shared" si="16"/>
        <v>No hay ejecución</v>
      </c>
      <c r="AG38" s="114" t="str">
        <f t="shared" si="17"/>
        <v>NA</v>
      </c>
      <c r="AH38" s="114"/>
      <c r="AI38" s="526">
        <f t="shared" si="18"/>
        <v>0</v>
      </c>
      <c r="AJ38" s="113">
        <f t="shared" si="19"/>
        <v>0</v>
      </c>
      <c r="AK38" s="114" t="str">
        <f t="shared" si="20"/>
        <v>En riesgo en cumplimiento</v>
      </c>
      <c r="AL38" s="114"/>
    </row>
    <row r="39" spans="1:38" ht="48.65" customHeight="1" thickTop="1" thickBot="1">
      <c r="A39" s="188">
        <f t="shared" si="21"/>
        <v>25</v>
      </c>
      <c r="B39" s="184">
        <v>0</v>
      </c>
      <c r="C39" s="184">
        <v>0</v>
      </c>
      <c r="D39" s="184">
        <v>0</v>
      </c>
      <c r="E39" s="184">
        <v>0</v>
      </c>
      <c r="F39" s="513" t="s">
        <v>1069</v>
      </c>
      <c r="G39" s="186" t="s">
        <v>144</v>
      </c>
      <c r="H39" s="186" t="s">
        <v>213</v>
      </c>
      <c r="I39" s="223">
        <v>1</v>
      </c>
      <c r="J39" s="223">
        <v>0</v>
      </c>
      <c r="K39" s="189">
        <f t="shared" si="7"/>
        <v>1</v>
      </c>
      <c r="L39" s="223">
        <v>1</v>
      </c>
      <c r="M39" s="223">
        <v>1</v>
      </c>
      <c r="N39" s="189">
        <f t="shared" si="8"/>
        <v>2</v>
      </c>
      <c r="O39" s="189">
        <f t="shared" si="9"/>
        <v>3</v>
      </c>
      <c r="P39" s="387"/>
      <c r="Q39" s="335" t="s">
        <v>1070</v>
      </c>
      <c r="R39" s="383" t="s">
        <v>1071</v>
      </c>
      <c r="S39" s="112">
        <v>0</v>
      </c>
      <c r="T39" s="234">
        <f t="shared" si="10"/>
        <v>0</v>
      </c>
      <c r="U39" s="114" t="str">
        <f t="shared" si="11"/>
        <v>En riesgo en cumplimiento</v>
      </c>
      <c r="V39" s="187" t="s">
        <v>1068</v>
      </c>
      <c r="W39" s="264">
        <v>0</v>
      </c>
      <c r="X39" s="224" t="str">
        <f t="shared" si="12"/>
        <v>No hay Programación</v>
      </c>
      <c r="Y39" s="114" t="str">
        <f t="shared" si="13"/>
        <v>De acuerdo con lo programado</v>
      </c>
      <c r="Z39" s="114"/>
      <c r="AA39" s="264">
        <v>0</v>
      </c>
      <c r="AB39" s="224">
        <f t="shared" si="14"/>
        <v>0</v>
      </c>
      <c r="AC39" s="114" t="str">
        <f t="shared" si="15"/>
        <v>En riesgo en cumplimiento</v>
      </c>
      <c r="AD39" s="114"/>
      <c r="AE39" s="264"/>
      <c r="AF39" s="224" t="str">
        <f t="shared" si="16"/>
        <v>No hay ejecución</v>
      </c>
      <c r="AG39" s="114" t="str">
        <f t="shared" si="17"/>
        <v>NA</v>
      </c>
      <c r="AH39" s="114"/>
      <c r="AI39" s="526">
        <f t="shared" si="18"/>
        <v>0</v>
      </c>
      <c r="AJ39" s="113">
        <f t="shared" si="19"/>
        <v>0</v>
      </c>
      <c r="AK39" s="114" t="str">
        <f t="shared" si="20"/>
        <v>En riesgo en cumplimiento</v>
      </c>
      <c r="AL39" s="114"/>
    </row>
    <row r="40" spans="1:38" ht="48.65" customHeight="1" thickTop="1" thickBot="1">
      <c r="A40" s="188">
        <f t="shared" si="21"/>
        <v>26</v>
      </c>
      <c r="B40" s="184">
        <v>0</v>
      </c>
      <c r="C40" s="184">
        <v>0</v>
      </c>
      <c r="D40" s="184">
        <v>0</v>
      </c>
      <c r="E40" s="184">
        <v>0</v>
      </c>
      <c r="F40" s="397" t="s">
        <v>1072</v>
      </c>
      <c r="G40" s="186" t="s">
        <v>146</v>
      </c>
      <c r="H40" s="186" t="s">
        <v>209</v>
      </c>
      <c r="I40" s="223">
        <v>6</v>
      </c>
      <c r="J40" s="223">
        <v>6</v>
      </c>
      <c r="K40" s="189">
        <f t="shared" si="7"/>
        <v>12</v>
      </c>
      <c r="L40" s="223">
        <v>6</v>
      </c>
      <c r="M40" s="223">
        <v>6</v>
      </c>
      <c r="N40" s="189">
        <f t="shared" si="8"/>
        <v>12</v>
      </c>
      <c r="O40" s="189">
        <f t="shared" si="9"/>
        <v>24</v>
      </c>
      <c r="P40" s="387"/>
      <c r="Q40" s="335" t="s">
        <v>1073</v>
      </c>
      <c r="R40" s="383" t="s">
        <v>1074</v>
      </c>
      <c r="S40" s="112">
        <v>6</v>
      </c>
      <c r="T40" s="234">
        <f t="shared" si="10"/>
        <v>1</v>
      </c>
      <c r="U40" s="114" t="str">
        <f t="shared" si="11"/>
        <v>De acuerdo con lo programado</v>
      </c>
      <c r="V40" s="187"/>
      <c r="W40" s="264">
        <v>0</v>
      </c>
      <c r="X40" s="224">
        <f t="shared" si="12"/>
        <v>0</v>
      </c>
      <c r="Y40" s="114" t="str">
        <f t="shared" si="13"/>
        <v>En riesgo en cumplimiento</v>
      </c>
      <c r="Z40" s="114"/>
      <c r="AA40" s="264">
        <v>0</v>
      </c>
      <c r="AB40" s="224">
        <f t="shared" si="14"/>
        <v>0</v>
      </c>
      <c r="AC40" s="114" t="str">
        <f t="shared" si="15"/>
        <v>En riesgo en cumplimiento</v>
      </c>
      <c r="AD40" s="114"/>
      <c r="AE40" s="264"/>
      <c r="AF40" s="224" t="str">
        <f t="shared" si="16"/>
        <v>No hay ejecución</v>
      </c>
      <c r="AG40" s="114" t="str">
        <f t="shared" si="17"/>
        <v>NA</v>
      </c>
      <c r="AH40" s="114"/>
      <c r="AI40" s="526">
        <f t="shared" si="18"/>
        <v>6</v>
      </c>
      <c r="AJ40" s="113">
        <f t="shared" si="19"/>
        <v>0.25</v>
      </c>
      <c r="AK40" s="114" t="str">
        <f t="shared" si="20"/>
        <v>En riesgo en cumplimiento</v>
      </c>
      <c r="AL40" s="114"/>
    </row>
    <row r="41" spans="1:38" ht="48.65" customHeight="1" thickTop="1" thickBot="1">
      <c r="A41" s="188">
        <f>A40+1</f>
        <v>27</v>
      </c>
      <c r="B41" s="184">
        <v>0</v>
      </c>
      <c r="C41" s="184">
        <v>0</v>
      </c>
      <c r="D41" s="184">
        <v>0</v>
      </c>
      <c r="E41" s="184">
        <v>0</v>
      </c>
      <c r="F41" s="397" t="s">
        <v>1075</v>
      </c>
      <c r="G41" s="186" t="s">
        <v>146</v>
      </c>
      <c r="H41" s="186" t="s">
        <v>209</v>
      </c>
      <c r="I41" s="223">
        <v>6</v>
      </c>
      <c r="J41" s="223">
        <v>6</v>
      </c>
      <c r="K41" s="189">
        <f t="shared" si="7"/>
        <v>12</v>
      </c>
      <c r="L41" s="223">
        <v>6</v>
      </c>
      <c r="M41" s="223">
        <v>6</v>
      </c>
      <c r="N41" s="189">
        <f t="shared" si="8"/>
        <v>12</v>
      </c>
      <c r="O41" s="189">
        <f t="shared" si="9"/>
        <v>24</v>
      </c>
      <c r="P41" s="387"/>
      <c r="Q41" s="335" t="s">
        <v>1076</v>
      </c>
      <c r="R41" s="383" t="s">
        <v>1077</v>
      </c>
      <c r="S41" s="112">
        <v>6</v>
      </c>
      <c r="T41" s="234">
        <f t="shared" si="10"/>
        <v>1</v>
      </c>
      <c r="U41" s="114" t="str">
        <f t="shared" si="11"/>
        <v>De acuerdo con lo programado</v>
      </c>
      <c r="V41" s="187"/>
      <c r="W41" s="264">
        <v>0</v>
      </c>
      <c r="X41" s="224">
        <f t="shared" si="12"/>
        <v>0</v>
      </c>
      <c r="Y41" s="114" t="str">
        <f t="shared" si="13"/>
        <v>En riesgo en cumplimiento</v>
      </c>
      <c r="Z41" s="114"/>
      <c r="AA41" s="264">
        <v>0</v>
      </c>
      <c r="AB41" s="224">
        <f t="shared" si="14"/>
        <v>0</v>
      </c>
      <c r="AC41" s="114" t="str">
        <f t="shared" si="15"/>
        <v>En riesgo en cumplimiento</v>
      </c>
      <c r="AD41" s="114"/>
      <c r="AE41" s="264"/>
      <c r="AF41" s="224" t="str">
        <f t="shared" si="16"/>
        <v>No hay ejecución</v>
      </c>
      <c r="AG41" s="114" t="str">
        <f t="shared" si="17"/>
        <v>NA</v>
      </c>
      <c r="AH41" s="114"/>
      <c r="AI41" s="526">
        <f t="shared" si="18"/>
        <v>6</v>
      </c>
      <c r="AJ41" s="113">
        <f t="shared" si="19"/>
        <v>0.25</v>
      </c>
      <c r="AK41" s="114" t="str">
        <f t="shared" si="20"/>
        <v>En riesgo en cumplimiento</v>
      </c>
      <c r="AL41" s="114"/>
    </row>
    <row r="42" spans="1:38" ht="48.65" customHeight="1" thickTop="1" thickBot="1">
      <c r="A42" s="188">
        <f t="shared" si="21"/>
        <v>28</v>
      </c>
      <c r="B42" s="184">
        <v>0</v>
      </c>
      <c r="C42" s="184">
        <v>0</v>
      </c>
      <c r="D42" s="184">
        <v>0</v>
      </c>
      <c r="E42" s="184">
        <v>0</v>
      </c>
      <c r="F42" s="514" t="s">
        <v>1078</v>
      </c>
      <c r="G42" s="515" t="s">
        <v>146</v>
      </c>
      <c r="H42" s="515" t="s">
        <v>209</v>
      </c>
      <c r="I42" s="399">
        <v>1</v>
      </c>
      <c r="J42" s="399">
        <v>1</v>
      </c>
      <c r="K42" s="189">
        <f t="shared" si="7"/>
        <v>2</v>
      </c>
      <c r="L42" s="399">
        <v>1</v>
      </c>
      <c r="M42" s="399">
        <v>1</v>
      </c>
      <c r="N42" s="189">
        <f t="shared" si="8"/>
        <v>2</v>
      </c>
      <c r="O42" s="189">
        <f t="shared" si="9"/>
        <v>4</v>
      </c>
      <c r="P42" s="400"/>
      <c r="Q42" s="507" t="s">
        <v>1079</v>
      </c>
      <c r="R42" s="516"/>
      <c r="S42" s="112">
        <v>0</v>
      </c>
      <c r="T42" s="234">
        <f t="shared" si="10"/>
        <v>0</v>
      </c>
      <c r="U42" s="114" t="str">
        <f t="shared" si="11"/>
        <v>En riesgo en cumplimiento</v>
      </c>
      <c r="V42" s="187" t="s">
        <v>1080</v>
      </c>
      <c r="W42" s="264">
        <v>0</v>
      </c>
      <c r="X42" s="224">
        <f t="shared" si="12"/>
        <v>0</v>
      </c>
      <c r="Y42" s="114" t="str">
        <f t="shared" si="13"/>
        <v>En riesgo en cumplimiento</v>
      </c>
      <c r="Z42" s="114"/>
      <c r="AA42" s="264">
        <v>0</v>
      </c>
      <c r="AB42" s="224">
        <f t="shared" si="14"/>
        <v>0</v>
      </c>
      <c r="AC42" s="114" t="str">
        <f t="shared" si="15"/>
        <v>En riesgo en cumplimiento</v>
      </c>
      <c r="AD42" s="114"/>
      <c r="AE42" s="264"/>
      <c r="AF42" s="224" t="str">
        <f t="shared" si="16"/>
        <v>No hay ejecución</v>
      </c>
      <c r="AG42" s="114" t="str">
        <f t="shared" si="17"/>
        <v>NA</v>
      </c>
      <c r="AH42" s="114"/>
      <c r="AI42" s="526">
        <f t="shared" si="18"/>
        <v>0</v>
      </c>
      <c r="AJ42" s="113">
        <f t="shared" si="19"/>
        <v>0</v>
      </c>
      <c r="AK42" s="114" t="str">
        <f t="shared" si="20"/>
        <v>En riesgo en cumplimiento</v>
      </c>
      <c r="AL42" s="114"/>
    </row>
    <row r="43" spans="1:38" ht="48.65" customHeight="1" thickTop="1" thickBot="1">
      <c r="A43" s="188">
        <f t="shared" si="21"/>
        <v>29</v>
      </c>
      <c r="B43" s="184">
        <v>0</v>
      </c>
      <c r="C43" s="184">
        <v>0</v>
      </c>
      <c r="D43" s="184">
        <v>0</v>
      </c>
      <c r="E43" s="184">
        <v>0</v>
      </c>
      <c r="F43" s="397"/>
      <c r="G43" s="186"/>
      <c r="H43" s="186"/>
      <c r="I43" s="223"/>
      <c r="J43" s="223"/>
      <c r="K43" s="189">
        <f t="shared" si="7"/>
        <v>0</v>
      </c>
      <c r="L43" s="223"/>
      <c r="M43" s="223"/>
      <c r="N43" s="189">
        <f t="shared" si="8"/>
        <v>0</v>
      </c>
      <c r="O43" s="189">
        <f t="shared" si="9"/>
        <v>0</v>
      </c>
      <c r="P43" s="387"/>
      <c r="Q43" s="335"/>
      <c r="R43" s="383"/>
      <c r="S43" s="112"/>
      <c r="T43" s="234" t="str">
        <f t="shared" ref="T43:T52" si="22">IF(S43="","No hay ejecución",IF(AND(I43=0),"No hay Programación", S43/I43))</f>
        <v>No hay ejecución</v>
      </c>
      <c r="U43" s="114" t="str">
        <f t="shared" si="11"/>
        <v>NA</v>
      </c>
      <c r="V43" s="187"/>
      <c r="W43" s="264">
        <v>0</v>
      </c>
      <c r="X43" s="224" t="str">
        <f t="shared" si="12"/>
        <v>No hay Programación</v>
      </c>
      <c r="Y43" s="114" t="str">
        <f t="shared" si="13"/>
        <v>De acuerdo con lo programado</v>
      </c>
      <c r="Z43" s="114"/>
      <c r="AA43" s="264">
        <v>0</v>
      </c>
      <c r="AB43" s="224" t="str">
        <f t="shared" si="14"/>
        <v>No hay Programación</v>
      </c>
      <c r="AC43" s="114" t="str">
        <f t="shared" si="15"/>
        <v>De acuerdo con lo programado</v>
      </c>
      <c r="AD43" s="114"/>
      <c r="AE43" s="264"/>
      <c r="AF43" s="224" t="str">
        <f t="shared" si="16"/>
        <v>No hay ejecución</v>
      </c>
      <c r="AG43" s="114" t="str">
        <f t="shared" si="17"/>
        <v>NA</v>
      </c>
      <c r="AH43" s="114"/>
      <c r="AI43" s="526">
        <f t="shared" si="18"/>
        <v>0</v>
      </c>
      <c r="AJ43" s="113" t="str">
        <f t="shared" si="19"/>
        <v>No hay Programación</v>
      </c>
      <c r="AK43" s="114" t="str">
        <f t="shared" si="20"/>
        <v>De acuerdo con lo programado</v>
      </c>
      <c r="AL43" s="114"/>
    </row>
    <row r="44" spans="1:38" ht="48.65" customHeight="1" thickTop="1" thickBot="1">
      <c r="A44" s="188">
        <f t="shared" si="21"/>
        <v>30</v>
      </c>
      <c r="B44" s="184">
        <v>0</v>
      </c>
      <c r="C44" s="184">
        <v>0</v>
      </c>
      <c r="D44" s="184">
        <v>0</v>
      </c>
      <c r="E44" s="184">
        <v>0</v>
      </c>
      <c r="F44" s="397"/>
      <c r="G44" s="186"/>
      <c r="H44" s="186"/>
      <c r="I44" s="223"/>
      <c r="J44" s="223"/>
      <c r="K44" s="189">
        <f t="shared" si="7"/>
        <v>0</v>
      </c>
      <c r="L44" s="223"/>
      <c r="M44" s="223"/>
      <c r="N44" s="189">
        <f t="shared" si="8"/>
        <v>0</v>
      </c>
      <c r="O44" s="189">
        <f t="shared" si="9"/>
        <v>0</v>
      </c>
      <c r="P44" s="387"/>
      <c r="Q44" s="335"/>
      <c r="R44" s="383"/>
      <c r="S44" s="112"/>
      <c r="T44" s="234" t="str">
        <f t="shared" si="22"/>
        <v>No hay ejecución</v>
      </c>
      <c r="U44" s="114" t="str">
        <f t="shared" si="11"/>
        <v>NA</v>
      </c>
      <c r="V44" s="187"/>
      <c r="W44" s="264">
        <v>0</v>
      </c>
      <c r="X44" s="224" t="str">
        <f t="shared" si="12"/>
        <v>No hay Programación</v>
      </c>
      <c r="Y44" s="114" t="str">
        <f t="shared" si="13"/>
        <v>De acuerdo con lo programado</v>
      </c>
      <c r="Z44" s="114"/>
      <c r="AA44" s="264">
        <v>0</v>
      </c>
      <c r="AB44" s="224" t="str">
        <f t="shared" si="14"/>
        <v>No hay Programación</v>
      </c>
      <c r="AC44" s="114" t="str">
        <f t="shared" si="15"/>
        <v>De acuerdo con lo programado</v>
      </c>
      <c r="AD44" s="114"/>
      <c r="AE44" s="264"/>
      <c r="AF44" s="224" t="str">
        <f t="shared" si="16"/>
        <v>No hay ejecución</v>
      </c>
      <c r="AG44" s="114" t="str">
        <f t="shared" si="17"/>
        <v>NA</v>
      </c>
      <c r="AH44" s="114"/>
      <c r="AI44" s="526">
        <f t="shared" si="18"/>
        <v>0</v>
      </c>
      <c r="AJ44" s="113" t="str">
        <f t="shared" si="19"/>
        <v>No hay Programación</v>
      </c>
      <c r="AK44" s="114" t="str">
        <f t="shared" si="20"/>
        <v>De acuerdo con lo programado</v>
      </c>
      <c r="AL44" s="114"/>
    </row>
    <row r="45" spans="1:38" ht="48.65" customHeight="1" thickTop="1" thickBot="1">
      <c r="A45" s="188">
        <f t="shared" si="21"/>
        <v>31</v>
      </c>
      <c r="B45" s="184">
        <v>0</v>
      </c>
      <c r="C45" s="184">
        <v>0</v>
      </c>
      <c r="D45" s="184">
        <v>0</v>
      </c>
      <c r="E45" s="184">
        <v>0</v>
      </c>
      <c r="F45" s="397"/>
      <c r="G45" s="186"/>
      <c r="H45" s="186"/>
      <c r="I45" s="223"/>
      <c r="J45" s="223"/>
      <c r="K45" s="189">
        <f t="shared" si="7"/>
        <v>0</v>
      </c>
      <c r="L45" s="223"/>
      <c r="M45" s="223"/>
      <c r="N45" s="189">
        <f t="shared" si="8"/>
        <v>0</v>
      </c>
      <c r="O45" s="189">
        <f t="shared" si="9"/>
        <v>0</v>
      </c>
      <c r="P45" s="387"/>
      <c r="Q45" s="335"/>
      <c r="R45" s="383"/>
      <c r="S45" s="112"/>
      <c r="T45" s="234" t="str">
        <f t="shared" si="22"/>
        <v>No hay ejecución</v>
      </c>
      <c r="U45" s="114" t="str">
        <f t="shared" si="11"/>
        <v>NA</v>
      </c>
      <c r="V45" s="187"/>
      <c r="W45" s="264">
        <v>0</v>
      </c>
      <c r="X45" s="224" t="str">
        <f t="shared" si="12"/>
        <v>No hay Programación</v>
      </c>
      <c r="Y45" s="114" t="str">
        <f t="shared" si="13"/>
        <v>De acuerdo con lo programado</v>
      </c>
      <c r="Z45" s="114"/>
      <c r="AA45" s="264">
        <v>0</v>
      </c>
      <c r="AB45" s="224" t="str">
        <f t="shared" si="14"/>
        <v>No hay Programación</v>
      </c>
      <c r="AC45" s="114" t="str">
        <f t="shared" si="15"/>
        <v>De acuerdo con lo programado</v>
      </c>
      <c r="AD45" s="114"/>
      <c r="AE45" s="264"/>
      <c r="AF45" s="224" t="str">
        <f t="shared" si="16"/>
        <v>No hay ejecución</v>
      </c>
      <c r="AG45" s="114" t="str">
        <f t="shared" si="17"/>
        <v>NA</v>
      </c>
      <c r="AH45" s="114"/>
      <c r="AI45" s="526">
        <f t="shared" si="18"/>
        <v>0</v>
      </c>
      <c r="AJ45" s="113" t="str">
        <f t="shared" si="19"/>
        <v>No hay Programación</v>
      </c>
      <c r="AK45" s="114" t="str">
        <f t="shared" si="20"/>
        <v>De acuerdo con lo programado</v>
      </c>
      <c r="AL45" s="114"/>
    </row>
    <row r="46" spans="1:38" ht="48.65" customHeight="1" thickTop="1" thickBot="1">
      <c r="A46" s="188">
        <f t="shared" si="21"/>
        <v>32</v>
      </c>
      <c r="B46" s="184">
        <v>0</v>
      </c>
      <c r="C46" s="184">
        <v>0</v>
      </c>
      <c r="D46" s="184">
        <v>0</v>
      </c>
      <c r="E46" s="184">
        <v>0</v>
      </c>
      <c r="F46" s="397"/>
      <c r="G46" s="186"/>
      <c r="H46" s="186"/>
      <c r="I46" s="223"/>
      <c r="J46" s="223"/>
      <c r="K46" s="189">
        <f t="shared" si="7"/>
        <v>0</v>
      </c>
      <c r="L46" s="223"/>
      <c r="M46" s="223"/>
      <c r="N46" s="189">
        <f t="shared" si="8"/>
        <v>0</v>
      </c>
      <c r="O46" s="189">
        <f t="shared" si="9"/>
        <v>0</v>
      </c>
      <c r="P46" s="387"/>
      <c r="Q46" s="335"/>
      <c r="R46" s="383"/>
      <c r="S46" s="112"/>
      <c r="T46" s="234" t="str">
        <f t="shared" si="22"/>
        <v>No hay ejecución</v>
      </c>
      <c r="U46" s="114" t="str">
        <f t="shared" si="11"/>
        <v>NA</v>
      </c>
      <c r="V46" s="187"/>
      <c r="W46" s="264">
        <v>0</v>
      </c>
      <c r="X46" s="224" t="str">
        <f t="shared" si="12"/>
        <v>No hay Programación</v>
      </c>
      <c r="Y46" s="114" t="str">
        <f t="shared" si="13"/>
        <v>De acuerdo con lo programado</v>
      </c>
      <c r="Z46" s="114"/>
      <c r="AA46" s="264">
        <v>0</v>
      </c>
      <c r="AB46" s="224" t="str">
        <f t="shared" si="14"/>
        <v>No hay Programación</v>
      </c>
      <c r="AC46" s="114" t="str">
        <f t="shared" si="15"/>
        <v>De acuerdo con lo programado</v>
      </c>
      <c r="AD46" s="114"/>
      <c r="AE46" s="264"/>
      <c r="AF46" s="224" t="str">
        <f t="shared" si="16"/>
        <v>No hay ejecución</v>
      </c>
      <c r="AG46" s="114" t="str">
        <f t="shared" si="17"/>
        <v>NA</v>
      </c>
      <c r="AH46" s="114"/>
      <c r="AI46" s="526">
        <f t="shared" si="18"/>
        <v>0</v>
      </c>
      <c r="AJ46" s="113" t="str">
        <f t="shared" si="19"/>
        <v>No hay Programación</v>
      </c>
      <c r="AK46" s="114" t="str">
        <f t="shared" si="20"/>
        <v>De acuerdo con lo programado</v>
      </c>
      <c r="AL46" s="114"/>
    </row>
    <row r="47" spans="1:38" ht="48.65" customHeight="1" thickTop="1" thickBot="1">
      <c r="A47" s="188">
        <f t="shared" si="21"/>
        <v>33</v>
      </c>
      <c r="B47" s="184">
        <v>0</v>
      </c>
      <c r="C47" s="184">
        <v>0</v>
      </c>
      <c r="D47" s="184">
        <v>0</v>
      </c>
      <c r="E47" s="184">
        <v>0</v>
      </c>
      <c r="F47" s="397"/>
      <c r="G47" s="186"/>
      <c r="H47" s="186"/>
      <c r="I47" s="223"/>
      <c r="J47" s="223"/>
      <c r="K47" s="189">
        <f t="shared" si="7"/>
        <v>0</v>
      </c>
      <c r="L47" s="223"/>
      <c r="M47" s="223"/>
      <c r="N47" s="189">
        <f t="shared" si="8"/>
        <v>0</v>
      </c>
      <c r="O47" s="189">
        <f t="shared" si="9"/>
        <v>0</v>
      </c>
      <c r="P47" s="387"/>
      <c r="Q47" s="335"/>
      <c r="R47" s="383"/>
      <c r="S47" s="112"/>
      <c r="T47" s="234" t="str">
        <f t="shared" si="22"/>
        <v>No hay ejecución</v>
      </c>
      <c r="U47" s="114" t="str">
        <f t="shared" si="11"/>
        <v>NA</v>
      </c>
      <c r="V47" s="187"/>
      <c r="W47" s="264">
        <v>0</v>
      </c>
      <c r="X47" s="224" t="str">
        <f t="shared" si="12"/>
        <v>No hay Programación</v>
      </c>
      <c r="Y47" s="114" t="str">
        <f t="shared" si="13"/>
        <v>De acuerdo con lo programado</v>
      </c>
      <c r="Z47" s="114"/>
      <c r="AA47" s="264">
        <v>0</v>
      </c>
      <c r="AB47" s="224" t="str">
        <f t="shared" si="14"/>
        <v>No hay Programación</v>
      </c>
      <c r="AC47" s="114" t="str">
        <f t="shared" si="15"/>
        <v>De acuerdo con lo programado</v>
      </c>
      <c r="AD47" s="114"/>
      <c r="AE47" s="264"/>
      <c r="AF47" s="224" t="str">
        <f t="shared" si="16"/>
        <v>No hay ejecución</v>
      </c>
      <c r="AG47" s="114" t="str">
        <f t="shared" si="17"/>
        <v>NA</v>
      </c>
      <c r="AH47" s="114"/>
      <c r="AI47" s="526">
        <f t="shared" si="18"/>
        <v>0</v>
      </c>
      <c r="AJ47" s="113" t="str">
        <f t="shared" si="19"/>
        <v>No hay Programación</v>
      </c>
      <c r="AK47" s="114" t="str">
        <f t="shared" si="20"/>
        <v>De acuerdo con lo programado</v>
      </c>
      <c r="AL47" s="114"/>
    </row>
    <row r="48" spans="1:38" ht="48.65" customHeight="1" thickTop="1" thickBot="1">
      <c r="A48" s="188">
        <f t="shared" si="21"/>
        <v>34</v>
      </c>
      <c r="B48" s="184">
        <v>0</v>
      </c>
      <c r="C48" s="184">
        <v>0</v>
      </c>
      <c r="D48" s="184">
        <v>0</v>
      </c>
      <c r="E48" s="184">
        <v>0</v>
      </c>
      <c r="F48" s="397"/>
      <c r="G48" s="186"/>
      <c r="H48" s="186"/>
      <c r="I48" s="223"/>
      <c r="J48" s="223"/>
      <c r="K48" s="189">
        <f t="shared" si="7"/>
        <v>0</v>
      </c>
      <c r="L48" s="223"/>
      <c r="M48" s="223"/>
      <c r="N48" s="189">
        <f t="shared" si="8"/>
        <v>0</v>
      </c>
      <c r="O48" s="189">
        <f t="shared" si="9"/>
        <v>0</v>
      </c>
      <c r="P48" s="387"/>
      <c r="Q48" s="335"/>
      <c r="R48" s="383"/>
      <c r="S48" s="112"/>
      <c r="T48" s="234" t="str">
        <f t="shared" si="22"/>
        <v>No hay ejecución</v>
      </c>
      <c r="U48" s="114" t="str">
        <f t="shared" si="11"/>
        <v>NA</v>
      </c>
      <c r="V48" s="187"/>
      <c r="W48" s="264">
        <v>0</v>
      </c>
      <c r="X48" s="224" t="str">
        <f t="shared" si="12"/>
        <v>No hay Programación</v>
      </c>
      <c r="Y48" s="114" t="str">
        <f t="shared" si="13"/>
        <v>De acuerdo con lo programado</v>
      </c>
      <c r="Z48" s="114"/>
      <c r="AA48" s="264">
        <v>0</v>
      </c>
      <c r="AB48" s="224" t="str">
        <f t="shared" si="14"/>
        <v>No hay Programación</v>
      </c>
      <c r="AC48" s="114" t="str">
        <f t="shared" si="15"/>
        <v>De acuerdo con lo programado</v>
      </c>
      <c r="AD48" s="114"/>
      <c r="AE48" s="264"/>
      <c r="AF48" s="224" t="str">
        <f t="shared" si="16"/>
        <v>No hay ejecución</v>
      </c>
      <c r="AG48" s="114" t="str">
        <f t="shared" si="17"/>
        <v>NA</v>
      </c>
      <c r="AH48" s="114"/>
      <c r="AI48" s="526">
        <f t="shared" si="18"/>
        <v>0</v>
      </c>
      <c r="AJ48" s="113" t="str">
        <f t="shared" si="19"/>
        <v>No hay Programación</v>
      </c>
      <c r="AK48" s="114" t="str">
        <f t="shared" si="20"/>
        <v>De acuerdo con lo programado</v>
      </c>
      <c r="AL48" s="114"/>
    </row>
    <row r="49" spans="1:38" ht="48.65" customHeight="1" thickTop="1" thickBot="1">
      <c r="A49" s="188">
        <f t="shared" si="21"/>
        <v>35</v>
      </c>
      <c r="B49" s="184">
        <v>0</v>
      </c>
      <c r="C49" s="184">
        <v>0</v>
      </c>
      <c r="D49" s="184">
        <v>0</v>
      </c>
      <c r="E49" s="184">
        <v>0</v>
      </c>
      <c r="F49" s="397"/>
      <c r="G49" s="186"/>
      <c r="H49" s="186"/>
      <c r="I49" s="223"/>
      <c r="J49" s="223"/>
      <c r="K49" s="189">
        <f t="shared" si="7"/>
        <v>0</v>
      </c>
      <c r="L49" s="223"/>
      <c r="M49" s="223"/>
      <c r="N49" s="189">
        <f t="shared" si="8"/>
        <v>0</v>
      </c>
      <c r="O49" s="189">
        <f t="shared" si="9"/>
        <v>0</v>
      </c>
      <c r="P49" s="387"/>
      <c r="Q49" s="335"/>
      <c r="R49" s="383"/>
      <c r="S49" s="112"/>
      <c r="T49" s="234" t="str">
        <f t="shared" si="22"/>
        <v>No hay ejecución</v>
      </c>
      <c r="U49" s="114" t="str">
        <f t="shared" si="11"/>
        <v>NA</v>
      </c>
      <c r="V49" s="187"/>
      <c r="W49" s="264">
        <v>0</v>
      </c>
      <c r="X49" s="224" t="str">
        <f t="shared" si="12"/>
        <v>No hay Programación</v>
      </c>
      <c r="Y49" s="114" t="str">
        <f t="shared" si="13"/>
        <v>De acuerdo con lo programado</v>
      </c>
      <c r="Z49" s="114"/>
      <c r="AA49" s="264">
        <v>0</v>
      </c>
      <c r="AB49" s="224" t="str">
        <f t="shared" si="14"/>
        <v>No hay Programación</v>
      </c>
      <c r="AC49" s="114" t="str">
        <f t="shared" si="15"/>
        <v>De acuerdo con lo programado</v>
      </c>
      <c r="AD49" s="114"/>
      <c r="AE49" s="264"/>
      <c r="AF49" s="224" t="str">
        <f t="shared" si="16"/>
        <v>No hay ejecución</v>
      </c>
      <c r="AG49" s="114" t="str">
        <f t="shared" si="17"/>
        <v>NA</v>
      </c>
      <c r="AH49" s="114"/>
      <c r="AI49" s="526">
        <f t="shared" si="18"/>
        <v>0</v>
      </c>
      <c r="AJ49" s="113" t="str">
        <f t="shared" si="19"/>
        <v>No hay Programación</v>
      </c>
      <c r="AK49" s="114" t="str">
        <f t="shared" si="20"/>
        <v>De acuerdo con lo programado</v>
      </c>
      <c r="AL49" s="114"/>
    </row>
    <row r="50" spans="1:38" ht="48.65" customHeight="1" thickTop="1" thickBot="1">
      <c r="A50" s="188">
        <f t="shared" si="21"/>
        <v>36</v>
      </c>
      <c r="B50" s="184">
        <v>0</v>
      </c>
      <c r="C50" s="184">
        <v>0</v>
      </c>
      <c r="D50" s="184">
        <v>0</v>
      </c>
      <c r="E50" s="184">
        <v>0</v>
      </c>
      <c r="F50" s="397"/>
      <c r="G50" s="186"/>
      <c r="H50" s="186"/>
      <c r="I50" s="223"/>
      <c r="J50" s="223"/>
      <c r="K50" s="189">
        <f t="shared" si="7"/>
        <v>0</v>
      </c>
      <c r="L50" s="223"/>
      <c r="M50" s="223"/>
      <c r="N50" s="189">
        <f t="shared" si="8"/>
        <v>0</v>
      </c>
      <c r="O50" s="189">
        <f t="shared" si="9"/>
        <v>0</v>
      </c>
      <c r="P50" s="387"/>
      <c r="Q50" s="335"/>
      <c r="R50" s="383"/>
      <c r="S50" s="112"/>
      <c r="T50" s="234" t="str">
        <f t="shared" si="22"/>
        <v>No hay ejecución</v>
      </c>
      <c r="U50" s="114" t="str">
        <f t="shared" si="11"/>
        <v>NA</v>
      </c>
      <c r="V50" s="187"/>
      <c r="W50" s="264">
        <v>0</v>
      </c>
      <c r="X50" s="224" t="str">
        <f t="shared" si="12"/>
        <v>No hay Programación</v>
      </c>
      <c r="Y50" s="114" t="str">
        <f t="shared" si="13"/>
        <v>De acuerdo con lo programado</v>
      </c>
      <c r="Z50" s="114"/>
      <c r="AA50" s="264">
        <v>0</v>
      </c>
      <c r="AB50" s="224" t="str">
        <f t="shared" si="14"/>
        <v>No hay Programación</v>
      </c>
      <c r="AC50" s="114" t="str">
        <f t="shared" si="15"/>
        <v>De acuerdo con lo programado</v>
      </c>
      <c r="AD50" s="114"/>
      <c r="AE50" s="264"/>
      <c r="AF50" s="224" t="str">
        <f t="shared" si="16"/>
        <v>No hay ejecución</v>
      </c>
      <c r="AG50" s="114" t="str">
        <f t="shared" si="17"/>
        <v>NA</v>
      </c>
      <c r="AH50" s="114"/>
      <c r="AI50" s="526">
        <f t="shared" si="18"/>
        <v>0</v>
      </c>
      <c r="AJ50" s="113" t="str">
        <f t="shared" si="19"/>
        <v>No hay Programación</v>
      </c>
      <c r="AK50" s="114" t="str">
        <f t="shared" si="20"/>
        <v>De acuerdo con lo programado</v>
      </c>
      <c r="AL50" s="114"/>
    </row>
    <row r="51" spans="1:38" ht="48.65" customHeight="1" thickTop="1" thickBot="1">
      <c r="A51" s="188">
        <f t="shared" si="21"/>
        <v>37</v>
      </c>
      <c r="B51" s="184">
        <v>0</v>
      </c>
      <c r="C51" s="184">
        <v>0</v>
      </c>
      <c r="D51" s="184">
        <v>0</v>
      </c>
      <c r="E51" s="184">
        <v>0</v>
      </c>
      <c r="F51" s="397"/>
      <c r="G51" s="186"/>
      <c r="H51" s="186"/>
      <c r="I51" s="223"/>
      <c r="J51" s="223"/>
      <c r="K51" s="189">
        <f t="shared" si="7"/>
        <v>0</v>
      </c>
      <c r="L51" s="223"/>
      <c r="M51" s="223"/>
      <c r="N51" s="189">
        <f t="shared" si="8"/>
        <v>0</v>
      </c>
      <c r="O51" s="189">
        <f t="shared" si="9"/>
        <v>0</v>
      </c>
      <c r="P51" s="387"/>
      <c r="Q51" s="335"/>
      <c r="R51" s="383"/>
      <c r="S51" s="112"/>
      <c r="T51" s="234" t="str">
        <f t="shared" si="22"/>
        <v>No hay ejecución</v>
      </c>
      <c r="U51" s="114" t="str">
        <f t="shared" si="11"/>
        <v>NA</v>
      </c>
      <c r="V51" s="187"/>
      <c r="W51" s="264">
        <v>0</v>
      </c>
      <c r="X51" s="224" t="str">
        <f t="shared" si="12"/>
        <v>No hay Programación</v>
      </c>
      <c r="Y51" s="114" t="str">
        <f t="shared" si="13"/>
        <v>De acuerdo con lo programado</v>
      </c>
      <c r="Z51" s="114"/>
      <c r="AA51" s="264">
        <v>0</v>
      </c>
      <c r="AB51" s="224" t="str">
        <f t="shared" si="14"/>
        <v>No hay Programación</v>
      </c>
      <c r="AC51" s="114" t="str">
        <f t="shared" si="15"/>
        <v>De acuerdo con lo programado</v>
      </c>
      <c r="AD51" s="114"/>
      <c r="AE51" s="264"/>
      <c r="AF51" s="224" t="str">
        <f t="shared" si="16"/>
        <v>No hay ejecución</v>
      </c>
      <c r="AG51" s="114" t="str">
        <f t="shared" si="17"/>
        <v>NA</v>
      </c>
      <c r="AH51" s="114"/>
      <c r="AI51" s="526">
        <f t="shared" si="18"/>
        <v>0</v>
      </c>
      <c r="AJ51" s="113" t="str">
        <f t="shared" si="19"/>
        <v>No hay Programación</v>
      </c>
      <c r="AK51" s="114" t="str">
        <f t="shared" si="20"/>
        <v>De acuerdo con lo programado</v>
      </c>
      <c r="AL51" s="114"/>
    </row>
    <row r="52" spans="1:38" ht="48.65" customHeight="1" thickTop="1" thickBot="1">
      <c r="A52" s="188">
        <f t="shared" si="21"/>
        <v>38</v>
      </c>
      <c r="B52" s="184">
        <v>0</v>
      </c>
      <c r="C52" s="184">
        <v>0</v>
      </c>
      <c r="D52" s="184">
        <v>0</v>
      </c>
      <c r="E52" s="184">
        <v>0</v>
      </c>
      <c r="F52" s="397"/>
      <c r="G52" s="186"/>
      <c r="H52" s="186"/>
      <c r="I52" s="223"/>
      <c r="J52" s="223"/>
      <c r="K52" s="189">
        <f t="shared" si="7"/>
        <v>0</v>
      </c>
      <c r="L52" s="223"/>
      <c r="M52" s="223"/>
      <c r="N52" s="189">
        <f t="shared" si="8"/>
        <v>0</v>
      </c>
      <c r="O52" s="189">
        <f t="shared" si="9"/>
        <v>0</v>
      </c>
      <c r="P52" s="387"/>
      <c r="Q52" s="335"/>
      <c r="R52" s="383"/>
      <c r="S52" s="112"/>
      <c r="T52" s="234" t="str">
        <f t="shared" si="22"/>
        <v>No hay ejecución</v>
      </c>
      <c r="U52" s="114" t="str">
        <f t="shared" si="11"/>
        <v>NA</v>
      </c>
      <c r="V52" s="187"/>
      <c r="W52" s="264">
        <v>0</v>
      </c>
      <c r="X52" s="224" t="str">
        <f t="shared" si="12"/>
        <v>No hay Programación</v>
      </c>
      <c r="Y52" s="114" t="str">
        <f t="shared" si="13"/>
        <v>De acuerdo con lo programado</v>
      </c>
      <c r="Z52" s="114"/>
      <c r="AA52" s="264">
        <v>0</v>
      </c>
      <c r="AB52" s="224" t="str">
        <f t="shared" si="14"/>
        <v>No hay Programación</v>
      </c>
      <c r="AC52" s="114" t="str">
        <f t="shared" si="15"/>
        <v>De acuerdo con lo programado</v>
      </c>
      <c r="AD52" s="114"/>
      <c r="AE52" s="264"/>
      <c r="AF52" s="224" t="str">
        <f t="shared" si="16"/>
        <v>No hay ejecución</v>
      </c>
      <c r="AG52" s="114" t="str">
        <f t="shared" si="17"/>
        <v>NA</v>
      </c>
      <c r="AH52" s="114"/>
      <c r="AI52" s="526">
        <f t="shared" si="18"/>
        <v>0</v>
      </c>
      <c r="AJ52" s="113" t="str">
        <f t="shared" si="19"/>
        <v>No hay Programación</v>
      </c>
      <c r="AK52" s="114" t="str">
        <f t="shared" si="20"/>
        <v>De acuerdo con lo programado</v>
      </c>
      <c r="AL52" s="114"/>
    </row>
    <row r="53" spans="1:38" ht="26.4" customHeight="1" thickTop="1">
      <c r="A53" s="250" t="s">
        <v>947</v>
      </c>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row>
    <row r="54" spans="1:38" ht="35.4" customHeight="1" thickBot="1">
      <c r="A54" s="188">
        <f>A42+1</f>
        <v>29</v>
      </c>
      <c r="B54" s="391">
        <v>0</v>
      </c>
      <c r="C54" s="391">
        <v>0</v>
      </c>
      <c r="D54" s="391">
        <v>0</v>
      </c>
      <c r="E54" s="391">
        <v>0</v>
      </c>
      <c r="F54" s="513" t="s">
        <v>1081</v>
      </c>
      <c r="G54" s="186" t="s">
        <v>170</v>
      </c>
      <c r="H54" s="517" t="s">
        <v>1002</v>
      </c>
      <c r="I54" s="223"/>
      <c r="J54" s="223"/>
      <c r="K54" s="189">
        <f>I54+J54</f>
        <v>0</v>
      </c>
      <c r="L54" s="223"/>
      <c r="M54" s="223"/>
      <c r="N54" s="189">
        <f>L54+M54</f>
        <v>0</v>
      </c>
      <c r="O54" s="189">
        <f>K54+N54</f>
        <v>0</v>
      </c>
      <c r="P54" s="387"/>
      <c r="Q54" s="187" t="s">
        <v>1082</v>
      </c>
      <c r="R54" s="398" t="s">
        <v>1083</v>
      </c>
      <c r="S54" s="112">
        <v>0</v>
      </c>
      <c r="T54" s="234" t="str">
        <f t="shared" ref="T54:T61" si="23">IF(S54="","No hay ejecución",IF(AND(I54=0),"No hay Programación", S54/I54))</f>
        <v>No hay Programación</v>
      </c>
      <c r="U54" s="114" t="str">
        <f t="shared" si="11"/>
        <v>De acuerdo con lo programado</v>
      </c>
      <c r="V54" s="187"/>
      <c r="W54" s="264">
        <v>0</v>
      </c>
      <c r="X54" s="224" t="str">
        <f t="shared" si="12"/>
        <v>No hay Programación</v>
      </c>
      <c r="Y54" s="114" t="str">
        <f t="shared" si="13"/>
        <v>De acuerdo con lo programado</v>
      </c>
      <c r="Z54" s="114"/>
      <c r="AA54" s="264">
        <v>0</v>
      </c>
      <c r="AB54" s="224" t="str">
        <f t="shared" si="14"/>
        <v>No hay Programación</v>
      </c>
      <c r="AC54" s="114" t="str">
        <f t="shared" si="15"/>
        <v>De acuerdo con lo programado</v>
      </c>
      <c r="AD54" s="114"/>
      <c r="AE54" s="264"/>
      <c r="AF54" s="224" t="str">
        <f t="shared" si="16"/>
        <v>No hay ejecución</v>
      </c>
      <c r="AG54" s="114" t="str">
        <f t="shared" si="17"/>
        <v>NA</v>
      </c>
      <c r="AH54" s="114"/>
      <c r="AI54" s="526">
        <f t="shared" si="18"/>
        <v>0</v>
      </c>
      <c r="AJ54" s="113" t="str">
        <f t="shared" si="19"/>
        <v>No hay Programación</v>
      </c>
      <c r="AK54" s="114" t="str">
        <f t="shared" si="20"/>
        <v>De acuerdo con lo programado</v>
      </c>
      <c r="AL54" s="114"/>
    </row>
    <row r="55" spans="1:38" ht="35.4" customHeight="1" thickTop="1" thickBot="1">
      <c r="A55" s="188">
        <f>A54+1</f>
        <v>30</v>
      </c>
      <c r="B55" s="391">
        <v>0</v>
      </c>
      <c r="C55" s="391">
        <v>0</v>
      </c>
      <c r="D55" s="391">
        <v>0</v>
      </c>
      <c r="E55" s="391">
        <v>0</v>
      </c>
      <c r="F55" s="513" t="s">
        <v>1084</v>
      </c>
      <c r="G55" s="186" t="s">
        <v>164</v>
      </c>
      <c r="H55" s="517" t="s">
        <v>1085</v>
      </c>
      <c r="I55" s="223"/>
      <c r="J55" s="223"/>
      <c r="K55" s="189">
        <f t="shared" ref="K55:K61" si="24">I55+J55</f>
        <v>0</v>
      </c>
      <c r="L55" s="223"/>
      <c r="M55" s="223"/>
      <c r="N55" s="189">
        <f t="shared" ref="N55:N61" si="25">L55+M55</f>
        <v>0</v>
      </c>
      <c r="O55" s="189">
        <f t="shared" ref="O55:O61" si="26">K55+N55</f>
        <v>0</v>
      </c>
      <c r="P55" s="387"/>
      <c r="Q55" s="187" t="s">
        <v>1086</v>
      </c>
      <c r="R55" s="398" t="s">
        <v>1087</v>
      </c>
      <c r="S55" s="112">
        <v>0</v>
      </c>
      <c r="T55" s="234" t="str">
        <f t="shared" si="23"/>
        <v>No hay Programación</v>
      </c>
      <c r="U55" s="114" t="str">
        <f t="shared" si="11"/>
        <v>De acuerdo con lo programado</v>
      </c>
      <c r="V55" s="187"/>
      <c r="W55" s="264">
        <v>0</v>
      </c>
      <c r="X55" s="224" t="str">
        <f t="shared" si="12"/>
        <v>No hay Programación</v>
      </c>
      <c r="Y55" s="114" t="str">
        <f t="shared" si="13"/>
        <v>De acuerdo con lo programado</v>
      </c>
      <c r="Z55" s="114"/>
      <c r="AA55" s="264">
        <v>0</v>
      </c>
      <c r="AB55" s="224" t="str">
        <f t="shared" si="14"/>
        <v>No hay Programación</v>
      </c>
      <c r="AC55" s="114" t="str">
        <f t="shared" si="15"/>
        <v>De acuerdo con lo programado</v>
      </c>
      <c r="AD55" s="114"/>
      <c r="AE55" s="264"/>
      <c r="AF55" s="224" t="str">
        <f t="shared" si="16"/>
        <v>No hay ejecución</v>
      </c>
      <c r="AG55" s="114" t="str">
        <f t="shared" si="17"/>
        <v>NA</v>
      </c>
      <c r="AH55" s="114"/>
      <c r="AI55" s="526">
        <f t="shared" si="18"/>
        <v>0</v>
      </c>
      <c r="AJ55" s="113" t="str">
        <f t="shared" si="19"/>
        <v>No hay Programación</v>
      </c>
      <c r="AK55" s="114" t="str">
        <f t="shared" si="20"/>
        <v>De acuerdo con lo programado</v>
      </c>
      <c r="AL55" s="114"/>
    </row>
    <row r="56" spans="1:38" ht="35.4" customHeight="1" thickTop="1" thickBot="1">
      <c r="A56" s="188">
        <f>A55+1</f>
        <v>31</v>
      </c>
      <c r="B56" s="391">
        <v>0</v>
      </c>
      <c r="C56" s="391">
        <v>0</v>
      </c>
      <c r="D56" s="391">
        <v>0</v>
      </c>
      <c r="E56" s="391">
        <v>0</v>
      </c>
      <c r="F56" s="513" t="s">
        <v>1088</v>
      </c>
      <c r="G56" s="186" t="s">
        <v>141</v>
      </c>
      <c r="H56" s="186" t="s">
        <v>1020</v>
      </c>
      <c r="I56" s="223"/>
      <c r="J56" s="223"/>
      <c r="K56" s="189">
        <f t="shared" si="24"/>
        <v>0</v>
      </c>
      <c r="L56" s="223"/>
      <c r="M56" s="223"/>
      <c r="N56" s="189">
        <f t="shared" si="25"/>
        <v>0</v>
      </c>
      <c r="O56" s="189">
        <f t="shared" si="26"/>
        <v>0</v>
      </c>
      <c r="P56" s="387"/>
      <c r="Q56" s="187" t="s">
        <v>1089</v>
      </c>
      <c r="R56" s="398" t="s">
        <v>1090</v>
      </c>
      <c r="S56" s="112">
        <v>0</v>
      </c>
      <c r="T56" s="234" t="str">
        <f t="shared" si="23"/>
        <v>No hay Programación</v>
      </c>
      <c r="U56" s="114" t="str">
        <f t="shared" si="11"/>
        <v>De acuerdo con lo programado</v>
      </c>
      <c r="V56" s="187"/>
      <c r="W56" s="264">
        <v>0</v>
      </c>
      <c r="X56" s="224" t="str">
        <f t="shared" si="12"/>
        <v>No hay Programación</v>
      </c>
      <c r="Y56" s="114" t="str">
        <f t="shared" si="13"/>
        <v>De acuerdo con lo programado</v>
      </c>
      <c r="Z56" s="114"/>
      <c r="AA56" s="264">
        <v>0</v>
      </c>
      <c r="AB56" s="224" t="str">
        <f t="shared" si="14"/>
        <v>No hay Programación</v>
      </c>
      <c r="AC56" s="114" t="str">
        <f t="shared" si="15"/>
        <v>De acuerdo con lo programado</v>
      </c>
      <c r="AD56" s="114"/>
      <c r="AE56" s="264"/>
      <c r="AF56" s="224" t="str">
        <f t="shared" si="16"/>
        <v>No hay ejecución</v>
      </c>
      <c r="AG56" s="114" t="str">
        <f t="shared" si="17"/>
        <v>NA</v>
      </c>
      <c r="AH56" s="114"/>
      <c r="AI56" s="526">
        <f t="shared" si="18"/>
        <v>0</v>
      </c>
      <c r="AJ56" s="113" t="str">
        <f t="shared" si="19"/>
        <v>No hay Programación</v>
      </c>
      <c r="AK56" s="114" t="str">
        <f t="shared" si="20"/>
        <v>De acuerdo con lo programado</v>
      </c>
      <c r="AL56" s="114"/>
    </row>
    <row r="57" spans="1:38" ht="35.4" customHeight="1" thickTop="1" thickBot="1">
      <c r="A57" s="188">
        <f t="shared" ref="A57:A61" si="27">A56+1</f>
        <v>32</v>
      </c>
      <c r="B57" s="391">
        <v>0</v>
      </c>
      <c r="C57" s="391">
        <v>0</v>
      </c>
      <c r="D57" s="391">
        <v>0</v>
      </c>
      <c r="E57" s="391">
        <v>0</v>
      </c>
      <c r="F57" s="389"/>
      <c r="G57" s="186"/>
      <c r="H57" s="186"/>
      <c r="I57" s="223">
        <v>0</v>
      </c>
      <c r="J57" s="223">
        <v>0</v>
      </c>
      <c r="K57" s="189">
        <f t="shared" si="24"/>
        <v>0</v>
      </c>
      <c r="L57" s="223">
        <v>0</v>
      </c>
      <c r="M57" s="223">
        <v>0</v>
      </c>
      <c r="N57" s="189">
        <f t="shared" si="25"/>
        <v>0</v>
      </c>
      <c r="O57" s="189">
        <f t="shared" si="26"/>
        <v>0</v>
      </c>
      <c r="P57" s="387"/>
      <c r="Q57" s="221"/>
      <c r="R57" s="392"/>
      <c r="S57" s="223">
        <v>0</v>
      </c>
      <c r="T57" s="234" t="str">
        <f t="shared" si="23"/>
        <v>No hay Programación</v>
      </c>
      <c r="U57" s="114" t="str">
        <f t="shared" si="11"/>
        <v>De acuerdo con lo programado</v>
      </c>
      <c r="V57" s="187"/>
      <c r="W57" s="264">
        <v>0</v>
      </c>
      <c r="X57" s="224" t="str">
        <f t="shared" si="12"/>
        <v>No hay Programación</v>
      </c>
      <c r="Y57" s="114" t="str">
        <f t="shared" si="13"/>
        <v>De acuerdo con lo programado</v>
      </c>
      <c r="Z57" s="114"/>
      <c r="AA57" s="264">
        <v>0</v>
      </c>
      <c r="AB57" s="224" t="str">
        <f t="shared" si="14"/>
        <v>No hay Programación</v>
      </c>
      <c r="AC57" s="114" t="str">
        <f t="shared" si="15"/>
        <v>De acuerdo con lo programado</v>
      </c>
      <c r="AD57" s="114"/>
      <c r="AE57" s="264"/>
      <c r="AF57" s="224" t="str">
        <f t="shared" si="16"/>
        <v>No hay ejecución</v>
      </c>
      <c r="AG57" s="114" t="str">
        <f t="shared" si="17"/>
        <v>NA</v>
      </c>
      <c r="AH57" s="114"/>
      <c r="AI57" s="526">
        <f t="shared" si="18"/>
        <v>0</v>
      </c>
      <c r="AJ57" s="113" t="str">
        <f t="shared" si="19"/>
        <v>No hay Programación</v>
      </c>
      <c r="AK57" s="114" t="str">
        <f t="shared" si="20"/>
        <v>De acuerdo con lo programado</v>
      </c>
      <c r="AL57" s="114"/>
    </row>
    <row r="58" spans="1:38" ht="35.4" customHeight="1" thickTop="1" thickBot="1">
      <c r="A58" s="188">
        <f t="shared" si="27"/>
        <v>33</v>
      </c>
      <c r="B58" s="391">
        <v>0</v>
      </c>
      <c r="C58" s="391">
        <v>0</v>
      </c>
      <c r="D58" s="391">
        <v>0</v>
      </c>
      <c r="E58" s="391">
        <v>0</v>
      </c>
      <c r="F58" s="389"/>
      <c r="G58" s="186"/>
      <c r="H58" s="186"/>
      <c r="I58" s="223">
        <v>0</v>
      </c>
      <c r="J58" s="223">
        <v>0</v>
      </c>
      <c r="K58" s="189">
        <f t="shared" si="24"/>
        <v>0</v>
      </c>
      <c r="L58" s="223">
        <v>0</v>
      </c>
      <c r="M58" s="223">
        <v>0</v>
      </c>
      <c r="N58" s="189">
        <f t="shared" si="25"/>
        <v>0</v>
      </c>
      <c r="O58" s="189">
        <f t="shared" si="26"/>
        <v>0</v>
      </c>
      <c r="P58" s="387"/>
      <c r="Q58" s="221"/>
      <c r="R58" s="392"/>
      <c r="S58" s="223">
        <v>0</v>
      </c>
      <c r="T58" s="234" t="str">
        <f t="shared" si="23"/>
        <v>No hay Programación</v>
      </c>
      <c r="U58" s="114" t="str">
        <f t="shared" si="11"/>
        <v>De acuerdo con lo programado</v>
      </c>
      <c r="V58" s="187"/>
      <c r="W58" s="264">
        <v>0</v>
      </c>
      <c r="X58" s="224" t="str">
        <f t="shared" si="12"/>
        <v>No hay Programación</v>
      </c>
      <c r="Y58" s="114" t="str">
        <f t="shared" si="13"/>
        <v>De acuerdo con lo programado</v>
      </c>
      <c r="Z58" s="114"/>
      <c r="AA58" s="264">
        <v>0</v>
      </c>
      <c r="AB58" s="224" t="str">
        <f t="shared" si="14"/>
        <v>No hay Programación</v>
      </c>
      <c r="AC58" s="114" t="str">
        <f t="shared" si="15"/>
        <v>De acuerdo con lo programado</v>
      </c>
      <c r="AD58" s="114"/>
      <c r="AE58" s="264"/>
      <c r="AF58" s="224" t="str">
        <f t="shared" si="16"/>
        <v>No hay ejecución</v>
      </c>
      <c r="AG58" s="114" t="str">
        <f t="shared" si="17"/>
        <v>NA</v>
      </c>
      <c r="AH58" s="114"/>
      <c r="AI58" s="526">
        <f t="shared" si="18"/>
        <v>0</v>
      </c>
      <c r="AJ58" s="113" t="str">
        <f t="shared" si="19"/>
        <v>No hay Programación</v>
      </c>
      <c r="AK58" s="114" t="str">
        <f t="shared" si="20"/>
        <v>De acuerdo con lo programado</v>
      </c>
      <c r="AL58" s="114"/>
    </row>
    <row r="59" spans="1:38" ht="35.4" customHeight="1" thickTop="1" thickBot="1">
      <c r="A59" s="188">
        <f t="shared" si="27"/>
        <v>34</v>
      </c>
      <c r="B59" s="391">
        <v>0</v>
      </c>
      <c r="C59" s="391">
        <v>0</v>
      </c>
      <c r="D59" s="391">
        <v>0</v>
      </c>
      <c r="E59" s="391">
        <v>0</v>
      </c>
      <c r="F59" s="389"/>
      <c r="G59" s="186"/>
      <c r="H59" s="186"/>
      <c r="I59" s="223">
        <v>0</v>
      </c>
      <c r="J59" s="223">
        <v>0</v>
      </c>
      <c r="K59" s="189">
        <f t="shared" si="24"/>
        <v>0</v>
      </c>
      <c r="L59" s="223">
        <v>0</v>
      </c>
      <c r="M59" s="223">
        <v>0</v>
      </c>
      <c r="N59" s="189">
        <f t="shared" si="25"/>
        <v>0</v>
      </c>
      <c r="O59" s="189">
        <f t="shared" si="26"/>
        <v>0</v>
      </c>
      <c r="P59" s="387"/>
      <c r="Q59" s="221"/>
      <c r="R59" s="392"/>
      <c r="S59" s="223">
        <v>0</v>
      </c>
      <c r="T59" s="234" t="str">
        <f t="shared" si="23"/>
        <v>No hay Programación</v>
      </c>
      <c r="U59" s="114" t="str">
        <f t="shared" si="11"/>
        <v>De acuerdo con lo programado</v>
      </c>
      <c r="V59" s="187"/>
      <c r="W59" s="264">
        <v>0</v>
      </c>
      <c r="X59" s="224" t="str">
        <f t="shared" si="12"/>
        <v>No hay Programación</v>
      </c>
      <c r="Y59" s="114" t="str">
        <f t="shared" si="13"/>
        <v>De acuerdo con lo programado</v>
      </c>
      <c r="Z59" s="114"/>
      <c r="AA59" s="264">
        <v>0</v>
      </c>
      <c r="AB59" s="224" t="str">
        <f t="shared" si="14"/>
        <v>No hay Programación</v>
      </c>
      <c r="AC59" s="114" t="str">
        <f t="shared" si="15"/>
        <v>De acuerdo con lo programado</v>
      </c>
      <c r="AD59" s="114"/>
      <c r="AE59" s="264"/>
      <c r="AF59" s="224" t="str">
        <f t="shared" si="16"/>
        <v>No hay ejecución</v>
      </c>
      <c r="AG59" s="114" t="str">
        <f t="shared" si="17"/>
        <v>NA</v>
      </c>
      <c r="AH59" s="114"/>
      <c r="AI59" s="526">
        <f t="shared" si="18"/>
        <v>0</v>
      </c>
      <c r="AJ59" s="113" t="str">
        <f t="shared" si="19"/>
        <v>No hay Programación</v>
      </c>
      <c r="AK59" s="114" t="str">
        <f t="shared" si="20"/>
        <v>De acuerdo con lo programado</v>
      </c>
      <c r="AL59" s="114"/>
    </row>
    <row r="60" spans="1:38" ht="35.4" customHeight="1" thickTop="1" thickBot="1">
      <c r="A60" s="188">
        <f t="shared" si="27"/>
        <v>35</v>
      </c>
      <c r="B60" s="391">
        <v>0</v>
      </c>
      <c r="C60" s="391">
        <v>0</v>
      </c>
      <c r="D60" s="391">
        <v>0</v>
      </c>
      <c r="E60" s="391">
        <v>0</v>
      </c>
      <c r="F60" s="389"/>
      <c r="G60" s="186"/>
      <c r="H60" s="186"/>
      <c r="I60" s="223">
        <v>0</v>
      </c>
      <c r="J60" s="223">
        <v>0</v>
      </c>
      <c r="K60" s="189">
        <f t="shared" si="24"/>
        <v>0</v>
      </c>
      <c r="L60" s="223">
        <v>0</v>
      </c>
      <c r="M60" s="223">
        <v>0</v>
      </c>
      <c r="N60" s="189">
        <f t="shared" si="25"/>
        <v>0</v>
      </c>
      <c r="O60" s="189">
        <f t="shared" si="26"/>
        <v>0</v>
      </c>
      <c r="P60" s="387"/>
      <c r="Q60" s="221"/>
      <c r="R60" s="392"/>
      <c r="S60" s="223">
        <v>0</v>
      </c>
      <c r="T60" s="234" t="str">
        <f t="shared" si="23"/>
        <v>No hay Programación</v>
      </c>
      <c r="U60" s="114" t="str">
        <f t="shared" si="11"/>
        <v>De acuerdo con lo programado</v>
      </c>
      <c r="V60" s="187"/>
      <c r="W60" s="264">
        <v>0</v>
      </c>
      <c r="X60" s="224" t="str">
        <f t="shared" si="12"/>
        <v>No hay Programación</v>
      </c>
      <c r="Y60" s="114" t="str">
        <f t="shared" si="13"/>
        <v>De acuerdo con lo programado</v>
      </c>
      <c r="Z60" s="114"/>
      <c r="AA60" s="264">
        <v>0</v>
      </c>
      <c r="AB60" s="224" t="str">
        <f t="shared" si="14"/>
        <v>No hay Programación</v>
      </c>
      <c r="AC60" s="114" t="str">
        <f t="shared" si="15"/>
        <v>De acuerdo con lo programado</v>
      </c>
      <c r="AD60" s="114"/>
      <c r="AE60" s="264"/>
      <c r="AF60" s="224" t="str">
        <f t="shared" si="16"/>
        <v>No hay ejecución</v>
      </c>
      <c r="AG60" s="114" t="str">
        <f t="shared" si="17"/>
        <v>NA</v>
      </c>
      <c r="AH60" s="114"/>
      <c r="AI60" s="526">
        <f t="shared" si="18"/>
        <v>0</v>
      </c>
      <c r="AJ60" s="113" t="str">
        <f t="shared" si="19"/>
        <v>No hay Programación</v>
      </c>
      <c r="AK60" s="114" t="str">
        <f t="shared" si="20"/>
        <v>De acuerdo con lo programado</v>
      </c>
      <c r="AL60" s="114"/>
    </row>
    <row r="61" spans="1:38" ht="35.4" customHeight="1" thickTop="1" thickBot="1">
      <c r="A61" s="188">
        <f t="shared" si="27"/>
        <v>36</v>
      </c>
      <c r="B61" s="391">
        <v>0</v>
      </c>
      <c r="C61" s="391">
        <v>0</v>
      </c>
      <c r="D61" s="391">
        <v>0</v>
      </c>
      <c r="E61" s="391">
        <v>0</v>
      </c>
      <c r="F61" s="389"/>
      <c r="G61" s="186"/>
      <c r="H61" s="186"/>
      <c r="I61" s="223">
        <v>0</v>
      </c>
      <c r="J61" s="223">
        <v>0</v>
      </c>
      <c r="K61" s="189">
        <f t="shared" si="24"/>
        <v>0</v>
      </c>
      <c r="L61" s="223">
        <v>0</v>
      </c>
      <c r="M61" s="223">
        <v>0</v>
      </c>
      <c r="N61" s="189">
        <f t="shared" si="25"/>
        <v>0</v>
      </c>
      <c r="O61" s="189">
        <f t="shared" si="26"/>
        <v>0</v>
      </c>
      <c r="P61" s="387"/>
      <c r="Q61" s="221"/>
      <c r="R61" s="392"/>
      <c r="S61" s="223">
        <v>0</v>
      </c>
      <c r="T61" s="234" t="str">
        <f t="shared" si="23"/>
        <v>No hay Programación</v>
      </c>
      <c r="U61" s="114" t="str">
        <f t="shared" si="11"/>
        <v>De acuerdo con lo programado</v>
      </c>
      <c r="V61" s="187"/>
      <c r="W61" s="264">
        <v>0</v>
      </c>
      <c r="X61" s="224" t="str">
        <f t="shared" si="12"/>
        <v>No hay Programación</v>
      </c>
      <c r="Y61" s="114" t="str">
        <f t="shared" si="13"/>
        <v>De acuerdo con lo programado</v>
      </c>
      <c r="Z61" s="114"/>
      <c r="AA61" s="264">
        <v>0</v>
      </c>
      <c r="AB61" s="224" t="str">
        <f t="shared" si="14"/>
        <v>No hay Programación</v>
      </c>
      <c r="AC61" s="114" t="str">
        <f t="shared" si="15"/>
        <v>De acuerdo con lo programado</v>
      </c>
      <c r="AD61" s="114"/>
      <c r="AE61" s="264"/>
      <c r="AF61" s="224" t="str">
        <f t="shared" si="16"/>
        <v>No hay ejecución</v>
      </c>
      <c r="AG61" s="114" t="str">
        <f t="shared" si="17"/>
        <v>NA</v>
      </c>
      <c r="AH61" s="114"/>
      <c r="AI61" s="526">
        <f t="shared" si="18"/>
        <v>0</v>
      </c>
      <c r="AJ61" s="113" t="str">
        <f t="shared" si="19"/>
        <v>No hay Programación</v>
      </c>
      <c r="AK61" s="114" t="str">
        <f t="shared" si="20"/>
        <v>De acuerdo con lo programado</v>
      </c>
      <c r="AL61" s="114"/>
    </row>
    <row r="62" spans="1:38" ht="10.5" thickTop="1" thickBot="1">
      <c r="A62" s="401"/>
      <c r="B62" s="401"/>
      <c r="C62" s="401"/>
      <c r="D62" s="401"/>
      <c r="E62" s="401"/>
      <c r="F62" s="402"/>
      <c r="G62" s="348"/>
      <c r="H62" s="348"/>
      <c r="I62" s="349"/>
      <c r="J62" s="349"/>
      <c r="K62" s="349"/>
      <c r="L62" s="349"/>
      <c r="M62" s="349"/>
      <c r="N62" s="349"/>
      <c r="O62" s="349"/>
      <c r="P62" s="349"/>
      <c r="Q62" s="349"/>
      <c r="R62" s="349"/>
      <c r="AD62" s="115"/>
    </row>
    <row r="63" spans="1:38" ht="10.5" customHeight="1" thickTop="1" thickBot="1">
      <c r="A63" s="1265" t="s">
        <v>363</v>
      </c>
      <c r="B63" s="1266"/>
      <c r="C63" s="1266"/>
      <c r="D63" s="1266"/>
      <c r="E63" s="1266"/>
      <c r="F63" s="190"/>
      <c r="G63" s="351"/>
      <c r="H63" s="351"/>
      <c r="I63" s="349"/>
      <c r="J63" s="349"/>
      <c r="K63" s="349"/>
      <c r="L63" s="349"/>
      <c r="M63" s="349"/>
      <c r="N63" s="349"/>
      <c r="O63" s="349"/>
      <c r="P63" s="349"/>
      <c r="Q63" s="349"/>
      <c r="R63" s="349"/>
    </row>
    <row r="64" spans="1:38" ht="10.5" thickTop="1" thickBot="1">
      <c r="A64" s="403"/>
      <c r="B64" s="403"/>
      <c r="C64" s="403"/>
      <c r="D64" s="403"/>
      <c r="E64" s="403"/>
      <c r="F64" s="353"/>
      <c r="G64" s="351"/>
      <c r="H64" s="351"/>
      <c r="I64" s="349"/>
      <c r="J64" s="349"/>
      <c r="K64" s="349"/>
      <c r="L64" s="349"/>
      <c r="M64" s="349"/>
      <c r="N64" s="349"/>
      <c r="O64" s="349"/>
      <c r="P64" s="349"/>
      <c r="Q64" s="349"/>
      <c r="R64" s="349"/>
    </row>
    <row r="65" spans="1:18" ht="12" customHeight="1" thickTop="1" thickBot="1">
      <c r="A65" s="1267" t="s">
        <v>365</v>
      </c>
      <c r="B65" s="1268"/>
      <c r="C65" s="1268"/>
      <c r="D65" s="1268"/>
      <c r="E65" s="1268"/>
      <c r="F65" s="190"/>
      <c r="G65" s="351"/>
      <c r="H65" s="351"/>
      <c r="I65" s="349"/>
      <c r="J65" s="349"/>
      <c r="K65" s="349"/>
      <c r="L65" s="349"/>
      <c r="M65" s="349"/>
      <c r="N65" s="349"/>
      <c r="O65" s="349"/>
      <c r="P65" s="349"/>
      <c r="Q65" s="349"/>
      <c r="R65" s="349"/>
    </row>
    <row r="66" spans="1:18" ht="10.5" thickTop="1" thickBot="1">
      <c r="A66" s="354"/>
      <c r="B66" s="354"/>
      <c r="C66" s="354"/>
      <c r="D66" s="354"/>
      <c r="E66" s="354"/>
      <c r="F66" s="359"/>
      <c r="G66" s="351"/>
      <c r="H66" s="351"/>
      <c r="I66" s="349"/>
      <c r="J66" s="349"/>
      <c r="K66" s="349"/>
      <c r="L66" s="349"/>
      <c r="M66" s="349"/>
      <c r="N66" s="349"/>
      <c r="O66" s="349"/>
      <c r="P66" s="349"/>
      <c r="Q66" s="349"/>
      <c r="R66" s="349"/>
    </row>
    <row r="67" spans="1:18" ht="10.5" thickTop="1" thickBot="1">
      <c r="A67" s="404" t="s">
        <v>366</v>
      </c>
      <c r="B67" s="401"/>
      <c r="C67" s="405"/>
      <c r="D67" s="401"/>
      <c r="E67" s="401"/>
      <c r="F67" s="402"/>
      <c r="G67" s="351"/>
      <c r="H67" s="351"/>
      <c r="I67" s="349"/>
      <c r="J67" s="349"/>
      <c r="K67" s="349"/>
      <c r="L67" s="349"/>
      <c r="M67" s="349"/>
      <c r="N67" s="349"/>
      <c r="O67" s="349"/>
      <c r="P67" s="349"/>
      <c r="Q67" s="349"/>
      <c r="R67" s="349"/>
    </row>
    <row r="68" spans="1:18" ht="12.9" customHeight="1" thickTop="1" thickBot="1">
      <c r="A68" s="406">
        <v>1</v>
      </c>
      <c r="B68" s="401" t="s">
        <v>367</v>
      </c>
      <c r="C68" s="405"/>
      <c r="D68" s="401"/>
      <c r="E68" s="401"/>
      <c r="F68" s="402"/>
      <c r="G68" s="351"/>
      <c r="H68" s="351"/>
      <c r="I68" s="349"/>
      <c r="J68" s="349"/>
      <c r="K68" s="349"/>
      <c r="L68" s="349"/>
      <c r="M68" s="349"/>
      <c r="N68" s="349"/>
      <c r="O68" s="349"/>
      <c r="P68" s="349"/>
      <c r="Q68" s="349"/>
      <c r="R68" s="349"/>
    </row>
    <row r="69" spans="1:18" ht="12.9" customHeight="1" thickTop="1" thickBot="1">
      <c r="A69" s="406">
        <v>2</v>
      </c>
      <c r="B69" s="401" t="s">
        <v>997</v>
      </c>
      <c r="C69" s="405"/>
      <c r="D69" s="401"/>
      <c r="E69" s="401"/>
      <c r="F69" s="402"/>
      <c r="G69" s="351"/>
      <c r="H69" s="351"/>
      <c r="I69" s="349"/>
      <c r="J69" s="349"/>
      <c r="K69" s="349"/>
      <c r="L69" s="349"/>
      <c r="M69" s="349"/>
      <c r="N69" s="349"/>
      <c r="O69" s="349"/>
      <c r="P69" s="349"/>
      <c r="Q69" s="349"/>
      <c r="R69" s="349"/>
    </row>
    <row r="70" spans="1:18" ht="12.9" customHeight="1" thickTop="1" thickBot="1">
      <c r="A70" s="406">
        <v>3</v>
      </c>
      <c r="B70" s="401" t="s">
        <v>369</v>
      </c>
      <c r="C70" s="407"/>
      <c r="D70" s="401"/>
      <c r="E70" s="401"/>
      <c r="F70" s="402"/>
      <c r="G70" s="408"/>
      <c r="H70" s="408"/>
      <c r="I70" s="349"/>
      <c r="J70" s="349"/>
      <c r="K70" s="349"/>
      <c r="L70" s="349"/>
      <c r="M70" s="349"/>
      <c r="N70" s="349"/>
      <c r="O70" s="349"/>
      <c r="P70" s="349"/>
      <c r="Q70" s="349"/>
      <c r="R70" s="349"/>
    </row>
    <row r="71" spans="1:18" ht="12.9" customHeight="1" thickTop="1" thickBot="1">
      <c r="A71" s="406">
        <v>4</v>
      </c>
      <c r="B71" s="401" t="s">
        <v>370</v>
      </c>
      <c r="C71" s="407"/>
      <c r="D71" s="401"/>
      <c r="E71" s="401"/>
      <c r="F71" s="402"/>
      <c r="G71" s="348"/>
      <c r="H71" s="348"/>
      <c r="I71" s="349"/>
      <c r="J71" s="349"/>
      <c r="K71" s="349"/>
      <c r="L71" s="349"/>
      <c r="M71" s="349"/>
      <c r="N71" s="349"/>
      <c r="O71" s="349"/>
      <c r="P71" s="349"/>
      <c r="Q71" s="349"/>
      <c r="R71" s="349"/>
    </row>
    <row r="72" spans="1:18" ht="12.9" customHeight="1" thickTop="1" thickBot="1">
      <c r="A72" s="406">
        <v>5</v>
      </c>
      <c r="B72" s="401" t="s">
        <v>998</v>
      </c>
      <c r="C72" s="407"/>
      <c r="D72" s="401"/>
      <c r="E72" s="401"/>
      <c r="F72" s="402"/>
      <c r="G72" s="348"/>
      <c r="H72" s="348"/>
      <c r="I72" s="349"/>
      <c r="J72" s="349"/>
      <c r="K72" s="349"/>
      <c r="L72" s="349"/>
      <c r="M72" s="349"/>
      <c r="N72" s="349"/>
      <c r="O72" s="349"/>
      <c r="P72" s="349"/>
      <c r="Q72" s="349"/>
      <c r="R72" s="349"/>
    </row>
    <row r="73" spans="1:18" ht="12.9" customHeight="1" thickTop="1">
      <c r="A73" s="406">
        <v>6</v>
      </c>
      <c r="B73" s="249" t="s">
        <v>372</v>
      </c>
      <c r="C73" s="407"/>
      <c r="D73" s="401"/>
      <c r="E73" s="401"/>
      <c r="F73" s="402"/>
      <c r="G73" s="351"/>
      <c r="H73" s="351"/>
      <c r="I73" s="359"/>
      <c r="J73" s="359"/>
      <c r="K73" s="359"/>
      <c r="L73" s="359"/>
      <c r="M73" s="359"/>
      <c r="N73" s="359"/>
      <c r="O73" s="359"/>
      <c r="P73" s="359"/>
      <c r="Q73" s="359"/>
      <c r="R73" s="359"/>
    </row>
    <row r="74" spans="1:18" ht="12.9" customHeight="1">
      <c r="A74" s="406">
        <v>7</v>
      </c>
      <c r="B74" s="401" t="s">
        <v>373</v>
      </c>
      <c r="D74" s="401"/>
      <c r="E74" s="401"/>
      <c r="F74" s="402"/>
      <c r="G74" s="351"/>
      <c r="H74" s="351"/>
      <c r="I74" s="359"/>
      <c r="J74" s="359"/>
      <c r="K74" s="359"/>
      <c r="L74" s="359"/>
      <c r="M74" s="359"/>
      <c r="N74" s="359"/>
      <c r="O74" s="359"/>
      <c r="P74" s="359"/>
      <c r="Q74" s="359"/>
      <c r="R74" s="359"/>
    </row>
    <row r="75" spans="1:18" s="249" customFormat="1" ht="12.9" customHeight="1">
      <c r="A75" s="406">
        <v>8</v>
      </c>
      <c r="B75" s="409" t="s">
        <v>374</v>
      </c>
      <c r="C75" s="401"/>
      <c r="F75" s="402"/>
      <c r="G75" s="351"/>
      <c r="H75" s="351"/>
      <c r="I75" s="359"/>
      <c r="J75" s="359"/>
      <c r="K75" s="359"/>
      <c r="L75" s="359"/>
      <c r="M75" s="359"/>
      <c r="N75" s="359"/>
      <c r="O75" s="359"/>
      <c r="P75" s="359"/>
      <c r="Q75" s="359"/>
      <c r="R75" s="359"/>
    </row>
    <row r="76" spans="1:18" ht="12.9" customHeight="1">
      <c r="A76" s="406">
        <v>9</v>
      </c>
      <c r="B76" s="409" t="s">
        <v>375</v>
      </c>
      <c r="C76" s="401"/>
      <c r="D76" s="401"/>
      <c r="E76" s="401"/>
      <c r="F76" s="402"/>
      <c r="G76" s="351"/>
      <c r="H76" s="351"/>
      <c r="I76" s="359"/>
      <c r="J76" s="359"/>
      <c r="K76" s="359"/>
      <c r="L76" s="359"/>
      <c r="M76" s="359"/>
      <c r="N76" s="359"/>
      <c r="O76" s="359"/>
      <c r="P76" s="359"/>
      <c r="Q76" s="359"/>
      <c r="R76" s="359"/>
    </row>
    <row r="77" spans="1:18" ht="12.9" hidden="1" customHeight="1">
      <c r="A77" s="406">
        <v>10</v>
      </c>
      <c r="B77" s="409" t="s">
        <v>376</v>
      </c>
      <c r="C77" s="401"/>
      <c r="D77" s="401"/>
      <c r="E77" s="401"/>
      <c r="F77" s="402"/>
      <c r="G77" s="351"/>
      <c r="H77" s="351"/>
      <c r="I77" s="359"/>
      <c r="J77" s="359"/>
      <c r="K77" s="359"/>
      <c r="L77" s="359"/>
      <c r="M77" s="359"/>
      <c r="N77" s="359"/>
      <c r="O77" s="359"/>
      <c r="P77" s="359"/>
      <c r="Q77" s="359"/>
      <c r="R77" s="359"/>
    </row>
    <row r="78" spans="1:18" ht="12.9" customHeight="1">
      <c r="A78" s="406">
        <v>10</v>
      </c>
      <c r="B78" s="409" t="s">
        <v>377</v>
      </c>
      <c r="C78" s="401"/>
      <c r="D78" s="401"/>
      <c r="E78" s="401"/>
      <c r="F78" s="402"/>
      <c r="G78" s="351"/>
      <c r="H78" s="351"/>
      <c r="I78" s="359"/>
      <c r="J78" s="359"/>
      <c r="K78" s="359"/>
      <c r="L78" s="359"/>
      <c r="M78" s="359"/>
      <c r="N78" s="359"/>
      <c r="O78" s="359"/>
      <c r="P78" s="359"/>
      <c r="Q78" s="359"/>
      <c r="R78" s="359"/>
    </row>
    <row r="79" spans="1:18" ht="12.9" customHeight="1">
      <c r="A79" s="406">
        <v>11</v>
      </c>
      <c r="B79" s="401" t="s">
        <v>378</v>
      </c>
      <c r="C79" s="401"/>
      <c r="D79" s="401"/>
      <c r="E79" s="401"/>
      <c r="F79" s="402"/>
      <c r="G79" s="351"/>
      <c r="H79" s="351"/>
      <c r="I79" s="359"/>
      <c r="J79" s="359"/>
      <c r="K79" s="359"/>
      <c r="L79" s="359"/>
      <c r="M79" s="359"/>
      <c r="N79" s="359"/>
      <c r="O79" s="359"/>
      <c r="P79" s="359"/>
      <c r="Q79" s="359"/>
      <c r="R79" s="359"/>
    </row>
    <row r="80" spans="1:18" ht="12.9" customHeight="1">
      <c r="A80" s="406">
        <v>12</v>
      </c>
      <c r="B80" s="409" t="s">
        <v>379</v>
      </c>
      <c r="C80" s="401"/>
      <c r="D80" s="401"/>
      <c r="E80" s="401"/>
      <c r="F80" s="402"/>
      <c r="G80" s="351"/>
      <c r="H80" s="351"/>
      <c r="I80" s="359"/>
      <c r="J80" s="359"/>
      <c r="K80" s="359"/>
      <c r="L80" s="359"/>
      <c r="M80" s="359"/>
      <c r="N80" s="359"/>
      <c r="O80" s="359"/>
      <c r="P80" s="359"/>
      <c r="Q80" s="359"/>
      <c r="R80" s="359"/>
    </row>
    <row r="81" spans="1:18" ht="10" thickBot="1">
      <c r="A81" s="249"/>
      <c r="C81" s="249"/>
      <c r="D81" s="249"/>
      <c r="E81" s="249"/>
      <c r="F81" s="410"/>
      <c r="G81" s="411"/>
      <c r="H81" s="411"/>
      <c r="I81" s="380"/>
      <c r="J81" s="380"/>
      <c r="K81" s="380"/>
      <c r="L81" s="380"/>
      <c r="M81" s="380"/>
      <c r="N81" s="380"/>
      <c r="O81" s="380"/>
      <c r="P81" s="411"/>
      <c r="Q81" s="411"/>
      <c r="R81" s="411"/>
    </row>
    <row r="82" spans="1:18" ht="10" thickTop="1">
      <c r="A82" s="249"/>
      <c r="C82" s="249"/>
      <c r="D82" s="249"/>
      <c r="E82" s="249"/>
      <c r="F82" s="410"/>
      <c r="G82" s="408"/>
      <c r="H82" s="408"/>
      <c r="I82" s="352"/>
      <c r="J82" s="352"/>
      <c r="K82" s="352"/>
      <c r="L82" s="352"/>
      <c r="M82" s="352"/>
      <c r="N82" s="352"/>
      <c r="O82" s="352"/>
      <c r="P82" s="408"/>
      <c r="Q82" s="408"/>
      <c r="R82" s="408"/>
    </row>
    <row r="83" spans="1:18" s="249" customFormat="1">
      <c r="F83" s="410"/>
      <c r="G83" s="408"/>
      <c r="H83" s="408"/>
      <c r="I83" s="352"/>
      <c r="J83" s="352"/>
      <c r="K83" s="352"/>
      <c r="L83" s="352"/>
      <c r="M83" s="352"/>
      <c r="N83" s="352"/>
      <c r="O83" s="352"/>
      <c r="P83" s="408"/>
      <c r="Q83" s="408"/>
      <c r="R83" s="408"/>
    </row>
    <row r="84" spans="1:18" s="249" customFormat="1" ht="9.75" customHeight="1">
      <c r="F84" s="410"/>
      <c r="G84" s="408"/>
      <c r="H84" s="408"/>
      <c r="I84" s="352"/>
      <c r="J84" s="352"/>
      <c r="K84" s="352"/>
      <c r="L84" s="352"/>
      <c r="M84" s="352"/>
      <c r="N84" s="352"/>
      <c r="O84" s="352"/>
      <c r="P84" s="408"/>
      <c r="Q84" s="408"/>
      <c r="R84" s="408"/>
    </row>
    <row r="85" spans="1:18" s="249" customFormat="1">
      <c r="F85" s="410"/>
      <c r="G85" s="408"/>
      <c r="H85" s="408"/>
      <c r="I85" s="352"/>
      <c r="J85" s="352"/>
      <c r="K85" s="352"/>
      <c r="L85" s="352"/>
      <c r="M85" s="352"/>
      <c r="N85" s="352"/>
      <c r="O85" s="352"/>
      <c r="P85" s="408"/>
      <c r="Q85" s="408"/>
      <c r="R85" s="408"/>
    </row>
    <row r="86" spans="1:18" s="249" customFormat="1" ht="9" customHeight="1">
      <c r="A86" s="248"/>
      <c r="B86" s="248"/>
      <c r="C86" s="248"/>
      <c r="D86" s="248"/>
      <c r="E86" s="248"/>
      <c r="F86" s="236"/>
      <c r="G86" s="247"/>
      <c r="H86" s="247"/>
      <c r="I86" s="340"/>
      <c r="J86" s="340"/>
      <c r="K86" s="340"/>
      <c r="L86" s="340"/>
      <c r="M86" s="340"/>
      <c r="N86" s="340"/>
      <c r="O86" s="340"/>
      <c r="P86" s="247"/>
      <c r="Q86" s="247"/>
      <c r="R86" s="247"/>
    </row>
    <row r="87" spans="1:18" s="249" customFormat="1">
      <c r="A87" s="248"/>
      <c r="B87" s="248"/>
      <c r="C87" s="248"/>
      <c r="D87" s="248"/>
      <c r="E87" s="248"/>
      <c r="F87" s="236"/>
      <c r="G87" s="247"/>
      <c r="H87" s="247"/>
      <c r="I87" s="340"/>
      <c r="J87" s="340"/>
      <c r="K87" s="340"/>
      <c r="L87" s="340"/>
      <c r="M87" s="340"/>
      <c r="N87" s="340"/>
      <c r="O87" s="340"/>
      <c r="P87" s="247"/>
      <c r="Q87" s="247"/>
      <c r="R87" s="247"/>
    </row>
    <row r="88" spans="1:18" s="249" customFormat="1">
      <c r="A88" s="248"/>
      <c r="B88" s="248"/>
      <c r="C88" s="248"/>
      <c r="D88" s="248"/>
      <c r="E88" s="248"/>
      <c r="F88" s="236"/>
      <c r="G88" s="247"/>
      <c r="H88" s="247"/>
      <c r="I88" s="340"/>
      <c r="J88" s="340"/>
      <c r="K88" s="340"/>
      <c r="L88" s="340"/>
      <c r="M88" s="340"/>
      <c r="N88" s="340"/>
      <c r="O88" s="340"/>
      <c r="P88" s="247"/>
      <c r="Q88" s="247"/>
      <c r="R88" s="247"/>
    </row>
    <row r="89" spans="1:18" s="249" customFormat="1">
      <c r="A89" s="248"/>
      <c r="B89" s="248"/>
      <c r="C89" s="248"/>
      <c r="D89" s="248"/>
      <c r="E89" s="248"/>
      <c r="F89" s="236"/>
      <c r="G89" s="247"/>
      <c r="H89" s="247"/>
      <c r="I89" s="340"/>
      <c r="J89" s="340"/>
      <c r="K89" s="340"/>
      <c r="L89" s="340"/>
      <c r="M89" s="340"/>
      <c r="N89" s="340"/>
      <c r="O89" s="340"/>
      <c r="P89" s="247"/>
      <c r="Q89" s="247"/>
      <c r="R89" s="247"/>
    </row>
    <row r="90" spans="1:18" s="249" customFormat="1">
      <c r="A90" s="248"/>
      <c r="B90" s="248"/>
      <c r="C90" s="248"/>
      <c r="D90" s="248"/>
      <c r="E90" s="248"/>
      <c r="F90" s="236"/>
      <c r="G90" s="247"/>
      <c r="H90" s="247"/>
      <c r="I90" s="340"/>
      <c r="J90" s="340"/>
      <c r="K90" s="340"/>
      <c r="L90" s="340"/>
      <c r="M90" s="340"/>
      <c r="N90" s="340"/>
      <c r="O90" s="340"/>
      <c r="P90" s="247"/>
      <c r="Q90" s="247"/>
      <c r="R90" s="247"/>
    </row>
    <row r="91" spans="1:18" s="249" customFormat="1">
      <c r="A91" s="248"/>
      <c r="B91" s="248"/>
      <c r="C91" s="248"/>
      <c r="D91" s="248"/>
      <c r="E91" s="248"/>
      <c r="F91" s="236"/>
      <c r="G91" s="247"/>
      <c r="H91" s="247"/>
      <c r="I91" s="340"/>
      <c r="J91" s="340"/>
      <c r="K91" s="340"/>
      <c r="L91" s="340"/>
      <c r="M91" s="340"/>
      <c r="N91" s="340"/>
      <c r="O91" s="340"/>
      <c r="P91" s="247"/>
      <c r="Q91" s="247"/>
      <c r="R91" s="247"/>
    </row>
    <row r="92" spans="1:18" s="249" customFormat="1">
      <c r="A92" s="248"/>
      <c r="B92" s="248"/>
      <c r="C92" s="248"/>
      <c r="D92" s="248"/>
      <c r="E92" s="248"/>
      <c r="F92" s="236"/>
      <c r="G92" s="247"/>
      <c r="H92" s="247"/>
      <c r="I92" s="340"/>
      <c r="J92" s="340"/>
      <c r="K92" s="340"/>
      <c r="L92" s="340"/>
      <c r="M92" s="340"/>
      <c r="N92" s="340"/>
      <c r="O92" s="340"/>
      <c r="P92" s="247"/>
      <c r="Q92" s="247"/>
      <c r="R92" s="247"/>
    </row>
    <row r="93" spans="1:18" s="249" customFormat="1">
      <c r="A93" s="248"/>
      <c r="B93" s="248"/>
      <c r="C93" s="248"/>
      <c r="D93" s="248"/>
      <c r="E93" s="248"/>
      <c r="F93" s="236"/>
      <c r="G93" s="247"/>
      <c r="H93" s="247"/>
      <c r="I93" s="340"/>
      <c r="J93" s="340"/>
      <c r="K93" s="340"/>
      <c r="L93" s="340"/>
      <c r="M93" s="340"/>
      <c r="N93" s="340"/>
      <c r="O93" s="340"/>
      <c r="P93" s="247"/>
      <c r="Q93" s="247"/>
      <c r="R93" s="247"/>
    </row>
    <row r="94" spans="1:18" s="249" customFormat="1">
      <c r="A94" s="248"/>
      <c r="B94" s="248"/>
      <c r="C94" s="248"/>
      <c r="D94" s="248"/>
      <c r="E94" s="248"/>
      <c r="F94" s="236"/>
      <c r="G94" s="247"/>
      <c r="H94" s="247"/>
      <c r="I94" s="340"/>
      <c r="J94" s="340"/>
      <c r="K94" s="340"/>
      <c r="L94" s="340"/>
      <c r="M94" s="340"/>
      <c r="N94" s="340"/>
      <c r="O94" s="340"/>
      <c r="P94" s="247"/>
      <c r="Q94" s="247"/>
      <c r="R94" s="247"/>
    </row>
    <row r="95" spans="1:18" s="249" customFormat="1">
      <c r="A95" s="248"/>
      <c r="B95" s="248"/>
      <c r="C95" s="248"/>
      <c r="D95" s="248"/>
      <c r="E95" s="248"/>
      <c r="F95" s="236"/>
      <c r="G95" s="247"/>
      <c r="H95" s="247"/>
      <c r="I95" s="340"/>
      <c r="J95" s="340"/>
      <c r="K95" s="340"/>
      <c r="L95" s="340"/>
      <c r="M95" s="340"/>
      <c r="N95" s="340"/>
      <c r="O95" s="340"/>
      <c r="P95" s="247"/>
      <c r="Q95" s="247"/>
      <c r="R95" s="247"/>
    </row>
  </sheetData>
  <mergeCells count="50">
    <mergeCell ref="A1:E1"/>
    <mergeCell ref="G1:Q3"/>
    <mergeCell ref="A2:E2"/>
    <mergeCell ref="A6:E6"/>
    <mergeCell ref="A7:E7"/>
    <mergeCell ref="A63:E63"/>
    <mergeCell ref="A65:E65"/>
    <mergeCell ref="Y13:Y14"/>
    <mergeCell ref="U13:U14"/>
    <mergeCell ref="A8:E8"/>
    <mergeCell ref="A9:E9"/>
    <mergeCell ref="A11:A14"/>
    <mergeCell ref="B11:E11"/>
    <mergeCell ref="F11:R11"/>
    <mergeCell ref="B12:B14"/>
    <mergeCell ref="C12:C14"/>
    <mergeCell ref="D12:D14"/>
    <mergeCell ref="E12:E14"/>
    <mergeCell ref="G13:G14"/>
    <mergeCell ref="Z13:Z14"/>
    <mergeCell ref="AA13:AA14"/>
    <mergeCell ref="F12:F14"/>
    <mergeCell ref="V13:V14"/>
    <mergeCell ref="W13:W14"/>
    <mergeCell ref="X13:X14"/>
    <mergeCell ref="G12:O12"/>
    <mergeCell ref="P12:P14"/>
    <mergeCell ref="Q12:Q14"/>
    <mergeCell ref="R12:R14"/>
    <mergeCell ref="S12:V12"/>
    <mergeCell ref="W12:Z12"/>
    <mergeCell ref="S13:S14"/>
    <mergeCell ref="H13:H14"/>
    <mergeCell ref="I13:N13"/>
    <mergeCell ref="AI11:AL12"/>
    <mergeCell ref="AA12:AD12"/>
    <mergeCell ref="AE12:AH12"/>
    <mergeCell ref="AE13:AE14"/>
    <mergeCell ref="AF13:AF14"/>
    <mergeCell ref="AG13:AG14"/>
    <mergeCell ref="AH13:AH14"/>
    <mergeCell ref="AI13:AI14"/>
    <mergeCell ref="AJ13:AJ14"/>
    <mergeCell ref="AK13:AK14"/>
    <mergeCell ref="AL13:AL14"/>
    <mergeCell ref="S11:AH11"/>
    <mergeCell ref="AB13:AB14"/>
    <mergeCell ref="AC13:AC14"/>
    <mergeCell ref="AD13:AD14"/>
    <mergeCell ref="T13:T14"/>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1A97A98-86C9-48DC-8613-70B7A4F86054}">
          <x14:formula1>
            <xm:f>'Desglose Nivel vinculación'!$B$39:$B$97</xm:f>
          </x14:formula1>
          <xm:sqref>G15:G61</xm:sqref>
        </x14:dataValidation>
        <x14:dataValidation type="list" allowBlank="1" showInputMessage="1" showErrorMessage="1" xr:uid="{31F9B2C7-1A8F-4ADC-8043-3E1D214A3EBB}">
          <x14:formula1>
            <xm:f>'Desglose Nivel vinculación'!$B$101:$B$128</xm:f>
          </x14:formula1>
          <xm:sqref>H15:H61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83677-C9FA-47EA-AA2A-32061FCE41FA}">
  <dimension ref="A1:AL94"/>
  <sheetViews>
    <sheetView zoomScale="55" zoomScaleNormal="55" workbookViewId="0">
      <selection activeCell="J16" sqref="J16"/>
    </sheetView>
  </sheetViews>
  <sheetFormatPr baseColWidth="10" defaultColWidth="11.453125" defaultRowHeight="9.5"/>
  <cols>
    <col min="1" max="1" width="6.08984375" style="340" customWidth="1"/>
    <col min="2" max="5" width="6.54296875" style="340" customWidth="1"/>
    <col min="6" max="6" width="34.08984375" style="341" customWidth="1"/>
    <col min="7" max="7" width="18.90625" style="340" customWidth="1"/>
    <col min="8" max="8" width="16" style="340" customWidth="1"/>
    <col min="9" max="9" width="4.08984375" style="340" customWidth="1"/>
    <col min="10" max="10" width="4.54296875" style="340" customWidth="1"/>
    <col min="11" max="11" width="4.08984375" style="340" bestFit="1" customWidth="1"/>
    <col min="12" max="13" width="4.08984375" style="340" customWidth="1"/>
    <col min="14" max="14" width="4.54296875" style="340" bestFit="1" customWidth="1"/>
    <col min="15" max="15" width="7" style="340" bestFit="1" customWidth="1"/>
    <col min="16" max="16" width="13" style="340" hidden="1" customWidth="1"/>
    <col min="17" max="17" width="18.08984375" style="340" customWidth="1"/>
    <col min="18" max="18" width="19.08984375" style="340" customWidth="1"/>
    <col min="19" max="20" width="11.453125" style="248" customWidth="1"/>
    <col min="21" max="21" width="13.08984375" style="248" customWidth="1"/>
    <col min="22" max="22" width="26.90625" style="248" customWidth="1"/>
    <col min="23" max="25" width="11.453125" style="248" customWidth="1"/>
    <col min="26" max="26" width="17.54296875" style="248" customWidth="1"/>
    <col min="27" max="27" width="23.54296875" style="248" customWidth="1"/>
    <col min="28" max="29" width="11.453125" style="248" customWidth="1"/>
    <col min="30" max="30" width="18.453125" style="248" customWidth="1"/>
    <col min="31" max="31" width="11.453125" style="248" customWidth="1"/>
    <col min="32" max="33" width="11.453125" style="248"/>
    <col min="34" max="34" width="21.08984375" style="248" customWidth="1"/>
    <col min="35" max="37" width="11.453125" style="248"/>
    <col min="38" max="38" width="17.54296875" style="248" customWidth="1"/>
    <col min="39" max="16384" width="11.453125" style="248"/>
  </cols>
  <sheetData>
    <row r="1" spans="1:38" ht="15.5">
      <c r="A1" s="1330" t="s">
        <v>265</v>
      </c>
      <c r="B1" s="1330"/>
      <c r="C1" s="1330"/>
      <c r="D1" s="1330"/>
      <c r="E1" s="1330"/>
      <c r="F1" s="337"/>
      <c r="G1" s="1330"/>
      <c r="H1" s="1330"/>
      <c r="I1" s="1330"/>
      <c r="J1" s="1330"/>
      <c r="K1" s="1330"/>
      <c r="L1" s="1330"/>
      <c r="M1" s="1330"/>
      <c r="N1" s="1330"/>
      <c r="O1" s="1330"/>
      <c r="P1" s="1330"/>
      <c r="Q1" s="1330"/>
    </row>
    <row r="2" spans="1:38" ht="12" customHeight="1">
      <c r="A2" s="1337" t="s">
        <v>266</v>
      </c>
      <c r="B2" s="1337"/>
      <c r="C2" s="1337"/>
      <c r="D2" s="1337"/>
      <c r="E2" s="1337"/>
      <c r="F2" s="339"/>
      <c r="G2" s="1330"/>
      <c r="H2" s="1330"/>
      <c r="I2" s="1330"/>
      <c r="J2" s="1330"/>
      <c r="K2" s="1330"/>
      <c r="L2" s="1330"/>
      <c r="M2" s="1330"/>
      <c r="N2" s="1330"/>
      <c r="O2" s="1330"/>
      <c r="P2" s="1330"/>
      <c r="Q2" s="1330"/>
    </row>
    <row r="3" spans="1:38" ht="9.9" customHeight="1">
      <c r="G3" s="1330"/>
      <c r="H3" s="1330"/>
      <c r="I3" s="1330"/>
      <c r="J3" s="1330"/>
      <c r="K3" s="1330"/>
      <c r="L3" s="1330"/>
      <c r="M3" s="1330"/>
      <c r="N3" s="1330"/>
      <c r="O3" s="1330"/>
      <c r="P3" s="1330"/>
      <c r="Q3" s="1330"/>
    </row>
    <row r="6" spans="1:38" ht="10.5">
      <c r="A6" s="1336" t="s">
        <v>267</v>
      </c>
      <c r="B6" s="1336"/>
      <c r="C6" s="1336"/>
      <c r="D6" s="1336"/>
      <c r="E6" s="1336"/>
      <c r="F6" s="103">
        <v>2024</v>
      </c>
    </row>
    <row r="7" spans="1:38" ht="10.5">
      <c r="A7" s="1336" t="s">
        <v>268</v>
      </c>
      <c r="B7" s="1336"/>
      <c r="C7" s="1336"/>
      <c r="D7" s="1336"/>
      <c r="E7" s="1336"/>
      <c r="F7" s="222">
        <v>170</v>
      </c>
    </row>
    <row r="8" spans="1:38" ht="10.5">
      <c r="A8" s="1336" t="s">
        <v>269</v>
      </c>
      <c r="B8" s="1336"/>
      <c r="C8" s="1336"/>
      <c r="D8" s="1336"/>
      <c r="E8" s="1336"/>
      <c r="F8" s="222" t="s">
        <v>1091</v>
      </c>
    </row>
    <row r="9" spans="1:38" ht="10.5">
      <c r="A9" s="1336" t="s">
        <v>271</v>
      </c>
      <c r="B9" s="1336"/>
      <c r="C9" s="1336"/>
      <c r="D9" s="1336"/>
      <c r="E9" s="1336"/>
      <c r="F9" s="222" t="s">
        <v>402</v>
      </c>
    </row>
    <row r="10" spans="1:38" ht="19.5" customHeight="1"/>
    <row r="11" spans="1:38" ht="27" customHeight="1">
      <c r="A11" s="1247" t="s">
        <v>191</v>
      </c>
      <c r="B11" s="1250" t="s">
        <v>381</v>
      </c>
      <c r="C11" s="1251"/>
      <c r="D11" s="1251"/>
      <c r="E11" s="1252"/>
      <c r="F11" s="1253" t="s">
        <v>274</v>
      </c>
      <c r="G11" s="1254"/>
      <c r="H11" s="1254"/>
      <c r="I11" s="1254"/>
      <c r="J11" s="1254"/>
      <c r="K11" s="1254"/>
      <c r="L11" s="1254"/>
      <c r="M11" s="1254"/>
      <c r="N11" s="1254"/>
      <c r="O11" s="1254"/>
      <c r="P11" s="1254"/>
      <c r="Q11" s="1254"/>
      <c r="R11" s="1255"/>
      <c r="S11" s="1320" t="s">
        <v>275</v>
      </c>
      <c r="T11" s="1321"/>
      <c r="U11" s="1321"/>
      <c r="V11" s="1321"/>
      <c r="W11" s="1321"/>
      <c r="X11" s="1321"/>
      <c r="Y11" s="1321"/>
      <c r="Z11" s="1321"/>
      <c r="AA11" s="1321"/>
      <c r="AB11" s="1321"/>
      <c r="AC11" s="1321"/>
      <c r="AD11" s="1321"/>
      <c r="AE11" s="1321"/>
      <c r="AF11" s="1321"/>
      <c r="AG11" s="1321"/>
      <c r="AH11" s="1322"/>
      <c r="AI11" s="1236" t="s">
        <v>276</v>
      </c>
      <c r="AJ11" s="1237"/>
      <c r="AK11" s="1237"/>
      <c r="AL11" s="1237"/>
    </row>
    <row r="12" spans="1:38" ht="19.5" customHeight="1">
      <c r="A12" s="1248"/>
      <c r="B12" s="1256" t="s">
        <v>383</v>
      </c>
      <c r="C12" s="1256" t="s">
        <v>384</v>
      </c>
      <c r="D12" s="1256" t="s">
        <v>385</v>
      </c>
      <c r="E12" s="1256" t="s">
        <v>386</v>
      </c>
      <c r="F12" s="1261" t="s">
        <v>281</v>
      </c>
      <c r="G12" s="1323" t="s">
        <v>282</v>
      </c>
      <c r="H12" s="1324"/>
      <c r="I12" s="1324"/>
      <c r="J12" s="1324"/>
      <c r="K12" s="1324"/>
      <c r="L12" s="1324"/>
      <c r="M12" s="1324"/>
      <c r="N12" s="1324"/>
      <c r="O12" s="1325"/>
      <c r="P12" s="1326" t="s">
        <v>283</v>
      </c>
      <c r="Q12" s="1259" t="s">
        <v>387</v>
      </c>
      <c r="R12" s="1259" t="s">
        <v>388</v>
      </c>
      <c r="S12" s="1240" t="s">
        <v>286</v>
      </c>
      <c r="T12" s="1241"/>
      <c r="U12" s="1241"/>
      <c r="V12" s="1242"/>
      <c r="W12" s="1240" t="s">
        <v>287</v>
      </c>
      <c r="X12" s="1241"/>
      <c r="Y12" s="1241"/>
      <c r="Z12" s="1242"/>
      <c r="AA12" s="1240" t="s">
        <v>288</v>
      </c>
      <c r="AB12" s="1241"/>
      <c r="AC12" s="1241"/>
      <c r="AD12" s="1242"/>
      <c r="AE12" s="1240" t="s">
        <v>289</v>
      </c>
      <c r="AF12" s="1241"/>
      <c r="AG12" s="1241"/>
      <c r="AH12" s="1242"/>
      <c r="AI12" s="1238"/>
      <c r="AJ12" s="1239"/>
      <c r="AK12" s="1239"/>
      <c r="AL12" s="1239"/>
    </row>
    <row r="13" spans="1:38" ht="26.4" customHeight="1">
      <c r="A13" s="1248"/>
      <c r="B13" s="1256"/>
      <c r="C13" s="1256"/>
      <c r="D13" s="1256"/>
      <c r="E13" s="1256"/>
      <c r="F13" s="1261"/>
      <c r="G13" s="1263" t="s">
        <v>391</v>
      </c>
      <c r="H13" s="1263" t="s">
        <v>392</v>
      </c>
      <c r="I13" s="1250" t="s">
        <v>393</v>
      </c>
      <c r="J13" s="1251"/>
      <c r="K13" s="1251"/>
      <c r="L13" s="1251"/>
      <c r="M13" s="1251"/>
      <c r="N13" s="1252"/>
      <c r="O13" s="344" t="s">
        <v>293</v>
      </c>
      <c r="P13" s="1326"/>
      <c r="Q13" s="1259"/>
      <c r="R13" s="1259"/>
      <c r="S13" s="1234" t="s">
        <v>294</v>
      </c>
      <c r="T13" s="1234" t="s">
        <v>295</v>
      </c>
      <c r="U13" s="1234" t="s">
        <v>296</v>
      </c>
      <c r="V13" s="1234" t="s">
        <v>297</v>
      </c>
      <c r="W13" s="1234" t="s">
        <v>294</v>
      </c>
      <c r="X13" s="1234" t="s">
        <v>295</v>
      </c>
      <c r="Y13" s="1234" t="s">
        <v>296</v>
      </c>
      <c r="Z13" s="1234" t="s">
        <v>297</v>
      </c>
      <c r="AA13" s="1234" t="s">
        <v>294</v>
      </c>
      <c r="AB13" s="1234" t="s">
        <v>295</v>
      </c>
      <c r="AC13" s="1234" t="s">
        <v>296</v>
      </c>
      <c r="AD13" s="1234" t="s">
        <v>297</v>
      </c>
      <c r="AE13" s="1234" t="s">
        <v>294</v>
      </c>
      <c r="AF13" s="1234" t="s">
        <v>295</v>
      </c>
      <c r="AG13" s="1234" t="s">
        <v>296</v>
      </c>
      <c r="AH13" s="1234" t="s">
        <v>297</v>
      </c>
      <c r="AI13" s="1230" t="s">
        <v>298</v>
      </c>
      <c r="AJ13" s="1232" t="s">
        <v>299</v>
      </c>
      <c r="AK13" s="1232" t="s">
        <v>300</v>
      </c>
      <c r="AL13" s="1232" t="s">
        <v>297</v>
      </c>
    </row>
    <row r="14" spans="1:38" ht="19.5" customHeight="1">
      <c r="A14" s="1249"/>
      <c r="B14" s="1256"/>
      <c r="C14" s="1256"/>
      <c r="D14" s="1256"/>
      <c r="E14" s="1256"/>
      <c r="F14" s="1262"/>
      <c r="G14" s="1260"/>
      <c r="H14" s="1260"/>
      <c r="I14" s="345">
        <v>1</v>
      </c>
      <c r="J14" s="345">
        <v>2</v>
      </c>
      <c r="K14" s="345" t="s">
        <v>301</v>
      </c>
      <c r="L14" s="345">
        <v>3</v>
      </c>
      <c r="M14" s="345">
        <v>4</v>
      </c>
      <c r="N14" s="345" t="s">
        <v>302</v>
      </c>
      <c r="O14" s="345" t="s">
        <v>303</v>
      </c>
      <c r="P14" s="1327"/>
      <c r="Q14" s="1260"/>
      <c r="R14" s="1260"/>
      <c r="S14" s="1230"/>
      <c r="T14" s="1230"/>
      <c r="U14" s="1230"/>
      <c r="V14" s="1230"/>
      <c r="W14" s="1230"/>
      <c r="X14" s="1230"/>
      <c r="Y14" s="1230"/>
      <c r="Z14" s="1230"/>
      <c r="AA14" s="1230"/>
      <c r="AB14" s="1230"/>
      <c r="AC14" s="1230"/>
      <c r="AD14" s="1230"/>
      <c r="AE14" s="1230"/>
      <c r="AF14" s="1230"/>
      <c r="AG14" s="1230"/>
      <c r="AH14" s="1230"/>
      <c r="AI14" s="1231"/>
      <c r="AJ14" s="1233"/>
      <c r="AK14" s="1233"/>
      <c r="AL14" s="1233"/>
    </row>
    <row r="15" spans="1:38" s="254" customFormat="1" ht="47.4" customHeight="1" thickBot="1">
      <c r="A15" s="132">
        <v>1</v>
      </c>
      <c r="B15" s="133">
        <v>0</v>
      </c>
      <c r="C15" s="133">
        <v>0</v>
      </c>
      <c r="D15" s="133">
        <v>0</v>
      </c>
      <c r="E15" s="133">
        <v>0</v>
      </c>
      <c r="F15" s="214" t="s">
        <v>1092</v>
      </c>
      <c r="G15" s="207" t="s">
        <v>146</v>
      </c>
      <c r="H15" s="207" t="s">
        <v>206</v>
      </c>
      <c r="I15" s="208">
        <v>2</v>
      </c>
      <c r="J15" s="223">
        <v>1</v>
      </c>
      <c r="K15" s="219">
        <f>I15+J15</f>
        <v>3</v>
      </c>
      <c r="L15" s="223">
        <v>2</v>
      </c>
      <c r="M15" s="223">
        <v>1</v>
      </c>
      <c r="N15" s="219">
        <f>L15+M15</f>
        <v>3</v>
      </c>
      <c r="O15" s="219">
        <f>K15+N15</f>
        <v>6</v>
      </c>
      <c r="P15" s="139"/>
      <c r="Q15" s="114" t="s">
        <v>1093</v>
      </c>
      <c r="R15" s="114"/>
      <c r="S15" s="208">
        <v>1</v>
      </c>
      <c r="T15" s="224">
        <f t="shared" ref="T15" si="0">IF(S15="","No hay ejecución",IF(AND(I15=0),"No hay Programación", S15/I15))</f>
        <v>0.5</v>
      </c>
      <c r="U15" s="114" t="str">
        <f>IF(T15="No hay ejecución","NA",IF(T15&gt;=90%,"De acuerdo con lo programado",IF(T15&gt;=51%,"Atraso Leve",IF(T15&lt;=50%,"En riesgo de cumplimiento"))))</f>
        <v>En riesgo de cumplimiento</v>
      </c>
      <c r="V15" s="114" t="s">
        <v>1094</v>
      </c>
      <c r="W15" s="208">
        <v>0</v>
      </c>
      <c r="X15" s="224">
        <f>IF(W15="","No hay ejecución",IF(AND(J15=0),"No hay Programación", W15/J15))</f>
        <v>0</v>
      </c>
      <c r="Y15" s="114" t="str">
        <f>IF(X15="No hay ejecución","NA",IF(X15&gt;=90%,"De acuerdo con lo programado",IF(X15&gt;=51%,"Atraso Leve",IF(X15&lt;50%,"En riesgo en cumplimiento"))))</f>
        <v>En riesgo en cumplimiento</v>
      </c>
      <c r="Z15" s="114"/>
      <c r="AA15" s="208">
        <v>0</v>
      </c>
      <c r="AB15" s="224">
        <f>IF(AA15="","No hay ejecución",IF(AND(L15=0),"No hay Programación", AA15/L15))</f>
        <v>0</v>
      </c>
      <c r="AC15" s="114" t="str">
        <f>IF(AB15="No hay ejecución","NA",IF(AB15&gt;=90%,"De acuerdo con lo programado",IF(AB15&gt;=51%,"Atraso Leve",IF(AB15&lt;50%,"En riesgo en cumplimiento"))))</f>
        <v>En riesgo en cumplimiento</v>
      </c>
      <c r="AD15" s="114"/>
      <c r="AE15" s="208">
        <v>0</v>
      </c>
      <c r="AF15" s="224">
        <f>IF(AE15="","No hay ejecución",IF(AND(M15=0),"No hay Programación", AE15/M15))</f>
        <v>0</v>
      </c>
      <c r="AG15" s="114" t="str">
        <f>IF(AF15="No hay ejecución","NA",IF(AF15&gt;=90%,"De acuerdo con lo programado",IF(AF15&gt;=51%,"Atraso Leve",IF(AF15&lt;50%,"En riesgo en cumplimiento"))))</f>
        <v>En riesgo en cumplimiento</v>
      </c>
      <c r="AH15" s="114"/>
      <c r="AI15" s="264">
        <f>AE15+AA15+W15+S15</f>
        <v>1</v>
      </c>
      <c r="AJ15" s="113">
        <f>IF(AI15="","No hay ejecución",IF(AND(O15=0),"No hay Programación", AI15/O15))</f>
        <v>0.16666666666666666</v>
      </c>
      <c r="AK15" s="114" t="str">
        <f>IF(AJ15="No hay ejecución","NA",IF(AJ15&gt;=90%,"De acuerdo con lo programado",IF(AJ15&gt;=51%,"Atraso Leve",IF(AJ15&lt;50%,"En riesgo en cumplimiento"))))</f>
        <v>En riesgo en cumplimiento</v>
      </c>
      <c r="AL15" s="114"/>
    </row>
    <row r="16" spans="1:38" s="254" customFormat="1" ht="47.4" customHeight="1" thickTop="1" thickBot="1">
      <c r="A16" s="132">
        <f>A15+1</f>
        <v>2</v>
      </c>
      <c r="B16" s="133">
        <v>0</v>
      </c>
      <c r="C16" s="133">
        <v>0</v>
      </c>
      <c r="D16" s="133">
        <v>0</v>
      </c>
      <c r="E16" s="133">
        <v>0</v>
      </c>
      <c r="F16" s="214" t="s">
        <v>1095</v>
      </c>
      <c r="G16" s="207" t="s">
        <v>146</v>
      </c>
      <c r="H16" s="207" t="s">
        <v>206</v>
      </c>
      <c r="I16" s="208">
        <v>2</v>
      </c>
      <c r="J16" s="223">
        <v>1</v>
      </c>
      <c r="K16" s="219">
        <f t="shared" ref="K16:K53" si="1">I16+J16</f>
        <v>3</v>
      </c>
      <c r="L16" s="223">
        <v>2</v>
      </c>
      <c r="M16" s="223">
        <v>1</v>
      </c>
      <c r="N16" s="219">
        <f t="shared" ref="N16:N43" si="2">L16+M16</f>
        <v>3</v>
      </c>
      <c r="O16" s="219">
        <f t="shared" ref="O16:O43" si="3">K16+N16</f>
        <v>6</v>
      </c>
      <c r="P16" s="139"/>
      <c r="Q16" s="114" t="s">
        <v>1093</v>
      </c>
      <c r="R16" s="114"/>
      <c r="S16" s="208">
        <v>1</v>
      </c>
      <c r="T16" s="224">
        <f t="shared" ref="T16:T43" si="4">IF(S16="","No hay ejecución",IF(AND(I16=0),"No hay Programación", S16/I16))</f>
        <v>0.5</v>
      </c>
      <c r="U16" s="114" t="str">
        <f t="shared" ref="U16:U53" si="5">IF(T16="No hay ejecución","NA",IF(T16&gt;=90%,"De acuerdo con lo programado",IF(T16&gt;=51%,"Atraso Leve",IF(T16&lt;=50%,"En riesgo de cumplimiento"))))</f>
        <v>En riesgo de cumplimiento</v>
      </c>
      <c r="V16" s="114" t="s">
        <v>1096</v>
      </c>
      <c r="W16" s="208">
        <v>0</v>
      </c>
      <c r="X16" s="224">
        <f t="shared" ref="X16:X43" si="6">IF(W16="","No hay ejecución",IF(AND(J16=0),"No hay Programación", W16/J16))</f>
        <v>0</v>
      </c>
      <c r="Y16" s="114" t="str">
        <f t="shared" ref="Y16:Y55" si="7">IF(X16="No hay ejecución","NA",IF(X16&gt;=90%,"De acuerdo con lo programado",IF(X16&gt;=51%,"Atraso Leve",IF(X16&lt;50%,"En riesgo en cumplimiento"))))</f>
        <v>En riesgo en cumplimiento</v>
      </c>
      <c r="Z16" s="114"/>
      <c r="AA16" s="208">
        <v>0</v>
      </c>
      <c r="AB16" s="224">
        <f t="shared" ref="AB16:AB43" si="8">IF(AA16="","No hay ejecución",IF(AND(L16=0),"No hay Programación", AA16/L16))</f>
        <v>0</v>
      </c>
      <c r="AC16" s="114" t="str">
        <f t="shared" ref="AC16:AC60" si="9">IF(AB16="No hay ejecución","NA",IF(AB16&gt;=90%,"De acuerdo con lo programado",IF(AB16&gt;=51%,"Atraso Leve",IF(AB16&lt;50%,"En riesgo en cumplimiento"))))</f>
        <v>En riesgo en cumplimiento</v>
      </c>
      <c r="AD16" s="114"/>
      <c r="AE16" s="208">
        <v>0</v>
      </c>
      <c r="AF16" s="224">
        <f t="shared" ref="AF16:AF43" si="10">IF(AE16="","No hay ejecución",IF(AND(M16=0),"No hay Programación", AE16/M16))</f>
        <v>0</v>
      </c>
      <c r="AG16" s="114" t="str">
        <f t="shared" ref="AG16:AG60" si="11">IF(AF16="No hay ejecución","NA",IF(AF16&gt;=90%,"De acuerdo con lo programado",IF(AF16&gt;=51%,"Atraso Leve",IF(AF16&lt;50%,"En riesgo en cumplimiento"))))</f>
        <v>En riesgo en cumplimiento</v>
      </c>
      <c r="AH16" s="114"/>
      <c r="AI16" s="264">
        <f t="shared" ref="AI16:AI55" si="12">AE16+AA16+W16+S16</f>
        <v>1</v>
      </c>
      <c r="AJ16" s="113">
        <f t="shared" ref="AJ16:AJ43" si="13">IF(AI16="","No hay ejecución",IF(AND(O16=0),"No hay Programación", AI16/O16))</f>
        <v>0.16666666666666666</v>
      </c>
      <c r="AK16" s="114" t="str">
        <f t="shared" ref="AK16:AK60" si="14">IF(AJ16="No hay ejecución","NA",IF(AJ16&gt;=90%,"De acuerdo con lo programado",IF(AJ16&gt;=51%,"Atraso Leve",IF(AJ16&lt;50%,"En riesgo en cumplimiento"))))</f>
        <v>En riesgo en cumplimiento</v>
      </c>
      <c r="AL16" s="114"/>
    </row>
    <row r="17" spans="1:38" s="254" customFormat="1" ht="47.4" customHeight="1" thickTop="1" thickBot="1">
      <c r="A17" s="132">
        <f t="shared" ref="A17:A53" si="15">A16+1</f>
        <v>3</v>
      </c>
      <c r="B17" s="133">
        <v>0</v>
      </c>
      <c r="C17" s="133">
        <v>0</v>
      </c>
      <c r="D17" s="133">
        <v>0</v>
      </c>
      <c r="E17" s="133">
        <v>0</v>
      </c>
      <c r="F17" s="214" t="s">
        <v>1097</v>
      </c>
      <c r="G17" s="207" t="s">
        <v>146</v>
      </c>
      <c r="H17" s="207" t="s">
        <v>206</v>
      </c>
      <c r="I17" s="208">
        <v>8</v>
      </c>
      <c r="J17" s="223">
        <v>8</v>
      </c>
      <c r="K17" s="219">
        <f t="shared" si="1"/>
        <v>16</v>
      </c>
      <c r="L17" s="223">
        <v>8</v>
      </c>
      <c r="M17" s="223">
        <v>8</v>
      </c>
      <c r="N17" s="219">
        <f t="shared" si="2"/>
        <v>16</v>
      </c>
      <c r="O17" s="219">
        <f t="shared" si="3"/>
        <v>32</v>
      </c>
      <c r="P17" s="139"/>
      <c r="Q17" s="114" t="s">
        <v>1098</v>
      </c>
      <c r="R17" s="114"/>
      <c r="S17" s="208">
        <v>8</v>
      </c>
      <c r="T17" s="224">
        <f t="shared" si="4"/>
        <v>1</v>
      </c>
      <c r="U17" s="114" t="str">
        <f t="shared" si="5"/>
        <v>De acuerdo con lo programado</v>
      </c>
      <c r="V17" s="114"/>
      <c r="W17" s="208">
        <v>0</v>
      </c>
      <c r="X17" s="224">
        <f t="shared" si="6"/>
        <v>0</v>
      </c>
      <c r="Y17" s="114" t="str">
        <f t="shared" si="7"/>
        <v>En riesgo en cumplimiento</v>
      </c>
      <c r="Z17" s="114"/>
      <c r="AA17" s="208">
        <v>0</v>
      </c>
      <c r="AB17" s="224">
        <f t="shared" si="8"/>
        <v>0</v>
      </c>
      <c r="AC17" s="114" t="str">
        <f t="shared" si="9"/>
        <v>En riesgo en cumplimiento</v>
      </c>
      <c r="AD17" s="114"/>
      <c r="AE17" s="208">
        <v>0</v>
      </c>
      <c r="AF17" s="224">
        <f t="shared" si="10"/>
        <v>0</v>
      </c>
      <c r="AG17" s="114" t="str">
        <f t="shared" si="11"/>
        <v>En riesgo en cumplimiento</v>
      </c>
      <c r="AH17" s="114"/>
      <c r="AI17" s="264">
        <f t="shared" si="12"/>
        <v>8</v>
      </c>
      <c r="AJ17" s="113">
        <f t="shared" si="13"/>
        <v>0.25</v>
      </c>
      <c r="AK17" s="114" t="str">
        <f t="shared" si="14"/>
        <v>En riesgo en cumplimiento</v>
      </c>
      <c r="AL17" s="114"/>
    </row>
    <row r="18" spans="1:38" s="254" customFormat="1" ht="47.4" customHeight="1" thickTop="1" thickBot="1">
      <c r="A18" s="132">
        <f t="shared" si="15"/>
        <v>4</v>
      </c>
      <c r="B18" s="133">
        <v>0</v>
      </c>
      <c r="C18" s="133">
        <v>0</v>
      </c>
      <c r="D18" s="133">
        <v>0</v>
      </c>
      <c r="E18" s="133">
        <v>0</v>
      </c>
      <c r="F18" s="214" t="s">
        <v>1099</v>
      </c>
      <c r="G18" s="207" t="s">
        <v>150</v>
      </c>
      <c r="H18" s="207" t="s">
        <v>193</v>
      </c>
      <c r="I18" s="208">
        <v>4</v>
      </c>
      <c r="J18" s="223">
        <v>2</v>
      </c>
      <c r="K18" s="219">
        <f t="shared" si="1"/>
        <v>6</v>
      </c>
      <c r="L18" s="223">
        <v>4</v>
      </c>
      <c r="M18" s="223">
        <v>2</v>
      </c>
      <c r="N18" s="219">
        <f t="shared" si="2"/>
        <v>6</v>
      </c>
      <c r="O18" s="219">
        <f t="shared" si="3"/>
        <v>12</v>
      </c>
      <c r="P18" s="139"/>
      <c r="Q18" s="114" t="s">
        <v>1100</v>
      </c>
      <c r="R18" s="114"/>
      <c r="S18" s="208">
        <v>2</v>
      </c>
      <c r="T18" s="224">
        <f t="shared" si="4"/>
        <v>0.5</v>
      </c>
      <c r="U18" s="114" t="str">
        <f t="shared" si="5"/>
        <v>En riesgo de cumplimiento</v>
      </c>
      <c r="V18" s="114" t="s">
        <v>1101</v>
      </c>
      <c r="W18" s="208">
        <v>0</v>
      </c>
      <c r="X18" s="224">
        <f t="shared" si="6"/>
        <v>0</v>
      </c>
      <c r="Y18" s="114" t="str">
        <f t="shared" si="7"/>
        <v>En riesgo en cumplimiento</v>
      </c>
      <c r="Z18" s="114"/>
      <c r="AA18" s="208">
        <v>0</v>
      </c>
      <c r="AB18" s="224">
        <f t="shared" si="8"/>
        <v>0</v>
      </c>
      <c r="AC18" s="114" t="str">
        <f t="shared" si="9"/>
        <v>En riesgo en cumplimiento</v>
      </c>
      <c r="AD18" s="114"/>
      <c r="AE18" s="208">
        <v>0</v>
      </c>
      <c r="AF18" s="224">
        <f t="shared" si="10"/>
        <v>0</v>
      </c>
      <c r="AG18" s="114" t="str">
        <f t="shared" si="11"/>
        <v>En riesgo en cumplimiento</v>
      </c>
      <c r="AH18" s="114"/>
      <c r="AI18" s="264">
        <f t="shared" si="12"/>
        <v>2</v>
      </c>
      <c r="AJ18" s="113">
        <f t="shared" si="13"/>
        <v>0.16666666666666666</v>
      </c>
      <c r="AK18" s="114" t="str">
        <f t="shared" si="14"/>
        <v>En riesgo en cumplimiento</v>
      </c>
      <c r="AL18" s="114"/>
    </row>
    <row r="19" spans="1:38" s="254" customFormat="1" ht="47.4" customHeight="1" thickTop="1" thickBot="1">
      <c r="A19" s="132">
        <f t="shared" si="15"/>
        <v>5</v>
      </c>
      <c r="B19" s="133">
        <v>0</v>
      </c>
      <c r="C19" s="133">
        <v>0</v>
      </c>
      <c r="D19" s="133">
        <v>0</v>
      </c>
      <c r="E19" s="133">
        <v>0</v>
      </c>
      <c r="F19" s="214" t="s">
        <v>1102</v>
      </c>
      <c r="G19" s="207" t="s">
        <v>146</v>
      </c>
      <c r="H19" s="207" t="s">
        <v>206</v>
      </c>
      <c r="I19" s="208">
        <v>1</v>
      </c>
      <c r="J19" s="223">
        <v>1</v>
      </c>
      <c r="K19" s="219">
        <f t="shared" si="1"/>
        <v>2</v>
      </c>
      <c r="L19" s="223">
        <v>1</v>
      </c>
      <c r="M19" s="223">
        <v>1</v>
      </c>
      <c r="N19" s="219">
        <f t="shared" si="2"/>
        <v>2</v>
      </c>
      <c r="O19" s="219">
        <f t="shared" si="3"/>
        <v>4</v>
      </c>
      <c r="P19" s="139"/>
      <c r="Q19" s="114" t="s">
        <v>1103</v>
      </c>
      <c r="R19" s="114"/>
      <c r="S19" s="208">
        <v>1</v>
      </c>
      <c r="T19" s="224">
        <f t="shared" si="4"/>
        <v>1</v>
      </c>
      <c r="U19" s="114" t="str">
        <f t="shared" si="5"/>
        <v>De acuerdo con lo programado</v>
      </c>
      <c r="V19" s="114"/>
      <c r="W19" s="208">
        <v>0</v>
      </c>
      <c r="X19" s="224">
        <f t="shared" si="6"/>
        <v>0</v>
      </c>
      <c r="Y19" s="114" t="str">
        <f t="shared" si="7"/>
        <v>En riesgo en cumplimiento</v>
      </c>
      <c r="Z19" s="114"/>
      <c r="AA19" s="208">
        <v>0</v>
      </c>
      <c r="AB19" s="224">
        <f t="shared" si="8"/>
        <v>0</v>
      </c>
      <c r="AC19" s="114" t="str">
        <f t="shared" si="9"/>
        <v>En riesgo en cumplimiento</v>
      </c>
      <c r="AD19" s="114"/>
      <c r="AE19" s="208">
        <v>0</v>
      </c>
      <c r="AF19" s="224">
        <f t="shared" si="10"/>
        <v>0</v>
      </c>
      <c r="AG19" s="114" t="str">
        <f t="shared" si="11"/>
        <v>En riesgo en cumplimiento</v>
      </c>
      <c r="AH19" s="114"/>
      <c r="AI19" s="264">
        <f t="shared" si="12"/>
        <v>1</v>
      </c>
      <c r="AJ19" s="113">
        <f t="shared" si="13"/>
        <v>0.25</v>
      </c>
      <c r="AK19" s="114" t="str">
        <f t="shared" si="14"/>
        <v>En riesgo en cumplimiento</v>
      </c>
      <c r="AL19" s="114"/>
    </row>
    <row r="20" spans="1:38" s="254" customFormat="1" ht="47.4" customHeight="1" thickTop="1" thickBot="1">
      <c r="A20" s="132">
        <f t="shared" si="15"/>
        <v>6</v>
      </c>
      <c r="B20" s="133">
        <v>0</v>
      </c>
      <c r="C20" s="133">
        <v>0</v>
      </c>
      <c r="D20" s="133">
        <v>0</v>
      </c>
      <c r="E20" s="133">
        <v>0</v>
      </c>
      <c r="F20" s="214" t="s">
        <v>1104</v>
      </c>
      <c r="G20" s="207" t="s">
        <v>170</v>
      </c>
      <c r="H20" s="207" t="s">
        <v>205</v>
      </c>
      <c r="I20" s="208">
        <v>1</v>
      </c>
      <c r="J20" s="223">
        <v>0</v>
      </c>
      <c r="K20" s="219">
        <f t="shared" si="1"/>
        <v>1</v>
      </c>
      <c r="L20" s="223">
        <v>0</v>
      </c>
      <c r="M20" s="223">
        <v>0</v>
      </c>
      <c r="N20" s="219">
        <f t="shared" si="2"/>
        <v>0</v>
      </c>
      <c r="O20" s="219">
        <f t="shared" si="3"/>
        <v>1</v>
      </c>
      <c r="P20" s="139"/>
      <c r="Q20" s="114" t="s">
        <v>1105</v>
      </c>
      <c r="R20" s="114"/>
      <c r="S20" s="208">
        <v>1</v>
      </c>
      <c r="T20" s="224">
        <f t="shared" si="4"/>
        <v>1</v>
      </c>
      <c r="U20" s="114" t="str">
        <f t="shared" si="5"/>
        <v>De acuerdo con lo programado</v>
      </c>
      <c r="V20" s="114"/>
      <c r="W20" s="208">
        <v>0</v>
      </c>
      <c r="X20" s="224" t="str">
        <f t="shared" si="6"/>
        <v>No hay Programación</v>
      </c>
      <c r="Y20" s="114" t="str">
        <f t="shared" si="7"/>
        <v>De acuerdo con lo programado</v>
      </c>
      <c r="Z20" s="114"/>
      <c r="AA20" s="208">
        <v>0</v>
      </c>
      <c r="AB20" s="224" t="str">
        <f t="shared" si="8"/>
        <v>No hay Programación</v>
      </c>
      <c r="AC20" s="114" t="str">
        <f t="shared" si="9"/>
        <v>De acuerdo con lo programado</v>
      </c>
      <c r="AD20" s="114"/>
      <c r="AE20" s="208">
        <v>0</v>
      </c>
      <c r="AF20" s="224" t="str">
        <f t="shared" si="10"/>
        <v>No hay Programación</v>
      </c>
      <c r="AG20" s="114" t="str">
        <f t="shared" si="11"/>
        <v>De acuerdo con lo programado</v>
      </c>
      <c r="AH20" s="114"/>
      <c r="AI20" s="264">
        <f t="shared" si="12"/>
        <v>1</v>
      </c>
      <c r="AJ20" s="113">
        <f t="shared" si="13"/>
        <v>1</v>
      </c>
      <c r="AK20" s="114" t="str">
        <f t="shared" si="14"/>
        <v>De acuerdo con lo programado</v>
      </c>
      <c r="AL20" s="114"/>
    </row>
    <row r="21" spans="1:38" s="254" customFormat="1" ht="47.4" customHeight="1" thickTop="1" thickBot="1">
      <c r="A21" s="132">
        <f t="shared" si="15"/>
        <v>7</v>
      </c>
      <c r="B21" s="133">
        <v>0</v>
      </c>
      <c r="C21" s="133">
        <v>0</v>
      </c>
      <c r="D21" s="133">
        <v>0</v>
      </c>
      <c r="E21" s="133">
        <v>0</v>
      </c>
      <c r="F21" s="214" t="s">
        <v>1106</v>
      </c>
      <c r="G21" s="207" t="s">
        <v>170</v>
      </c>
      <c r="H21" s="207" t="s">
        <v>205</v>
      </c>
      <c r="I21" s="208">
        <v>1</v>
      </c>
      <c r="J21" s="223">
        <v>0</v>
      </c>
      <c r="K21" s="219">
        <f t="shared" si="1"/>
        <v>1</v>
      </c>
      <c r="L21" s="223">
        <v>0</v>
      </c>
      <c r="M21" s="223">
        <v>0</v>
      </c>
      <c r="N21" s="219">
        <f t="shared" si="2"/>
        <v>0</v>
      </c>
      <c r="O21" s="219">
        <f t="shared" si="3"/>
        <v>1</v>
      </c>
      <c r="P21" s="139"/>
      <c r="Q21" s="114" t="s">
        <v>1105</v>
      </c>
      <c r="R21" s="114"/>
      <c r="S21" s="208">
        <v>1</v>
      </c>
      <c r="T21" s="224">
        <f t="shared" si="4"/>
        <v>1</v>
      </c>
      <c r="U21" s="114" t="str">
        <f t="shared" si="5"/>
        <v>De acuerdo con lo programado</v>
      </c>
      <c r="V21" s="114"/>
      <c r="W21" s="208">
        <v>0</v>
      </c>
      <c r="X21" s="224" t="str">
        <f t="shared" si="6"/>
        <v>No hay Programación</v>
      </c>
      <c r="Y21" s="114" t="str">
        <f t="shared" si="7"/>
        <v>De acuerdo con lo programado</v>
      </c>
      <c r="Z21" s="114"/>
      <c r="AA21" s="208">
        <v>0</v>
      </c>
      <c r="AB21" s="224" t="str">
        <f t="shared" si="8"/>
        <v>No hay Programación</v>
      </c>
      <c r="AC21" s="114" t="str">
        <f t="shared" si="9"/>
        <v>De acuerdo con lo programado</v>
      </c>
      <c r="AD21" s="114"/>
      <c r="AE21" s="208">
        <v>0</v>
      </c>
      <c r="AF21" s="224" t="str">
        <f t="shared" si="10"/>
        <v>No hay Programación</v>
      </c>
      <c r="AG21" s="114" t="str">
        <f t="shared" si="11"/>
        <v>De acuerdo con lo programado</v>
      </c>
      <c r="AH21" s="114"/>
      <c r="AI21" s="264">
        <f t="shared" si="12"/>
        <v>1</v>
      </c>
      <c r="AJ21" s="113">
        <f t="shared" si="13"/>
        <v>1</v>
      </c>
      <c r="AK21" s="114" t="str">
        <f t="shared" si="14"/>
        <v>De acuerdo con lo programado</v>
      </c>
      <c r="AL21" s="114"/>
    </row>
    <row r="22" spans="1:38" s="254" customFormat="1" ht="47.4" customHeight="1" thickTop="1" thickBot="1">
      <c r="A22" s="132">
        <f t="shared" si="15"/>
        <v>8</v>
      </c>
      <c r="B22" s="133">
        <v>0</v>
      </c>
      <c r="C22" s="133">
        <v>0</v>
      </c>
      <c r="D22" s="133">
        <v>0</v>
      </c>
      <c r="E22" s="133">
        <v>0</v>
      </c>
      <c r="F22" s="214" t="s">
        <v>1107</v>
      </c>
      <c r="G22" s="207" t="s">
        <v>170</v>
      </c>
      <c r="H22" s="207" t="s">
        <v>205</v>
      </c>
      <c r="I22" s="208">
        <v>0</v>
      </c>
      <c r="J22" s="223">
        <v>1</v>
      </c>
      <c r="K22" s="219">
        <f t="shared" si="1"/>
        <v>1</v>
      </c>
      <c r="L22" s="223">
        <v>0</v>
      </c>
      <c r="M22" s="223">
        <v>0</v>
      </c>
      <c r="N22" s="219">
        <f t="shared" si="2"/>
        <v>0</v>
      </c>
      <c r="O22" s="219">
        <f t="shared" si="3"/>
        <v>1</v>
      </c>
      <c r="P22" s="139"/>
      <c r="Q22" s="114" t="s">
        <v>1105</v>
      </c>
      <c r="R22" s="114"/>
      <c r="S22" s="208"/>
      <c r="T22" s="224" t="str">
        <f t="shared" si="4"/>
        <v>No hay ejecución</v>
      </c>
      <c r="U22" s="114" t="str">
        <f t="shared" si="5"/>
        <v>NA</v>
      </c>
      <c r="V22" s="114"/>
      <c r="W22" s="208">
        <v>0</v>
      </c>
      <c r="X22" s="224">
        <f t="shared" si="6"/>
        <v>0</v>
      </c>
      <c r="Y22" s="114" t="str">
        <f t="shared" si="7"/>
        <v>En riesgo en cumplimiento</v>
      </c>
      <c r="Z22" s="114"/>
      <c r="AA22" s="208">
        <v>0</v>
      </c>
      <c r="AB22" s="224" t="str">
        <f t="shared" si="8"/>
        <v>No hay Programación</v>
      </c>
      <c r="AC22" s="114" t="str">
        <f t="shared" si="9"/>
        <v>De acuerdo con lo programado</v>
      </c>
      <c r="AD22" s="114"/>
      <c r="AE22" s="208">
        <v>0</v>
      </c>
      <c r="AF22" s="224" t="str">
        <f t="shared" si="10"/>
        <v>No hay Programación</v>
      </c>
      <c r="AG22" s="114" t="str">
        <f t="shared" si="11"/>
        <v>De acuerdo con lo programado</v>
      </c>
      <c r="AH22" s="114"/>
      <c r="AI22" s="264">
        <f t="shared" si="12"/>
        <v>0</v>
      </c>
      <c r="AJ22" s="113">
        <f t="shared" si="13"/>
        <v>0</v>
      </c>
      <c r="AK22" s="114" t="str">
        <f t="shared" si="14"/>
        <v>En riesgo en cumplimiento</v>
      </c>
      <c r="AL22" s="114"/>
    </row>
    <row r="23" spans="1:38" s="254" customFormat="1" ht="47.4" customHeight="1" thickTop="1" thickBot="1">
      <c r="A23" s="132">
        <f t="shared" si="15"/>
        <v>9</v>
      </c>
      <c r="B23" s="133">
        <v>0</v>
      </c>
      <c r="C23" s="133">
        <v>0</v>
      </c>
      <c r="D23" s="133">
        <v>0</v>
      </c>
      <c r="E23" s="133">
        <v>0</v>
      </c>
      <c r="F23" s="214" t="s">
        <v>1108</v>
      </c>
      <c r="G23" s="207" t="s">
        <v>170</v>
      </c>
      <c r="H23" s="207" t="s">
        <v>205</v>
      </c>
      <c r="I23" s="208">
        <v>0</v>
      </c>
      <c r="J23" s="223">
        <v>1</v>
      </c>
      <c r="K23" s="219">
        <f t="shared" si="1"/>
        <v>1</v>
      </c>
      <c r="L23" s="223">
        <v>0</v>
      </c>
      <c r="M23" s="223">
        <v>0</v>
      </c>
      <c r="N23" s="219">
        <f t="shared" si="2"/>
        <v>0</v>
      </c>
      <c r="O23" s="219">
        <f t="shared" si="3"/>
        <v>1</v>
      </c>
      <c r="P23" s="139"/>
      <c r="Q23" s="114" t="s">
        <v>1109</v>
      </c>
      <c r="R23" s="114"/>
      <c r="S23" s="208"/>
      <c r="T23" s="224" t="str">
        <f t="shared" si="4"/>
        <v>No hay ejecución</v>
      </c>
      <c r="U23" s="114" t="str">
        <f t="shared" si="5"/>
        <v>NA</v>
      </c>
      <c r="V23" s="114"/>
      <c r="W23" s="208">
        <v>0</v>
      </c>
      <c r="X23" s="224">
        <f t="shared" si="6"/>
        <v>0</v>
      </c>
      <c r="Y23" s="114" t="str">
        <f t="shared" si="7"/>
        <v>En riesgo en cumplimiento</v>
      </c>
      <c r="Z23" s="114"/>
      <c r="AA23" s="208">
        <v>0</v>
      </c>
      <c r="AB23" s="224" t="str">
        <f t="shared" si="8"/>
        <v>No hay Programación</v>
      </c>
      <c r="AC23" s="114" t="str">
        <f t="shared" si="9"/>
        <v>De acuerdo con lo programado</v>
      </c>
      <c r="AD23" s="114"/>
      <c r="AE23" s="208">
        <v>0</v>
      </c>
      <c r="AF23" s="224" t="str">
        <f t="shared" si="10"/>
        <v>No hay Programación</v>
      </c>
      <c r="AG23" s="114" t="str">
        <f t="shared" si="11"/>
        <v>De acuerdo con lo programado</v>
      </c>
      <c r="AH23" s="114"/>
      <c r="AI23" s="264">
        <f t="shared" si="12"/>
        <v>0</v>
      </c>
      <c r="AJ23" s="113">
        <f t="shared" si="13"/>
        <v>0</v>
      </c>
      <c r="AK23" s="114" t="str">
        <f t="shared" si="14"/>
        <v>En riesgo en cumplimiento</v>
      </c>
      <c r="AL23" s="114"/>
    </row>
    <row r="24" spans="1:38" s="254" customFormat="1" ht="47.4" customHeight="1" thickTop="1" thickBot="1">
      <c r="A24" s="132">
        <f t="shared" si="15"/>
        <v>10</v>
      </c>
      <c r="B24" s="133">
        <v>0</v>
      </c>
      <c r="C24" s="133">
        <v>0</v>
      </c>
      <c r="D24" s="133">
        <v>0</v>
      </c>
      <c r="E24" s="133">
        <v>0</v>
      </c>
      <c r="F24" s="214" t="s">
        <v>1110</v>
      </c>
      <c r="G24" s="207" t="s">
        <v>170</v>
      </c>
      <c r="H24" s="207" t="s">
        <v>205</v>
      </c>
      <c r="I24" s="208">
        <v>0</v>
      </c>
      <c r="J24" s="223">
        <v>1</v>
      </c>
      <c r="K24" s="219">
        <f t="shared" si="1"/>
        <v>1</v>
      </c>
      <c r="L24" s="223">
        <v>0</v>
      </c>
      <c r="M24" s="223">
        <v>0</v>
      </c>
      <c r="N24" s="219">
        <f t="shared" si="2"/>
        <v>0</v>
      </c>
      <c r="O24" s="219">
        <f t="shared" si="3"/>
        <v>1</v>
      </c>
      <c r="P24" s="139"/>
      <c r="Q24" s="114" t="s">
        <v>1109</v>
      </c>
      <c r="R24" s="114"/>
      <c r="S24" s="208"/>
      <c r="T24" s="224" t="str">
        <f t="shared" si="4"/>
        <v>No hay ejecución</v>
      </c>
      <c r="U24" s="114" t="str">
        <f t="shared" si="5"/>
        <v>NA</v>
      </c>
      <c r="V24" s="114"/>
      <c r="W24" s="208">
        <v>0</v>
      </c>
      <c r="X24" s="224">
        <f t="shared" si="6"/>
        <v>0</v>
      </c>
      <c r="Y24" s="114" t="str">
        <f t="shared" si="7"/>
        <v>En riesgo en cumplimiento</v>
      </c>
      <c r="Z24" s="114"/>
      <c r="AA24" s="208">
        <v>0</v>
      </c>
      <c r="AB24" s="224" t="str">
        <f t="shared" si="8"/>
        <v>No hay Programación</v>
      </c>
      <c r="AC24" s="114" t="str">
        <f t="shared" si="9"/>
        <v>De acuerdo con lo programado</v>
      </c>
      <c r="AD24" s="114"/>
      <c r="AE24" s="208">
        <v>0</v>
      </c>
      <c r="AF24" s="224" t="str">
        <f t="shared" si="10"/>
        <v>No hay Programación</v>
      </c>
      <c r="AG24" s="114" t="str">
        <f t="shared" si="11"/>
        <v>De acuerdo con lo programado</v>
      </c>
      <c r="AH24" s="114"/>
      <c r="AI24" s="264">
        <f t="shared" si="12"/>
        <v>0</v>
      </c>
      <c r="AJ24" s="113">
        <f t="shared" si="13"/>
        <v>0</v>
      </c>
      <c r="AK24" s="114" t="str">
        <f t="shared" si="14"/>
        <v>En riesgo en cumplimiento</v>
      </c>
      <c r="AL24" s="114"/>
    </row>
    <row r="25" spans="1:38" s="254" customFormat="1" ht="47.4" customHeight="1" thickTop="1" thickBot="1">
      <c r="A25" s="132">
        <f t="shared" si="15"/>
        <v>11</v>
      </c>
      <c r="B25" s="133">
        <v>0</v>
      </c>
      <c r="C25" s="133">
        <v>0</v>
      </c>
      <c r="D25" s="133">
        <v>0</v>
      </c>
      <c r="E25" s="133">
        <v>0</v>
      </c>
      <c r="F25" s="214" t="s">
        <v>1111</v>
      </c>
      <c r="G25" s="207" t="s">
        <v>136</v>
      </c>
      <c r="H25" s="207" t="s">
        <v>210</v>
      </c>
      <c r="I25" s="208">
        <v>0</v>
      </c>
      <c r="J25" s="223">
        <v>11</v>
      </c>
      <c r="K25" s="219">
        <f t="shared" si="1"/>
        <v>11</v>
      </c>
      <c r="L25" s="223">
        <v>0</v>
      </c>
      <c r="M25" s="223">
        <v>0</v>
      </c>
      <c r="N25" s="219">
        <f t="shared" si="2"/>
        <v>0</v>
      </c>
      <c r="O25" s="219">
        <f t="shared" si="3"/>
        <v>11</v>
      </c>
      <c r="P25" s="139"/>
      <c r="Q25" s="114" t="s">
        <v>1112</v>
      </c>
      <c r="R25" s="114"/>
      <c r="S25" s="208"/>
      <c r="T25" s="224" t="str">
        <f t="shared" si="4"/>
        <v>No hay ejecución</v>
      </c>
      <c r="U25" s="114" t="str">
        <f t="shared" si="5"/>
        <v>NA</v>
      </c>
      <c r="V25" s="114"/>
      <c r="W25" s="208">
        <v>0</v>
      </c>
      <c r="X25" s="224">
        <f t="shared" si="6"/>
        <v>0</v>
      </c>
      <c r="Y25" s="114" t="str">
        <f t="shared" si="7"/>
        <v>En riesgo en cumplimiento</v>
      </c>
      <c r="Z25" s="114"/>
      <c r="AA25" s="208">
        <v>0</v>
      </c>
      <c r="AB25" s="224" t="str">
        <f t="shared" si="8"/>
        <v>No hay Programación</v>
      </c>
      <c r="AC25" s="114" t="str">
        <f t="shared" si="9"/>
        <v>De acuerdo con lo programado</v>
      </c>
      <c r="AD25" s="114"/>
      <c r="AE25" s="208">
        <v>0</v>
      </c>
      <c r="AF25" s="224" t="str">
        <f t="shared" si="10"/>
        <v>No hay Programación</v>
      </c>
      <c r="AG25" s="114" t="str">
        <f t="shared" si="11"/>
        <v>De acuerdo con lo programado</v>
      </c>
      <c r="AH25" s="114"/>
      <c r="AI25" s="264">
        <f t="shared" si="12"/>
        <v>0</v>
      </c>
      <c r="AJ25" s="113">
        <f t="shared" si="13"/>
        <v>0</v>
      </c>
      <c r="AK25" s="114" t="str">
        <f t="shared" si="14"/>
        <v>En riesgo en cumplimiento</v>
      </c>
      <c r="AL25" s="114"/>
    </row>
    <row r="26" spans="1:38" s="254" customFormat="1" ht="47.4" customHeight="1" thickTop="1" thickBot="1">
      <c r="A26" s="132">
        <f t="shared" si="15"/>
        <v>12</v>
      </c>
      <c r="B26" s="133">
        <v>0</v>
      </c>
      <c r="C26" s="133">
        <v>0</v>
      </c>
      <c r="D26" s="133">
        <v>0</v>
      </c>
      <c r="E26" s="133">
        <v>0</v>
      </c>
      <c r="F26" s="214" t="s">
        <v>1113</v>
      </c>
      <c r="G26" s="207" t="s">
        <v>170</v>
      </c>
      <c r="H26" s="207" t="s">
        <v>205</v>
      </c>
      <c r="I26" s="208">
        <v>0</v>
      </c>
      <c r="J26" s="223">
        <v>0</v>
      </c>
      <c r="K26" s="219">
        <f t="shared" si="1"/>
        <v>0</v>
      </c>
      <c r="L26" s="223">
        <v>1</v>
      </c>
      <c r="M26" s="223">
        <v>0</v>
      </c>
      <c r="N26" s="219">
        <f t="shared" si="2"/>
        <v>1</v>
      </c>
      <c r="O26" s="219">
        <f t="shared" si="3"/>
        <v>1</v>
      </c>
      <c r="P26" s="139"/>
      <c r="Q26" s="114" t="s">
        <v>1112</v>
      </c>
      <c r="R26" s="114"/>
      <c r="S26" s="208"/>
      <c r="T26" s="224" t="str">
        <f t="shared" si="4"/>
        <v>No hay ejecución</v>
      </c>
      <c r="U26" s="114" t="str">
        <f t="shared" si="5"/>
        <v>NA</v>
      </c>
      <c r="V26" s="114"/>
      <c r="W26" s="208">
        <v>0</v>
      </c>
      <c r="X26" s="224" t="str">
        <f t="shared" si="6"/>
        <v>No hay Programación</v>
      </c>
      <c r="Y26" s="114" t="str">
        <f t="shared" si="7"/>
        <v>De acuerdo con lo programado</v>
      </c>
      <c r="Z26" s="114"/>
      <c r="AA26" s="208">
        <v>0</v>
      </c>
      <c r="AB26" s="224">
        <f t="shared" si="8"/>
        <v>0</v>
      </c>
      <c r="AC26" s="114" t="str">
        <f t="shared" si="9"/>
        <v>En riesgo en cumplimiento</v>
      </c>
      <c r="AD26" s="114"/>
      <c r="AE26" s="208">
        <v>0</v>
      </c>
      <c r="AF26" s="224" t="str">
        <f t="shared" si="10"/>
        <v>No hay Programación</v>
      </c>
      <c r="AG26" s="114" t="str">
        <f t="shared" si="11"/>
        <v>De acuerdo con lo programado</v>
      </c>
      <c r="AH26" s="114"/>
      <c r="AI26" s="264">
        <f t="shared" si="12"/>
        <v>0</v>
      </c>
      <c r="AJ26" s="113">
        <f t="shared" si="13"/>
        <v>0</v>
      </c>
      <c r="AK26" s="114" t="str">
        <f t="shared" si="14"/>
        <v>En riesgo en cumplimiento</v>
      </c>
      <c r="AL26" s="114"/>
    </row>
    <row r="27" spans="1:38" s="254" customFormat="1" ht="47.4" customHeight="1" thickTop="1" thickBot="1">
      <c r="A27" s="132">
        <f t="shared" si="15"/>
        <v>13</v>
      </c>
      <c r="B27" s="133">
        <v>0</v>
      </c>
      <c r="C27" s="133">
        <v>0</v>
      </c>
      <c r="D27" s="133">
        <v>0</v>
      </c>
      <c r="E27" s="133">
        <v>0</v>
      </c>
      <c r="F27" s="214" t="s">
        <v>1114</v>
      </c>
      <c r="G27" s="207" t="s">
        <v>170</v>
      </c>
      <c r="H27" s="207" t="s">
        <v>205</v>
      </c>
      <c r="I27" s="208">
        <v>1</v>
      </c>
      <c r="J27" s="223">
        <v>0</v>
      </c>
      <c r="K27" s="219">
        <f t="shared" si="1"/>
        <v>1</v>
      </c>
      <c r="L27" s="223">
        <v>0</v>
      </c>
      <c r="M27" s="223">
        <v>0</v>
      </c>
      <c r="N27" s="219">
        <f t="shared" si="2"/>
        <v>0</v>
      </c>
      <c r="O27" s="219">
        <f t="shared" si="3"/>
        <v>1</v>
      </c>
      <c r="P27" s="139"/>
      <c r="Q27" s="114" t="s">
        <v>1115</v>
      </c>
      <c r="R27" s="114"/>
      <c r="S27" s="208">
        <v>1</v>
      </c>
      <c r="T27" s="224">
        <f t="shared" si="4"/>
        <v>1</v>
      </c>
      <c r="U27" s="114" t="str">
        <f t="shared" si="5"/>
        <v>De acuerdo con lo programado</v>
      </c>
      <c r="V27" s="114"/>
      <c r="W27" s="208">
        <v>0</v>
      </c>
      <c r="X27" s="224" t="str">
        <f t="shared" si="6"/>
        <v>No hay Programación</v>
      </c>
      <c r="Y27" s="114" t="str">
        <f t="shared" si="7"/>
        <v>De acuerdo con lo programado</v>
      </c>
      <c r="Z27" s="114"/>
      <c r="AA27" s="208">
        <v>0</v>
      </c>
      <c r="AB27" s="224" t="str">
        <f t="shared" si="8"/>
        <v>No hay Programación</v>
      </c>
      <c r="AC27" s="114" t="str">
        <f t="shared" si="9"/>
        <v>De acuerdo con lo programado</v>
      </c>
      <c r="AD27" s="114"/>
      <c r="AE27" s="208">
        <v>0</v>
      </c>
      <c r="AF27" s="224" t="str">
        <f t="shared" si="10"/>
        <v>No hay Programación</v>
      </c>
      <c r="AG27" s="114" t="str">
        <f t="shared" si="11"/>
        <v>De acuerdo con lo programado</v>
      </c>
      <c r="AH27" s="114"/>
      <c r="AI27" s="264">
        <f t="shared" si="12"/>
        <v>1</v>
      </c>
      <c r="AJ27" s="113">
        <f t="shared" si="13"/>
        <v>1</v>
      </c>
      <c r="AK27" s="114" t="str">
        <f t="shared" si="14"/>
        <v>De acuerdo con lo programado</v>
      </c>
      <c r="AL27" s="114"/>
    </row>
    <row r="28" spans="1:38" s="254" customFormat="1" ht="47.4" customHeight="1" thickTop="1" thickBot="1">
      <c r="A28" s="132">
        <f t="shared" si="15"/>
        <v>14</v>
      </c>
      <c r="B28" s="133">
        <v>5</v>
      </c>
      <c r="C28" s="133">
        <v>0</v>
      </c>
      <c r="D28" s="133">
        <v>0</v>
      </c>
      <c r="E28" s="133">
        <v>0</v>
      </c>
      <c r="F28" s="214" t="s">
        <v>1116</v>
      </c>
      <c r="G28" s="207" t="s">
        <v>170</v>
      </c>
      <c r="H28" s="207" t="s">
        <v>205</v>
      </c>
      <c r="I28" s="208">
        <v>0</v>
      </c>
      <c r="J28" s="223">
        <v>0</v>
      </c>
      <c r="K28" s="219">
        <f t="shared" si="1"/>
        <v>0</v>
      </c>
      <c r="L28" s="223">
        <v>0</v>
      </c>
      <c r="M28" s="223">
        <v>3</v>
      </c>
      <c r="N28" s="219">
        <f t="shared" si="2"/>
        <v>3</v>
      </c>
      <c r="O28" s="219">
        <f t="shared" si="3"/>
        <v>3</v>
      </c>
      <c r="P28" s="139"/>
      <c r="Q28" s="114" t="s">
        <v>1117</v>
      </c>
      <c r="R28" s="114"/>
      <c r="S28" s="208"/>
      <c r="T28" s="224" t="str">
        <f t="shared" si="4"/>
        <v>No hay ejecución</v>
      </c>
      <c r="U28" s="114" t="str">
        <f t="shared" si="5"/>
        <v>NA</v>
      </c>
      <c r="V28" s="114"/>
      <c r="W28" s="208">
        <v>0</v>
      </c>
      <c r="X28" s="224" t="str">
        <f t="shared" si="6"/>
        <v>No hay Programación</v>
      </c>
      <c r="Y28" s="114" t="str">
        <f t="shared" si="7"/>
        <v>De acuerdo con lo programado</v>
      </c>
      <c r="Z28" s="114"/>
      <c r="AA28" s="208">
        <v>0</v>
      </c>
      <c r="AB28" s="224" t="str">
        <f t="shared" si="8"/>
        <v>No hay Programación</v>
      </c>
      <c r="AC28" s="114" t="str">
        <f t="shared" si="9"/>
        <v>De acuerdo con lo programado</v>
      </c>
      <c r="AD28" s="114"/>
      <c r="AE28" s="208">
        <v>0</v>
      </c>
      <c r="AF28" s="224">
        <f t="shared" si="10"/>
        <v>0</v>
      </c>
      <c r="AG28" s="114" t="str">
        <f t="shared" si="11"/>
        <v>En riesgo en cumplimiento</v>
      </c>
      <c r="AH28" s="114"/>
      <c r="AI28" s="264">
        <f t="shared" si="12"/>
        <v>0</v>
      </c>
      <c r="AJ28" s="113">
        <f t="shared" si="13"/>
        <v>0</v>
      </c>
      <c r="AK28" s="114" t="str">
        <f t="shared" si="14"/>
        <v>En riesgo en cumplimiento</v>
      </c>
      <c r="AL28" s="114"/>
    </row>
    <row r="29" spans="1:38" s="254" customFormat="1" ht="47.4" customHeight="1" thickTop="1" thickBot="1">
      <c r="A29" s="132">
        <f t="shared" si="15"/>
        <v>15</v>
      </c>
      <c r="B29" s="133">
        <v>5</v>
      </c>
      <c r="C29" s="133">
        <v>0</v>
      </c>
      <c r="D29" s="133">
        <v>0</v>
      </c>
      <c r="E29" s="133">
        <v>0</v>
      </c>
      <c r="F29" s="214" t="s">
        <v>1118</v>
      </c>
      <c r="G29" s="207" t="s">
        <v>170</v>
      </c>
      <c r="H29" s="207" t="s">
        <v>205</v>
      </c>
      <c r="I29" s="208">
        <v>0</v>
      </c>
      <c r="J29" s="223">
        <v>1</v>
      </c>
      <c r="K29" s="219">
        <f t="shared" si="1"/>
        <v>1</v>
      </c>
      <c r="L29" s="223">
        <v>0</v>
      </c>
      <c r="M29" s="223">
        <v>0</v>
      </c>
      <c r="N29" s="219">
        <f t="shared" si="2"/>
        <v>0</v>
      </c>
      <c r="O29" s="219">
        <f t="shared" si="3"/>
        <v>1</v>
      </c>
      <c r="P29" s="139"/>
      <c r="Q29" s="114" t="s">
        <v>1117</v>
      </c>
      <c r="R29" s="114"/>
      <c r="S29" s="208"/>
      <c r="T29" s="224" t="str">
        <f t="shared" si="4"/>
        <v>No hay ejecución</v>
      </c>
      <c r="U29" s="114" t="str">
        <f t="shared" si="5"/>
        <v>NA</v>
      </c>
      <c r="V29" s="114"/>
      <c r="W29" s="208">
        <v>0</v>
      </c>
      <c r="X29" s="224">
        <f t="shared" si="6"/>
        <v>0</v>
      </c>
      <c r="Y29" s="114" t="str">
        <f t="shared" si="7"/>
        <v>En riesgo en cumplimiento</v>
      </c>
      <c r="Z29" s="114"/>
      <c r="AA29" s="208">
        <v>0</v>
      </c>
      <c r="AB29" s="224" t="str">
        <f t="shared" si="8"/>
        <v>No hay Programación</v>
      </c>
      <c r="AC29" s="114" t="str">
        <f t="shared" si="9"/>
        <v>De acuerdo con lo programado</v>
      </c>
      <c r="AD29" s="114"/>
      <c r="AE29" s="208">
        <v>0</v>
      </c>
      <c r="AF29" s="224" t="str">
        <f t="shared" si="10"/>
        <v>No hay Programación</v>
      </c>
      <c r="AG29" s="114" t="str">
        <f t="shared" si="11"/>
        <v>De acuerdo con lo programado</v>
      </c>
      <c r="AH29" s="114"/>
      <c r="AI29" s="264">
        <f t="shared" si="12"/>
        <v>0</v>
      </c>
      <c r="AJ29" s="113">
        <f t="shared" si="13"/>
        <v>0</v>
      </c>
      <c r="AK29" s="114" t="str">
        <f t="shared" si="14"/>
        <v>En riesgo en cumplimiento</v>
      </c>
      <c r="AL29" s="114"/>
    </row>
    <row r="30" spans="1:38" s="254" customFormat="1" ht="47.4" customHeight="1" thickTop="1" thickBot="1">
      <c r="A30" s="132">
        <f t="shared" si="15"/>
        <v>16</v>
      </c>
      <c r="B30" s="133">
        <v>0</v>
      </c>
      <c r="C30" s="133">
        <v>0</v>
      </c>
      <c r="D30" s="133">
        <v>0</v>
      </c>
      <c r="E30" s="133">
        <v>0</v>
      </c>
      <c r="F30" s="214" t="s">
        <v>1119</v>
      </c>
      <c r="G30" s="207" t="s">
        <v>164</v>
      </c>
      <c r="H30" s="207" t="s">
        <v>197</v>
      </c>
      <c r="I30" s="208">
        <v>4</v>
      </c>
      <c r="J30" s="223">
        <v>2</v>
      </c>
      <c r="K30" s="219">
        <f t="shared" si="1"/>
        <v>6</v>
      </c>
      <c r="L30" s="223">
        <v>1</v>
      </c>
      <c r="M30" s="223">
        <v>0</v>
      </c>
      <c r="N30" s="219">
        <f t="shared" si="2"/>
        <v>1</v>
      </c>
      <c r="O30" s="219">
        <f t="shared" si="3"/>
        <v>7</v>
      </c>
      <c r="P30" s="139"/>
      <c r="Q30" s="114" t="s">
        <v>1120</v>
      </c>
      <c r="R30" s="114"/>
      <c r="S30" s="208">
        <v>4</v>
      </c>
      <c r="T30" s="224">
        <f t="shared" si="4"/>
        <v>1</v>
      </c>
      <c r="U30" s="114" t="str">
        <f t="shared" si="5"/>
        <v>De acuerdo con lo programado</v>
      </c>
      <c r="V30" s="114"/>
      <c r="W30" s="208">
        <v>0</v>
      </c>
      <c r="X30" s="224">
        <f t="shared" si="6"/>
        <v>0</v>
      </c>
      <c r="Y30" s="114" t="str">
        <f t="shared" si="7"/>
        <v>En riesgo en cumplimiento</v>
      </c>
      <c r="Z30" s="114"/>
      <c r="AA30" s="208">
        <v>0</v>
      </c>
      <c r="AB30" s="224">
        <f t="shared" si="8"/>
        <v>0</v>
      </c>
      <c r="AC30" s="114" t="str">
        <f t="shared" si="9"/>
        <v>En riesgo en cumplimiento</v>
      </c>
      <c r="AD30" s="114"/>
      <c r="AE30" s="208">
        <v>0</v>
      </c>
      <c r="AF30" s="224" t="str">
        <f t="shared" si="10"/>
        <v>No hay Programación</v>
      </c>
      <c r="AG30" s="114" t="str">
        <f t="shared" si="11"/>
        <v>De acuerdo con lo programado</v>
      </c>
      <c r="AH30" s="114"/>
      <c r="AI30" s="264">
        <f t="shared" si="12"/>
        <v>4</v>
      </c>
      <c r="AJ30" s="113">
        <f t="shared" si="13"/>
        <v>0.5714285714285714</v>
      </c>
      <c r="AK30" s="114" t="str">
        <f t="shared" si="14"/>
        <v>Atraso Leve</v>
      </c>
      <c r="AL30" s="114"/>
    </row>
    <row r="31" spans="1:38" s="254" customFormat="1" ht="47.4" customHeight="1" thickTop="1" thickBot="1">
      <c r="A31" s="132">
        <f t="shared" si="15"/>
        <v>17</v>
      </c>
      <c r="B31" s="133">
        <v>0</v>
      </c>
      <c r="C31" s="133">
        <v>0</v>
      </c>
      <c r="D31" s="133">
        <v>0</v>
      </c>
      <c r="E31" s="133">
        <v>0</v>
      </c>
      <c r="F31" s="214" t="s">
        <v>1121</v>
      </c>
      <c r="G31" s="207" t="s">
        <v>164</v>
      </c>
      <c r="H31" s="207" t="s">
        <v>197</v>
      </c>
      <c r="I31" s="208">
        <v>0</v>
      </c>
      <c r="J31" s="223">
        <v>1</v>
      </c>
      <c r="K31" s="219">
        <f t="shared" si="1"/>
        <v>1</v>
      </c>
      <c r="L31" s="223">
        <v>1</v>
      </c>
      <c r="M31" s="223">
        <v>1</v>
      </c>
      <c r="N31" s="219">
        <f t="shared" si="2"/>
        <v>2</v>
      </c>
      <c r="O31" s="219">
        <f t="shared" si="3"/>
        <v>3</v>
      </c>
      <c r="P31" s="139"/>
      <c r="Q31" s="114" t="s">
        <v>1122</v>
      </c>
      <c r="R31" s="114"/>
      <c r="S31" s="208"/>
      <c r="T31" s="224" t="str">
        <f t="shared" si="4"/>
        <v>No hay ejecución</v>
      </c>
      <c r="U31" s="114" t="str">
        <f t="shared" si="5"/>
        <v>NA</v>
      </c>
      <c r="V31" s="114"/>
      <c r="W31" s="208">
        <v>0</v>
      </c>
      <c r="X31" s="224">
        <f t="shared" si="6"/>
        <v>0</v>
      </c>
      <c r="Y31" s="114" t="str">
        <f t="shared" si="7"/>
        <v>En riesgo en cumplimiento</v>
      </c>
      <c r="Z31" s="114"/>
      <c r="AA31" s="208">
        <v>0</v>
      </c>
      <c r="AB31" s="224">
        <f t="shared" si="8"/>
        <v>0</v>
      </c>
      <c r="AC31" s="114" t="str">
        <f t="shared" si="9"/>
        <v>En riesgo en cumplimiento</v>
      </c>
      <c r="AD31" s="114"/>
      <c r="AE31" s="208">
        <v>0</v>
      </c>
      <c r="AF31" s="224">
        <f t="shared" si="10"/>
        <v>0</v>
      </c>
      <c r="AG31" s="114" t="str">
        <f t="shared" si="11"/>
        <v>En riesgo en cumplimiento</v>
      </c>
      <c r="AH31" s="114"/>
      <c r="AI31" s="264">
        <f t="shared" si="12"/>
        <v>0</v>
      </c>
      <c r="AJ31" s="113">
        <f t="shared" si="13"/>
        <v>0</v>
      </c>
      <c r="AK31" s="114" t="str">
        <f t="shared" si="14"/>
        <v>En riesgo en cumplimiento</v>
      </c>
      <c r="AL31" s="114"/>
    </row>
    <row r="32" spans="1:38" s="254" customFormat="1" ht="47.4" customHeight="1" thickTop="1" thickBot="1">
      <c r="A32" s="132">
        <f t="shared" si="15"/>
        <v>18</v>
      </c>
      <c r="B32" s="133">
        <v>0</v>
      </c>
      <c r="C32" s="133">
        <v>0</v>
      </c>
      <c r="D32" s="133">
        <v>0</v>
      </c>
      <c r="E32" s="133">
        <v>0</v>
      </c>
      <c r="F32" s="214" t="s">
        <v>1123</v>
      </c>
      <c r="G32" s="207" t="s">
        <v>170</v>
      </c>
      <c r="H32" s="207" t="s">
        <v>205</v>
      </c>
      <c r="I32" s="208">
        <v>0</v>
      </c>
      <c r="J32" s="223">
        <v>1</v>
      </c>
      <c r="K32" s="219">
        <f t="shared" si="1"/>
        <v>1</v>
      </c>
      <c r="L32" s="223">
        <v>0</v>
      </c>
      <c r="M32" s="223">
        <v>0</v>
      </c>
      <c r="N32" s="219">
        <f t="shared" si="2"/>
        <v>0</v>
      </c>
      <c r="O32" s="219">
        <f t="shared" si="3"/>
        <v>1</v>
      </c>
      <c r="P32" s="139"/>
      <c r="Q32" s="114" t="s">
        <v>1122</v>
      </c>
      <c r="R32" s="114"/>
      <c r="S32" s="208"/>
      <c r="T32" s="224" t="str">
        <f t="shared" si="4"/>
        <v>No hay ejecución</v>
      </c>
      <c r="U32" s="114" t="str">
        <f t="shared" si="5"/>
        <v>NA</v>
      </c>
      <c r="V32" s="114"/>
      <c r="W32" s="208">
        <v>0</v>
      </c>
      <c r="X32" s="224">
        <f t="shared" si="6"/>
        <v>0</v>
      </c>
      <c r="Y32" s="114" t="str">
        <f t="shared" si="7"/>
        <v>En riesgo en cumplimiento</v>
      </c>
      <c r="Z32" s="114"/>
      <c r="AA32" s="208">
        <v>0</v>
      </c>
      <c r="AB32" s="224" t="str">
        <f t="shared" si="8"/>
        <v>No hay Programación</v>
      </c>
      <c r="AC32" s="114" t="str">
        <f t="shared" si="9"/>
        <v>De acuerdo con lo programado</v>
      </c>
      <c r="AD32" s="114"/>
      <c r="AE32" s="208">
        <v>0</v>
      </c>
      <c r="AF32" s="224" t="str">
        <f t="shared" si="10"/>
        <v>No hay Programación</v>
      </c>
      <c r="AG32" s="114" t="str">
        <f t="shared" si="11"/>
        <v>De acuerdo con lo programado</v>
      </c>
      <c r="AH32" s="114"/>
      <c r="AI32" s="264">
        <f t="shared" si="12"/>
        <v>0</v>
      </c>
      <c r="AJ32" s="113">
        <f t="shared" si="13"/>
        <v>0</v>
      </c>
      <c r="AK32" s="114" t="str">
        <f t="shared" si="14"/>
        <v>En riesgo en cumplimiento</v>
      </c>
      <c r="AL32" s="114"/>
    </row>
    <row r="33" spans="1:38" s="254" customFormat="1" ht="47.4" customHeight="1" thickTop="1" thickBot="1">
      <c r="A33" s="132">
        <f t="shared" si="15"/>
        <v>19</v>
      </c>
      <c r="B33" s="133">
        <v>0</v>
      </c>
      <c r="C33" s="133">
        <v>0</v>
      </c>
      <c r="D33" s="133">
        <v>0</v>
      </c>
      <c r="E33" s="133">
        <v>0</v>
      </c>
      <c r="F33" s="214" t="s">
        <v>1124</v>
      </c>
      <c r="G33" s="207" t="s">
        <v>164</v>
      </c>
      <c r="H33" s="207" t="s">
        <v>197</v>
      </c>
      <c r="I33" s="208">
        <v>0</v>
      </c>
      <c r="J33" s="223">
        <v>1</v>
      </c>
      <c r="K33" s="219">
        <f t="shared" si="1"/>
        <v>1</v>
      </c>
      <c r="L33" s="223">
        <v>0</v>
      </c>
      <c r="M33" s="223">
        <v>0</v>
      </c>
      <c r="N33" s="219">
        <f t="shared" si="2"/>
        <v>0</v>
      </c>
      <c r="O33" s="219">
        <f t="shared" si="3"/>
        <v>1</v>
      </c>
      <c r="P33" s="139"/>
      <c r="Q33" s="114" t="s">
        <v>1122</v>
      </c>
      <c r="R33" s="114"/>
      <c r="S33" s="208"/>
      <c r="T33" s="224" t="str">
        <f t="shared" si="4"/>
        <v>No hay ejecución</v>
      </c>
      <c r="U33" s="114" t="str">
        <f t="shared" si="5"/>
        <v>NA</v>
      </c>
      <c r="V33" s="114"/>
      <c r="W33" s="208">
        <v>0</v>
      </c>
      <c r="X33" s="224">
        <f t="shared" si="6"/>
        <v>0</v>
      </c>
      <c r="Y33" s="114" t="str">
        <f t="shared" si="7"/>
        <v>En riesgo en cumplimiento</v>
      </c>
      <c r="Z33" s="114"/>
      <c r="AA33" s="208">
        <v>0</v>
      </c>
      <c r="AB33" s="224" t="str">
        <f t="shared" si="8"/>
        <v>No hay Programación</v>
      </c>
      <c r="AC33" s="114" t="str">
        <f t="shared" si="9"/>
        <v>De acuerdo con lo programado</v>
      </c>
      <c r="AD33" s="114"/>
      <c r="AE33" s="208">
        <v>0</v>
      </c>
      <c r="AF33" s="224" t="str">
        <f t="shared" si="10"/>
        <v>No hay Programación</v>
      </c>
      <c r="AG33" s="114" t="str">
        <f t="shared" si="11"/>
        <v>De acuerdo con lo programado</v>
      </c>
      <c r="AH33" s="114"/>
      <c r="AI33" s="264">
        <f t="shared" si="12"/>
        <v>0</v>
      </c>
      <c r="AJ33" s="113">
        <f t="shared" si="13"/>
        <v>0</v>
      </c>
      <c r="AK33" s="114" t="str">
        <f t="shared" si="14"/>
        <v>En riesgo en cumplimiento</v>
      </c>
      <c r="AL33" s="114"/>
    </row>
    <row r="34" spans="1:38" s="254" customFormat="1" ht="47.4" customHeight="1" thickTop="1" thickBot="1">
      <c r="A34" s="132">
        <f t="shared" si="15"/>
        <v>20</v>
      </c>
      <c r="B34" s="133">
        <v>0</v>
      </c>
      <c r="C34" s="133">
        <v>0</v>
      </c>
      <c r="D34" s="133">
        <v>0</v>
      </c>
      <c r="E34" s="133">
        <v>0</v>
      </c>
      <c r="F34" s="214" t="s">
        <v>1125</v>
      </c>
      <c r="G34" s="207" t="s">
        <v>140</v>
      </c>
      <c r="H34" s="207" t="s">
        <v>197</v>
      </c>
      <c r="I34" s="208">
        <v>4</v>
      </c>
      <c r="J34" s="223">
        <v>4</v>
      </c>
      <c r="K34" s="219">
        <f t="shared" si="1"/>
        <v>8</v>
      </c>
      <c r="L34" s="223">
        <v>4</v>
      </c>
      <c r="M34" s="223">
        <v>4</v>
      </c>
      <c r="N34" s="219">
        <f t="shared" si="2"/>
        <v>8</v>
      </c>
      <c r="O34" s="219">
        <f t="shared" si="3"/>
        <v>16</v>
      </c>
      <c r="P34" s="139"/>
      <c r="Q34" s="114" t="s">
        <v>1126</v>
      </c>
      <c r="R34" s="114"/>
      <c r="S34" s="208">
        <v>4</v>
      </c>
      <c r="T34" s="224">
        <f t="shared" si="4"/>
        <v>1</v>
      </c>
      <c r="U34" s="114" t="str">
        <f t="shared" si="5"/>
        <v>De acuerdo con lo programado</v>
      </c>
      <c r="V34" s="114"/>
      <c r="W34" s="208">
        <v>0</v>
      </c>
      <c r="X34" s="224">
        <f t="shared" si="6"/>
        <v>0</v>
      </c>
      <c r="Y34" s="114" t="str">
        <f t="shared" si="7"/>
        <v>En riesgo en cumplimiento</v>
      </c>
      <c r="Z34" s="114"/>
      <c r="AA34" s="208">
        <v>0</v>
      </c>
      <c r="AB34" s="224">
        <f t="shared" si="8"/>
        <v>0</v>
      </c>
      <c r="AC34" s="114" t="str">
        <f t="shared" si="9"/>
        <v>En riesgo en cumplimiento</v>
      </c>
      <c r="AD34" s="114"/>
      <c r="AE34" s="208">
        <v>0</v>
      </c>
      <c r="AF34" s="224">
        <f t="shared" si="10"/>
        <v>0</v>
      </c>
      <c r="AG34" s="114" t="str">
        <f t="shared" si="11"/>
        <v>En riesgo en cumplimiento</v>
      </c>
      <c r="AH34" s="114"/>
      <c r="AI34" s="264">
        <f t="shared" si="12"/>
        <v>4</v>
      </c>
      <c r="AJ34" s="113">
        <f t="shared" si="13"/>
        <v>0.25</v>
      </c>
      <c r="AK34" s="114" t="str">
        <f t="shared" si="14"/>
        <v>En riesgo en cumplimiento</v>
      </c>
      <c r="AL34" s="114"/>
    </row>
    <row r="35" spans="1:38" s="254" customFormat="1" ht="47.4" customHeight="1" thickTop="1" thickBot="1">
      <c r="A35" s="132">
        <f t="shared" si="15"/>
        <v>21</v>
      </c>
      <c r="B35" s="133">
        <v>0</v>
      </c>
      <c r="C35" s="133">
        <v>0</v>
      </c>
      <c r="D35" s="133">
        <v>0</v>
      </c>
      <c r="E35" s="133">
        <v>0</v>
      </c>
      <c r="F35" s="214" t="s">
        <v>1127</v>
      </c>
      <c r="G35" s="207" t="s">
        <v>153</v>
      </c>
      <c r="H35" s="207" t="s">
        <v>197</v>
      </c>
      <c r="I35" s="208">
        <v>0</v>
      </c>
      <c r="J35" s="223">
        <v>3</v>
      </c>
      <c r="K35" s="219">
        <f t="shared" si="1"/>
        <v>3</v>
      </c>
      <c r="L35" s="223">
        <v>0</v>
      </c>
      <c r="M35" s="223">
        <v>3</v>
      </c>
      <c r="N35" s="219">
        <f t="shared" si="2"/>
        <v>3</v>
      </c>
      <c r="O35" s="219">
        <f t="shared" si="3"/>
        <v>6</v>
      </c>
      <c r="P35" s="139"/>
      <c r="Q35" s="114" t="s">
        <v>1128</v>
      </c>
      <c r="R35" s="114"/>
      <c r="S35" s="208"/>
      <c r="T35" s="224" t="str">
        <f t="shared" si="4"/>
        <v>No hay ejecución</v>
      </c>
      <c r="U35" s="114" t="str">
        <f t="shared" si="5"/>
        <v>NA</v>
      </c>
      <c r="V35" s="114"/>
      <c r="W35" s="208">
        <v>0</v>
      </c>
      <c r="X35" s="224">
        <f t="shared" si="6"/>
        <v>0</v>
      </c>
      <c r="Y35" s="114" t="str">
        <f t="shared" si="7"/>
        <v>En riesgo en cumplimiento</v>
      </c>
      <c r="Z35" s="114"/>
      <c r="AA35" s="208">
        <v>0</v>
      </c>
      <c r="AB35" s="224" t="str">
        <f t="shared" si="8"/>
        <v>No hay Programación</v>
      </c>
      <c r="AC35" s="114" t="str">
        <f t="shared" si="9"/>
        <v>De acuerdo con lo programado</v>
      </c>
      <c r="AD35" s="114"/>
      <c r="AE35" s="208">
        <v>0</v>
      </c>
      <c r="AF35" s="224">
        <f t="shared" si="10"/>
        <v>0</v>
      </c>
      <c r="AG35" s="114" t="str">
        <f t="shared" si="11"/>
        <v>En riesgo en cumplimiento</v>
      </c>
      <c r="AH35" s="114"/>
      <c r="AI35" s="264">
        <f t="shared" si="12"/>
        <v>0</v>
      </c>
      <c r="AJ35" s="113">
        <f t="shared" si="13"/>
        <v>0</v>
      </c>
      <c r="AK35" s="114" t="str">
        <f t="shared" si="14"/>
        <v>En riesgo en cumplimiento</v>
      </c>
      <c r="AL35" s="114"/>
    </row>
    <row r="36" spans="1:38" s="254" customFormat="1" ht="47.4" customHeight="1" thickTop="1" thickBot="1">
      <c r="A36" s="132">
        <f t="shared" si="15"/>
        <v>22</v>
      </c>
      <c r="B36" s="133">
        <v>0</v>
      </c>
      <c r="C36" s="133">
        <v>0</v>
      </c>
      <c r="D36" s="133">
        <v>0</v>
      </c>
      <c r="E36" s="133">
        <v>0</v>
      </c>
      <c r="F36" s="214" t="s">
        <v>1129</v>
      </c>
      <c r="G36" s="207" t="s">
        <v>178</v>
      </c>
      <c r="H36" s="207" t="s">
        <v>197</v>
      </c>
      <c r="I36" s="208">
        <v>0</v>
      </c>
      <c r="J36" s="223">
        <v>0</v>
      </c>
      <c r="K36" s="219">
        <f t="shared" si="1"/>
        <v>0</v>
      </c>
      <c r="L36" s="223">
        <v>0</v>
      </c>
      <c r="M36" s="223">
        <v>1</v>
      </c>
      <c r="N36" s="219">
        <f t="shared" si="2"/>
        <v>1</v>
      </c>
      <c r="O36" s="219">
        <f t="shared" si="3"/>
        <v>1</v>
      </c>
      <c r="P36" s="139"/>
      <c r="Q36" s="114" t="s">
        <v>1130</v>
      </c>
      <c r="R36" s="114"/>
      <c r="S36" s="208"/>
      <c r="T36" s="224" t="str">
        <f t="shared" si="4"/>
        <v>No hay ejecución</v>
      </c>
      <c r="U36" s="114" t="str">
        <f t="shared" si="5"/>
        <v>NA</v>
      </c>
      <c r="V36" s="114"/>
      <c r="W36" s="208">
        <v>0</v>
      </c>
      <c r="X36" s="224" t="str">
        <f t="shared" si="6"/>
        <v>No hay Programación</v>
      </c>
      <c r="Y36" s="114" t="str">
        <f t="shared" si="7"/>
        <v>De acuerdo con lo programado</v>
      </c>
      <c r="Z36" s="114"/>
      <c r="AA36" s="208">
        <v>0</v>
      </c>
      <c r="AB36" s="224" t="str">
        <f t="shared" si="8"/>
        <v>No hay Programación</v>
      </c>
      <c r="AC36" s="114" t="str">
        <f t="shared" si="9"/>
        <v>De acuerdo con lo programado</v>
      </c>
      <c r="AD36" s="114"/>
      <c r="AE36" s="208">
        <v>0</v>
      </c>
      <c r="AF36" s="224">
        <f t="shared" si="10"/>
        <v>0</v>
      </c>
      <c r="AG36" s="114" t="str">
        <f t="shared" si="11"/>
        <v>En riesgo en cumplimiento</v>
      </c>
      <c r="AH36" s="114"/>
      <c r="AI36" s="264">
        <f t="shared" si="12"/>
        <v>0</v>
      </c>
      <c r="AJ36" s="113">
        <f t="shared" si="13"/>
        <v>0</v>
      </c>
      <c r="AK36" s="114" t="str">
        <f t="shared" si="14"/>
        <v>En riesgo en cumplimiento</v>
      </c>
      <c r="AL36" s="114"/>
    </row>
    <row r="37" spans="1:38" s="254" customFormat="1" ht="47.4" customHeight="1" thickTop="1" thickBot="1">
      <c r="A37" s="132">
        <f t="shared" si="15"/>
        <v>23</v>
      </c>
      <c r="B37" s="133">
        <v>0</v>
      </c>
      <c r="C37" s="133">
        <v>0</v>
      </c>
      <c r="D37" s="133">
        <v>0</v>
      </c>
      <c r="E37" s="133">
        <v>0</v>
      </c>
      <c r="F37" s="214" t="s">
        <v>1131</v>
      </c>
      <c r="G37" s="207" t="s">
        <v>170</v>
      </c>
      <c r="H37" s="207" t="s">
        <v>205</v>
      </c>
      <c r="I37" s="208">
        <v>0</v>
      </c>
      <c r="J37" s="223">
        <v>0</v>
      </c>
      <c r="K37" s="219">
        <f t="shared" si="1"/>
        <v>0</v>
      </c>
      <c r="L37" s="223">
        <v>1</v>
      </c>
      <c r="M37" s="223">
        <v>0</v>
      </c>
      <c r="N37" s="219">
        <f t="shared" si="2"/>
        <v>1</v>
      </c>
      <c r="O37" s="219">
        <f t="shared" si="3"/>
        <v>1</v>
      </c>
      <c r="P37" s="139"/>
      <c r="Q37" s="114" t="s">
        <v>1132</v>
      </c>
      <c r="R37" s="114"/>
      <c r="S37" s="208"/>
      <c r="T37" s="224" t="str">
        <f t="shared" si="4"/>
        <v>No hay ejecución</v>
      </c>
      <c r="U37" s="114" t="str">
        <f t="shared" si="5"/>
        <v>NA</v>
      </c>
      <c r="V37" s="114"/>
      <c r="W37" s="208">
        <v>0</v>
      </c>
      <c r="X37" s="224" t="str">
        <f t="shared" si="6"/>
        <v>No hay Programación</v>
      </c>
      <c r="Y37" s="114" t="str">
        <f t="shared" si="7"/>
        <v>De acuerdo con lo programado</v>
      </c>
      <c r="Z37" s="114"/>
      <c r="AA37" s="208">
        <v>0</v>
      </c>
      <c r="AB37" s="224">
        <f t="shared" si="8"/>
        <v>0</v>
      </c>
      <c r="AC37" s="114" t="str">
        <f t="shared" si="9"/>
        <v>En riesgo en cumplimiento</v>
      </c>
      <c r="AD37" s="114"/>
      <c r="AE37" s="208">
        <v>0</v>
      </c>
      <c r="AF37" s="224" t="str">
        <f t="shared" si="10"/>
        <v>No hay Programación</v>
      </c>
      <c r="AG37" s="114" t="str">
        <f t="shared" si="11"/>
        <v>De acuerdo con lo programado</v>
      </c>
      <c r="AH37" s="114"/>
      <c r="AI37" s="264">
        <f t="shared" si="12"/>
        <v>0</v>
      </c>
      <c r="AJ37" s="113">
        <f t="shared" si="13"/>
        <v>0</v>
      </c>
      <c r="AK37" s="114" t="str">
        <f t="shared" si="14"/>
        <v>En riesgo en cumplimiento</v>
      </c>
      <c r="AL37" s="114"/>
    </row>
    <row r="38" spans="1:38" s="254" customFormat="1" ht="47.4" customHeight="1" thickTop="1" thickBot="1">
      <c r="A38" s="132">
        <f t="shared" si="15"/>
        <v>24</v>
      </c>
      <c r="B38" s="133">
        <v>0</v>
      </c>
      <c r="C38" s="133">
        <v>0</v>
      </c>
      <c r="D38" s="133">
        <v>0</v>
      </c>
      <c r="E38" s="133">
        <v>0</v>
      </c>
      <c r="F38" s="214" t="s">
        <v>1133</v>
      </c>
      <c r="G38" s="207" t="s">
        <v>150</v>
      </c>
      <c r="H38" s="207" t="s">
        <v>193</v>
      </c>
      <c r="I38" s="208">
        <v>53</v>
      </c>
      <c r="J38" s="223">
        <v>54</v>
      </c>
      <c r="K38" s="219">
        <f t="shared" si="1"/>
        <v>107</v>
      </c>
      <c r="L38" s="223">
        <v>53</v>
      </c>
      <c r="M38" s="223">
        <v>52</v>
      </c>
      <c r="N38" s="219">
        <f t="shared" si="2"/>
        <v>105</v>
      </c>
      <c r="O38" s="219">
        <f t="shared" si="3"/>
        <v>212</v>
      </c>
      <c r="P38" s="139"/>
      <c r="Q38" s="114" t="s">
        <v>1134</v>
      </c>
      <c r="R38" s="114"/>
      <c r="S38" s="208">
        <v>53</v>
      </c>
      <c r="T38" s="224">
        <f t="shared" si="4"/>
        <v>1</v>
      </c>
      <c r="U38" s="114" t="str">
        <f t="shared" si="5"/>
        <v>De acuerdo con lo programado</v>
      </c>
      <c r="V38" s="114"/>
      <c r="W38" s="208">
        <v>0</v>
      </c>
      <c r="X38" s="224">
        <f t="shared" si="6"/>
        <v>0</v>
      </c>
      <c r="Y38" s="114" t="str">
        <f t="shared" si="7"/>
        <v>En riesgo en cumplimiento</v>
      </c>
      <c r="Z38" s="114"/>
      <c r="AA38" s="208">
        <v>0</v>
      </c>
      <c r="AB38" s="224">
        <f t="shared" si="8"/>
        <v>0</v>
      </c>
      <c r="AC38" s="114" t="str">
        <f t="shared" si="9"/>
        <v>En riesgo en cumplimiento</v>
      </c>
      <c r="AD38" s="114"/>
      <c r="AE38" s="208">
        <v>0</v>
      </c>
      <c r="AF38" s="224">
        <f t="shared" si="10"/>
        <v>0</v>
      </c>
      <c r="AG38" s="114" t="str">
        <f t="shared" si="11"/>
        <v>En riesgo en cumplimiento</v>
      </c>
      <c r="AH38" s="114"/>
      <c r="AI38" s="264">
        <f t="shared" si="12"/>
        <v>53</v>
      </c>
      <c r="AJ38" s="113">
        <f t="shared" si="13"/>
        <v>0.25</v>
      </c>
      <c r="AK38" s="114" t="str">
        <f t="shared" si="14"/>
        <v>En riesgo en cumplimiento</v>
      </c>
      <c r="AL38" s="114"/>
    </row>
    <row r="39" spans="1:38" s="254" customFormat="1" ht="47.4" customHeight="1" thickTop="1" thickBot="1">
      <c r="A39" s="132">
        <f t="shared" si="15"/>
        <v>25</v>
      </c>
      <c r="B39" s="133">
        <v>0</v>
      </c>
      <c r="C39" s="133">
        <v>0</v>
      </c>
      <c r="D39" s="133">
        <v>0</v>
      </c>
      <c r="E39" s="133">
        <v>0</v>
      </c>
      <c r="F39" s="214" t="s">
        <v>1135</v>
      </c>
      <c r="G39" s="207" t="s">
        <v>170</v>
      </c>
      <c r="H39" s="207" t="s">
        <v>205</v>
      </c>
      <c r="I39" s="208">
        <v>0</v>
      </c>
      <c r="J39" s="223">
        <v>1</v>
      </c>
      <c r="K39" s="219">
        <f t="shared" si="1"/>
        <v>1</v>
      </c>
      <c r="L39" s="223">
        <v>0</v>
      </c>
      <c r="M39" s="223">
        <v>0</v>
      </c>
      <c r="N39" s="219">
        <f t="shared" si="2"/>
        <v>0</v>
      </c>
      <c r="O39" s="219">
        <f t="shared" si="3"/>
        <v>1</v>
      </c>
      <c r="P39" s="139"/>
      <c r="Q39" s="114" t="s">
        <v>1136</v>
      </c>
      <c r="R39" s="114"/>
      <c r="S39" s="208"/>
      <c r="T39" s="224" t="str">
        <f t="shared" si="4"/>
        <v>No hay ejecución</v>
      </c>
      <c r="U39" s="114" t="str">
        <f t="shared" si="5"/>
        <v>NA</v>
      </c>
      <c r="V39" s="114"/>
      <c r="W39" s="208">
        <v>0</v>
      </c>
      <c r="X39" s="224">
        <f t="shared" si="6"/>
        <v>0</v>
      </c>
      <c r="Y39" s="114" t="str">
        <f t="shared" si="7"/>
        <v>En riesgo en cumplimiento</v>
      </c>
      <c r="Z39" s="114"/>
      <c r="AA39" s="208">
        <v>0</v>
      </c>
      <c r="AB39" s="224" t="str">
        <f t="shared" si="8"/>
        <v>No hay Programación</v>
      </c>
      <c r="AC39" s="114" t="str">
        <f t="shared" si="9"/>
        <v>De acuerdo con lo programado</v>
      </c>
      <c r="AD39" s="114"/>
      <c r="AE39" s="208">
        <v>0</v>
      </c>
      <c r="AF39" s="224" t="str">
        <f t="shared" si="10"/>
        <v>No hay Programación</v>
      </c>
      <c r="AG39" s="114" t="str">
        <f t="shared" si="11"/>
        <v>De acuerdo con lo programado</v>
      </c>
      <c r="AH39" s="114"/>
      <c r="AI39" s="264">
        <f t="shared" si="12"/>
        <v>0</v>
      </c>
      <c r="AJ39" s="113">
        <f t="shared" si="13"/>
        <v>0</v>
      </c>
      <c r="AK39" s="114" t="str">
        <f t="shared" si="14"/>
        <v>En riesgo en cumplimiento</v>
      </c>
      <c r="AL39" s="114"/>
    </row>
    <row r="40" spans="1:38" s="254" customFormat="1" ht="47.4" customHeight="1" thickTop="1" thickBot="1">
      <c r="A40" s="132">
        <f t="shared" si="15"/>
        <v>26</v>
      </c>
      <c r="B40" s="133">
        <v>0</v>
      </c>
      <c r="C40" s="133">
        <v>0</v>
      </c>
      <c r="D40" s="133">
        <v>0</v>
      </c>
      <c r="E40" s="133">
        <v>0</v>
      </c>
      <c r="F40" s="214" t="s">
        <v>1137</v>
      </c>
      <c r="G40" s="207" t="s">
        <v>140</v>
      </c>
      <c r="H40" s="207" t="s">
        <v>197</v>
      </c>
      <c r="I40" s="208">
        <v>1</v>
      </c>
      <c r="J40" s="223">
        <v>1</v>
      </c>
      <c r="K40" s="219">
        <f t="shared" si="1"/>
        <v>2</v>
      </c>
      <c r="L40" s="223">
        <v>1</v>
      </c>
      <c r="M40" s="223">
        <v>1</v>
      </c>
      <c r="N40" s="219">
        <f t="shared" si="2"/>
        <v>2</v>
      </c>
      <c r="O40" s="219">
        <f t="shared" si="3"/>
        <v>4</v>
      </c>
      <c r="P40" s="139"/>
      <c r="Q40" s="114" t="s">
        <v>1138</v>
      </c>
      <c r="R40" s="114"/>
      <c r="S40" s="208">
        <v>1</v>
      </c>
      <c r="T40" s="224">
        <f t="shared" si="4"/>
        <v>1</v>
      </c>
      <c r="U40" s="114" t="str">
        <f t="shared" si="5"/>
        <v>De acuerdo con lo programado</v>
      </c>
      <c r="V40" s="114"/>
      <c r="W40" s="208">
        <v>0</v>
      </c>
      <c r="X40" s="224">
        <f t="shared" si="6"/>
        <v>0</v>
      </c>
      <c r="Y40" s="114" t="str">
        <f t="shared" si="7"/>
        <v>En riesgo en cumplimiento</v>
      </c>
      <c r="Z40" s="114"/>
      <c r="AA40" s="208">
        <v>0</v>
      </c>
      <c r="AB40" s="224">
        <f t="shared" si="8"/>
        <v>0</v>
      </c>
      <c r="AC40" s="114" t="str">
        <f t="shared" si="9"/>
        <v>En riesgo en cumplimiento</v>
      </c>
      <c r="AD40" s="114"/>
      <c r="AE40" s="208">
        <v>0</v>
      </c>
      <c r="AF40" s="224">
        <f t="shared" si="10"/>
        <v>0</v>
      </c>
      <c r="AG40" s="114" t="str">
        <f t="shared" si="11"/>
        <v>En riesgo en cumplimiento</v>
      </c>
      <c r="AH40" s="114"/>
      <c r="AI40" s="264">
        <f t="shared" si="12"/>
        <v>1</v>
      </c>
      <c r="AJ40" s="113">
        <f t="shared" si="13"/>
        <v>0.25</v>
      </c>
      <c r="AK40" s="114" t="str">
        <f t="shared" si="14"/>
        <v>En riesgo en cumplimiento</v>
      </c>
      <c r="AL40" s="114"/>
    </row>
    <row r="41" spans="1:38" s="254" customFormat="1" ht="47.4" customHeight="1" thickTop="1" thickBot="1">
      <c r="A41" s="132">
        <f t="shared" si="15"/>
        <v>27</v>
      </c>
      <c r="B41" s="133">
        <v>0</v>
      </c>
      <c r="C41" s="133">
        <v>0</v>
      </c>
      <c r="D41" s="133">
        <v>0</v>
      </c>
      <c r="E41" s="133">
        <v>0</v>
      </c>
      <c r="F41" s="214" t="s">
        <v>1139</v>
      </c>
      <c r="G41" s="207" t="s">
        <v>164</v>
      </c>
      <c r="H41" s="207" t="s">
        <v>197</v>
      </c>
      <c r="I41" s="208">
        <v>0</v>
      </c>
      <c r="J41" s="223">
        <v>1</v>
      </c>
      <c r="K41" s="219">
        <f t="shared" si="1"/>
        <v>1</v>
      </c>
      <c r="L41" s="223">
        <v>0</v>
      </c>
      <c r="M41" s="223"/>
      <c r="N41" s="219">
        <f t="shared" si="2"/>
        <v>0</v>
      </c>
      <c r="O41" s="219">
        <f t="shared" si="3"/>
        <v>1</v>
      </c>
      <c r="P41" s="139"/>
      <c r="Q41" s="114" t="s">
        <v>1140</v>
      </c>
      <c r="R41" s="114"/>
      <c r="S41" s="208"/>
      <c r="T41" s="224" t="str">
        <f t="shared" si="4"/>
        <v>No hay ejecución</v>
      </c>
      <c r="U41" s="114" t="str">
        <f t="shared" si="5"/>
        <v>NA</v>
      </c>
      <c r="V41" s="114"/>
      <c r="W41" s="208">
        <v>0</v>
      </c>
      <c r="X41" s="224">
        <f t="shared" si="6"/>
        <v>0</v>
      </c>
      <c r="Y41" s="114" t="str">
        <f t="shared" si="7"/>
        <v>En riesgo en cumplimiento</v>
      </c>
      <c r="Z41" s="114"/>
      <c r="AA41" s="208">
        <v>0</v>
      </c>
      <c r="AB41" s="224" t="str">
        <f t="shared" si="8"/>
        <v>No hay Programación</v>
      </c>
      <c r="AC41" s="114" t="str">
        <f t="shared" si="9"/>
        <v>De acuerdo con lo programado</v>
      </c>
      <c r="AD41" s="114"/>
      <c r="AE41" s="208">
        <v>0</v>
      </c>
      <c r="AF41" s="224" t="str">
        <f t="shared" si="10"/>
        <v>No hay Programación</v>
      </c>
      <c r="AG41" s="114" t="str">
        <f t="shared" si="11"/>
        <v>De acuerdo con lo programado</v>
      </c>
      <c r="AH41" s="114"/>
      <c r="AI41" s="264">
        <f t="shared" si="12"/>
        <v>0</v>
      </c>
      <c r="AJ41" s="113">
        <f t="shared" si="13"/>
        <v>0</v>
      </c>
      <c r="AK41" s="114" t="str">
        <f t="shared" si="14"/>
        <v>En riesgo en cumplimiento</v>
      </c>
      <c r="AL41" s="114"/>
    </row>
    <row r="42" spans="1:38" ht="47.4" customHeight="1" thickTop="1" thickBot="1">
      <c r="A42" s="132">
        <f t="shared" si="15"/>
        <v>28</v>
      </c>
      <c r="B42" s="133">
        <v>0</v>
      </c>
      <c r="C42" s="133">
        <v>0</v>
      </c>
      <c r="D42" s="133">
        <v>0</v>
      </c>
      <c r="E42" s="133">
        <v>0</v>
      </c>
      <c r="F42" s="214" t="s">
        <v>1141</v>
      </c>
      <c r="G42" s="207" t="s">
        <v>170</v>
      </c>
      <c r="H42" s="207" t="s">
        <v>205</v>
      </c>
      <c r="I42" s="208">
        <v>0</v>
      </c>
      <c r="J42" s="223">
        <v>0</v>
      </c>
      <c r="K42" s="219">
        <f t="shared" si="1"/>
        <v>0</v>
      </c>
      <c r="L42" s="223">
        <v>1</v>
      </c>
      <c r="M42" s="223">
        <v>1</v>
      </c>
      <c r="N42" s="219">
        <f t="shared" si="2"/>
        <v>2</v>
      </c>
      <c r="O42" s="219">
        <f t="shared" si="3"/>
        <v>2</v>
      </c>
      <c r="P42" s="139"/>
      <c r="Q42" s="114" t="s">
        <v>1140</v>
      </c>
      <c r="R42" s="114"/>
      <c r="S42" s="208"/>
      <c r="T42" s="224" t="str">
        <f t="shared" si="4"/>
        <v>No hay ejecución</v>
      </c>
      <c r="U42" s="114" t="str">
        <f t="shared" si="5"/>
        <v>NA</v>
      </c>
      <c r="V42" s="114"/>
      <c r="W42" s="208">
        <v>0</v>
      </c>
      <c r="X42" s="224" t="str">
        <f t="shared" si="6"/>
        <v>No hay Programación</v>
      </c>
      <c r="Y42" s="114" t="str">
        <f t="shared" si="7"/>
        <v>De acuerdo con lo programado</v>
      </c>
      <c r="Z42" s="114"/>
      <c r="AA42" s="208">
        <v>0</v>
      </c>
      <c r="AB42" s="224">
        <f t="shared" si="8"/>
        <v>0</v>
      </c>
      <c r="AC42" s="114" t="str">
        <f t="shared" si="9"/>
        <v>En riesgo en cumplimiento</v>
      </c>
      <c r="AD42" s="114"/>
      <c r="AE42" s="208">
        <v>0</v>
      </c>
      <c r="AF42" s="224">
        <f t="shared" si="10"/>
        <v>0</v>
      </c>
      <c r="AG42" s="114" t="str">
        <f t="shared" si="11"/>
        <v>En riesgo en cumplimiento</v>
      </c>
      <c r="AH42" s="114"/>
      <c r="AI42" s="264">
        <f t="shared" si="12"/>
        <v>0</v>
      </c>
      <c r="AJ42" s="113">
        <f t="shared" si="13"/>
        <v>0</v>
      </c>
      <c r="AK42" s="114" t="str">
        <f t="shared" si="14"/>
        <v>En riesgo en cumplimiento</v>
      </c>
      <c r="AL42" s="114"/>
    </row>
    <row r="43" spans="1:38" ht="47.4" customHeight="1" thickTop="1" thickBot="1">
      <c r="A43" s="132">
        <f t="shared" si="15"/>
        <v>29</v>
      </c>
      <c r="B43" s="133">
        <v>0</v>
      </c>
      <c r="C43" s="133">
        <v>0</v>
      </c>
      <c r="D43" s="133">
        <v>0</v>
      </c>
      <c r="E43" s="133">
        <v>0</v>
      </c>
      <c r="F43" s="214" t="s">
        <v>1142</v>
      </c>
      <c r="G43" s="207" t="s">
        <v>164</v>
      </c>
      <c r="H43" s="207" t="s">
        <v>197</v>
      </c>
      <c r="I43" s="208">
        <v>0</v>
      </c>
      <c r="J43" s="223">
        <v>0</v>
      </c>
      <c r="K43" s="219">
        <f t="shared" si="1"/>
        <v>0</v>
      </c>
      <c r="L43" s="223">
        <v>0</v>
      </c>
      <c r="M43" s="223">
        <v>1</v>
      </c>
      <c r="N43" s="219">
        <f t="shared" si="2"/>
        <v>1</v>
      </c>
      <c r="O43" s="219">
        <f t="shared" si="3"/>
        <v>1</v>
      </c>
      <c r="P43" s="139"/>
      <c r="Q43" s="114" t="s">
        <v>1143</v>
      </c>
      <c r="R43" s="114"/>
      <c r="S43" s="208"/>
      <c r="T43" s="224" t="str">
        <f t="shared" si="4"/>
        <v>No hay ejecución</v>
      </c>
      <c r="U43" s="114" t="str">
        <f t="shared" si="5"/>
        <v>NA</v>
      </c>
      <c r="V43" s="114"/>
      <c r="W43" s="208">
        <v>0</v>
      </c>
      <c r="X43" s="224" t="str">
        <f t="shared" si="6"/>
        <v>No hay Programación</v>
      </c>
      <c r="Y43" s="114" t="str">
        <f t="shared" si="7"/>
        <v>De acuerdo con lo programado</v>
      </c>
      <c r="Z43" s="114"/>
      <c r="AA43" s="208">
        <v>0</v>
      </c>
      <c r="AB43" s="224" t="str">
        <f t="shared" si="8"/>
        <v>No hay Programación</v>
      </c>
      <c r="AC43" s="114" t="str">
        <f t="shared" si="9"/>
        <v>De acuerdo con lo programado</v>
      </c>
      <c r="AD43" s="114"/>
      <c r="AE43" s="208">
        <v>0</v>
      </c>
      <c r="AF43" s="224">
        <f t="shared" si="10"/>
        <v>0</v>
      </c>
      <c r="AG43" s="114" t="str">
        <f t="shared" si="11"/>
        <v>En riesgo en cumplimiento</v>
      </c>
      <c r="AH43" s="114"/>
      <c r="AI43" s="264">
        <f t="shared" si="12"/>
        <v>0</v>
      </c>
      <c r="AJ43" s="113">
        <f t="shared" si="13"/>
        <v>0</v>
      </c>
      <c r="AK43" s="114" t="str">
        <f t="shared" si="14"/>
        <v>En riesgo en cumplimiento</v>
      </c>
      <c r="AL43" s="114"/>
    </row>
    <row r="44" spans="1:38" ht="47.4" customHeight="1" thickTop="1" thickBot="1">
      <c r="A44" s="188">
        <f t="shared" si="15"/>
        <v>30</v>
      </c>
      <c r="B44" s="184">
        <v>0</v>
      </c>
      <c r="C44" s="184">
        <v>0</v>
      </c>
      <c r="D44" s="184">
        <v>0</v>
      </c>
      <c r="E44" s="184">
        <v>0</v>
      </c>
      <c r="F44" s="193"/>
      <c r="G44" s="186"/>
      <c r="H44" s="186"/>
      <c r="I44" s="208"/>
      <c r="J44" s="223"/>
      <c r="K44" s="219">
        <f t="shared" si="1"/>
        <v>0</v>
      </c>
      <c r="L44" s="223"/>
      <c r="M44" s="223"/>
      <c r="N44" s="219">
        <f t="shared" ref="N44:N53" si="16">L44+M44</f>
        <v>0</v>
      </c>
      <c r="O44" s="219">
        <f t="shared" ref="O44:O53" si="17">K44+N44</f>
        <v>0</v>
      </c>
      <c r="P44" s="387"/>
      <c r="Q44" s="187"/>
      <c r="R44" s="187"/>
      <c r="S44" s="208">
        <v>0</v>
      </c>
      <c r="T44" s="224" t="str">
        <f t="shared" ref="T44:T53" si="18">IF(S44="","No hay ejecución",IF(AND(I44=0),"No hay Programación", S44/I44))</f>
        <v>No hay Programación</v>
      </c>
      <c r="U44" s="114" t="str">
        <f t="shared" si="5"/>
        <v>De acuerdo con lo programado</v>
      </c>
      <c r="V44" s="114"/>
      <c r="W44" s="208">
        <v>0</v>
      </c>
      <c r="X44" s="224" t="str">
        <f t="shared" ref="X44:X53" si="19">IF(W44="","No hay ejecución",IF(AND(J44=0),"No hay Programación", W44/J44))</f>
        <v>No hay Programación</v>
      </c>
      <c r="Y44" s="114" t="str">
        <f t="shared" ref="Y44:Y53" si="20">IF(X44="No hay ejecución","NA",IF(X44&gt;=90%,"De acuerdo con lo programado",IF(X44&gt;=51%,"Atraso Leve",IF(X44&lt;50%,"En riesgo en cumplimiento"))))</f>
        <v>De acuerdo con lo programado</v>
      </c>
      <c r="Z44" s="114"/>
      <c r="AA44" s="208">
        <v>0</v>
      </c>
      <c r="AB44" s="224" t="str">
        <f t="shared" ref="AB44:AB53" si="21">IF(AA44="","No hay ejecución",IF(AND(L44=0),"No hay Programación", AA44/L44))</f>
        <v>No hay Programación</v>
      </c>
      <c r="AC44" s="114" t="str">
        <f t="shared" si="9"/>
        <v>De acuerdo con lo programado</v>
      </c>
      <c r="AD44" s="114"/>
      <c r="AE44" s="208">
        <v>0</v>
      </c>
      <c r="AF44" s="224" t="str">
        <f t="shared" ref="AF44:AF53" si="22">IF(AE44="","No hay ejecución",IF(AND(M44=0),"No hay Programación", AE44/M44))</f>
        <v>No hay Programación</v>
      </c>
      <c r="AG44" s="114" t="str">
        <f t="shared" si="11"/>
        <v>De acuerdo con lo programado</v>
      </c>
      <c r="AH44" s="114"/>
      <c r="AI44" s="264">
        <f t="shared" si="12"/>
        <v>0</v>
      </c>
      <c r="AJ44" s="113" t="str">
        <f t="shared" ref="AJ44:AJ53" si="23">IF(AI44="","No hay ejecución",IF(AND(O44=0),"No hay Programación", AI44/O44))</f>
        <v>No hay Programación</v>
      </c>
      <c r="AK44" s="114" t="str">
        <f t="shared" si="14"/>
        <v>De acuerdo con lo programado</v>
      </c>
      <c r="AL44" s="114"/>
    </row>
    <row r="45" spans="1:38" ht="47.4" customHeight="1" thickTop="1" thickBot="1">
      <c r="A45" s="188">
        <f t="shared" si="15"/>
        <v>31</v>
      </c>
      <c r="B45" s="184">
        <v>0</v>
      </c>
      <c r="C45" s="184">
        <v>0</v>
      </c>
      <c r="D45" s="184">
        <v>0</v>
      </c>
      <c r="E45" s="184">
        <v>0</v>
      </c>
      <c r="F45" s="193"/>
      <c r="G45" s="186"/>
      <c r="H45" s="186"/>
      <c r="I45" s="208"/>
      <c r="J45" s="223"/>
      <c r="K45" s="219">
        <f t="shared" si="1"/>
        <v>0</v>
      </c>
      <c r="L45" s="223"/>
      <c r="M45" s="223"/>
      <c r="N45" s="219">
        <f t="shared" si="16"/>
        <v>0</v>
      </c>
      <c r="O45" s="219">
        <f t="shared" si="17"/>
        <v>0</v>
      </c>
      <c r="P45" s="387"/>
      <c r="Q45" s="187"/>
      <c r="R45" s="187"/>
      <c r="S45" s="208">
        <v>0</v>
      </c>
      <c r="T45" s="224" t="str">
        <f t="shared" si="18"/>
        <v>No hay Programación</v>
      </c>
      <c r="U45" s="114" t="str">
        <f t="shared" si="5"/>
        <v>De acuerdo con lo programado</v>
      </c>
      <c r="V45" s="114"/>
      <c r="W45" s="208">
        <v>0</v>
      </c>
      <c r="X45" s="224" t="str">
        <f t="shared" si="19"/>
        <v>No hay Programación</v>
      </c>
      <c r="Y45" s="114" t="str">
        <f t="shared" si="20"/>
        <v>De acuerdo con lo programado</v>
      </c>
      <c r="Z45" s="114"/>
      <c r="AA45" s="208">
        <v>0</v>
      </c>
      <c r="AB45" s="224" t="str">
        <f t="shared" si="21"/>
        <v>No hay Programación</v>
      </c>
      <c r="AC45" s="114" t="str">
        <f t="shared" si="9"/>
        <v>De acuerdo con lo programado</v>
      </c>
      <c r="AD45" s="114"/>
      <c r="AE45" s="208">
        <v>0</v>
      </c>
      <c r="AF45" s="224" t="str">
        <f t="shared" si="22"/>
        <v>No hay Programación</v>
      </c>
      <c r="AG45" s="114" t="str">
        <f t="shared" si="11"/>
        <v>De acuerdo con lo programado</v>
      </c>
      <c r="AH45" s="114"/>
      <c r="AI45" s="264">
        <f t="shared" si="12"/>
        <v>0</v>
      </c>
      <c r="AJ45" s="113" t="str">
        <f t="shared" si="23"/>
        <v>No hay Programación</v>
      </c>
      <c r="AK45" s="114" t="str">
        <f t="shared" si="14"/>
        <v>De acuerdo con lo programado</v>
      </c>
      <c r="AL45" s="114"/>
    </row>
    <row r="46" spans="1:38" ht="47.4" customHeight="1" thickTop="1" thickBot="1">
      <c r="A46" s="188">
        <f t="shared" si="15"/>
        <v>32</v>
      </c>
      <c r="B46" s="184">
        <v>0</v>
      </c>
      <c r="C46" s="184">
        <v>0</v>
      </c>
      <c r="D46" s="184">
        <v>0</v>
      </c>
      <c r="E46" s="184">
        <v>0</v>
      </c>
      <c r="F46" s="193"/>
      <c r="G46" s="186"/>
      <c r="H46" s="186"/>
      <c r="I46" s="208"/>
      <c r="J46" s="223"/>
      <c r="K46" s="219">
        <f t="shared" si="1"/>
        <v>0</v>
      </c>
      <c r="L46" s="223"/>
      <c r="M46" s="223"/>
      <c r="N46" s="219">
        <f t="shared" si="16"/>
        <v>0</v>
      </c>
      <c r="O46" s="219">
        <f t="shared" si="17"/>
        <v>0</v>
      </c>
      <c r="P46" s="387"/>
      <c r="Q46" s="187"/>
      <c r="R46" s="187"/>
      <c r="S46" s="208">
        <v>0</v>
      </c>
      <c r="T46" s="224" t="str">
        <f t="shared" si="18"/>
        <v>No hay Programación</v>
      </c>
      <c r="U46" s="114" t="str">
        <f t="shared" si="5"/>
        <v>De acuerdo con lo programado</v>
      </c>
      <c r="V46" s="114"/>
      <c r="W46" s="208">
        <v>0</v>
      </c>
      <c r="X46" s="224" t="str">
        <f t="shared" si="19"/>
        <v>No hay Programación</v>
      </c>
      <c r="Y46" s="114" t="str">
        <f t="shared" si="20"/>
        <v>De acuerdo con lo programado</v>
      </c>
      <c r="Z46" s="114"/>
      <c r="AA46" s="208">
        <v>0</v>
      </c>
      <c r="AB46" s="224" t="str">
        <f t="shared" si="21"/>
        <v>No hay Programación</v>
      </c>
      <c r="AC46" s="114" t="str">
        <f t="shared" si="9"/>
        <v>De acuerdo con lo programado</v>
      </c>
      <c r="AD46" s="114"/>
      <c r="AE46" s="208">
        <v>0</v>
      </c>
      <c r="AF46" s="224" t="str">
        <f t="shared" si="22"/>
        <v>No hay Programación</v>
      </c>
      <c r="AG46" s="114" t="str">
        <f t="shared" si="11"/>
        <v>De acuerdo con lo programado</v>
      </c>
      <c r="AH46" s="114"/>
      <c r="AI46" s="264">
        <f t="shared" si="12"/>
        <v>0</v>
      </c>
      <c r="AJ46" s="113" t="str">
        <f t="shared" si="23"/>
        <v>No hay Programación</v>
      </c>
      <c r="AK46" s="114" t="str">
        <f t="shared" si="14"/>
        <v>De acuerdo con lo programado</v>
      </c>
      <c r="AL46" s="114"/>
    </row>
    <row r="47" spans="1:38" ht="47.4" customHeight="1" thickTop="1" thickBot="1">
      <c r="A47" s="188">
        <f t="shared" si="15"/>
        <v>33</v>
      </c>
      <c r="B47" s="184">
        <v>0</v>
      </c>
      <c r="C47" s="184">
        <v>0</v>
      </c>
      <c r="D47" s="184">
        <v>0</v>
      </c>
      <c r="E47" s="184">
        <v>0</v>
      </c>
      <c r="F47" s="193"/>
      <c r="G47" s="186"/>
      <c r="H47" s="186"/>
      <c r="I47" s="208"/>
      <c r="J47" s="223"/>
      <c r="K47" s="219">
        <f t="shared" si="1"/>
        <v>0</v>
      </c>
      <c r="L47" s="223"/>
      <c r="M47" s="223"/>
      <c r="N47" s="219">
        <f t="shared" si="16"/>
        <v>0</v>
      </c>
      <c r="O47" s="219">
        <f t="shared" si="17"/>
        <v>0</v>
      </c>
      <c r="P47" s="387"/>
      <c r="Q47" s="187"/>
      <c r="R47" s="187"/>
      <c r="S47" s="208">
        <v>0</v>
      </c>
      <c r="T47" s="224" t="str">
        <f t="shared" si="18"/>
        <v>No hay Programación</v>
      </c>
      <c r="U47" s="114" t="str">
        <f t="shared" si="5"/>
        <v>De acuerdo con lo programado</v>
      </c>
      <c r="V47" s="114"/>
      <c r="W47" s="208">
        <v>0</v>
      </c>
      <c r="X47" s="224" t="str">
        <f t="shared" si="19"/>
        <v>No hay Programación</v>
      </c>
      <c r="Y47" s="114" t="str">
        <f t="shared" si="20"/>
        <v>De acuerdo con lo programado</v>
      </c>
      <c r="Z47" s="114"/>
      <c r="AA47" s="208">
        <v>0</v>
      </c>
      <c r="AB47" s="224" t="str">
        <f t="shared" si="21"/>
        <v>No hay Programación</v>
      </c>
      <c r="AC47" s="114" t="str">
        <f t="shared" si="9"/>
        <v>De acuerdo con lo programado</v>
      </c>
      <c r="AD47" s="114"/>
      <c r="AE47" s="208">
        <v>0</v>
      </c>
      <c r="AF47" s="224" t="str">
        <f t="shared" si="22"/>
        <v>No hay Programación</v>
      </c>
      <c r="AG47" s="114" t="str">
        <f t="shared" si="11"/>
        <v>De acuerdo con lo programado</v>
      </c>
      <c r="AH47" s="114"/>
      <c r="AI47" s="264">
        <f t="shared" si="12"/>
        <v>0</v>
      </c>
      <c r="AJ47" s="113" t="str">
        <f t="shared" si="23"/>
        <v>No hay Programación</v>
      </c>
      <c r="AK47" s="114" t="str">
        <f t="shared" si="14"/>
        <v>De acuerdo con lo programado</v>
      </c>
      <c r="AL47" s="114"/>
    </row>
    <row r="48" spans="1:38" ht="47.4" customHeight="1" thickTop="1" thickBot="1">
      <c r="A48" s="188">
        <f t="shared" si="15"/>
        <v>34</v>
      </c>
      <c r="B48" s="184">
        <v>0</v>
      </c>
      <c r="C48" s="184">
        <v>0</v>
      </c>
      <c r="D48" s="184">
        <v>0</v>
      </c>
      <c r="E48" s="184">
        <v>0</v>
      </c>
      <c r="F48" s="193"/>
      <c r="G48" s="186"/>
      <c r="H48" s="186"/>
      <c r="I48" s="208"/>
      <c r="J48" s="223"/>
      <c r="K48" s="219">
        <f t="shared" si="1"/>
        <v>0</v>
      </c>
      <c r="L48" s="223"/>
      <c r="M48" s="223"/>
      <c r="N48" s="219">
        <f t="shared" si="16"/>
        <v>0</v>
      </c>
      <c r="O48" s="219">
        <f t="shared" si="17"/>
        <v>0</v>
      </c>
      <c r="P48" s="387"/>
      <c r="Q48" s="187"/>
      <c r="R48" s="187"/>
      <c r="S48" s="208">
        <v>0</v>
      </c>
      <c r="T48" s="224" t="str">
        <f t="shared" si="18"/>
        <v>No hay Programación</v>
      </c>
      <c r="U48" s="114" t="str">
        <f t="shared" si="5"/>
        <v>De acuerdo con lo programado</v>
      </c>
      <c r="V48" s="114"/>
      <c r="W48" s="208">
        <v>0</v>
      </c>
      <c r="X48" s="224" t="str">
        <f t="shared" si="19"/>
        <v>No hay Programación</v>
      </c>
      <c r="Y48" s="114" t="str">
        <f t="shared" si="20"/>
        <v>De acuerdo con lo programado</v>
      </c>
      <c r="Z48" s="114"/>
      <c r="AA48" s="208">
        <v>0</v>
      </c>
      <c r="AB48" s="224" t="str">
        <f t="shared" si="21"/>
        <v>No hay Programación</v>
      </c>
      <c r="AC48" s="114" t="str">
        <f t="shared" si="9"/>
        <v>De acuerdo con lo programado</v>
      </c>
      <c r="AD48" s="114"/>
      <c r="AE48" s="208">
        <v>0</v>
      </c>
      <c r="AF48" s="224" t="str">
        <f t="shared" si="22"/>
        <v>No hay Programación</v>
      </c>
      <c r="AG48" s="114" t="str">
        <f t="shared" si="11"/>
        <v>De acuerdo con lo programado</v>
      </c>
      <c r="AH48" s="114"/>
      <c r="AI48" s="264">
        <f t="shared" si="12"/>
        <v>0</v>
      </c>
      <c r="AJ48" s="113" t="str">
        <f t="shared" si="23"/>
        <v>No hay Programación</v>
      </c>
      <c r="AK48" s="114" t="str">
        <f t="shared" si="14"/>
        <v>De acuerdo con lo programado</v>
      </c>
      <c r="AL48" s="114"/>
    </row>
    <row r="49" spans="1:38" ht="47.4" customHeight="1" thickTop="1" thickBot="1">
      <c r="A49" s="188">
        <f t="shared" si="15"/>
        <v>35</v>
      </c>
      <c r="B49" s="184">
        <v>0</v>
      </c>
      <c r="C49" s="184">
        <v>0</v>
      </c>
      <c r="D49" s="184">
        <v>0</v>
      </c>
      <c r="E49" s="184">
        <v>0</v>
      </c>
      <c r="F49" s="193"/>
      <c r="G49" s="186"/>
      <c r="H49" s="186"/>
      <c r="I49" s="208"/>
      <c r="J49" s="223"/>
      <c r="K49" s="219">
        <f t="shared" si="1"/>
        <v>0</v>
      </c>
      <c r="L49" s="223"/>
      <c r="M49" s="223"/>
      <c r="N49" s="219">
        <f t="shared" si="16"/>
        <v>0</v>
      </c>
      <c r="O49" s="219">
        <f t="shared" si="17"/>
        <v>0</v>
      </c>
      <c r="P49" s="387"/>
      <c r="Q49" s="187"/>
      <c r="R49" s="187"/>
      <c r="S49" s="208">
        <v>0</v>
      </c>
      <c r="T49" s="224" t="str">
        <f t="shared" si="18"/>
        <v>No hay Programación</v>
      </c>
      <c r="U49" s="114" t="str">
        <f t="shared" si="5"/>
        <v>De acuerdo con lo programado</v>
      </c>
      <c r="V49" s="114"/>
      <c r="W49" s="208">
        <v>0</v>
      </c>
      <c r="X49" s="224" t="str">
        <f t="shared" si="19"/>
        <v>No hay Programación</v>
      </c>
      <c r="Y49" s="114" t="str">
        <f t="shared" si="20"/>
        <v>De acuerdo con lo programado</v>
      </c>
      <c r="Z49" s="114"/>
      <c r="AA49" s="208">
        <v>0</v>
      </c>
      <c r="AB49" s="224" t="str">
        <f t="shared" si="21"/>
        <v>No hay Programación</v>
      </c>
      <c r="AC49" s="114" t="str">
        <f t="shared" si="9"/>
        <v>De acuerdo con lo programado</v>
      </c>
      <c r="AD49" s="114"/>
      <c r="AE49" s="208">
        <v>0</v>
      </c>
      <c r="AF49" s="224" t="str">
        <f t="shared" si="22"/>
        <v>No hay Programación</v>
      </c>
      <c r="AG49" s="114" t="str">
        <f t="shared" si="11"/>
        <v>De acuerdo con lo programado</v>
      </c>
      <c r="AH49" s="114"/>
      <c r="AI49" s="264">
        <f t="shared" si="12"/>
        <v>0</v>
      </c>
      <c r="AJ49" s="113" t="str">
        <f t="shared" si="23"/>
        <v>No hay Programación</v>
      </c>
      <c r="AK49" s="114" t="str">
        <f t="shared" si="14"/>
        <v>De acuerdo con lo programado</v>
      </c>
      <c r="AL49" s="114"/>
    </row>
    <row r="50" spans="1:38" ht="47.4" customHeight="1" thickTop="1" thickBot="1">
      <c r="A50" s="188">
        <f t="shared" si="15"/>
        <v>36</v>
      </c>
      <c r="B50" s="184">
        <v>0</v>
      </c>
      <c r="C50" s="184">
        <v>0</v>
      </c>
      <c r="D50" s="184">
        <v>0</v>
      </c>
      <c r="E50" s="184">
        <v>0</v>
      </c>
      <c r="F50" s="193"/>
      <c r="G50" s="186"/>
      <c r="H50" s="186"/>
      <c r="I50" s="208"/>
      <c r="J50" s="223"/>
      <c r="K50" s="219">
        <f t="shared" si="1"/>
        <v>0</v>
      </c>
      <c r="L50" s="223"/>
      <c r="M50" s="223"/>
      <c r="N50" s="219">
        <f t="shared" si="16"/>
        <v>0</v>
      </c>
      <c r="O50" s="219">
        <f t="shared" si="17"/>
        <v>0</v>
      </c>
      <c r="P50" s="387"/>
      <c r="Q50" s="187"/>
      <c r="R50" s="187"/>
      <c r="S50" s="208">
        <v>0</v>
      </c>
      <c r="T50" s="224" t="str">
        <f t="shared" si="18"/>
        <v>No hay Programación</v>
      </c>
      <c r="U50" s="114" t="str">
        <f t="shared" si="5"/>
        <v>De acuerdo con lo programado</v>
      </c>
      <c r="V50" s="114"/>
      <c r="W50" s="208">
        <v>0</v>
      </c>
      <c r="X50" s="224" t="str">
        <f t="shared" si="19"/>
        <v>No hay Programación</v>
      </c>
      <c r="Y50" s="114" t="str">
        <f t="shared" si="20"/>
        <v>De acuerdo con lo programado</v>
      </c>
      <c r="Z50" s="114"/>
      <c r="AA50" s="208">
        <v>0</v>
      </c>
      <c r="AB50" s="224" t="str">
        <f t="shared" si="21"/>
        <v>No hay Programación</v>
      </c>
      <c r="AC50" s="114" t="str">
        <f t="shared" si="9"/>
        <v>De acuerdo con lo programado</v>
      </c>
      <c r="AD50" s="114"/>
      <c r="AE50" s="208">
        <v>0</v>
      </c>
      <c r="AF50" s="224" t="str">
        <f t="shared" si="22"/>
        <v>No hay Programación</v>
      </c>
      <c r="AG50" s="114" t="str">
        <f t="shared" si="11"/>
        <v>De acuerdo con lo programado</v>
      </c>
      <c r="AH50" s="114"/>
      <c r="AI50" s="264">
        <f t="shared" si="12"/>
        <v>0</v>
      </c>
      <c r="AJ50" s="113" t="str">
        <f t="shared" si="23"/>
        <v>No hay Programación</v>
      </c>
      <c r="AK50" s="114" t="str">
        <f t="shared" si="14"/>
        <v>De acuerdo con lo programado</v>
      </c>
      <c r="AL50" s="114"/>
    </row>
    <row r="51" spans="1:38" ht="47.4" customHeight="1" thickTop="1" thickBot="1">
      <c r="A51" s="188">
        <f t="shared" si="15"/>
        <v>37</v>
      </c>
      <c r="B51" s="184">
        <v>0</v>
      </c>
      <c r="C51" s="184">
        <v>0</v>
      </c>
      <c r="D51" s="184">
        <v>0</v>
      </c>
      <c r="E51" s="184">
        <v>0</v>
      </c>
      <c r="F51" s="193"/>
      <c r="G51" s="186"/>
      <c r="H51" s="186"/>
      <c r="I51" s="208"/>
      <c r="J51" s="223"/>
      <c r="K51" s="219">
        <f t="shared" si="1"/>
        <v>0</v>
      </c>
      <c r="L51" s="223"/>
      <c r="M51" s="223"/>
      <c r="N51" s="219">
        <f t="shared" si="16"/>
        <v>0</v>
      </c>
      <c r="O51" s="219">
        <f t="shared" si="17"/>
        <v>0</v>
      </c>
      <c r="P51" s="387"/>
      <c r="Q51" s="187"/>
      <c r="R51" s="187"/>
      <c r="S51" s="208">
        <v>0</v>
      </c>
      <c r="T51" s="224" t="str">
        <f t="shared" si="18"/>
        <v>No hay Programación</v>
      </c>
      <c r="U51" s="114" t="str">
        <f t="shared" si="5"/>
        <v>De acuerdo con lo programado</v>
      </c>
      <c r="V51" s="114"/>
      <c r="W51" s="208">
        <v>0</v>
      </c>
      <c r="X51" s="224" t="str">
        <f t="shared" si="19"/>
        <v>No hay Programación</v>
      </c>
      <c r="Y51" s="114" t="str">
        <f t="shared" si="20"/>
        <v>De acuerdo con lo programado</v>
      </c>
      <c r="Z51" s="114"/>
      <c r="AA51" s="208">
        <v>0</v>
      </c>
      <c r="AB51" s="224" t="str">
        <f t="shared" si="21"/>
        <v>No hay Programación</v>
      </c>
      <c r="AC51" s="114" t="str">
        <f t="shared" si="9"/>
        <v>De acuerdo con lo programado</v>
      </c>
      <c r="AD51" s="114"/>
      <c r="AE51" s="208">
        <v>0</v>
      </c>
      <c r="AF51" s="224" t="str">
        <f t="shared" si="22"/>
        <v>No hay Programación</v>
      </c>
      <c r="AG51" s="114" t="str">
        <f t="shared" si="11"/>
        <v>De acuerdo con lo programado</v>
      </c>
      <c r="AH51" s="114"/>
      <c r="AI51" s="264">
        <f t="shared" si="12"/>
        <v>0</v>
      </c>
      <c r="AJ51" s="113" t="str">
        <f t="shared" si="23"/>
        <v>No hay Programación</v>
      </c>
      <c r="AK51" s="114" t="str">
        <f t="shared" si="14"/>
        <v>De acuerdo con lo programado</v>
      </c>
      <c r="AL51" s="114"/>
    </row>
    <row r="52" spans="1:38" ht="47.4" customHeight="1" thickTop="1" thickBot="1">
      <c r="A52" s="188">
        <f t="shared" si="15"/>
        <v>38</v>
      </c>
      <c r="B52" s="184">
        <v>0</v>
      </c>
      <c r="C52" s="184">
        <v>0</v>
      </c>
      <c r="D52" s="184">
        <v>0</v>
      </c>
      <c r="E52" s="184">
        <v>0</v>
      </c>
      <c r="F52" s="193"/>
      <c r="G52" s="186"/>
      <c r="H52" s="186"/>
      <c r="I52" s="208"/>
      <c r="J52" s="223"/>
      <c r="K52" s="219">
        <f t="shared" si="1"/>
        <v>0</v>
      </c>
      <c r="L52" s="223"/>
      <c r="M52" s="223"/>
      <c r="N52" s="219">
        <f t="shared" si="16"/>
        <v>0</v>
      </c>
      <c r="O52" s="219">
        <f t="shared" si="17"/>
        <v>0</v>
      </c>
      <c r="P52" s="387"/>
      <c r="Q52" s="187"/>
      <c r="R52" s="187"/>
      <c r="S52" s="208">
        <v>0</v>
      </c>
      <c r="T52" s="224" t="str">
        <f t="shared" si="18"/>
        <v>No hay Programación</v>
      </c>
      <c r="U52" s="114" t="str">
        <f t="shared" si="5"/>
        <v>De acuerdo con lo programado</v>
      </c>
      <c r="V52" s="114"/>
      <c r="W52" s="208">
        <v>0</v>
      </c>
      <c r="X52" s="224" t="str">
        <f t="shared" si="19"/>
        <v>No hay Programación</v>
      </c>
      <c r="Y52" s="114" t="str">
        <f t="shared" si="20"/>
        <v>De acuerdo con lo programado</v>
      </c>
      <c r="Z52" s="114"/>
      <c r="AA52" s="208">
        <v>0</v>
      </c>
      <c r="AB52" s="224" t="str">
        <f t="shared" si="21"/>
        <v>No hay Programación</v>
      </c>
      <c r="AC52" s="114" t="str">
        <f t="shared" si="9"/>
        <v>De acuerdo con lo programado</v>
      </c>
      <c r="AD52" s="114"/>
      <c r="AE52" s="208">
        <v>0</v>
      </c>
      <c r="AF52" s="224" t="str">
        <f t="shared" si="22"/>
        <v>No hay Programación</v>
      </c>
      <c r="AG52" s="114" t="str">
        <f t="shared" si="11"/>
        <v>De acuerdo con lo programado</v>
      </c>
      <c r="AH52" s="114"/>
      <c r="AI52" s="264">
        <f t="shared" si="12"/>
        <v>0</v>
      </c>
      <c r="AJ52" s="113" t="str">
        <f t="shared" si="23"/>
        <v>No hay Programación</v>
      </c>
      <c r="AK52" s="114" t="str">
        <f t="shared" si="14"/>
        <v>De acuerdo con lo programado</v>
      </c>
      <c r="AL52" s="114"/>
    </row>
    <row r="53" spans="1:38" ht="47.4" customHeight="1" thickTop="1" thickBot="1">
      <c r="A53" s="188">
        <f t="shared" si="15"/>
        <v>39</v>
      </c>
      <c r="B53" s="184">
        <v>0</v>
      </c>
      <c r="C53" s="184">
        <v>0</v>
      </c>
      <c r="D53" s="184">
        <v>0</v>
      </c>
      <c r="E53" s="184">
        <v>0</v>
      </c>
      <c r="F53" s="193"/>
      <c r="G53" s="186"/>
      <c r="H53" s="186"/>
      <c r="I53" s="208"/>
      <c r="J53" s="223"/>
      <c r="K53" s="219">
        <f t="shared" si="1"/>
        <v>0</v>
      </c>
      <c r="L53" s="223"/>
      <c r="M53" s="223"/>
      <c r="N53" s="219">
        <f t="shared" si="16"/>
        <v>0</v>
      </c>
      <c r="O53" s="219">
        <f t="shared" si="17"/>
        <v>0</v>
      </c>
      <c r="P53" s="387"/>
      <c r="Q53" s="187"/>
      <c r="R53" s="187"/>
      <c r="S53" s="208">
        <v>0</v>
      </c>
      <c r="T53" s="224" t="str">
        <f t="shared" si="18"/>
        <v>No hay Programación</v>
      </c>
      <c r="U53" s="114" t="str">
        <f t="shared" si="5"/>
        <v>De acuerdo con lo programado</v>
      </c>
      <c r="V53" s="114"/>
      <c r="W53" s="208">
        <v>0</v>
      </c>
      <c r="X53" s="224" t="str">
        <f t="shared" si="19"/>
        <v>No hay Programación</v>
      </c>
      <c r="Y53" s="114" t="str">
        <f t="shared" si="20"/>
        <v>De acuerdo con lo programado</v>
      </c>
      <c r="Z53" s="114"/>
      <c r="AA53" s="208">
        <v>0</v>
      </c>
      <c r="AB53" s="224" t="str">
        <f t="shared" si="21"/>
        <v>No hay Programación</v>
      </c>
      <c r="AC53" s="114" t="str">
        <f t="shared" si="9"/>
        <v>De acuerdo con lo programado</v>
      </c>
      <c r="AD53" s="114"/>
      <c r="AE53" s="208">
        <v>0</v>
      </c>
      <c r="AF53" s="224" t="str">
        <f t="shared" si="22"/>
        <v>No hay Programación</v>
      </c>
      <c r="AG53" s="114" t="str">
        <f t="shared" si="11"/>
        <v>De acuerdo con lo programado</v>
      </c>
      <c r="AH53" s="114"/>
      <c r="AI53" s="264">
        <f t="shared" si="12"/>
        <v>0</v>
      </c>
      <c r="AJ53" s="113" t="str">
        <f t="shared" si="23"/>
        <v>No hay Programación</v>
      </c>
      <c r="AK53" s="114" t="str">
        <f t="shared" si="14"/>
        <v>De acuerdo con lo programado</v>
      </c>
      <c r="AL53" s="114"/>
    </row>
    <row r="54" spans="1:38" ht="47.4" customHeight="1" thickTop="1">
      <c r="A54" s="250" t="s">
        <v>947</v>
      </c>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row>
    <row r="55" spans="1:38" ht="47.4" customHeight="1" thickBot="1">
      <c r="A55" s="132">
        <f>A43+1</f>
        <v>30</v>
      </c>
      <c r="B55" s="133">
        <v>0</v>
      </c>
      <c r="C55" s="133">
        <v>0</v>
      </c>
      <c r="D55" s="133">
        <v>0</v>
      </c>
      <c r="E55" s="133">
        <v>0</v>
      </c>
      <c r="F55" s="214" t="s">
        <v>1144</v>
      </c>
      <c r="G55" s="207" t="s">
        <v>136</v>
      </c>
      <c r="H55" s="207" t="s">
        <v>193</v>
      </c>
      <c r="I55" s="208"/>
      <c r="J55" s="223"/>
      <c r="K55" s="219">
        <f>I55+J55</f>
        <v>0</v>
      </c>
      <c r="L55" s="223"/>
      <c r="M55" s="223"/>
      <c r="N55" s="219">
        <f>L55+M55</f>
        <v>0</v>
      </c>
      <c r="O55" s="219">
        <f>K55+N55</f>
        <v>0</v>
      </c>
      <c r="P55" s="387"/>
      <c r="Q55" s="114" t="s">
        <v>1109</v>
      </c>
      <c r="R55" s="114"/>
      <c r="S55" s="208">
        <v>0</v>
      </c>
      <c r="T55" s="224" t="str">
        <f t="shared" ref="T55" si="24">IF(S55="","No hay ejecución",IF(AND(I55=0),"No hay Programación", S55/I55))</f>
        <v>No hay Programación</v>
      </c>
      <c r="U55" s="114" t="str">
        <f t="shared" ref="U55:U60" si="25">IF(T55="No hay ejecución","NA",IF(T55&gt;=90%,"De acuerdo con lo programado",IF(T55&gt;=51%,"Atraso Leve",IF(T55&lt;=50%,"En riesgo de cumplimiento"))))</f>
        <v>De acuerdo con lo programado</v>
      </c>
      <c r="V55" s="114"/>
      <c r="W55" s="208">
        <v>0</v>
      </c>
      <c r="X55" s="224" t="str">
        <f t="shared" ref="X55" si="26">IF(W55="","No hay ejecución",IF(AND(J55=0),"No hay Programación", W55/J55))</f>
        <v>No hay Programación</v>
      </c>
      <c r="Y55" s="114" t="str">
        <f t="shared" si="7"/>
        <v>De acuerdo con lo programado</v>
      </c>
      <c r="Z55" s="114"/>
      <c r="AA55" s="208">
        <v>0</v>
      </c>
      <c r="AB55" s="224" t="str">
        <f t="shared" ref="AB55" si="27">IF(AA55="","No hay ejecución",IF(AND(L55=0),"No hay Programación", AA55/L55))</f>
        <v>No hay Programación</v>
      </c>
      <c r="AC55" s="114" t="str">
        <f t="shared" si="9"/>
        <v>De acuerdo con lo programado</v>
      </c>
      <c r="AD55" s="114"/>
      <c r="AE55" s="208">
        <v>0</v>
      </c>
      <c r="AF55" s="224" t="str">
        <f t="shared" ref="AF55" si="28">IF(AE55="","No hay ejecución",IF(AND(M55=0),"No hay Programación", AE55/M55))</f>
        <v>No hay Programación</v>
      </c>
      <c r="AG55" s="114" t="str">
        <f t="shared" si="11"/>
        <v>De acuerdo con lo programado</v>
      </c>
      <c r="AH55" s="114"/>
      <c r="AI55" s="264">
        <f t="shared" si="12"/>
        <v>0</v>
      </c>
      <c r="AJ55" s="113" t="str">
        <f t="shared" ref="AJ55" si="29">IF(AI55="","No hay ejecución",IF(AND(O55=0),"No hay Programación", AI55/O55))</f>
        <v>No hay Programación</v>
      </c>
      <c r="AK55" s="114" t="str">
        <f t="shared" si="14"/>
        <v>De acuerdo con lo programado</v>
      </c>
      <c r="AL55" s="114"/>
    </row>
    <row r="56" spans="1:38" ht="47.4" customHeight="1" thickTop="1" thickBot="1">
      <c r="A56" s="188">
        <f t="shared" ref="A56:A60" si="30">A44+1</f>
        <v>31</v>
      </c>
      <c r="B56" s="184">
        <v>0</v>
      </c>
      <c r="C56" s="184">
        <v>0</v>
      </c>
      <c r="D56" s="184">
        <v>0</v>
      </c>
      <c r="E56" s="184">
        <v>0</v>
      </c>
      <c r="F56" s="193"/>
      <c r="G56" s="186"/>
      <c r="H56" s="148"/>
      <c r="I56" s="223"/>
      <c r="J56" s="223"/>
      <c r="K56" s="219">
        <f t="shared" ref="K56:K60" si="31">I56+J56</f>
        <v>0</v>
      </c>
      <c r="L56" s="223"/>
      <c r="M56" s="223"/>
      <c r="N56" s="219">
        <f t="shared" ref="N56:N60" si="32">L56+M56</f>
        <v>0</v>
      </c>
      <c r="O56" s="219">
        <f t="shared" ref="O56:O60" si="33">K56+N56</f>
        <v>0</v>
      </c>
      <c r="P56" s="387"/>
      <c r="Q56" s="187"/>
      <c r="R56" s="187"/>
      <c r="S56" s="208">
        <v>0</v>
      </c>
      <c r="T56" s="224" t="str">
        <f t="shared" ref="T56:T60" si="34">IF(S56="","No hay ejecución",IF(AND(I56=0),"No hay Programación", S56/I56))</f>
        <v>No hay Programación</v>
      </c>
      <c r="U56" s="114" t="str">
        <f t="shared" si="25"/>
        <v>De acuerdo con lo programado</v>
      </c>
      <c r="V56" s="114"/>
      <c r="W56" s="208">
        <v>0</v>
      </c>
      <c r="X56" s="224" t="str">
        <f t="shared" ref="X56:X60" si="35">IF(W56="","No hay ejecución",IF(AND(J56=0),"No hay Programación", W56/J56))</f>
        <v>No hay Programación</v>
      </c>
      <c r="Y56" s="114" t="str">
        <f t="shared" ref="Y56:Y60" si="36">IF(X56="No hay ejecución","NA",IF(X56&gt;=90%,"De acuerdo con lo programado",IF(X56&gt;=51%,"Atraso Leve",IF(X56&lt;50%,"En riesgo en cumplimiento"))))</f>
        <v>De acuerdo con lo programado</v>
      </c>
      <c r="Z56" s="114"/>
      <c r="AA56" s="208">
        <v>0</v>
      </c>
      <c r="AB56" s="224" t="str">
        <f t="shared" ref="AB56:AB60" si="37">IF(AA56="","No hay ejecución",IF(AND(L56=0),"No hay Programación", AA56/L56))</f>
        <v>No hay Programación</v>
      </c>
      <c r="AC56" s="114" t="str">
        <f t="shared" si="9"/>
        <v>De acuerdo con lo programado</v>
      </c>
      <c r="AD56" s="114"/>
      <c r="AE56" s="208">
        <v>0</v>
      </c>
      <c r="AF56" s="224" t="str">
        <f t="shared" ref="AF56:AF60" si="38">IF(AE56="","No hay ejecución",IF(AND(M56=0),"No hay Programación", AE56/M56))</f>
        <v>No hay Programación</v>
      </c>
      <c r="AG56" s="114" t="str">
        <f t="shared" si="11"/>
        <v>De acuerdo con lo programado</v>
      </c>
      <c r="AH56" s="114"/>
      <c r="AI56" s="264">
        <f t="shared" ref="AI56:AI60" si="39">AE56+AA56+W56+S56</f>
        <v>0</v>
      </c>
      <c r="AJ56" s="113" t="str">
        <f t="shared" ref="AJ56:AJ60" si="40">IF(AI56="","No hay ejecución",IF(AND(O56=0),"No hay Programación", AI56/O56))</f>
        <v>No hay Programación</v>
      </c>
      <c r="AK56" s="114" t="str">
        <f t="shared" si="14"/>
        <v>De acuerdo con lo programado</v>
      </c>
      <c r="AL56" s="114"/>
    </row>
    <row r="57" spans="1:38" ht="47.4" customHeight="1" thickTop="1" thickBot="1">
      <c r="A57" s="188">
        <f t="shared" si="30"/>
        <v>32</v>
      </c>
      <c r="B57" s="184">
        <v>0</v>
      </c>
      <c r="C57" s="184">
        <v>0</v>
      </c>
      <c r="D57" s="184">
        <v>0</v>
      </c>
      <c r="E57" s="184">
        <v>0</v>
      </c>
      <c r="F57" s="193"/>
      <c r="G57" s="186"/>
      <c r="H57" s="148"/>
      <c r="I57" s="223"/>
      <c r="J57" s="223"/>
      <c r="K57" s="219">
        <f t="shared" si="31"/>
        <v>0</v>
      </c>
      <c r="L57" s="223"/>
      <c r="M57" s="223"/>
      <c r="N57" s="219">
        <f t="shared" si="32"/>
        <v>0</v>
      </c>
      <c r="O57" s="219">
        <f t="shared" si="33"/>
        <v>0</v>
      </c>
      <c r="P57" s="387"/>
      <c r="Q57" s="187"/>
      <c r="R57" s="187"/>
      <c r="S57" s="208">
        <v>0</v>
      </c>
      <c r="T57" s="224" t="str">
        <f t="shared" si="34"/>
        <v>No hay Programación</v>
      </c>
      <c r="U57" s="114" t="str">
        <f t="shared" si="25"/>
        <v>De acuerdo con lo programado</v>
      </c>
      <c r="V57" s="114"/>
      <c r="W57" s="208">
        <v>0</v>
      </c>
      <c r="X57" s="224" t="str">
        <f t="shared" si="35"/>
        <v>No hay Programación</v>
      </c>
      <c r="Y57" s="114" t="str">
        <f t="shared" si="36"/>
        <v>De acuerdo con lo programado</v>
      </c>
      <c r="Z57" s="114"/>
      <c r="AA57" s="208">
        <v>0</v>
      </c>
      <c r="AB57" s="224" t="str">
        <f t="shared" si="37"/>
        <v>No hay Programación</v>
      </c>
      <c r="AC57" s="114" t="str">
        <f t="shared" si="9"/>
        <v>De acuerdo con lo programado</v>
      </c>
      <c r="AD57" s="114"/>
      <c r="AE57" s="208">
        <v>0</v>
      </c>
      <c r="AF57" s="224" t="str">
        <f t="shared" si="38"/>
        <v>No hay Programación</v>
      </c>
      <c r="AG57" s="114" t="str">
        <f t="shared" si="11"/>
        <v>De acuerdo con lo programado</v>
      </c>
      <c r="AH57" s="114"/>
      <c r="AI57" s="264">
        <f t="shared" si="39"/>
        <v>0</v>
      </c>
      <c r="AJ57" s="113" t="str">
        <f t="shared" si="40"/>
        <v>No hay Programación</v>
      </c>
      <c r="AK57" s="114" t="str">
        <f t="shared" si="14"/>
        <v>De acuerdo con lo programado</v>
      </c>
      <c r="AL57" s="114"/>
    </row>
    <row r="58" spans="1:38" ht="47.4" customHeight="1" thickTop="1" thickBot="1">
      <c r="A58" s="188">
        <f t="shared" si="30"/>
        <v>33</v>
      </c>
      <c r="B58" s="184">
        <v>0</v>
      </c>
      <c r="C58" s="184">
        <v>0</v>
      </c>
      <c r="D58" s="184">
        <v>0</v>
      </c>
      <c r="E58" s="184">
        <v>0</v>
      </c>
      <c r="F58" s="193"/>
      <c r="G58" s="186"/>
      <c r="H58" s="148"/>
      <c r="I58" s="223"/>
      <c r="J58" s="223"/>
      <c r="K58" s="219">
        <f t="shared" si="31"/>
        <v>0</v>
      </c>
      <c r="L58" s="223"/>
      <c r="M58" s="223"/>
      <c r="N58" s="219">
        <f t="shared" si="32"/>
        <v>0</v>
      </c>
      <c r="O58" s="219">
        <f t="shared" si="33"/>
        <v>0</v>
      </c>
      <c r="P58" s="387"/>
      <c r="Q58" s="187"/>
      <c r="R58" s="187"/>
      <c r="S58" s="208">
        <v>0</v>
      </c>
      <c r="T58" s="224" t="str">
        <f t="shared" si="34"/>
        <v>No hay Programación</v>
      </c>
      <c r="U58" s="114" t="str">
        <f t="shared" si="25"/>
        <v>De acuerdo con lo programado</v>
      </c>
      <c r="V58" s="114"/>
      <c r="W58" s="208">
        <v>0</v>
      </c>
      <c r="X58" s="224" t="str">
        <f t="shared" si="35"/>
        <v>No hay Programación</v>
      </c>
      <c r="Y58" s="114" t="str">
        <f t="shared" si="36"/>
        <v>De acuerdo con lo programado</v>
      </c>
      <c r="Z58" s="114"/>
      <c r="AA58" s="208">
        <v>0</v>
      </c>
      <c r="AB58" s="224" t="str">
        <f t="shared" si="37"/>
        <v>No hay Programación</v>
      </c>
      <c r="AC58" s="114" t="str">
        <f t="shared" si="9"/>
        <v>De acuerdo con lo programado</v>
      </c>
      <c r="AD58" s="114"/>
      <c r="AE58" s="208">
        <v>0</v>
      </c>
      <c r="AF58" s="224" t="str">
        <f t="shared" si="38"/>
        <v>No hay Programación</v>
      </c>
      <c r="AG58" s="114" t="str">
        <f t="shared" si="11"/>
        <v>De acuerdo con lo programado</v>
      </c>
      <c r="AH58" s="114"/>
      <c r="AI58" s="264">
        <f t="shared" si="39"/>
        <v>0</v>
      </c>
      <c r="AJ58" s="113" t="str">
        <f t="shared" si="40"/>
        <v>No hay Programación</v>
      </c>
      <c r="AK58" s="114" t="str">
        <f t="shared" si="14"/>
        <v>De acuerdo con lo programado</v>
      </c>
      <c r="AL58" s="114"/>
    </row>
    <row r="59" spans="1:38" ht="47.4" customHeight="1" thickTop="1" thickBot="1">
      <c r="A59" s="188">
        <f t="shared" si="30"/>
        <v>34</v>
      </c>
      <c r="B59" s="184">
        <v>0</v>
      </c>
      <c r="C59" s="184">
        <v>0</v>
      </c>
      <c r="D59" s="184">
        <v>0</v>
      </c>
      <c r="E59" s="184">
        <v>0</v>
      </c>
      <c r="F59" s="193"/>
      <c r="G59" s="186"/>
      <c r="H59" s="148"/>
      <c r="I59" s="223"/>
      <c r="J59" s="223"/>
      <c r="K59" s="219">
        <f t="shared" si="31"/>
        <v>0</v>
      </c>
      <c r="L59" s="223"/>
      <c r="M59" s="223"/>
      <c r="N59" s="219">
        <f t="shared" si="32"/>
        <v>0</v>
      </c>
      <c r="O59" s="219">
        <f t="shared" si="33"/>
        <v>0</v>
      </c>
      <c r="P59" s="387"/>
      <c r="Q59" s="187"/>
      <c r="R59" s="187"/>
      <c r="S59" s="208">
        <v>0</v>
      </c>
      <c r="T59" s="224" t="str">
        <f t="shared" si="34"/>
        <v>No hay Programación</v>
      </c>
      <c r="U59" s="114" t="str">
        <f t="shared" si="25"/>
        <v>De acuerdo con lo programado</v>
      </c>
      <c r="V59" s="114"/>
      <c r="W59" s="208">
        <v>0</v>
      </c>
      <c r="X59" s="224" t="str">
        <f t="shared" si="35"/>
        <v>No hay Programación</v>
      </c>
      <c r="Y59" s="114" t="str">
        <f t="shared" si="36"/>
        <v>De acuerdo con lo programado</v>
      </c>
      <c r="Z59" s="114"/>
      <c r="AA59" s="208">
        <v>0</v>
      </c>
      <c r="AB59" s="224" t="str">
        <f t="shared" si="37"/>
        <v>No hay Programación</v>
      </c>
      <c r="AC59" s="114" t="str">
        <f t="shared" si="9"/>
        <v>De acuerdo con lo programado</v>
      </c>
      <c r="AD59" s="114"/>
      <c r="AE59" s="208">
        <v>0</v>
      </c>
      <c r="AF59" s="224" t="str">
        <f t="shared" si="38"/>
        <v>No hay Programación</v>
      </c>
      <c r="AG59" s="114" t="str">
        <f t="shared" si="11"/>
        <v>De acuerdo con lo programado</v>
      </c>
      <c r="AH59" s="114"/>
      <c r="AI59" s="264">
        <f t="shared" si="39"/>
        <v>0</v>
      </c>
      <c r="AJ59" s="113" t="str">
        <f t="shared" si="40"/>
        <v>No hay Programación</v>
      </c>
      <c r="AK59" s="114" t="str">
        <f t="shared" si="14"/>
        <v>De acuerdo con lo programado</v>
      </c>
      <c r="AL59" s="114"/>
    </row>
    <row r="60" spans="1:38" ht="47.4" customHeight="1" thickTop="1" thickBot="1">
      <c r="A60" s="188">
        <f t="shared" si="30"/>
        <v>35</v>
      </c>
      <c r="B60" s="184">
        <v>0</v>
      </c>
      <c r="C60" s="184">
        <v>0</v>
      </c>
      <c r="D60" s="184">
        <v>0</v>
      </c>
      <c r="E60" s="184">
        <v>0</v>
      </c>
      <c r="F60" s="193"/>
      <c r="G60" s="186"/>
      <c r="H60" s="148"/>
      <c r="I60" s="223"/>
      <c r="J60" s="223"/>
      <c r="K60" s="219">
        <f t="shared" si="31"/>
        <v>0</v>
      </c>
      <c r="L60" s="223"/>
      <c r="M60" s="223"/>
      <c r="N60" s="219">
        <f t="shared" si="32"/>
        <v>0</v>
      </c>
      <c r="O60" s="219">
        <f t="shared" si="33"/>
        <v>0</v>
      </c>
      <c r="P60" s="387"/>
      <c r="Q60" s="187"/>
      <c r="R60" s="187"/>
      <c r="S60" s="208">
        <v>0</v>
      </c>
      <c r="T60" s="224" t="str">
        <f t="shared" si="34"/>
        <v>No hay Programación</v>
      </c>
      <c r="U60" s="114" t="str">
        <f t="shared" si="25"/>
        <v>De acuerdo con lo programado</v>
      </c>
      <c r="V60" s="114"/>
      <c r="W60" s="208">
        <v>0</v>
      </c>
      <c r="X60" s="224" t="str">
        <f t="shared" si="35"/>
        <v>No hay Programación</v>
      </c>
      <c r="Y60" s="114" t="str">
        <f t="shared" si="36"/>
        <v>De acuerdo con lo programado</v>
      </c>
      <c r="Z60" s="114"/>
      <c r="AA60" s="208">
        <v>0</v>
      </c>
      <c r="AB60" s="224" t="str">
        <f t="shared" si="37"/>
        <v>No hay Programación</v>
      </c>
      <c r="AC60" s="114" t="str">
        <f t="shared" si="9"/>
        <v>De acuerdo con lo programado</v>
      </c>
      <c r="AD60" s="114"/>
      <c r="AE60" s="208">
        <v>0</v>
      </c>
      <c r="AF60" s="224" t="str">
        <f t="shared" si="38"/>
        <v>No hay Programación</v>
      </c>
      <c r="AG60" s="114" t="str">
        <f t="shared" si="11"/>
        <v>De acuerdo con lo programado</v>
      </c>
      <c r="AH60" s="114"/>
      <c r="AI60" s="264">
        <f t="shared" si="39"/>
        <v>0</v>
      </c>
      <c r="AJ60" s="113" t="str">
        <f t="shared" si="40"/>
        <v>No hay Programación</v>
      </c>
      <c r="AK60" s="114" t="str">
        <f t="shared" si="14"/>
        <v>De acuerdo con lo programado</v>
      </c>
      <c r="AL60" s="114"/>
    </row>
    <row r="61" spans="1:38" ht="10.5" thickTop="1" thickBot="1">
      <c r="A61" s="346"/>
      <c r="B61" s="346"/>
      <c r="C61" s="346"/>
      <c r="D61" s="346"/>
      <c r="E61" s="346"/>
      <c r="F61" s="347"/>
      <c r="G61" s="348"/>
      <c r="H61" s="348"/>
      <c r="I61" s="349"/>
      <c r="J61" s="349"/>
      <c r="K61" s="349"/>
      <c r="L61" s="349"/>
      <c r="M61" s="349"/>
      <c r="N61" s="349"/>
      <c r="O61" s="349"/>
      <c r="P61" s="349"/>
      <c r="Q61" s="349"/>
      <c r="R61" s="349"/>
      <c r="AD61" s="115"/>
    </row>
    <row r="62" spans="1:38" ht="10.5" customHeight="1" thickTop="1" thickBot="1">
      <c r="A62" s="1332" t="s">
        <v>363</v>
      </c>
      <c r="B62" s="1333"/>
      <c r="C62" s="1333"/>
      <c r="D62" s="1333"/>
      <c r="E62" s="1333"/>
      <c r="F62" s="196" t="s">
        <v>1145</v>
      </c>
      <c r="G62" s="351"/>
      <c r="H62" s="351"/>
      <c r="I62" s="349"/>
      <c r="J62" s="349"/>
      <c r="K62" s="349"/>
      <c r="L62" s="349"/>
      <c r="M62" s="349"/>
      <c r="N62" s="349"/>
      <c r="O62" s="349"/>
      <c r="P62" s="349"/>
      <c r="Q62" s="349"/>
      <c r="R62" s="349"/>
    </row>
    <row r="63" spans="1:38" ht="10.5" thickTop="1" thickBot="1">
      <c r="A63" s="352"/>
      <c r="B63" s="352"/>
      <c r="C63" s="352"/>
      <c r="D63" s="352"/>
      <c r="E63" s="352"/>
      <c r="F63" s="353"/>
      <c r="G63" s="351"/>
      <c r="H63" s="351"/>
      <c r="I63" s="349"/>
      <c r="J63" s="349"/>
      <c r="K63" s="349"/>
      <c r="L63" s="349"/>
      <c r="M63" s="349"/>
      <c r="N63" s="349"/>
      <c r="O63" s="349"/>
      <c r="P63" s="349"/>
      <c r="Q63" s="349"/>
      <c r="R63" s="349"/>
    </row>
    <row r="64" spans="1:38" ht="12" customHeight="1" thickTop="1" thickBot="1">
      <c r="A64" s="1334" t="s">
        <v>365</v>
      </c>
      <c r="B64" s="1335"/>
      <c r="C64" s="1335"/>
      <c r="D64" s="1335"/>
      <c r="E64" s="1335"/>
      <c r="F64" s="196"/>
      <c r="G64" s="351"/>
      <c r="H64" s="351"/>
      <c r="I64" s="349"/>
      <c r="J64" s="349"/>
      <c r="K64" s="349"/>
      <c r="L64" s="349"/>
      <c r="M64" s="349"/>
      <c r="N64" s="349"/>
      <c r="O64" s="349"/>
      <c r="P64" s="349"/>
      <c r="Q64" s="349"/>
      <c r="R64" s="349"/>
    </row>
    <row r="65" spans="1:18" ht="10.5" thickTop="1" thickBot="1">
      <c r="A65" s="354"/>
      <c r="B65" s="354"/>
      <c r="C65" s="354"/>
      <c r="D65" s="354"/>
      <c r="E65" s="354"/>
      <c r="F65" s="355"/>
      <c r="G65" s="351"/>
      <c r="H65" s="351"/>
      <c r="I65" s="349"/>
      <c r="J65" s="349"/>
      <c r="K65" s="349"/>
      <c r="L65" s="349"/>
      <c r="M65" s="349"/>
      <c r="N65" s="349"/>
      <c r="O65" s="349"/>
      <c r="P65" s="349"/>
      <c r="Q65" s="349"/>
      <c r="R65" s="349"/>
    </row>
    <row r="66" spans="1:18" ht="10.5" thickTop="1" thickBot="1">
      <c r="A66" s="356" t="s">
        <v>366</v>
      </c>
      <c r="B66" s="346"/>
      <c r="C66" s="357"/>
      <c r="D66" s="346"/>
      <c r="E66" s="346"/>
      <c r="F66" s="347"/>
      <c r="G66" s="351"/>
      <c r="H66" s="351"/>
      <c r="I66" s="349"/>
      <c r="J66" s="349"/>
      <c r="K66" s="349"/>
      <c r="L66" s="349"/>
      <c r="M66" s="349"/>
      <c r="N66" s="349"/>
      <c r="O66" s="349"/>
      <c r="P66" s="349"/>
      <c r="Q66" s="349"/>
      <c r="R66" s="349"/>
    </row>
    <row r="67" spans="1:18" ht="12.9" customHeight="1" thickTop="1" thickBot="1">
      <c r="A67" s="356">
        <v>1</v>
      </c>
      <c r="B67" s="346" t="s">
        <v>367</v>
      </c>
      <c r="C67" s="357"/>
      <c r="D67" s="346"/>
      <c r="E67" s="346"/>
      <c r="F67" s="347"/>
      <c r="G67" s="351"/>
      <c r="H67" s="351"/>
      <c r="I67" s="349"/>
      <c r="J67" s="349"/>
      <c r="K67" s="349"/>
      <c r="L67" s="349"/>
      <c r="M67" s="349"/>
      <c r="N67" s="349"/>
      <c r="O67" s="349"/>
      <c r="P67" s="349"/>
      <c r="Q67" s="349"/>
      <c r="R67" s="349"/>
    </row>
    <row r="68" spans="1:18" ht="12.9" customHeight="1" thickTop="1" thickBot="1">
      <c r="A68" s="356">
        <v>2</v>
      </c>
      <c r="B68" s="346" t="s">
        <v>997</v>
      </c>
      <c r="C68" s="357"/>
      <c r="D68" s="346"/>
      <c r="E68" s="346"/>
      <c r="F68" s="347"/>
      <c r="G68" s="351"/>
      <c r="H68" s="351"/>
      <c r="I68" s="349"/>
      <c r="J68" s="349"/>
      <c r="K68" s="349"/>
      <c r="L68" s="349"/>
      <c r="M68" s="349"/>
      <c r="N68" s="349"/>
      <c r="O68" s="349"/>
      <c r="P68" s="349"/>
      <c r="Q68" s="349"/>
      <c r="R68" s="349"/>
    </row>
    <row r="69" spans="1:18" ht="12.9" customHeight="1" thickTop="1" thickBot="1">
      <c r="A69" s="356">
        <v>3</v>
      </c>
      <c r="B69" s="346" t="s">
        <v>369</v>
      </c>
      <c r="C69" s="358"/>
      <c r="D69" s="346"/>
      <c r="E69" s="346"/>
      <c r="F69" s="347"/>
      <c r="G69" s="352"/>
      <c r="H69" s="352"/>
      <c r="I69" s="349"/>
      <c r="J69" s="349"/>
      <c r="K69" s="349"/>
      <c r="L69" s="349"/>
      <c r="M69" s="349"/>
      <c r="N69" s="349"/>
      <c r="O69" s="349"/>
      <c r="P69" s="349"/>
      <c r="Q69" s="349"/>
      <c r="R69" s="349"/>
    </row>
    <row r="70" spans="1:18" ht="12.9" customHeight="1" thickTop="1" thickBot="1">
      <c r="A70" s="356">
        <v>4</v>
      </c>
      <c r="B70" s="346" t="s">
        <v>370</v>
      </c>
      <c r="C70" s="358"/>
      <c r="D70" s="346"/>
      <c r="E70" s="346"/>
      <c r="F70" s="347"/>
      <c r="G70" s="348"/>
      <c r="H70" s="348"/>
      <c r="I70" s="349"/>
      <c r="J70" s="349"/>
      <c r="K70" s="349"/>
      <c r="L70" s="349"/>
      <c r="M70" s="349"/>
      <c r="N70" s="349"/>
      <c r="O70" s="349"/>
      <c r="P70" s="349"/>
      <c r="Q70" s="349"/>
      <c r="R70" s="349"/>
    </row>
    <row r="71" spans="1:18" ht="12.9" customHeight="1" thickTop="1" thickBot="1">
      <c r="A71" s="356">
        <v>5</v>
      </c>
      <c r="B71" s="346" t="s">
        <v>998</v>
      </c>
      <c r="C71" s="358"/>
      <c r="D71" s="346"/>
      <c r="E71" s="346"/>
      <c r="F71" s="347"/>
      <c r="G71" s="348"/>
      <c r="H71" s="348"/>
      <c r="I71" s="349"/>
      <c r="J71" s="349"/>
      <c r="K71" s="349"/>
      <c r="L71" s="349"/>
      <c r="M71" s="349"/>
      <c r="N71" s="349"/>
      <c r="O71" s="349"/>
      <c r="P71" s="349"/>
      <c r="Q71" s="349"/>
      <c r="R71" s="349"/>
    </row>
    <row r="72" spans="1:18" ht="12.9" customHeight="1" thickTop="1">
      <c r="A72" s="356">
        <v>6</v>
      </c>
      <c r="B72" s="352" t="s">
        <v>372</v>
      </c>
      <c r="C72" s="358"/>
      <c r="D72" s="346"/>
      <c r="E72" s="346"/>
      <c r="F72" s="347"/>
      <c r="G72" s="351"/>
      <c r="H72" s="351"/>
      <c r="I72" s="359"/>
      <c r="J72" s="359"/>
      <c r="K72" s="359"/>
      <c r="L72" s="359"/>
      <c r="M72" s="359"/>
      <c r="N72" s="359"/>
      <c r="O72" s="359"/>
      <c r="P72" s="359"/>
      <c r="Q72" s="359"/>
      <c r="R72" s="359"/>
    </row>
    <row r="73" spans="1:18" ht="12.9" customHeight="1">
      <c r="A73" s="356">
        <v>7</v>
      </c>
      <c r="B73" s="346" t="s">
        <v>373</v>
      </c>
      <c r="D73" s="346"/>
      <c r="E73" s="346"/>
      <c r="F73" s="347"/>
      <c r="G73" s="351"/>
      <c r="H73" s="351"/>
      <c r="I73" s="359"/>
      <c r="J73" s="359"/>
      <c r="K73" s="359"/>
      <c r="L73" s="359"/>
      <c r="M73" s="359"/>
      <c r="N73" s="359"/>
      <c r="O73" s="359"/>
      <c r="P73" s="359"/>
      <c r="Q73" s="359"/>
      <c r="R73" s="359"/>
    </row>
    <row r="74" spans="1:18" s="249" customFormat="1" ht="12.9" customHeight="1">
      <c r="A74" s="356">
        <v>8</v>
      </c>
      <c r="B74" s="360" t="s">
        <v>374</v>
      </c>
      <c r="C74" s="346"/>
      <c r="D74" s="352"/>
      <c r="E74" s="352"/>
      <c r="F74" s="347"/>
      <c r="G74" s="351"/>
      <c r="H74" s="351"/>
      <c r="I74" s="359"/>
      <c r="J74" s="359"/>
      <c r="K74" s="359"/>
      <c r="L74" s="359"/>
      <c r="M74" s="359"/>
      <c r="N74" s="359"/>
      <c r="O74" s="359"/>
      <c r="P74" s="359"/>
      <c r="Q74" s="359"/>
      <c r="R74" s="359"/>
    </row>
    <row r="75" spans="1:18" ht="12.9" customHeight="1">
      <c r="A75" s="356">
        <v>9</v>
      </c>
      <c r="B75" s="360" t="s">
        <v>375</v>
      </c>
      <c r="C75" s="346"/>
      <c r="D75" s="346"/>
      <c r="E75" s="346"/>
      <c r="F75" s="347"/>
      <c r="G75" s="351"/>
      <c r="H75" s="351"/>
      <c r="I75" s="359"/>
      <c r="J75" s="359"/>
      <c r="K75" s="359"/>
      <c r="L75" s="359"/>
      <c r="M75" s="359"/>
      <c r="N75" s="359"/>
      <c r="O75" s="359"/>
      <c r="P75" s="359"/>
      <c r="Q75" s="359"/>
      <c r="R75" s="359"/>
    </row>
    <row r="76" spans="1:18" ht="12.9" hidden="1" customHeight="1">
      <c r="A76" s="356">
        <v>10</v>
      </c>
      <c r="B76" s="360" t="s">
        <v>376</v>
      </c>
      <c r="C76" s="346"/>
      <c r="D76" s="346"/>
      <c r="E76" s="346"/>
      <c r="F76" s="347"/>
      <c r="G76" s="351"/>
      <c r="H76" s="351"/>
      <c r="I76" s="359"/>
      <c r="J76" s="359"/>
      <c r="K76" s="359"/>
      <c r="L76" s="359"/>
      <c r="M76" s="359"/>
      <c r="N76" s="359"/>
      <c r="O76" s="359"/>
      <c r="P76" s="359"/>
      <c r="Q76" s="359"/>
      <c r="R76" s="359"/>
    </row>
    <row r="77" spans="1:18" ht="12.9" customHeight="1">
      <c r="A77" s="356">
        <v>10</v>
      </c>
      <c r="B77" s="360" t="s">
        <v>377</v>
      </c>
      <c r="C77" s="346"/>
      <c r="D77" s="346"/>
      <c r="E77" s="346"/>
      <c r="F77" s="347"/>
      <c r="G77" s="351"/>
      <c r="H77" s="351"/>
      <c r="I77" s="359"/>
      <c r="J77" s="359"/>
      <c r="K77" s="359"/>
      <c r="L77" s="359"/>
      <c r="M77" s="359"/>
      <c r="N77" s="359"/>
      <c r="O77" s="359"/>
      <c r="P77" s="359"/>
      <c r="Q77" s="359"/>
      <c r="R77" s="359"/>
    </row>
    <row r="78" spans="1:18" ht="12.9" customHeight="1">
      <c r="A78" s="356">
        <v>11</v>
      </c>
      <c r="B78" s="346" t="s">
        <v>378</v>
      </c>
      <c r="C78" s="346"/>
      <c r="D78" s="346"/>
      <c r="E78" s="346"/>
      <c r="F78" s="347"/>
      <c r="G78" s="351"/>
      <c r="H78" s="351"/>
      <c r="I78" s="359"/>
      <c r="J78" s="359"/>
      <c r="K78" s="359"/>
      <c r="L78" s="359"/>
      <c r="M78" s="359"/>
      <c r="N78" s="359"/>
      <c r="O78" s="359"/>
      <c r="P78" s="359"/>
      <c r="Q78" s="359"/>
      <c r="R78" s="359"/>
    </row>
    <row r="79" spans="1:18" ht="12.9" customHeight="1">
      <c r="A79" s="356">
        <v>12</v>
      </c>
      <c r="B79" s="360" t="s">
        <v>379</v>
      </c>
      <c r="C79" s="346"/>
      <c r="D79" s="346"/>
      <c r="E79" s="346"/>
      <c r="F79" s="347"/>
      <c r="G79" s="351"/>
      <c r="H79" s="351"/>
      <c r="I79" s="359"/>
      <c r="J79" s="359"/>
      <c r="K79" s="359"/>
      <c r="L79" s="359"/>
      <c r="M79" s="359"/>
      <c r="N79" s="359"/>
      <c r="O79" s="359"/>
      <c r="P79" s="359"/>
      <c r="Q79" s="359"/>
      <c r="R79" s="359"/>
    </row>
    <row r="80" spans="1:18" ht="10" thickBot="1">
      <c r="A80" s="352"/>
      <c r="C80" s="352"/>
      <c r="D80" s="352"/>
      <c r="E80" s="352"/>
      <c r="F80" s="353"/>
      <c r="G80" s="380"/>
      <c r="H80" s="380"/>
      <c r="I80" s="380"/>
      <c r="J80" s="380"/>
      <c r="K80" s="380"/>
      <c r="L80" s="380"/>
      <c r="M80" s="380"/>
      <c r="N80" s="380"/>
      <c r="O80" s="380"/>
      <c r="P80" s="380"/>
      <c r="Q80" s="380"/>
      <c r="R80" s="380"/>
    </row>
    <row r="81" spans="1:18" ht="10" thickTop="1">
      <c r="A81" s="352"/>
      <c r="C81" s="352"/>
      <c r="D81" s="352"/>
      <c r="E81" s="352"/>
      <c r="F81" s="353"/>
      <c r="G81" s="352"/>
      <c r="H81" s="352"/>
      <c r="I81" s="352"/>
      <c r="J81" s="352"/>
      <c r="K81" s="352"/>
      <c r="L81" s="352"/>
      <c r="M81" s="352"/>
      <c r="N81" s="352"/>
      <c r="O81" s="352"/>
      <c r="P81" s="352"/>
      <c r="Q81" s="352"/>
      <c r="R81" s="352"/>
    </row>
    <row r="82" spans="1:18" s="249" customFormat="1">
      <c r="A82" s="352"/>
      <c r="B82" s="352"/>
      <c r="C82" s="352"/>
      <c r="D82" s="352"/>
      <c r="E82" s="352"/>
      <c r="F82" s="353"/>
      <c r="G82" s="352"/>
      <c r="H82" s="352"/>
      <c r="I82" s="352"/>
      <c r="J82" s="352"/>
      <c r="K82" s="352"/>
      <c r="L82" s="352"/>
      <c r="M82" s="352"/>
      <c r="N82" s="352"/>
      <c r="O82" s="352"/>
      <c r="P82" s="352"/>
      <c r="Q82" s="352"/>
      <c r="R82" s="352"/>
    </row>
    <row r="83" spans="1:18" s="249" customFormat="1" ht="9.75" customHeight="1">
      <c r="A83" s="352"/>
      <c r="B83" s="352"/>
      <c r="C83" s="352"/>
      <c r="D83" s="352"/>
      <c r="E83" s="352"/>
      <c r="F83" s="353"/>
      <c r="G83" s="352"/>
      <c r="H83" s="352"/>
      <c r="I83" s="352"/>
      <c r="J83" s="352"/>
      <c r="K83" s="352"/>
      <c r="L83" s="352"/>
      <c r="M83" s="352"/>
      <c r="N83" s="352"/>
      <c r="O83" s="352"/>
      <c r="P83" s="352"/>
      <c r="Q83" s="352"/>
      <c r="R83" s="352"/>
    </row>
    <row r="84" spans="1:18" s="249" customFormat="1">
      <c r="A84" s="352"/>
      <c r="B84" s="352"/>
      <c r="C84" s="352"/>
      <c r="D84" s="352"/>
      <c r="E84" s="352"/>
      <c r="F84" s="353"/>
      <c r="G84" s="352"/>
      <c r="H84" s="352"/>
      <c r="I84" s="352"/>
      <c r="J84" s="352"/>
      <c r="K84" s="352"/>
      <c r="L84" s="352"/>
      <c r="M84" s="352"/>
      <c r="N84" s="352"/>
      <c r="O84" s="352"/>
      <c r="P84" s="352"/>
      <c r="Q84" s="352"/>
      <c r="R84" s="352"/>
    </row>
    <row r="85" spans="1:18" s="249" customFormat="1" ht="9" customHeight="1">
      <c r="A85" s="340"/>
      <c r="B85" s="340"/>
      <c r="C85" s="340"/>
      <c r="D85" s="340"/>
      <c r="E85" s="340"/>
      <c r="F85" s="341"/>
      <c r="G85" s="340"/>
      <c r="H85" s="340"/>
      <c r="I85" s="340"/>
      <c r="J85" s="340"/>
      <c r="K85" s="340"/>
      <c r="L85" s="340"/>
      <c r="M85" s="340"/>
      <c r="N85" s="340"/>
      <c r="O85" s="340"/>
      <c r="P85" s="340"/>
      <c r="Q85" s="340"/>
      <c r="R85" s="340"/>
    </row>
    <row r="86" spans="1:18" s="249" customFormat="1">
      <c r="A86" s="340"/>
      <c r="B86" s="340"/>
      <c r="C86" s="340"/>
      <c r="D86" s="340"/>
      <c r="E86" s="340"/>
      <c r="F86" s="341"/>
      <c r="G86" s="340"/>
      <c r="H86" s="340"/>
      <c r="I86" s="340"/>
      <c r="J86" s="340"/>
      <c r="K86" s="340"/>
      <c r="L86" s="340"/>
      <c r="M86" s="340"/>
      <c r="N86" s="340"/>
      <c r="O86" s="340"/>
      <c r="P86" s="340"/>
      <c r="Q86" s="340"/>
      <c r="R86" s="340"/>
    </row>
    <row r="87" spans="1:18" s="249" customFormat="1">
      <c r="A87" s="340"/>
      <c r="B87" s="340"/>
      <c r="C87" s="340"/>
      <c r="D87" s="340"/>
      <c r="E87" s="340"/>
      <c r="F87" s="341"/>
      <c r="G87" s="340"/>
      <c r="H87" s="340"/>
      <c r="I87" s="340"/>
      <c r="J87" s="340"/>
      <c r="K87" s="340"/>
      <c r="L87" s="340"/>
      <c r="M87" s="340"/>
      <c r="N87" s="340"/>
      <c r="O87" s="340"/>
      <c r="P87" s="340"/>
      <c r="Q87" s="340"/>
      <c r="R87" s="340"/>
    </row>
    <row r="88" spans="1:18" s="249" customFormat="1">
      <c r="A88" s="340"/>
      <c r="B88" s="340"/>
      <c r="C88" s="340"/>
      <c r="D88" s="340"/>
      <c r="E88" s="340"/>
      <c r="F88" s="341"/>
      <c r="G88" s="340"/>
      <c r="H88" s="340"/>
      <c r="I88" s="340"/>
      <c r="J88" s="340"/>
      <c r="K88" s="340"/>
      <c r="L88" s="340"/>
      <c r="M88" s="340"/>
      <c r="N88" s="340"/>
      <c r="O88" s="340"/>
      <c r="P88" s="340"/>
      <c r="Q88" s="340"/>
      <c r="R88" s="340"/>
    </row>
    <row r="89" spans="1:18" s="249" customFormat="1">
      <c r="A89" s="340"/>
      <c r="B89" s="340"/>
      <c r="C89" s="340"/>
      <c r="D89" s="340"/>
      <c r="E89" s="340"/>
      <c r="F89" s="341"/>
      <c r="G89" s="340"/>
      <c r="H89" s="340"/>
      <c r="I89" s="340"/>
      <c r="J89" s="340"/>
      <c r="K89" s="340"/>
      <c r="L89" s="340"/>
      <c r="M89" s="340"/>
      <c r="N89" s="340"/>
      <c r="O89" s="340"/>
      <c r="P89" s="340"/>
      <c r="Q89" s="340"/>
      <c r="R89" s="340"/>
    </row>
    <row r="90" spans="1:18" s="249" customFormat="1">
      <c r="A90" s="340"/>
      <c r="B90" s="340"/>
      <c r="C90" s="340"/>
      <c r="D90" s="340"/>
      <c r="E90" s="340"/>
      <c r="F90" s="341"/>
      <c r="G90" s="340"/>
      <c r="H90" s="340"/>
      <c r="I90" s="340"/>
      <c r="J90" s="340"/>
      <c r="K90" s="340"/>
      <c r="L90" s="340"/>
      <c r="M90" s="340"/>
      <c r="N90" s="340"/>
      <c r="O90" s="340"/>
      <c r="P90" s="340"/>
      <c r="Q90" s="340"/>
      <c r="R90" s="340"/>
    </row>
    <row r="91" spans="1:18" s="249" customFormat="1">
      <c r="A91" s="340"/>
      <c r="B91" s="340"/>
      <c r="C91" s="340"/>
      <c r="D91" s="340"/>
      <c r="E91" s="340"/>
      <c r="F91" s="341"/>
      <c r="G91" s="340"/>
      <c r="H91" s="340"/>
      <c r="I91" s="340"/>
      <c r="J91" s="340"/>
      <c r="K91" s="340"/>
      <c r="L91" s="340"/>
      <c r="M91" s="340"/>
      <c r="N91" s="340"/>
      <c r="O91" s="340"/>
      <c r="P91" s="340"/>
      <c r="Q91" s="340"/>
      <c r="R91" s="340"/>
    </row>
    <row r="92" spans="1:18" s="249" customFormat="1">
      <c r="A92" s="340"/>
      <c r="B92" s="340"/>
      <c r="C92" s="340"/>
      <c r="D92" s="340"/>
      <c r="E92" s="340"/>
      <c r="F92" s="341"/>
      <c r="G92" s="340"/>
      <c r="H92" s="340"/>
      <c r="I92" s="340"/>
      <c r="J92" s="340"/>
      <c r="K92" s="340"/>
      <c r="L92" s="340"/>
      <c r="M92" s="340"/>
      <c r="N92" s="340"/>
      <c r="O92" s="340"/>
      <c r="P92" s="340"/>
      <c r="Q92" s="340"/>
      <c r="R92" s="340"/>
    </row>
    <row r="93" spans="1:18" s="249" customFormat="1">
      <c r="A93" s="340"/>
      <c r="B93" s="340"/>
      <c r="C93" s="340"/>
      <c r="D93" s="340"/>
      <c r="E93" s="340"/>
      <c r="F93" s="341"/>
      <c r="G93" s="340"/>
      <c r="H93" s="340"/>
      <c r="I93" s="340"/>
      <c r="J93" s="340"/>
      <c r="K93" s="340"/>
      <c r="L93" s="340"/>
      <c r="M93" s="340"/>
      <c r="N93" s="340"/>
      <c r="O93" s="340"/>
      <c r="P93" s="340"/>
      <c r="Q93" s="340"/>
      <c r="R93" s="340"/>
    </row>
    <row r="94" spans="1:18" s="249" customFormat="1">
      <c r="A94" s="340"/>
      <c r="B94" s="340"/>
      <c r="C94" s="340"/>
      <c r="D94" s="340"/>
      <c r="E94" s="340"/>
      <c r="F94" s="341"/>
      <c r="G94" s="340"/>
      <c r="H94" s="340"/>
      <c r="I94" s="340"/>
      <c r="J94" s="340"/>
      <c r="K94" s="340"/>
      <c r="L94" s="340"/>
      <c r="M94" s="340"/>
      <c r="N94" s="340"/>
      <c r="O94" s="340"/>
      <c r="P94" s="340"/>
      <c r="Q94" s="340"/>
      <c r="R94" s="340"/>
    </row>
  </sheetData>
  <sheetProtection algorithmName="SHA-512" hashValue="wq7JbgslaIoE66uQWdkQiNXM1RSDc6enRtBMgf5BHAv3bfQbbKXadrkN4ekDOTqV8q6t9KYVi1ixnm6b0oqI4w==" saltValue="gwrieaOn2R8XxTH+vfBqUg==" spinCount="100000" sheet="1" objects="1" scenarios="1"/>
  <autoFilter ref="A14:AL60" xr:uid="{3BC83677-C9FA-47EA-AA2A-32061FCE41FA}"/>
  <mergeCells count="50">
    <mergeCell ref="A1:E1"/>
    <mergeCell ref="G1:Q3"/>
    <mergeCell ref="A2:E2"/>
    <mergeCell ref="A6:E6"/>
    <mergeCell ref="A7:E7"/>
    <mergeCell ref="A62:E62"/>
    <mergeCell ref="A64:E64"/>
    <mergeCell ref="Y13:Y14"/>
    <mergeCell ref="U13:U14"/>
    <mergeCell ref="A8:E8"/>
    <mergeCell ref="A9:E9"/>
    <mergeCell ref="A11:A14"/>
    <mergeCell ref="B11:E11"/>
    <mergeCell ref="F11:R11"/>
    <mergeCell ref="B12:B14"/>
    <mergeCell ref="C12:C14"/>
    <mergeCell ref="D12:D14"/>
    <mergeCell ref="E12:E14"/>
    <mergeCell ref="G13:G14"/>
    <mergeCell ref="Z13:Z14"/>
    <mergeCell ref="AA13:AA14"/>
    <mergeCell ref="F12:F14"/>
    <mergeCell ref="V13:V14"/>
    <mergeCell ref="W13:W14"/>
    <mergeCell ref="X13:X14"/>
    <mergeCell ref="G12:O12"/>
    <mergeCell ref="P12:P14"/>
    <mergeCell ref="Q12:Q14"/>
    <mergeCell ref="R12:R14"/>
    <mergeCell ref="S12:V12"/>
    <mergeCell ref="W12:Z12"/>
    <mergeCell ref="S13:S14"/>
    <mergeCell ref="H13:H14"/>
    <mergeCell ref="I13:N13"/>
    <mergeCell ref="AI11:AL12"/>
    <mergeCell ref="AA12:AD12"/>
    <mergeCell ref="AE12:AH12"/>
    <mergeCell ref="AE13:AE14"/>
    <mergeCell ref="AF13:AF14"/>
    <mergeCell ref="AG13:AG14"/>
    <mergeCell ref="AH13:AH14"/>
    <mergeCell ref="AI13:AI14"/>
    <mergeCell ref="AJ13:AJ14"/>
    <mergeCell ref="AK13:AK14"/>
    <mergeCell ref="AL13:AL14"/>
    <mergeCell ref="AB13:AB14"/>
    <mergeCell ref="AC13:AC14"/>
    <mergeCell ref="AD13:AD14"/>
    <mergeCell ref="S11:AH11"/>
    <mergeCell ref="T13:T14"/>
  </mergeCells>
  <dataValidations disablePrompts="1" count="1">
    <dataValidation type="list" allowBlank="1" showInputMessage="1" showErrorMessage="1" sqref="E55:E60" xr:uid="{6E6054C7-BDC3-4D43-B880-D41221494A8F}">
      <formula1>$A$163:$A$184</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7F1069C4-FB57-481A-B370-F8A648C663B5}">
          <x14:formula1>
            <xm:f>'Desglose Nivel vinculación'!$B$39:$B$97</xm:f>
          </x14:formula1>
          <xm:sqref>G15:G53 G55:G60</xm:sqref>
        </x14:dataValidation>
        <x14:dataValidation type="list" allowBlank="1" showInputMessage="1" showErrorMessage="1" xr:uid="{4797E92E-E2BD-43F0-85D2-A9F1715762EA}">
          <x14:formula1>
            <xm:f>'Desglose Nivel vinculación'!$B$101:$B$128</xm:f>
          </x14:formula1>
          <xm:sqref>H15:H53 H55:H60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4570F-D76D-4242-B046-C3DA27FAC357}">
  <dimension ref="A1:AL92"/>
  <sheetViews>
    <sheetView showGridLines="0" zoomScale="55" zoomScaleNormal="55" workbookViewId="0">
      <pane ySplit="14" topLeftCell="A29" activePane="bottomLeft" state="frozen"/>
      <selection pane="bottomLeft" activeCell="F54" sqref="F54"/>
    </sheetView>
  </sheetViews>
  <sheetFormatPr baseColWidth="10" defaultColWidth="11.453125" defaultRowHeight="10"/>
  <cols>
    <col min="1" max="1" width="5.54296875" style="239" customWidth="1"/>
    <col min="2" max="5" width="6.54296875" style="239" customWidth="1"/>
    <col min="6" max="6" width="45.54296875" style="415" customWidth="1"/>
    <col min="7" max="7" width="24.54296875" style="239" customWidth="1"/>
    <col min="8" max="8" width="16" style="239" customWidth="1"/>
    <col min="9" max="9" width="4.453125" style="417" customWidth="1"/>
    <col min="10" max="10" width="4.54296875" style="417" customWidth="1"/>
    <col min="11" max="11" width="7.453125" style="417" customWidth="1"/>
    <col min="12" max="13" width="4.453125" style="417" customWidth="1"/>
    <col min="14" max="14" width="6.453125" style="417" customWidth="1"/>
    <col min="15" max="15" width="7" style="417" bestFit="1" customWidth="1"/>
    <col min="16" max="16" width="16.453125" style="239" customWidth="1"/>
    <col min="17" max="17" width="20.08984375" style="239" customWidth="1"/>
    <col min="18" max="18" width="31.90625" style="239" customWidth="1"/>
    <col min="19" max="20" width="11.453125" style="239"/>
    <col min="21" max="21" width="13.08984375" style="239" customWidth="1"/>
    <col min="22" max="22" width="26.90625" style="239" customWidth="1"/>
    <col min="23" max="25" width="11.453125" style="239"/>
    <col min="26" max="26" width="34.08984375" style="239" customWidth="1"/>
    <col min="27" max="27" width="23.54296875" style="239" customWidth="1"/>
    <col min="28" max="33" width="11.453125" style="239"/>
    <col min="34" max="34" width="29.453125" style="239" customWidth="1"/>
    <col min="35" max="37" width="11.453125" style="239"/>
    <col min="38" max="38" width="22.54296875" style="239" customWidth="1"/>
    <col min="39" max="16384" width="11.453125" style="239"/>
  </cols>
  <sheetData>
    <row r="1" spans="1:38" ht="16.5">
      <c r="A1" s="1354" t="s">
        <v>265</v>
      </c>
      <c r="B1" s="1354"/>
      <c r="C1" s="1354"/>
      <c r="D1" s="1354"/>
      <c r="E1" s="1354"/>
      <c r="F1" s="413"/>
      <c r="G1" s="1355"/>
      <c r="H1" s="1355"/>
      <c r="I1" s="1355"/>
      <c r="J1" s="1355"/>
      <c r="K1" s="1355"/>
      <c r="L1" s="1355"/>
      <c r="M1" s="1355"/>
      <c r="N1" s="1355"/>
      <c r="O1" s="1355"/>
      <c r="P1" s="1355"/>
      <c r="Q1" s="1355"/>
    </row>
    <row r="2" spans="1:38" ht="12" customHeight="1">
      <c r="A2" s="1356" t="s">
        <v>266</v>
      </c>
      <c r="B2" s="1356"/>
      <c r="C2" s="1356"/>
      <c r="D2" s="1356"/>
      <c r="E2" s="1356"/>
      <c r="F2" s="414"/>
      <c r="G2" s="1355"/>
      <c r="H2" s="1355"/>
      <c r="I2" s="1355"/>
      <c r="J2" s="1355"/>
      <c r="K2" s="1355"/>
      <c r="L2" s="1355"/>
      <c r="M2" s="1355"/>
      <c r="N2" s="1355"/>
      <c r="O2" s="1355"/>
      <c r="P2" s="1355"/>
      <c r="Q2" s="1355"/>
    </row>
    <row r="3" spans="1:38" ht="10.4" customHeight="1">
      <c r="G3" s="1355"/>
      <c r="H3" s="1355"/>
      <c r="I3" s="1355"/>
      <c r="J3" s="1355"/>
      <c r="K3" s="1355"/>
      <c r="L3" s="1355"/>
      <c r="M3" s="1355"/>
      <c r="N3" s="1355"/>
      <c r="O3" s="1355"/>
      <c r="P3" s="1355"/>
      <c r="Q3" s="1355"/>
    </row>
    <row r="6" spans="1:38" ht="10.5">
      <c r="A6" s="1338" t="s">
        <v>267</v>
      </c>
      <c r="B6" s="1338"/>
      <c r="C6" s="1338"/>
      <c r="D6" s="1338"/>
      <c r="E6" s="1338"/>
      <c r="F6" s="416">
        <v>2024</v>
      </c>
    </row>
    <row r="7" spans="1:38" ht="10.5">
      <c r="A7" s="1338" t="s">
        <v>268</v>
      </c>
      <c r="B7" s="1338"/>
      <c r="C7" s="1338"/>
      <c r="D7" s="1338"/>
      <c r="E7" s="1338"/>
      <c r="F7" s="418">
        <v>169</v>
      </c>
    </row>
    <row r="8" spans="1:38" ht="10.5">
      <c r="A8" s="1338" t="s">
        <v>269</v>
      </c>
      <c r="B8" s="1338"/>
      <c r="C8" s="1338"/>
      <c r="D8" s="1338"/>
      <c r="E8" s="1338"/>
      <c r="F8" s="418" t="s">
        <v>1146</v>
      </c>
    </row>
    <row r="9" spans="1:38" ht="10.5">
      <c r="A9" s="1338" t="s">
        <v>271</v>
      </c>
      <c r="B9" s="1338"/>
      <c r="C9" s="1338"/>
      <c r="D9" s="1338"/>
      <c r="E9" s="1338"/>
      <c r="F9" s="418" t="s">
        <v>1147</v>
      </c>
    </row>
    <row r="10" spans="1:38" ht="19.5" customHeight="1"/>
    <row r="11" spans="1:38" ht="27" customHeight="1">
      <c r="A11" s="1339" t="s">
        <v>191</v>
      </c>
      <c r="B11" s="1342" t="s">
        <v>1148</v>
      </c>
      <c r="C11" s="1343"/>
      <c r="D11" s="1343"/>
      <c r="E11" s="1344"/>
      <c r="F11" s="1345" t="s">
        <v>274</v>
      </c>
      <c r="G11" s="1346"/>
      <c r="H11" s="1346"/>
      <c r="I11" s="1346"/>
      <c r="J11" s="1346"/>
      <c r="K11" s="1346"/>
      <c r="L11" s="1346"/>
      <c r="M11" s="1346"/>
      <c r="N11" s="1346"/>
      <c r="O11" s="1346"/>
      <c r="P11" s="1346"/>
      <c r="Q11" s="1346"/>
      <c r="R11" s="1347"/>
      <c r="S11" s="1233" t="s">
        <v>275</v>
      </c>
      <c r="T11" s="1235"/>
      <c r="U11" s="1235"/>
      <c r="V11" s="1235"/>
      <c r="W11" s="1235"/>
      <c r="X11" s="1235"/>
      <c r="Y11" s="1235"/>
      <c r="Z11" s="1235"/>
      <c r="AA11" s="233"/>
      <c r="AB11" s="233"/>
      <c r="AC11" s="233"/>
      <c r="AD11" s="233"/>
      <c r="AE11" s="233"/>
      <c r="AF11" s="233"/>
      <c r="AG11" s="233"/>
      <c r="AH11" s="233"/>
      <c r="AI11" s="1236" t="s">
        <v>276</v>
      </c>
      <c r="AJ11" s="1237"/>
      <c r="AK11" s="1237"/>
      <c r="AL11" s="1237"/>
    </row>
    <row r="12" spans="1:38" ht="19.5" customHeight="1">
      <c r="A12" s="1340"/>
      <c r="B12" s="1348" t="s">
        <v>1149</v>
      </c>
      <c r="C12" s="1348" t="s">
        <v>1150</v>
      </c>
      <c r="D12" s="1348" t="s">
        <v>1151</v>
      </c>
      <c r="E12" s="1348" t="s">
        <v>1152</v>
      </c>
      <c r="F12" s="1361" t="s">
        <v>1153</v>
      </c>
      <c r="G12" s="1362" t="s">
        <v>282</v>
      </c>
      <c r="H12" s="1363"/>
      <c r="I12" s="1363"/>
      <c r="J12" s="1363"/>
      <c r="K12" s="1363"/>
      <c r="L12" s="1363"/>
      <c r="M12" s="1363"/>
      <c r="N12" s="1363"/>
      <c r="O12" s="1364"/>
      <c r="P12" s="1365" t="s">
        <v>283</v>
      </c>
      <c r="Q12" s="1361" t="s">
        <v>1154</v>
      </c>
      <c r="R12" s="1361" t="s">
        <v>1155</v>
      </c>
      <c r="S12" s="1240" t="s">
        <v>286</v>
      </c>
      <c r="T12" s="1241"/>
      <c r="U12" s="1241"/>
      <c r="V12" s="1242"/>
      <c r="W12" s="1240" t="s">
        <v>287</v>
      </c>
      <c r="X12" s="1241"/>
      <c r="Y12" s="1241"/>
      <c r="Z12" s="1242"/>
      <c r="AA12" s="1240" t="s">
        <v>288</v>
      </c>
      <c r="AB12" s="1241"/>
      <c r="AC12" s="1241"/>
      <c r="AD12" s="1242"/>
      <c r="AE12" s="1240" t="s">
        <v>289</v>
      </c>
      <c r="AF12" s="1241"/>
      <c r="AG12" s="1241"/>
      <c r="AH12" s="1242"/>
      <c r="AI12" s="1238"/>
      <c r="AJ12" s="1239"/>
      <c r="AK12" s="1239"/>
      <c r="AL12" s="1239"/>
    </row>
    <row r="13" spans="1:38" ht="26.4" customHeight="1">
      <c r="A13" s="1340"/>
      <c r="B13" s="1348"/>
      <c r="C13" s="1348"/>
      <c r="D13" s="1348"/>
      <c r="E13" s="1348"/>
      <c r="F13" s="1361"/>
      <c r="G13" s="1349" t="s">
        <v>1156</v>
      </c>
      <c r="H13" s="1349" t="s">
        <v>1157</v>
      </c>
      <c r="I13" s="1351" t="s">
        <v>1158</v>
      </c>
      <c r="J13" s="1352"/>
      <c r="K13" s="1352"/>
      <c r="L13" s="1352"/>
      <c r="M13" s="1352"/>
      <c r="N13" s="1353"/>
      <c r="O13" s="419" t="s">
        <v>293</v>
      </c>
      <c r="P13" s="1365"/>
      <c r="Q13" s="1361"/>
      <c r="R13" s="1361"/>
      <c r="S13" s="1234" t="s">
        <v>294</v>
      </c>
      <c r="T13" s="1234" t="s">
        <v>295</v>
      </c>
      <c r="U13" s="1234" t="s">
        <v>296</v>
      </c>
      <c r="V13" s="1234" t="s">
        <v>297</v>
      </c>
      <c r="W13" s="1234" t="s">
        <v>294</v>
      </c>
      <c r="X13" s="1234" t="s">
        <v>295</v>
      </c>
      <c r="Y13" s="1234" t="s">
        <v>296</v>
      </c>
      <c r="Z13" s="1234" t="s">
        <v>297</v>
      </c>
      <c r="AA13" s="1234" t="s">
        <v>294</v>
      </c>
      <c r="AB13" s="1234" t="s">
        <v>295</v>
      </c>
      <c r="AC13" s="1234" t="s">
        <v>296</v>
      </c>
      <c r="AD13" s="1234" t="s">
        <v>297</v>
      </c>
      <c r="AE13" s="1234" t="s">
        <v>294</v>
      </c>
      <c r="AF13" s="1234" t="s">
        <v>295</v>
      </c>
      <c r="AG13" s="1234" t="s">
        <v>296</v>
      </c>
      <c r="AH13" s="1234" t="s">
        <v>297</v>
      </c>
      <c r="AI13" s="1230" t="s">
        <v>298</v>
      </c>
      <c r="AJ13" s="1232" t="s">
        <v>299</v>
      </c>
      <c r="AK13" s="1232" t="s">
        <v>300</v>
      </c>
      <c r="AL13" s="1232" t="s">
        <v>297</v>
      </c>
    </row>
    <row r="14" spans="1:38" ht="19.5" customHeight="1">
      <c r="A14" s="1341"/>
      <c r="B14" s="1348"/>
      <c r="C14" s="1348"/>
      <c r="D14" s="1348"/>
      <c r="E14" s="1348"/>
      <c r="F14" s="1350"/>
      <c r="G14" s="1350"/>
      <c r="H14" s="1350"/>
      <c r="I14" s="420">
        <v>1</v>
      </c>
      <c r="J14" s="420">
        <v>2</v>
      </c>
      <c r="K14" s="421" t="s">
        <v>301</v>
      </c>
      <c r="L14" s="420">
        <v>3</v>
      </c>
      <c r="M14" s="420">
        <v>4</v>
      </c>
      <c r="N14" s="421" t="s">
        <v>302</v>
      </c>
      <c r="O14" s="420" t="s">
        <v>303</v>
      </c>
      <c r="P14" s="1366"/>
      <c r="Q14" s="1350"/>
      <c r="R14" s="1350"/>
      <c r="S14" s="1230"/>
      <c r="T14" s="1230"/>
      <c r="U14" s="1230"/>
      <c r="V14" s="1230"/>
      <c r="W14" s="1230"/>
      <c r="X14" s="1230"/>
      <c r="Y14" s="1230"/>
      <c r="Z14" s="1230"/>
      <c r="AA14" s="1230"/>
      <c r="AB14" s="1230"/>
      <c r="AC14" s="1230"/>
      <c r="AD14" s="1230"/>
      <c r="AE14" s="1230"/>
      <c r="AF14" s="1230"/>
      <c r="AG14" s="1230"/>
      <c r="AH14" s="1230"/>
      <c r="AI14" s="1231"/>
      <c r="AJ14" s="1233"/>
      <c r="AK14" s="1233"/>
      <c r="AL14" s="1233"/>
    </row>
    <row r="15" spans="1:38" ht="72.650000000000006" customHeight="1">
      <c r="A15" s="242">
        <v>1</v>
      </c>
      <c r="B15" s="243">
        <v>0</v>
      </c>
      <c r="C15" s="243">
        <v>0</v>
      </c>
      <c r="D15" s="243">
        <v>0</v>
      </c>
      <c r="E15" s="243">
        <v>0</v>
      </c>
      <c r="F15" s="451" t="s">
        <v>1159</v>
      </c>
      <c r="G15" s="450" t="s">
        <v>170</v>
      </c>
      <c r="H15" s="450" t="s">
        <v>205</v>
      </c>
      <c r="I15" s="244">
        <v>0</v>
      </c>
      <c r="J15" s="426">
        <v>0</v>
      </c>
      <c r="K15" s="245">
        <f>I15+J15</f>
        <v>0</v>
      </c>
      <c r="L15" s="426">
        <v>0</v>
      </c>
      <c r="M15" s="426">
        <v>1</v>
      </c>
      <c r="N15" s="245">
        <f>L15+M15</f>
        <v>1</v>
      </c>
      <c r="O15" s="245">
        <f>K15+N15</f>
        <v>1</v>
      </c>
      <c r="P15" s="246"/>
      <c r="Q15" s="429" t="s">
        <v>1160</v>
      </c>
      <c r="R15" s="452" t="s">
        <v>1161</v>
      </c>
      <c r="S15" s="264">
        <v>0</v>
      </c>
      <c r="T15" s="224" t="str">
        <f t="shared" ref="T15" si="0">IF(S15="","No hay ejecución",IF(AND(I15=0),"No hay Programación", S15/I15))</f>
        <v>No hay Programación</v>
      </c>
      <c r="U15" s="114" t="str">
        <f>IF(T15="No hay ejecución","NA",IF(T15&gt;=90%,"De acuerdo con lo programado",IF(T15&gt;=51%,"Atraso Leve",IF(T15&lt;50%,"En riesgo en cumplimiento"))))</f>
        <v>De acuerdo con lo programado</v>
      </c>
      <c r="V15" s="114"/>
      <c r="W15" s="264">
        <v>0</v>
      </c>
      <c r="X15" s="224" t="str">
        <f>IF(W15="","No hay ejecución",IF(AND(J15=0),"No hay Programación", W15/J15))</f>
        <v>No hay Programación</v>
      </c>
      <c r="Y15" s="114" t="str">
        <f>IF(X15="No hay ejecución","NA",IF(X15&gt;=90%,"De acuerdo con lo programado",IF(X15&gt;=51%,"Atraso Leve",IF(X15&lt;50%,"En riesgo en cumplimiento"))))</f>
        <v>De acuerdo con lo programado</v>
      </c>
      <c r="Z15" s="114"/>
      <c r="AA15" s="264">
        <v>0</v>
      </c>
      <c r="AB15" s="224" t="str">
        <f>IF(AA15="","No hay ejecución",IF(AND(L15=0),"No hay Programación", AA15/L15))</f>
        <v>No hay Programación</v>
      </c>
      <c r="AC15" s="114" t="str">
        <f>IF(AB15="No hay ejecución","NA",IF(AB15&gt;=90%,"De acuerdo con lo programado",IF(AB15&gt;=51%,"Atraso Leve",IF(AB15&lt;50%,"En riesgo en cumplimiento"))))</f>
        <v>De acuerdo con lo programado</v>
      </c>
      <c r="AD15" s="114"/>
      <c r="AE15" s="264">
        <v>0</v>
      </c>
      <c r="AF15" s="224">
        <f>IF(AE15="","No hay ejecución",IF(AND(M15=0),"No hay Programación", AE15/M15))</f>
        <v>0</v>
      </c>
      <c r="AG15" s="114" t="str">
        <f>IF(AF15="No hay ejecución","NA",IF(AF15&gt;=90%,"De acuerdo con lo programado",IF(AF15&gt;=51%,"Atraso Leve",IF(AF15&lt;50%,"En riesgo en cumplimiento"))))</f>
        <v>En riesgo en cumplimiento</v>
      </c>
      <c r="AH15" s="114"/>
      <c r="AI15" s="264">
        <f>AE15+AA15+W15+S15</f>
        <v>0</v>
      </c>
      <c r="AJ15" s="113">
        <f>IF(AI15="","No hay ejecución",IF(AND(O15=0),"No hay Programación", AI15/O15))</f>
        <v>0</v>
      </c>
      <c r="AK15" s="114" t="str">
        <f>IF(AJ15="No hay ejecución","NA",IF(AJ15&gt;=90%,"De acuerdo con lo programado",IF(AJ15&gt;=51%,"Atraso Leve",IF(AJ15&lt;50%,"En riesgo en cumplimiento"))))</f>
        <v>En riesgo en cumplimiento</v>
      </c>
      <c r="AL15" s="114"/>
    </row>
    <row r="16" spans="1:38" ht="72.650000000000006" customHeight="1">
      <c r="A16" s="242">
        <f>A15+1</f>
        <v>2</v>
      </c>
      <c r="B16" s="243">
        <v>0</v>
      </c>
      <c r="C16" s="243">
        <v>0</v>
      </c>
      <c r="D16" s="243">
        <v>0</v>
      </c>
      <c r="E16" s="243">
        <v>0</v>
      </c>
      <c r="F16" s="451" t="s">
        <v>1162</v>
      </c>
      <c r="G16" s="450" t="s">
        <v>170</v>
      </c>
      <c r="H16" s="450" t="s">
        <v>205</v>
      </c>
      <c r="I16" s="244">
        <v>0</v>
      </c>
      <c r="J16" s="426">
        <v>0</v>
      </c>
      <c r="K16" s="245">
        <f t="shared" ref="K16:K37" si="1">I16+J16</f>
        <v>0</v>
      </c>
      <c r="L16" s="426">
        <v>1</v>
      </c>
      <c r="M16" s="426">
        <v>0</v>
      </c>
      <c r="N16" s="245">
        <f t="shared" ref="N16:N37" si="2">L16+M16</f>
        <v>1</v>
      </c>
      <c r="O16" s="245">
        <f t="shared" ref="O16:O37" si="3">K16+N16</f>
        <v>1</v>
      </c>
      <c r="P16" s="246"/>
      <c r="Q16" s="429" t="s">
        <v>1163</v>
      </c>
      <c r="R16" s="452" t="s">
        <v>1164</v>
      </c>
      <c r="S16" s="264">
        <v>0</v>
      </c>
      <c r="T16" s="224" t="str">
        <f t="shared" ref="T16:T37" si="4">IF(S16="","No hay ejecución",IF(AND(I16=0),"No hay Programación", S16/I16))</f>
        <v>No hay Programación</v>
      </c>
      <c r="U16" s="114" t="str">
        <f t="shared" ref="U16:U37" si="5">IF(T16="No hay ejecución","NA",IF(T16&gt;=90%,"De acuerdo con lo programado",IF(T16&gt;=51%,"Atraso Leve",IF(T16&lt;50%,"En riesgo en cumplimiento"))))</f>
        <v>De acuerdo con lo programado</v>
      </c>
      <c r="V16" s="114"/>
      <c r="W16" s="264">
        <v>0</v>
      </c>
      <c r="X16" s="224" t="str">
        <f t="shared" ref="X16:X37" si="6">IF(W16="","No hay ejecución",IF(AND(J16=0),"No hay Programación", W16/J16))</f>
        <v>No hay Programación</v>
      </c>
      <c r="Y16" s="114" t="str">
        <f t="shared" ref="Y16:Y52" si="7">IF(X16="No hay ejecución","NA",IF(X16&gt;=90%,"De acuerdo con lo programado",IF(X16&gt;=51%,"Atraso Leve",IF(X16&lt;50%,"En riesgo en cumplimiento"))))</f>
        <v>De acuerdo con lo programado</v>
      </c>
      <c r="Z16" s="114"/>
      <c r="AA16" s="264">
        <v>0</v>
      </c>
      <c r="AB16" s="224">
        <f t="shared" ref="AB16:AB37" si="8">IF(AA16="","No hay ejecución",IF(AND(L16=0),"No hay Programación", AA16/L16))</f>
        <v>0</v>
      </c>
      <c r="AC16" s="114" t="str">
        <f t="shared" ref="AC16:AC58" si="9">IF(AB16="No hay ejecución","NA",IF(AB16&gt;=90%,"De acuerdo con lo programado",IF(AB16&gt;=51%,"Atraso Leve",IF(AB16&lt;50%,"En riesgo en cumplimiento"))))</f>
        <v>En riesgo en cumplimiento</v>
      </c>
      <c r="AD16" s="114"/>
      <c r="AE16" s="264">
        <v>0</v>
      </c>
      <c r="AF16" s="224" t="str">
        <f t="shared" ref="AF16:AF37" si="10">IF(AE16="","No hay ejecución",IF(AND(M16=0),"No hay Programación", AE16/M16))</f>
        <v>No hay Programación</v>
      </c>
      <c r="AG16" s="114" t="str">
        <f t="shared" ref="AG16:AG58" si="11">IF(AF16="No hay ejecución","NA",IF(AF16&gt;=90%,"De acuerdo con lo programado",IF(AF16&gt;=51%,"Atraso Leve",IF(AF16&lt;50%,"En riesgo en cumplimiento"))))</f>
        <v>De acuerdo con lo programado</v>
      </c>
      <c r="AH16" s="114"/>
      <c r="AI16" s="264">
        <f t="shared" ref="AI16:AI52" si="12">AE16+AA16+W16+S16</f>
        <v>0</v>
      </c>
      <c r="AJ16" s="113">
        <f t="shared" ref="AJ16:AJ37" si="13">IF(AI16="","No hay ejecución",IF(AND(O16=0),"No hay Programación", AI16/O16))</f>
        <v>0</v>
      </c>
      <c r="AK16" s="114" t="str">
        <f t="shared" ref="AK16:AK58" si="14">IF(AJ16="No hay ejecución","NA",IF(AJ16&gt;=90%,"De acuerdo con lo programado",IF(AJ16&gt;=51%,"Atraso Leve",IF(AJ16&lt;50%,"En riesgo en cumplimiento"))))</f>
        <v>En riesgo en cumplimiento</v>
      </c>
      <c r="AL16" s="114"/>
    </row>
    <row r="17" spans="1:38" ht="72.650000000000006" customHeight="1">
      <c r="A17" s="242">
        <f t="shared" ref="A17:A37" si="15">A16+1</f>
        <v>3</v>
      </c>
      <c r="B17" s="243">
        <v>0</v>
      </c>
      <c r="C17" s="243">
        <v>0</v>
      </c>
      <c r="D17" s="243">
        <v>0</v>
      </c>
      <c r="E17" s="243">
        <v>0</v>
      </c>
      <c r="F17" s="451" t="s">
        <v>1165</v>
      </c>
      <c r="G17" s="450" t="s">
        <v>170</v>
      </c>
      <c r="H17" s="450" t="s">
        <v>205</v>
      </c>
      <c r="I17" s="244">
        <v>1</v>
      </c>
      <c r="J17" s="426">
        <v>0</v>
      </c>
      <c r="K17" s="245">
        <f t="shared" si="1"/>
        <v>1</v>
      </c>
      <c r="L17" s="426">
        <v>0</v>
      </c>
      <c r="M17" s="426">
        <v>0</v>
      </c>
      <c r="N17" s="245">
        <f t="shared" si="2"/>
        <v>0</v>
      </c>
      <c r="O17" s="245">
        <f t="shared" si="3"/>
        <v>1</v>
      </c>
      <c r="P17" s="246"/>
      <c r="Q17" s="429" t="s">
        <v>1160</v>
      </c>
      <c r="R17" s="452" t="s">
        <v>1166</v>
      </c>
      <c r="S17" s="264">
        <v>0</v>
      </c>
      <c r="T17" s="224">
        <f t="shared" si="4"/>
        <v>0</v>
      </c>
      <c r="U17" s="114" t="str">
        <f t="shared" si="5"/>
        <v>En riesgo en cumplimiento</v>
      </c>
      <c r="V17" s="114" t="s">
        <v>1167</v>
      </c>
      <c r="W17" s="264">
        <v>0</v>
      </c>
      <c r="X17" s="224" t="str">
        <f t="shared" si="6"/>
        <v>No hay Programación</v>
      </c>
      <c r="Y17" s="114" t="str">
        <f t="shared" si="7"/>
        <v>De acuerdo con lo programado</v>
      </c>
      <c r="Z17" s="114"/>
      <c r="AA17" s="264">
        <v>0</v>
      </c>
      <c r="AB17" s="224" t="str">
        <f t="shared" si="8"/>
        <v>No hay Programación</v>
      </c>
      <c r="AC17" s="114" t="str">
        <f t="shared" si="9"/>
        <v>De acuerdo con lo programado</v>
      </c>
      <c r="AD17" s="114"/>
      <c r="AE17" s="264">
        <v>0</v>
      </c>
      <c r="AF17" s="224" t="str">
        <f t="shared" si="10"/>
        <v>No hay Programación</v>
      </c>
      <c r="AG17" s="114" t="str">
        <f t="shared" si="11"/>
        <v>De acuerdo con lo programado</v>
      </c>
      <c r="AH17" s="114"/>
      <c r="AI17" s="264">
        <f t="shared" si="12"/>
        <v>0</v>
      </c>
      <c r="AJ17" s="113">
        <f t="shared" si="13"/>
        <v>0</v>
      </c>
      <c r="AK17" s="114" t="str">
        <f t="shared" si="14"/>
        <v>En riesgo en cumplimiento</v>
      </c>
      <c r="AL17" s="114"/>
    </row>
    <row r="18" spans="1:38" ht="72.650000000000006" customHeight="1">
      <c r="A18" s="242">
        <f t="shared" si="15"/>
        <v>4</v>
      </c>
      <c r="B18" s="243">
        <v>0</v>
      </c>
      <c r="C18" s="243">
        <v>0</v>
      </c>
      <c r="D18" s="243">
        <v>0</v>
      </c>
      <c r="E18" s="243">
        <v>0</v>
      </c>
      <c r="F18" s="451" t="s">
        <v>1168</v>
      </c>
      <c r="G18" s="450" t="s">
        <v>170</v>
      </c>
      <c r="H18" s="450" t="s">
        <v>205</v>
      </c>
      <c r="I18" s="244">
        <v>0</v>
      </c>
      <c r="J18" s="426">
        <v>1</v>
      </c>
      <c r="K18" s="245">
        <f t="shared" si="1"/>
        <v>1</v>
      </c>
      <c r="L18" s="426">
        <v>0</v>
      </c>
      <c r="M18" s="426">
        <v>0</v>
      </c>
      <c r="N18" s="245">
        <f t="shared" si="2"/>
        <v>0</v>
      </c>
      <c r="O18" s="245">
        <f t="shared" si="3"/>
        <v>1</v>
      </c>
      <c r="P18" s="246"/>
      <c r="Q18" s="429" t="s">
        <v>1169</v>
      </c>
      <c r="R18" s="452" t="s">
        <v>1166</v>
      </c>
      <c r="S18" s="264">
        <v>0</v>
      </c>
      <c r="T18" s="224" t="str">
        <f t="shared" si="4"/>
        <v>No hay Programación</v>
      </c>
      <c r="U18" s="114" t="str">
        <f t="shared" si="5"/>
        <v>De acuerdo con lo programado</v>
      </c>
      <c r="V18" s="114"/>
      <c r="W18" s="264">
        <v>0</v>
      </c>
      <c r="X18" s="224">
        <f t="shared" si="6"/>
        <v>0</v>
      </c>
      <c r="Y18" s="114" t="str">
        <f t="shared" si="7"/>
        <v>En riesgo en cumplimiento</v>
      </c>
      <c r="Z18" s="114"/>
      <c r="AA18" s="264">
        <v>0</v>
      </c>
      <c r="AB18" s="224" t="str">
        <f t="shared" si="8"/>
        <v>No hay Programación</v>
      </c>
      <c r="AC18" s="114" t="str">
        <f t="shared" si="9"/>
        <v>De acuerdo con lo programado</v>
      </c>
      <c r="AD18" s="114"/>
      <c r="AE18" s="264">
        <v>0</v>
      </c>
      <c r="AF18" s="224" t="str">
        <f t="shared" si="10"/>
        <v>No hay Programación</v>
      </c>
      <c r="AG18" s="114" t="str">
        <f t="shared" si="11"/>
        <v>De acuerdo con lo programado</v>
      </c>
      <c r="AH18" s="114"/>
      <c r="AI18" s="264">
        <f t="shared" si="12"/>
        <v>0</v>
      </c>
      <c r="AJ18" s="113">
        <f t="shared" si="13"/>
        <v>0</v>
      </c>
      <c r="AK18" s="114" t="str">
        <f t="shared" si="14"/>
        <v>En riesgo en cumplimiento</v>
      </c>
      <c r="AL18" s="114"/>
    </row>
    <row r="19" spans="1:38" ht="72.650000000000006" customHeight="1">
      <c r="A19" s="242">
        <f t="shared" si="15"/>
        <v>5</v>
      </c>
      <c r="B19" s="243">
        <v>0</v>
      </c>
      <c r="C19" s="243">
        <v>0</v>
      </c>
      <c r="D19" s="243">
        <v>0</v>
      </c>
      <c r="E19" s="243">
        <v>0</v>
      </c>
      <c r="F19" s="451" t="s">
        <v>1170</v>
      </c>
      <c r="G19" s="450" t="s">
        <v>170</v>
      </c>
      <c r="H19" s="450" t="s">
        <v>205</v>
      </c>
      <c r="I19" s="244">
        <v>0</v>
      </c>
      <c r="J19" s="426">
        <v>0</v>
      </c>
      <c r="K19" s="245">
        <f t="shared" si="1"/>
        <v>0</v>
      </c>
      <c r="L19" s="426">
        <v>0</v>
      </c>
      <c r="M19" s="426">
        <v>1</v>
      </c>
      <c r="N19" s="245">
        <f t="shared" si="2"/>
        <v>1</v>
      </c>
      <c r="O19" s="245">
        <f t="shared" si="3"/>
        <v>1</v>
      </c>
      <c r="P19" s="246"/>
      <c r="Q19" s="429" t="s">
        <v>1169</v>
      </c>
      <c r="R19" s="452" t="s">
        <v>1171</v>
      </c>
      <c r="S19" s="264">
        <v>0</v>
      </c>
      <c r="T19" s="224" t="str">
        <f t="shared" si="4"/>
        <v>No hay Programación</v>
      </c>
      <c r="U19" s="114" t="str">
        <f t="shared" si="5"/>
        <v>De acuerdo con lo programado</v>
      </c>
      <c r="V19" s="114"/>
      <c r="W19" s="264">
        <v>0</v>
      </c>
      <c r="X19" s="224" t="str">
        <f t="shared" si="6"/>
        <v>No hay Programación</v>
      </c>
      <c r="Y19" s="114" t="str">
        <f t="shared" si="7"/>
        <v>De acuerdo con lo programado</v>
      </c>
      <c r="Z19" s="114"/>
      <c r="AA19" s="264">
        <v>0</v>
      </c>
      <c r="AB19" s="224" t="str">
        <f t="shared" si="8"/>
        <v>No hay Programación</v>
      </c>
      <c r="AC19" s="114" t="str">
        <f t="shared" si="9"/>
        <v>De acuerdo con lo programado</v>
      </c>
      <c r="AD19" s="114"/>
      <c r="AE19" s="264">
        <v>0</v>
      </c>
      <c r="AF19" s="224">
        <f t="shared" si="10"/>
        <v>0</v>
      </c>
      <c r="AG19" s="114" t="str">
        <f t="shared" si="11"/>
        <v>En riesgo en cumplimiento</v>
      </c>
      <c r="AH19" s="114"/>
      <c r="AI19" s="264">
        <f t="shared" si="12"/>
        <v>0</v>
      </c>
      <c r="AJ19" s="113">
        <f t="shared" si="13"/>
        <v>0</v>
      </c>
      <c r="AK19" s="114" t="str">
        <f t="shared" si="14"/>
        <v>En riesgo en cumplimiento</v>
      </c>
      <c r="AL19" s="114"/>
    </row>
    <row r="20" spans="1:38" ht="72.650000000000006" customHeight="1">
      <c r="A20" s="242">
        <f t="shared" si="15"/>
        <v>6</v>
      </c>
      <c r="B20" s="243">
        <v>0</v>
      </c>
      <c r="C20" s="243">
        <v>0</v>
      </c>
      <c r="D20" s="243">
        <v>0</v>
      </c>
      <c r="E20" s="243">
        <v>0</v>
      </c>
      <c r="F20" s="451" t="s">
        <v>1172</v>
      </c>
      <c r="G20" s="450" t="s">
        <v>170</v>
      </c>
      <c r="H20" s="450" t="s">
        <v>205</v>
      </c>
      <c r="I20" s="244">
        <v>0</v>
      </c>
      <c r="J20" s="426">
        <v>0</v>
      </c>
      <c r="K20" s="245">
        <f t="shared" si="1"/>
        <v>0</v>
      </c>
      <c r="L20" s="426">
        <v>0</v>
      </c>
      <c r="M20" s="426">
        <v>1</v>
      </c>
      <c r="N20" s="245">
        <f t="shared" si="2"/>
        <v>1</v>
      </c>
      <c r="O20" s="245">
        <f t="shared" si="3"/>
        <v>1</v>
      </c>
      <c r="P20" s="246"/>
      <c r="Q20" s="429" t="s">
        <v>1163</v>
      </c>
      <c r="R20" s="452" t="s">
        <v>1173</v>
      </c>
      <c r="S20" s="264">
        <v>0</v>
      </c>
      <c r="T20" s="224" t="str">
        <f t="shared" si="4"/>
        <v>No hay Programación</v>
      </c>
      <c r="U20" s="114" t="str">
        <f t="shared" si="5"/>
        <v>De acuerdo con lo programado</v>
      </c>
      <c r="V20" s="114"/>
      <c r="W20" s="264">
        <v>0</v>
      </c>
      <c r="X20" s="224" t="str">
        <f t="shared" si="6"/>
        <v>No hay Programación</v>
      </c>
      <c r="Y20" s="114" t="str">
        <f t="shared" si="7"/>
        <v>De acuerdo con lo programado</v>
      </c>
      <c r="Z20" s="114"/>
      <c r="AA20" s="264">
        <v>0</v>
      </c>
      <c r="AB20" s="224" t="str">
        <f t="shared" si="8"/>
        <v>No hay Programación</v>
      </c>
      <c r="AC20" s="114" t="str">
        <f t="shared" si="9"/>
        <v>De acuerdo con lo programado</v>
      </c>
      <c r="AD20" s="114"/>
      <c r="AE20" s="264">
        <v>0</v>
      </c>
      <c r="AF20" s="224">
        <f t="shared" si="10"/>
        <v>0</v>
      </c>
      <c r="AG20" s="114" t="str">
        <f t="shared" si="11"/>
        <v>En riesgo en cumplimiento</v>
      </c>
      <c r="AH20" s="114"/>
      <c r="AI20" s="264">
        <f t="shared" si="12"/>
        <v>0</v>
      </c>
      <c r="AJ20" s="113">
        <f t="shared" si="13"/>
        <v>0</v>
      </c>
      <c r="AK20" s="114" t="str">
        <f t="shared" si="14"/>
        <v>En riesgo en cumplimiento</v>
      </c>
      <c r="AL20" s="114"/>
    </row>
    <row r="21" spans="1:38" ht="72.650000000000006" customHeight="1">
      <c r="A21" s="242">
        <f t="shared" si="15"/>
        <v>7</v>
      </c>
      <c r="B21" s="243">
        <v>0</v>
      </c>
      <c r="C21" s="243">
        <v>0</v>
      </c>
      <c r="D21" s="243">
        <v>0</v>
      </c>
      <c r="E21" s="243">
        <v>0</v>
      </c>
      <c r="F21" s="451" t="s">
        <v>1174</v>
      </c>
      <c r="G21" s="450" t="s">
        <v>170</v>
      </c>
      <c r="H21" s="450" t="s">
        <v>205</v>
      </c>
      <c r="I21" s="244">
        <v>1</v>
      </c>
      <c r="J21" s="426">
        <v>0</v>
      </c>
      <c r="K21" s="245">
        <f t="shared" si="1"/>
        <v>1</v>
      </c>
      <c r="L21" s="426">
        <v>0</v>
      </c>
      <c r="M21" s="426">
        <v>0</v>
      </c>
      <c r="N21" s="245">
        <f t="shared" si="2"/>
        <v>0</v>
      </c>
      <c r="O21" s="245">
        <f t="shared" si="3"/>
        <v>1</v>
      </c>
      <c r="P21" s="246"/>
      <c r="Q21" s="429" t="s">
        <v>1175</v>
      </c>
      <c r="R21" s="452" t="s">
        <v>1176</v>
      </c>
      <c r="S21" s="264">
        <v>1</v>
      </c>
      <c r="T21" s="224">
        <f t="shared" si="4"/>
        <v>1</v>
      </c>
      <c r="U21" s="114" t="str">
        <f t="shared" si="5"/>
        <v>De acuerdo con lo programado</v>
      </c>
      <c r="V21" s="114" t="s">
        <v>1177</v>
      </c>
      <c r="W21" s="264">
        <v>0</v>
      </c>
      <c r="X21" s="224" t="str">
        <f t="shared" si="6"/>
        <v>No hay Programación</v>
      </c>
      <c r="Y21" s="114" t="str">
        <f t="shared" si="7"/>
        <v>De acuerdo con lo programado</v>
      </c>
      <c r="Z21" s="114"/>
      <c r="AA21" s="264">
        <v>0</v>
      </c>
      <c r="AB21" s="224" t="str">
        <f t="shared" si="8"/>
        <v>No hay Programación</v>
      </c>
      <c r="AC21" s="114" t="str">
        <f t="shared" si="9"/>
        <v>De acuerdo con lo programado</v>
      </c>
      <c r="AD21" s="114"/>
      <c r="AE21" s="264">
        <v>0</v>
      </c>
      <c r="AF21" s="224" t="str">
        <f t="shared" si="10"/>
        <v>No hay Programación</v>
      </c>
      <c r="AG21" s="114" t="str">
        <f t="shared" si="11"/>
        <v>De acuerdo con lo programado</v>
      </c>
      <c r="AH21" s="114"/>
      <c r="AI21" s="264">
        <f t="shared" si="12"/>
        <v>1</v>
      </c>
      <c r="AJ21" s="113">
        <f t="shared" si="13"/>
        <v>1</v>
      </c>
      <c r="AK21" s="114" t="str">
        <f t="shared" si="14"/>
        <v>De acuerdo con lo programado</v>
      </c>
      <c r="AL21" s="114"/>
    </row>
    <row r="22" spans="1:38" ht="72.650000000000006" customHeight="1">
      <c r="A22" s="242">
        <f t="shared" si="15"/>
        <v>8</v>
      </c>
      <c r="B22" s="243">
        <v>0</v>
      </c>
      <c r="C22" s="243">
        <v>0</v>
      </c>
      <c r="D22" s="243">
        <v>0</v>
      </c>
      <c r="E22" s="243">
        <v>0</v>
      </c>
      <c r="F22" s="451" t="s">
        <v>1178</v>
      </c>
      <c r="G22" s="450" t="s">
        <v>170</v>
      </c>
      <c r="H22" s="450" t="s">
        <v>205</v>
      </c>
      <c r="I22" s="244">
        <v>0</v>
      </c>
      <c r="J22" s="426">
        <v>1</v>
      </c>
      <c r="K22" s="245">
        <f t="shared" si="1"/>
        <v>1</v>
      </c>
      <c r="L22" s="426">
        <v>0</v>
      </c>
      <c r="M22" s="426">
        <v>0</v>
      </c>
      <c r="N22" s="245">
        <f t="shared" si="2"/>
        <v>0</v>
      </c>
      <c r="O22" s="245">
        <f t="shared" si="3"/>
        <v>1</v>
      </c>
      <c r="P22" s="246"/>
      <c r="Q22" s="429" t="s">
        <v>1175</v>
      </c>
      <c r="R22" s="452" t="s">
        <v>1176</v>
      </c>
      <c r="S22" s="264">
        <v>0</v>
      </c>
      <c r="T22" s="224" t="str">
        <f t="shared" si="4"/>
        <v>No hay Programación</v>
      </c>
      <c r="U22" s="114" t="str">
        <f t="shared" si="5"/>
        <v>De acuerdo con lo programado</v>
      </c>
      <c r="V22" s="114"/>
      <c r="W22" s="264">
        <v>0</v>
      </c>
      <c r="X22" s="224">
        <f t="shared" si="6"/>
        <v>0</v>
      </c>
      <c r="Y22" s="114" t="str">
        <f t="shared" si="7"/>
        <v>En riesgo en cumplimiento</v>
      </c>
      <c r="Z22" s="114"/>
      <c r="AA22" s="264">
        <v>0</v>
      </c>
      <c r="AB22" s="224" t="str">
        <f t="shared" si="8"/>
        <v>No hay Programación</v>
      </c>
      <c r="AC22" s="114" t="str">
        <f t="shared" si="9"/>
        <v>De acuerdo con lo programado</v>
      </c>
      <c r="AD22" s="114"/>
      <c r="AE22" s="264">
        <v>0</v>
      </c>
      <c r="AF22" s="224" t="str">
        <f t="shared" si="10"/>
        <v>No hay Programación</v>
      </c>
      <c r="AG22" s="114" t="str">
        <f t="shared" si="11"/>
        <v>De acuerdo con lo programado</v>
      </c>
      <c r="AH22" s="114"/>
      <c r="AI22" s="264">
        <f t="shared" si="12"/>
        <v>0</v>
      </c>
      <c r="AJ22" s="113">
        <f t="shared" si="13"/>
        <v>0</v>
      </c>
      <c r="AK22" s="114" t="str">
        <f t="shared" si="14"/>
        <v>En riesgo en cumplimiento</v>
      </c>
      <c r="AL22" s="114"/>
    </row>
    <row r="23" spans="1:38" ht="72.650000000000006" customHeight="1">
      <c r="A23" s="242">
        <f t="shared" si="15"/>
        <v>9</v>
      </c>
      <c r="B23" s="243">
        <v>0</v>
      </c>
      <c r="C23" s="243">
        <v>0</v>
      </c>
      <c r="D23" s="243">
        <v>0</v>
      </c>
      <c r="E23" s="243">
        <v>0</v>
      </c>
      <c r="F23" s="451" t="s">
        <v>1179</v>
      </c>
      <c r="G23" s="450" t="s">
        <v>140</v>
      </c>
      <c r="H23" s="450" t="s">
        <v>1180</v>
      </c>
      <c r="I23" s="244">
        <v>0</v>
      </c>
      <c r="J23" s="426">
        <v>0</v>
      </c>
      <c r="K23" s="245">
        <f t="shared" si="1"/>
        <v>0</v>
      </c>
      <c r="L23" s="426">
        <v>1</v>
      </c>
      <c r="M23" s="426">
        <v>1</v>
      </c>
      <c r="N23" s="245">
        <f t="shared" si="2"/>
        <v>2</v>
      </c>
      <c r="O23" s="245">
        <f t="shared" si="3"/>
        <v>2</v>
      </c>
      <c r="P23" s="246"/>
      <c r="Q23" s="429" t="s">
        <v>1181</v>
      </c>
      <c r="R23" s="452" t="s">
        <v>1176</v>
      </c>
      <c r="S23" s="264">
        <v>0</v>
      </c>
      <c r="T23" s="224" t="str">
        <f t="shared" si="4"/>
        <v>No hay Programación</v>
      </c>
      <c r="U23" s="114" t="str">
        <f t="shared" si="5"/>
        <v>De acuerdo con lo programado</v>
      </c>
      <c r="V23" s="114"/>
      <c r="W23" s="264">
        <v>0</v>
      </c>
      <c r="X23" s="224" t="str">
        <f t="shared" si="6"/>
        <v>No hay Programación</v>
      </c>
      <c r="Y23" s="114" t="str">
        <f t="shared" si="7"/>
        <v>De acuerdo con lo programado</v>
      </c>
      <c r="Z23" s="114"/>
      <c r="AA23" s="264">
        <v>0</v>
      </c>
      <c r="AB23" s="224">
        <f t="shared" si="8"/>
        <v>0</v>
      </c>
      <c r="AC23" s="114" t="str">
        <f t="shared" si="9"/>
        <v>En riesgo en cumplimiento</v>
      </c>
      <c r="AD23" s="114"/>
      <c r="AE23" s="264">
        <v>0</v>
      </c>
      <c r="AF23" s="224">
        <f t="shared" si="10"/>
        <v>0</v>
      </c>
      <c r="AG23" s="114" t="str">
        <f t="shared" si="11"/>
        <v>En riesgo en cumplimiento</v>
      </c>
      <c r="AH23" s="114"/>
      <c r="AI23" s="264">
        <f t="shared" si="12"/>
        <v>0</v>
      </c>
      <c r="AJ23" s="113">
        <f t="shared" si="13"/>
        <v>0</v>
      </c>
      <c r="AK23" s="114" t="str">
        <f t="shared" si="14"/>
        <v>En riesgo en cumplimiento</v>
      </c>
      <c r="AL23" s="114"/>
    </row>
    <row r="24" spans="1:38" ht="72.650000000000006" customHeight="1">
      <c r="A24" s="242">
        <f t="shared" si="15"/>
        <v>10</v>
      </c>
      <c r="B24" s="243">
        <v>0</v>
      </c>
      <c r="C24" s="243">
        <v>0</v>
      </c>
      <c r="D24" s="243">
        <v>0</v>
      </c>
      <c r="E24" s="243">
        <v>0</v>
      </c>
      <c r="F24" s="451" t="s">
        <v>1182</v>
      </c>
      <c r="G24" s="450" t="s">
        <v>142</v>
      </c>
      <c r="H24" s="450" t="s">
        <v>1180</v>
      </c>
      <c r="I24" s="244">
        <v>0</v>
      </c>
      <c r="J24" s="426">
        <v>0</v>
      </c>
      <c r="K24" s="245">
        <f t="shared" si="1"/>
        <v>0</v>
      </c>
      <c r="L24" s="426">
        <v>0</v>
      </c>
      <c r="M24" s="426">
        <v>1</v>
      </c>
      <c r="N24" s="245">
        <f t="shared" si="2"/>
        <v>1</v>
      </c>
      <c r="O24" s="245">
        <f t="shared" si="3"/>
        <v>1</v>
      </c>
      <c r="P24" s="246"/>
      <c r="Q24" s="429" t="s">
        <v>1181</v>
      </c>
      <c r="R24" s="452" t="s">
        <v>1176</v>
      </c>
      <c r="S24" s="264">
        <v>0</v>
      </c>
      <c r="T24" s="224" t="str">
        <f t="shared" si="4"/>
        <v>No hay Programación</v>
      </c>
      <c r="U24" s="114" t="str">
        <f t="shared" si="5"/>
        <v>De acuerdo con lo programado</v>
      </c>
      <c r="V24" s="114"/>
      <c r="W24" s="264">
        <v>0</v>
      </c>
      <c r="X24" s="224" t="str">
        <f t="shared" si="6"/>
        <v>No hay Programación</v>
      </c>
      <c r="Y24" s="114" t="str">
        <f t="shared" si="7"/>
        <v>De acuerdo con lo programado</v>
      </c>
      <c r="Z24" s="114"/>
      <c r="AA24" s="264">
        <v>0</v>
      </c>
      <c r="AB24" s="224" t="str">
        <f t="shared" si="8"/>
        <v>No hay Programación</v>
      </c>
      <c r="AC24" s="114" t="str">
        <f t="shared" si="9"/>
        <v>De acuerdo con lo programado</v>
      </c>
      <c r="AD24" s="114"/>
      <c r="AE24" s="264">
        <v>0</v>
      </c>
      <c r="AF24" s="224">
        <f t="shared" si="10"/>
        <v>0</v>
      </c>
      <c r="AG24" s="114" t="str">
        <f t="shared" si="11"/>
        <v>En riesgo en cumplimiento</v>
      </c>
      <c r="AH24" s="114"/>
      <c r="AI24" s="264">
        <f t="shared" si="12"/>
        <v>0</v>
      </c>
      <c r="AJ24" s="113">
        <f t="shared" si="13"/>
        <v>0</v>
      </c>
      <c r="AK24" s="114" t="str">
        <f t="shared" si="14"/>
        <v>En riesgo en cumplimiento</v>
      </c>
      <c r="AL24" s="114"/>
    </row>
    <row r="25" spans="1:38" ht="72.650000000000006" customHeight="1">
      <c r="A25" s="242">
        <f t="shared" si="15"/>
        <v>11</v>
      </c>
      <c r="B25" s="243">
        <v>0</v>
      </c>
      <c r="C25" s="243">
        <v>0</v>
      </c>
      <c r="D25" s="243">
        <v>0</v>
      </c>
      <c r="E25" s="243">
        <v>0</v>
      </c>
      <c r="F25" s="451" t="s">
        <v>1183</v>
      </c>
      <c r="G25" s="450" t="s">
        <v>142</v>
      </c>
      <c r="H25" s="450" t="s">
        <v>210</v>
      </c>
      <c r="I25" s="244">
        <v>0</v>
      </c>
      <c r="J25" s="426">
        <v>0</v>
      </c>
      <c r="K25" s="245">
        <f t="shared" si="1"/>
        <v>0</v>
      </c>
      <c r="L25" s="426">
        <v>0</v>
      </c>
      <c r="M25" s="426">
        <v>1</v>
      </c>
      <c r="N25" s="245">
        <f t="shared" si="2"/>
        <v>1</v>
      </c>
      <c r="O25" s="245">
        <f t="shared" si="3"/>
        <v>1</v>
      </c>
      <c r="P25" s="246"/>
      <c r="Q25" s="429" t="s">
        <v>1181</v>
      </c>
      <c r="R25" s="452" t="s">
        <v>1184</v>
      </c>
      <c r="S25" s="264">
        <v>0</v>
      </c>
      <c r="T25" s="224" t="str">
        <f t="shared" si="4"/>
        <v>No hay Programación</v>
      </c>
      <c r="U25" s="114" t="str">
        <f t="shared" si="5"/>
        <v>De acuerdo con lo programado</v>
      </c>
      <c r="V25" s="114"/>
      <c r="W25" s="264">
        <v>0</v>
      </c>
      <c r="X25" s="224" t="str">
        <f t="shared" si="6"/>
        <v>No hay Programación</v>
      </c>
      <c r="Y25" s="114" t="str">
        <f t="shared" si="7"/>
        <v>De acuerdo con lo programado</v>
      </c>
      <c r="Z25" s="114"/>
      <c r="AA25" s="264">
        <v>0</v>
      </c>
      <c r="AB25" s="224" t="str">
        <f t="shared" si="8"/>
        <v>No hay Programación</v>
      </c>
      <c r="AC25" s="114" t="str">
        <f t="shared" si="9"/>
        <v>De acuerdo con lo programado</v>
      </c>
      <c r="AD25" s="114"/>
      <c r="AE25" s="264">
        <v>0</v>
      </c>
      <c r="AF25" s="224">
        <f t="shared" si="10"/>
        <v>0</v>
      </c>
      <c r="AG25" s="114" t="str">
        <f t="shared" si="11"/>
        <v>En riesgo en cumplimiento</v>
      </c>
      <c r="AH25" s="114"/>
      <c r="AI25" s="264">
        <f t="shared" si="12"/>
        <v>0</v>
      </c>
      <c r="AJ25" s="113">
        <f t="shared" si="13"/>
        <v>0</v>
      </c>
      <c r="AK25" s="114" t="str">
        <f t="shared" si="14"/>
        <v>En riesgo en cumplimiento</v>
      </c>
      <c r="AL25" s="114"/>
    </row>
    <row r="26" spans="1:38" ht="72.650000000000006" customHeight="1">
      <c r="A26" s="242">
        <f t="shared" si="15"/>
        <v>12</v>
      </c>
      <c r="B26" s="243">
        <v>0</v>
      </c>
      <c r="C26" s="243">
        <v>0</v>
      </c>
      <c r="D26" s="243">
        <v>0</v>
      </c>
      <c r="E26" s="243">
        <v>0</v>
      </c>
      <c r="F26" s="451" t="s">
        <v>1185</v>
      </c>
      <c r="G26" s="450" t="s">
        <v>140</v>
      </c>
      <c r="H26" s="450" t="s">
        <v>210</v>
      </c>
      <c r="I26" s="244">
        <v>1</v>
      </c>
      <c r="J26" s="426">
        <v>0</v>
      </c>
      <c r="K26" s="245">
        <f t="shared" si="1"/>
        <v>1</v>
      </c>
      <c r="L26" s="426">
        <v>0</v>
      </c>
      <c r="M26" s="426">
        <v>0</v>
      </c>
      <c r="N26" s="245">
        <f t="shared" si="2"/>
        <v>0</v>
      </c>
      <c r="O26" s="245">
        <f t="shared" si="3"/>
        <v>1</v>
      </c>
      <c r="P26" s="246"/>
      <c r="Q26" s="429" t="s">
        <v>1181</v>
      </c>
      <c r="R26" s="452" t="s">
        <v>1184</v>
      </c>
      <c r="S26" s="264">
        <v>1</v>
      </c>
      <c r="T26" s="224">
        <f t="shared" si="4"/>
        <v>1</v>
      </c>
      <c r="U26" s="114" t="str">
        <f t="shared" si="5"/>
        <v>De acuerdo con lo programado</v>
      </c>
      <c r="V26" s="114" t="s">
        <v>1186</v>
      </c>
      <c r="W26" s="264">
        <v>0</v>
      </c>
      <c r="X26" s="224" t="str">
        <f t="shared" si="6"/>
        <v>No hay Programación</v>
      </c>
      <c r="Y26" s="114" t="str">
        <f t="shared" si="7"/>
        <v>De acuerdo con lo programado</v>
      </c>
      <c r="Z26" s="114"/>
      <c r="AA26" s="264">
        <v>0</v>
      </c>
      <c r="AB26" s="224" t="str">
        <f t="shared" si="8"/>
        <v>No hay Programación</v>
      </c>
      <c r="AC26" s="114" t="str">
        <f t="shared" si="9"/>
        <v>De acuerdo con lo programado</v>
      </c>
      <c r="AD26" s="114"/>
      <c r="AE26" s="264">
        <v>0</v>
      </c>
      <c r="AF26" s="224" t="str">
        <f t="shared" si="10"/>
        <v>No hay Programación</v>
      </c>
      <c r="AG26" s="114" t="str">
        <f t="shared" si="11"/>
        <v>De acuerdo con lo programado</v>
      </c>
      <c r="AH26" s="114"/>
      <c r="AI26" s="264">
        <f t="shared" si="12"/>
        <v>1</v>
      </c>
      <c r="AJ26" s="113">
        <f t="shared" si="13"/>
        <v>1</v>
      </c>
      <c r="AK26" s="114" t="str">
        <f t="shared" si="14"/>
        <v>De acuerdo con lo programado</v>
      </c>
      <c r="AL26" s="114"/>
    </row>
    <row r="27" spans="1:38" ht="72.650000000000006" customHeight="1">
      <c r="A27" s="242">
        <f t="shared" si="15"/>
        <v>13</v>
      </c>
      <c r="B27" s="243">
        <v>0</v>
      </c>
      <c r="C27" s="243">
        <v>0</v>
      </c>
      <c r="D27" s="243">
        <v>0</v>
      </c>
      <c r="E27" s="243">
        <v>0</v>
      </c>
      <c r="F27" s="451" t="s">
        <v>1187</v>
      </c>
      <c r="G27" s="450" t="s">
        <v>140</v>
      </c>
      <c r="H27" s="450" t="s">
        <v>210</v>
      </c>
      <c r="I27" s="244">
        <v>0</v>
      </c>
      <c r="J27" s="426">
        <v>0</v>
      </c>
      <c r="K27" s="245">
        <f t="shared" si="1"/>
        <v>0</v>
      </c>
      <c r="L27" s="426">
        <v>1</v>
      </c>
      <c r="M27" s="426"/>
      <c r="N27" s="245">
        <f t="shared" si="2"/>
        <v>1</v>
      </c>
      <c r="O27" s="245">
        <f t="shared" si="3"/>
        <v>1</v>
      </c>
      <c r="P27" s="246"/>
      <c r="Q27" s="429" t="s">
        <v>1181</v>
      </c>
      <c r="R27" s="452" t="s">
        <v>1184</v>
      </c>
      <c r="S27" s="264">
        <v>1</v>
      </c>
      <c r="T27" s="224" t="str">
        <f t="shared" si="4"/>
        <v>No hay Programación</v>
      </c>
      <c r="U27" s="114" t="str">
        <f t="shared" si="5"/>
        <v>De acuerdo con lo programado</v>
      </c>
      <c r="V27" s="114" t="s">
        <v>1188</v>
      </c>
      <c r="W27" s="264">
        <v>0</v>
      </c>
      <c r="X27" s="224" t="str">
        <f t="shared" si="6"/>
        <v>No hay Programación</v>
      </c>
      <c r="Y27" s="114" t="str">
        <f t="shared" si="7"/>
        <v>De acuerdo con lo programado</v>
      </c>
      <c r="Z27" s="114"/>
      <c r="AA27" s="264">
        <v>0</v>
      </c>
      <c r="AB27" s="224">
        <f t="shared" si="8"/>
        <v>0</v>
      </c>
      <c r="AC27" s="114" t="str">
        <f t="shared" si="9"/>
        <v>En riesgo en cumplimiento</v>
      </c>
      <c r="AD27" s="114"/>
      <c r="AE27" s="264">
        <v>0</v>
      </c>
      <c r="AF27" s="224" t="str">
        <f t="shared" si="10"/>
        <v>No hay Programación</v>
      </c>
      <c r="AG27" s="114" t="str">
        <f t="shared" si="11"/>
        <v>De acuerdo con lo programado</v>
      </c>
      <c r="AH27" s="114"/>
      <c r="AI27" s="264">
        <f t="shared" si="12"/>
        <v>1</v>
      </c>
      <c r="AJ27" s="113">
        <f t="shared" si="13"/>
        <v>1</v>
      </c>
      <c r="AK27" s="114" t="str">
        <f t="shared" si="14"/>
        <v>De acuerdo con lo programado</v>
      </c>
      <c r="AL27" s="114"/>
    </row>
    <row r="28" spans="1:38" ht="72.650000000000006" customHeight="1">
      <c r="A28" s="242">
        <f t="shared" si="15"/>
        <v>14</v>
      </c>
      <c r="B28" s="243">
        <v>0</v>
      </c>
      <c r="C28" s="243">
        <v>0</v>
      </c>
      <c r="D28" s="243">
        <v>0</v>
      </c>
      <c r="E28" s="243">
        <v>0</v>
      </c>
      <c r="F28" s="451" t="s">
        <v>1189</v>
      </c>
      <c r="G28" s="450" t="s">
        <v>1190</v>
      </c>
      <c r="H28" s="450" t="s">
        <v>209</v>
      </c>
      <c r="I28" s="244">
        <v>0</v>
      </c>
      <c r="J28" s="426">
        <v>1</v>
      </c>
      <c r="K28" s="245">
        <f t="shared" si="1"/>
        <v>1</v>
      </c>
      <c r="L28" s="426">
        <v>0</v>
      </c>
      <c r="M28" s="426">
        <v>0</v>
      </c>
      <c r="N28" s="245">
        <f t="shared" si="2"/>
        <v>0</v>
      </c>
      <c r="O28" s="245">
        <f t="shared" si="3"/>
        <v>1</v>
      </c>
      <c r="P28" s="246"/>
      <c r="Q28" s="429" t="s">
        <v>1191</v>
      </c>
      <c r="R28" s="452" t="s">
        <v>1192</v>
      </c>
      <c r="S28" s="264">
        <v>0</v>
      </c>
      <c r="T28" s="224" t="str">
        <f t="shared" si="4"/>
        <v>No hay Programación</v>
      </c>
      <c r="U28" s="114" t="str">
        <f t="shared" si="5"/>
        <v>De acuerdo con lo programado</v>
      </c>
      <c r="V28" s="114"/>
      <c r="W28" s="264">
        <v>0</v>
      </c>
      <c r="X28" s="224">
        <f t="shared" si="6"/>
        <v>0</v>
      </c>
      <c r="Y28" s="114" t="str">
        <f t="shared" si="7"/>
        <v>En riesgo en cumplimiento</v>
      </c>
      <c r="Z28" s="114"/>
      <c r="AA28" s="264">
        <v>0</v>
      </c>
      <c r="AB28" s="224" t="str">
        <f t="shared" si="8"/>
        <v>No hay Programación</v>
      </c>
      <c r="AC28" s="114" t="str">
        <f t="shared" si="9"/>
        <v>De acuerdo con lo programado</v>
      </c>
      <c r="AD28" s="114"/>
      <c r="AE28" s="264">
        <v>0</v>
      </c>
      <c r="AF28" s="224" t="str">
        <f t="shared" si="10"/>
        <v>No hay Programación</v>
      </c>
      <c r="AG28" s="114" t="str">
        <f t="shared" si="11"/>
        <v>De acuerdo con lo programado</v>
      </c>
      <c r="AH28" s="114"/>
      <c r="AI28" s="264">
        <f t="shared" si="12"/>
        <v>0</v>
      </c>
      <c r="AJ28" s="113">
        <f t="shared" si="13"/>
        <v>0</v>
      </c>
      <c r="AK28" s="114" t="str">
        <f t="shared" si="14"/>
        <v>En riesgo en cumplimiento</v>
      </c>
      <c r="AL28" s="114"/>
    </row>
    <row r="29" spans="1:38" ht="72.650000000000006" customHeight="1">
      <c r="A29" s="242">
        <f t="shared" si="15"/>
        <v>15</v>
      </c>
      <c r="B29" s="243">
        <v>0</v>
      </c>
      <c r="C29" s="243">
        <v>0</v>
      </c>
      <c r="D29" s="243">
        <v>0</v>
      </c>
      <c r="E29" s="243">
        <v>0</v>
      </c>
      <c r="F29" s="451" t="s">
        <v>1193</v>
      </c>
      <c r="G29" s="450" t="s">
        <v>182</v>
      </c>
      <c r="H29" s="450" t="s">
        <v>209</v>
      </c>
      <c r="I29" s="244">
        <v>0</v>
      </c>
      <c r="J29" s="426">
        <v>1</v>
      </c>
      <c r="K29" s="245">
        <f t="shared" si="1"/>
        <v>1</v>
      </c>
      <c r="L29" s="426">
        <v>0</v>
      </c>
      <c r="M29" s="426">
        <v>0</v>
      </c>
      <c r="N29" s="245">
        <f t="shared" si="2"/>
        <v>0</v>
      </c>
      <c r="O29" s="245">
        <f t="shared" si="3"/>
        <v>1</v>
      </c>
      <c r="P29" s="246"/>
      <c r="Q29" s="429" t="s">
        <v>1191</v>
      </c>
      <c r="R29" s="452" t="s">
        <v>1194</v>
      </c>
      <c r="S29" s="264">
        <v>0</v>
      </c>
      <c r="T29" s="224" t="str">
        <f t="shared" si="4"/>
        <v>No hay Programación</v>
      </c>
      <c r="U29" s="114" t="str">
        <f t="shared" si="5"/>
        <v>De acuerdo con lo programado</v>
      </c>
      <c r="V29" s="114"/>
      <c r="W29" s="264">
        <v>0</v>
      </c>
      <c r="X29" s="224">
        <f t="shared" si="6"/>
        <v>0</v>
      </c>
      <c r="Y29" s="114" t="str">
        <f t="shared" si="7"/>
        <v>En riesgo en cumplimiento</v>
      </c>
      <c r="Z29" s="114"/>
      <c r="AA29" s="264">
        <v>0</v>
      </c>
      <c r="AB29" s="224" t="str">
        <f t="shared" si="8"/>
        <v>No hay Programación</v>
      </c>
      <c r="AC29" s="114" t="str">
        <f t="shared" si="9"/>
        <v>De acuerdo con lo programado</v>
      </c>
      <c r="AD29" s="114"/>
      <c r="AE29" s="264">
        <v>0</v>
      </c>
      <c r="AF29" s="224" t="str">
        <f t="shared" si="10"/>
        <v>No hay Programación</v>
      </c>
      <c r="AG29" s="114" t="str">
        <f t="shared" si="11"/>
        <v>De acuerdo con lo programado</v>
      </c>
      <c r="AH29" s="114"/>
      <c r="AI29" s="264">
        <f t="shared" si="12"/>
        <v>0</v>
      </c>
      <c r="AJ29" s="113">
        <f t="shared" si="13"/>
        <v>0</v>
      </c>
      <c r="AK29" s="114" t="str">
        <f t="shared" si="14"/>
        <v>En riesgo en cumplimiento</v>
      </c>
      <c r="AL29" s="114"/>
    </row>
    <row r="30" spans="1:38" ht="72.650000000000006" customHeight="1">
      <c r="A30" s="242">
        <f t="shared" si="15"/>
        <v>16</v>
      </c>
      <c r="B30" s="243">
        <v>0</v>
      </c>
      <c r="C30" s="243">
        <v>0</v>
      </c>
      <c r="D30" s="243">
        <v>0</v>
      </c>
      <c r="E30" s="243">
        <v>0</v>
      </c>
      <c r="F30" s="451" t="s">
        <v>1195</v>
      </c>
      <c r="G30" s="450" t="s">
        <v>1190</v>
      </c>
      <c r="H30" s="450" t="s">
        <v>210</v>
      </c>
      <c r="I30" s="244">
        <v>0</v>
      </c>
      <c r="J30" s="426">
        <v>0</v>
      </c>
      <c r="K30" s="245">
        <f t="shared" si="1"/>
        <v>0</v>
      </c>
      <c r="L30" s="426">
        <v>0</v>
      </c>
      <c r="M30" s="426">
        <v>1</v>
      </c>
      <c r="N30" s="245">
        <f t="shared" si="2"/>
        <v>1</v>
      </c>
      <c r="O30" s="245">
        <f t="shared" si="3"/>
        <v>1</v>
      </c>
      <c r="P30" s="246"/>
      <c r="Q30" s="429" t="s">
        <v>1196</v>
      </c>
      <c r="R30" s="452" t="s">
        <v>1197</v>
      </c>
      <c r="S30" s="264">
        <v>0</v>
      </c>
      <c r="T30" s="224" t="str">
        <f t="shared" si="4"/>
        <v>No hay Programación</v>
      </c>
      <c r="U30" s="114" t="str">
        <f t="shared" si="5"/>
        <v>De acuerdo con lo programado</v>
      </c>
      <c r="V30" s="114"/>
      <c r="W30" s="264">
        <v>0</v>
      </c>
      <c r="X30" s="224" t="str">
        <f t="shared" si="6"/>
        <v>No hay Programación</v>
      </c>
      <c r="Y30" s="114" t="str">
        <f t="shared" si="7"/>
        <v>De acuerdo con lo programado</v>
      </c>
      <c r="Z30" s="114"/>
      <c r="AA30" s="264">
        <v>0</v>
      </c>
      <c r="AB30" s="224" t="str">
        <f t="shared" si="8"/>
        <v>No hay Programación</v>
      </c>
      <c r="AC30" s="114" t="str">
        <f t="shared" si="9"/>
        <v>De acuerdo con lo programado</v>
      </c>
      <c r="AD30" s="114"/>
      <c r="AE30" s="264">
        <v>0</v>
      </c>
      <c r="AF30" s="224">
        <f t="shared" si="10"/>
        <v>0</v>
      </c>
      <c r="AG30" s="114" t="str">
        <f t="shared" si="11"/>
        <v>En riesgo en cumplimiento</v>
      </c>
      <c r="AH30" s="114"/>
      <c r="AI30" s="264">
        <f t="shared" si="12"/>
        <v>0</v>
      </c>
      <c r="AJ30" s="113">
        <f t="shared" si="13"/>
        <v>0</v>
      </c>
      <c r="AK30" s="114" t="str">
        <f t="shared" si="14"/>
        <v>En riesgo en cumplimiento</v>
      </c>
      <c r="AL30" s="114"/>
    </row>
    <row r="31" spans="1:38" ht="72.650000000000006" customHeight="1">
      <c r="A31" s="242">
        <f t="shared" si="15"/>
        <v>17</v>
      </c>
      <c r="B31" s="243">
        <v>0</v>
      </c>
      <c r="C31" s="243">
        <v>0</v>
      </c>
      <c r="D31" s="243">
        <v>0</v>
      </c>
      <c r="E31" s="243">
        <v>0</v>
      </c>
      <c r="F31" s="451" t="s">
        <v>1198</v>
      </c>
      <c r="G31" s="450" t="s">
        <v>182</v>
      </c>
      <c r="H31" s="450" t="s">
        <v>209</v>
      </c>
      <c r="I31" s="244"/>
      <c r="J31" s="426">
        <v>1</v>
      </c>
      <c r="K31" s="245">
        <f t="shared" si="1"/>
        <v>1</v>
      </c>
      <c r="L31" s="426">
        <v>1</v>
      </c>
      <c r="M31" s="426">
        <v>2</v>
      </c>
      <c r="N31" s="245">
        <f t="shared" si="2"/>
        <v>3</v>
      </c>
      <c r="O31" s="245">
        <f t="shared" si="3"/>
        <v>4</v>
      </c>
      <c r="P31" s="246"/>
      <c r="Q31" s="429" t="s">
        <v>1196</v>
      </c>
      <c r="R31" s="452" t="s">
        <v>1199</v>
      </c>
      <c r="S31" s="264">
        <v>0</v>
      </c>
      <c r="T31" s="224" t="str">
        <f t="shared" si="4"/>
        <v>No hay Programación</v>
      </c>
      <c r="U31" s="114" t="str">
        <f t="shared" si="5"/>
        <v>De acuerdo con lo programado</v>
      </c>
      <c r="V31" s="114"/>
      <c r="W31" s="264">
        <v>0</v>
      </c>
      <c r="X31" s="224">
        <f t="shared" si="6"/>
        <v>0</v>
      </c>
      <c r="Y31" s="114" t="str">
        <f t="shared" si="7"/>
        <v>En riesgo en cumplimiento</v>
      </c>
      <c r="Z31" s="114"/>
      <c r="AA31" s="264">
        <v>0</v>
      </c>
      <c r="AB31" s="224">
        <f t="shared" si="8"/>
        <v>0</v>
      </c>
      <c r="AC31" s="114" t="str">
        <f t="shared" si="9"/>
        <v>En riesgo en cumplimiento</v>
      </c>
      <c r="AD31" s="114"/>
      <c r="AE31" s="264">
        <v>0</v>
      </c>
      <c r="AF31" s="224">
        <f t="shared" si="10"/>
        <v>0</v>
      </c>
      <c r="AG31" s="114" t="str">
        <f t="shared" si="11"/>
        <v>En riesgo en cumplimiento</v>
      </c>
      <c r="AH31" s="114"/>
      <c r="AI31" s="264">
        <f t="shared" si="12"/>
        <v>0</v>
      </c>
      <c r="AJ31" s="113">
        <f t="shared" si="13"/>
        <v>0</v>
      </c>
      <c r="AK31" s="114" t="str">
        <f t="shared" si="14"/>
        <v>En riesgo en cumplimiento</v>
      </c>
      <c r="AL31" s="114"/>
    </row>
    <row r="32" spans="1:38" ht="72.650000000000006" customHeight="1">
      <c r="A32" s="242">
        <f t="shared" si="15"/>
        <v>18</v>
      </c>
      <c r="B32" s="243">
        <v>0</v>
      </c>
      <c r="C32" s="243">
        <v>0</v>
      </c>
      <c r="D32" s="243">
        <v>0</v>
      </c>
      <c r="E32" s="243">
        <v>0</v>
      </c>
      <c r="F32" s="451" t="s">
        <v>1200</v>
      </c>
      <c r="G32" s="450" t="s">
        <v>182</v>
      </c>
      <c r="H32" s="450" t="s">
        <v>201</v>
      </c>
      <c r="I32" s="244">
        <v>6</v>
      </c>
      <c r="J32" s="426">
        <v>0</v>
      </c>
      <c r="K32" s="245">
        <f t="shared" si="1"/>
        <v>6</v>
      </c>
      <c r="L32" s="426">
        <v>0</v>
      </c>
      <c r="M32" s="426">
        <v>0</v>
      </c>
      <c r="N32" s="245">
        <f t="shared" si="2"/>
        <v>0</v>
      </c>
      <c r="O32" s="245">
        <f t="shared" si="3"/>
        <v>6</v>
      </c>
      <c r="P32" s="246"/>
      <c r="Q32" s="429" t="s">
        <v>1196</v>
      </c>
      <c r="R32" s="452" t="s">
        <v>1201</v>
      </c>
      <c r="S32" s="264">
        <v>6</v>
      </c>
      <c r="T32" s="224">
        <f t="shared" si="4"/>
        <v>1</v>
      </c>
      <c r="U32" s="114" t="str">
        <f t="shared" si="5"/>
        <v>De acuerdo con lo programado</v>
      </c>
      <c r="V32" s="114" t="s">
        <v>1202</v>
      </c>
      <c r="W32" s="264">
        <v>0</v>
      </c>
      <c r="X32" s="224" t="str">
        <f t="shared" si="6"/>
        <v>No hay Programación</v>
      </c>
      <c r="Y32" s="114" t="str">
        <f t="shared" si="7"/>
        <v>De acuerdo con lo programado</v>
      </c>
      <c r="Z32" s="114"/>
      <c r="AA32" s="264">
        <v>0</v>
      </c>
      <c r="AB32" s="224" t="str">
        <f t="shared" si="8"/>
        <v>No hay Programación</v>
      </c>
      <c r="AC32" s="114" t="str">
        <f t="shared" si="9"/>
        <v>De acuerdo con lo programado</v>
      </c>
      <c r="AD32" s="114"/>
      <c r="AE32" s="264">
        <v>0</v>
      </c>
      <c r="AF32" s="224" t="str">
        <f t="shared" si="10"/>
        <v>No hay Programación</v>
      </c>
      <c r="AG32" s="114" t="str">
        <f t="shared" si="11"/>
        <v>De acuerdo con lo programado</v>
      </c>
      <c r="AH32" s="114"/>
      <c r="AI32" s="264">
        <f t="shared" si="12"/>
        <v>6</v>
      </c>
      <c r="AJ32" s="113">
        <f t="shared" si="13"/>
        <v>1</v>
      </c>
      <c r="AK32" s="114" t="str">
        <f t="shared" si="14"/>
        <v>De acuerdo con lo programado</v>
      </c>
      <c r="AL32" s="114"/>
    </row>
    <row r="33" spans="1:38" ht="72.650000000000006" customHeight="1">
      <c r="A33" s="242">
        <f t="shared" si="15"/>
        <v>19</v>
      </c>
      <c r="B33" s="243">
        <v>0</v>
      </c>
      <c r="C33" s="243">
        <v>0</v>
      </c>
      <c r="D33" s="243">
        <v>0</v>
      </c>
      <c r="E33" s="243">
        <v>0</v>
      </c>
      <c r="F33" s="451" t="s">
        <v>1203</v>
      </c>
      <c r="G33" s="450" t="s">
        <v>182</v>
      </c>
      <c r="H33" s="450" t="s">
        <v>201</v>
      </c>
      <c r="I33" s="244">
        <v>0</v>
      </c>
      <c r="J33" s="426">
        <v>0</v>
      </c>
      <c r="K33" s="245">
        <f t="shared" si="1"/>
        <v>0</v>
      </c>
      <c r="L33" s="426">
        <v>0</v>
      </c>
      <c r="M33" s="426">
        <v>6</v>
      </c>
      <c r="N33" s="245">
        <f t="shared" si="2"/>
        <v>6</v>
      </c>
      <c r="O33" s="245">
        <f t="shared" si="3"/>
        <v>6</v>
      </c>
      <c r="P33" s="246"/>
      <c r="Q33" s="429" t="s">
        <v>1196</v>
      </c>
      <c r="R33" s="452" t="s">
        <v>1204</v>
      </c>
      <c r="S33" s="264">
        <v>0</v>
      </c>
      <c r="T33" s="224" t="str">
        <f t="shared" si="4"/>
        <v>No hay Programación</v>
      </c>
      <c r="U33" s="114" t="str">
        <f t="shared" si="5"/>
        <v>De acuerdo con lo programado</v>
      </c>
      <c r="V33" s="114"/>
      <c r="W33" s="264">
        <v>0</v>
      </c>
      <c r="X33" s="224" t="str">
        <f t="shared" si="6"/>
        <v>No hay Programación</v>
      </c>
      <c r="Y33" s="114" t="str">
        <f t="shared" si="7"/>
        <v>De acuerdo con lo programado</v>
      </c>
      <c r="Z33" s="114"/>
      <c r="AA33" s="264">
        <v>0</v>
      </c>
      <c r="AB33" s="224" t="str">
        <f t="shared" si="8"/>
        <v>No hay Programación</v>
      </c>
      <c r="AC33" s="114" t="str">
        <f t="shared" si="9"/>
        <v>De acuerdo con lo programado</v>
      </c>
      <c r="AD33" s="114"/>
      <c r="AE33" s="264">
        <v>0</v>
      </c>
      <c r="AF33" s="224">
        <f t="shared" si="10"/>
        <v>0</v>
      </c>
      <c r="AG33" s="114" t="str">
        <f t="shared" si="11"/>
        <v>En riesgo en cumplimiento</v>
      </c>
      <c r="AH33" s="114"/>
      <c r="AI33" s="264">
        <f t="shared" si="12"/>
        <v>0</v>
      </c>
      <c r="AJ33" s="113">
        <f t="shared" si="13"/>
        <v>0</v>
      </c>
      <c r="AK33" s="114" t="str">
        <f t="shared" si="14"/>
        <v>En riesgo en cumplimiento</v>
      </c>
      <c r="AL33" s="114"/>
    </row>
    <row r="34" spans="1:38" ht="72.650000000000006" customHeight="1">
      <c r="A34" s="242">
        <f t="shared" si="15"/>
        <v>20</v>
      </c>
      <c r="B34" s="243">
        <v>0</v>
      </c>
      <c r="C34" s="243">
        <v>0</v>
      </c>
      <c r="D34" s="243">
        <v>0</v>
      </c>
      <c r="E34" s="243">
        <v>0</v>
      </c>
      <c r="F34" s="451" t="s">
        <v>1205</v>
      </c>
      <c r="G34" s="450" t="s">
        <v>170</v>
      </c>
      <c r="H34" s="450" t="s">
        <v>210</v>
      </c>
      <c r="I34" s="244">
        <v>0</v>
      </c>
      <c r="J34" s="426">
        <v>0</v>
      </c>
      <c r="K34" s="245">
        <f t="shared" si="1"/>
        <v>0</v>
      </c>
      <c r="L34" s="426">
        <v>1</v>
      </c>
      <c r="M34" s="426">
        <v>1</v>
      </c>
      <c r="N34" s="245">
        <f t="shared" si="2"/>
        <v>2</v>
      </c>
      <c r="O34" s="245">
        <f t="shared" si="3"/>
        <v>2</v>
      </c>
      <c r="P34" s="246"/>
      <c r="Q34" s="429" t="s">
        <v>1181</v>
      </c>
      <c r="R34" s="452" t="s">
        <v>1206</v>
      </c>
      <c r="S34" s="264">
        <v>1</v>
      </c>
      <c r="T34" s="224" t="str">
        <f t="shared" si="4"/>
        <v>No hay Programación</v>
      </c>
      <c r="U34" s="114" t="str">
        <f t="shared" si="5"/>
        <v>De acuerdo con lo programado</v>
      </c>
      <c r="V34" s="114" t="s">
        <v>1207</v>
      </c>
      <c r="W34" s="264">
        <v>0</v>
      </c>
      <c r="X34" s="224" t="str">
        <f t="shared" si="6"/>
        <v>No hay Programación</v>
      </c>
      <c r="Y34" s="114" t="str">
        <f t="shared" si="7"/>
        <v>De acuerdo con lo programado</v>
      </c>
      <c r="Z34" s="114"/>
      <c r="AA34" s="264">
        <v>0</v>
      </c>
      <c r="AB34" s="224">
        <f t="shared" si="8"/>
        <v>0</v>
      </c>
      <c r="AC34" s="114" t="str">
        <f t="shared" si="9"/>
        <v>En riesgo en cumplimiento</v>
      </c>
      <c r="AD34" s="114"/>
      <c r="AE34" s="264">
        <v>0</v>
      </c>
      <c r="AF34" s="224">
        <f t="shared" si="10"/>
        <v>0</v>
      </c>
      <c r="AG34" s="114" t="str">
        <f t="shared" si="11"/>
        <v>En riesgo en cumplimiento</v>
      </c>
      <c r="AH34" s="114"/>
      <c r="AI34" s="264">
        <f t="shared" si="12"/>
        <v>1</v>
      </c>
      <c r="AJ34" s="113">
        <f t="shared" si="13"/>
        <v>0.5</v>
      </c>
      <c r="AK34" s="114" t="b">
        <f t="shared" si="14"/>
        <v>0</v>
      </c>
      <c r="AL34" s="114"/>
    </row>
    <row r="35" spans="1:38" ht="72.650000000000006" customHeight="1">
      <c r="A35" s="242">
        <f t="shared" si="15"/>
        <v>21</v>
      </c>
      <c r="B35" s="243">
        <v>0</v>
      </c>
      <c r="C35" s="243">
        <v>0</v>
      </c>
      <c r="D35" s="243">
        <v>0</v>
      </c>
      <c r="E35" s="243">
        <v>0</v>
      </c>
      <c r="F35" s="451" t="s">
        <v>1208</v>
      </c>
      <c r="G35" s="450" t="s">
        <v>143</v>
      </c>
      <c r="H35" s="450" t="s">
        <v>210</v>
      </c>
      <c r="I35" s="244">
        <v>0</v>
      </c>
      <c r="J35" s="426">
        <v>0</v>
      </c>
      <c r="K35" s="245">
        <f t="shared" si="1"/>
        <v>0</v>
      </c>
      <c r="L35" s="426">
        <v>1</v>
      </c>
      <c r="M35" s="426">
        <v>1</v>
      </c>
      <c r="N35" s="245">
        <f t="shared" si="2"/>
        <v>2</v>
      </c>
      <c r="O35" s="245">
        <f t="shared" si="3"/>
        <v>2</v>
      </c>
      <c r="P35" s="246"/>
      <c r="Q35" s="429" t="s">
        <v>1175</v>
      </c>
      <c r="R35" s="452" t="s">
        <v>1209</v>
      </c>
      <c r="S35" s="264">
        <v>1</v>
      </c>
      <c r="T35" s="224" t="str">
        <f t="shared" si="4"/>
        <v>No hay Programación</v>
      </c>
      <c r="U35" s="114" t="str">
        <f t="shared" si="5"/>
        <v>De acuerdo con lo programado</v>
      </c>
      <c r="V35" s="114" t="s">
        <v>1210</v>
      </c>
      <c r="W35" s="264">
        <v>0</v>
      </c>
      <c r="X35" s="224" t="str">
        <f t="shared" si="6"/>
        <v>No hay Programación</v>
      </c>
      <c r="Y35" s="114" t="str">
        <f t="shared" si="7"/>
        <v>De acuerdo con lo programado</v>
      </c>
      <c r="Z35" s="114"/>
      <c r="AA35" s="264">
        <v>0</v>
      </c>
      <c r="AB35" s="224">
        <f t="shared" si="8"/>
        <v>0</v>
      </c>
      <c r="AC35" s="114" t="str">
        <f t="shared" si="9"/>
        <v>En riesgo en cumplimiento</v>
      </c>
      <c r="AD35" s="114"/>
      <c r="AE35" s="264">
        <v>0</v>
      </c>
      <c r="AF35" s="224">
        <f t="shared" si="10"/>
        <v>0</v>
      </c>
      <c r="AG35" s="114" t="str">
        <f t="shared" si="11"/>
        <v>En riesgo en cumplimiento</v>
      </c>
      <c r="AH35" s="114"/>
      <c r="AI35" s="264">
        <f t="shared" si="12"/>
        <v>1</v>
      </c>
      <c r="AJ35" s="113">
        <f t="shared" si="13"/>
        <v>0.5</v>
      </c>
      <c r="AK35" s="114" t="b">
        <f t="shared" si="14"/>
        <v>0</v>
      </c>
      <c r="AL35" s="114"/>
    </row>
    <row r="36" spans="1:38" ht="72.650000000000006" customHeight="1">
      <c r="A36" s="242">
        <f t="shared" si="15"/>
        <v>22</v>
      </c>
      <c r="B36" s="243">
        <v>0</v>
      </c>
      <c r="C36" s="243">
        <v>0</v>
      </c>
      <c r="D36" s="243">
        <v>0</v>
      </c>
      <c r="E36" s="243">
        <v>0</v>
      </c>
      <c r="F36" s="451" t="s">
        <v>1211</v>
      </c>
      <c r="G36" s="450" t="s">
        <v>140</v>
      </c>
      <c r="H36" s="450" t="s">
        <v>216</v>
      </c>
      <c r="I36" s="244">
        <v>0</v>
      </c>
      <c r="J36" s="426">
        <v>0</v>
      </c>
      <c r="K36" s="245">
        <f t="shared" si="1"/>
        <v>0</v>
      </c>
      <c r="L36" s="426">
        <v>1</v>
      </c>
      <c r="M36" s="426">
        <v>0</v>
      </c>
      <c r="N36" s="245">
        <f t="shared" si="2"/>
        <v>1</v>
      </c>
      <c r="O36" s="245">
        <f t="shared" si="3"/>
        <v>1</v>
      </c>
      <c r="P36" s="246"/>
      <c r="Q36" s="429" t="s">
        <v>1212</v>
      </c>
      <c r="R36" s="452" t="s">
        <v>1213</v>
      </c>
      <c r="S36" s="264">
        <v>0</v>
      </c>
      <c r="T36" s="224" t="str">
        <f t="shared" si="4"/>
        <v>No hay Programación</v>
      </c>
      <c r="U36" s="114" t="str">
        <f t="shared" si="5"/>
        <v>De acuerdo con lo programado</v>
      </c>
      <c r="V36" s="114"/>
      <c r="W36" s="264">
        <v>0</v>
      </c>
      <c r="X36" s="224" t="str">
        <f t="shared" si="6"/>
        <v>No hay Programación</v>
      </c>
      <c r="Y36" s="114" t="str">
        <f t="shared" si="7"/>
        <v>De acuerdo con lo programado</v>
      </c>
      <c r="Z36" s="114"/>
      <c r="AA36" s="264">
        <v>0</v>
      </c>
      <c r="AB36" s="224">
        <f t="shared" si="8"/>
        <v>0</v>
      </c>
      <c r="AC36" s="114" t="str">
        <f t="shared" si="9"/>
        <v>En riesgo en cumplimiento</v>
      </c>
      <c r="AD36" s="114"/>
      <c r="AE36" s="264">
        <v>0</v>
      </c>
      <c r="AF36" s="224" t="str">
        <f t="shared" si="10"/>
        <v>No hay Programación</v>
      </c>
      <c r="AG36" s="114" t="str">
        <f t="shared" si="11"/>
        <v>De acuerdo con lo programado</v>
      </c>
      <c r="AH36" s="114"/>
      <c r="AI36" s="264">
        <f t="shared" si="12"/>
        <v>0</v>
      </c>
      <c r="AJ36" s="113">
        <f t="shared" si="13"/>
        <v>0</v>
      </c>
      <c r="AK36" s="114" t="str">
        <f t="shared" si="14"/>
        <v>En riesgo en cumplimiento</v>
      </c>
      <c r="AL36" s="114"/>
    </row>
    <row r="37" spans="1:38" ht="72.650000000000006" customHeight="1" thickTop="1" thickBot="1">
      <c r="A37" s="242">
        <f t="shared" si="15"/>
        <v>23</v>
      </c>
      <c r="B37" s="243">
        <v>0</v>
      </c>
      <c r="C37" s="243">
        <v>0</v>
      </c>
      <c r="D37" s="243">
        <v>0</v>
      </c>
      <c r="E37" s="243">
        <v>0</v>
      </c>
      <c r="F37" s="451" t="s">
        <v>1214</v>
      </c>
      <c r="G37" s="450" t="s">
        <v>140</v>
      </c>
      <c r="H37" s="450" t="s">
        <v>216</v>
      </c>
      <c r="I37" s="244">
        <v>0</v>
      </c>
      <c r="J37" s="426">
        <v>0</v>
      </c>
      <c r="K37" s="245">
        <f t="shared" si="1"/>
        <v>0</v>
      </c>
      <c r="L37" s="426">
        <v>0</v>
      </c>
      <c r="M37" s="426">
        <v>1</v>
      </c>
      <c r="N37" s="245">
        <f t="shared" si="2"/>
        <v>1</v>
      </c>
      <c r="O37" s="245">
        <f t="shared" si="3"/>
        <v>1</v>
      </c>
      <c r="P37" s="246"/>
      <c r="Q37" s="429" t="s">
        <v>1212</v>
      </c>
      <c r="R37" s="452" t="s">
        <v>1213</v>
      </c>
      <c r="S37" s="264">
        <v>0</v>
      </c>
      <c r="T37" s="224" t="str">
        <f t="shared" si="4"/>
        <v>No hay Programación</v>
      </c>
      <c r="U37" s="114" t="str">
        <f t="shared" si="5"/>
        <v>De acuerdo con lo programado</v>
      </c>
      <c r="V37" s="114"/>
      <c r="W37" s="264">
        <v>0</v>
      </c>
      <c r="X37" s="224" t="str">
        <f t="shared" si="6"/>
        <v>No hay Programación</v>
      </c>
      <c r="Y37" s="114" t="str">
        <f t="shared" si="7"/>
        <v>De acuerdo con lo programado</v>
      </c>
      <c r="Z37" s="114"/>
      <c r="AA37" s="264">
        <v>0</v>
      </c>
      <c r="AB37" s="224" t="str">
        <f t="shared" si="8"/>
        <v>No hay Programación</v>
      </c>
      <c r="AC37" s="114" t="str">
        <f t="shared" si="9"/>
        <v>De acuerdo con lo programado</v>
      </c>
      <c r="AD37" s="114"/>
      <c r="AE37" s="264">
        <v>0</v>
      </c>
      <c r="AF37" s="224">
        <f t="shared" si="10"/>
        <v>0</v>
      </c>
      <c r="AG37" s="114" t="str">
        <f t="shared" si="11"/>
        <v>En riesgo en cumplimiento</v>
      </c>
      <c r="AH37" s="114"/>
      <c r="AI37" s="264">
        <f t="shared" si="12"/>
        <v>0</v>
      </c>
      <c r="AJ37" s="113">
        <f t="shared" si="13"/>
        <v>0</v>
      </c>
      <c r="AK37" s="114" t="str">
        <f t="shared" si="14"/>
        <v>En riesgo en cumplimiento</v>
      </c>
      <c r="AL37" s="114"/>
    </row>
    <row r="38" spans="1:38" ht="42.65" customHeight="1" thickTop="1">
      <c r="A38" s="241" t="s">
        <v>1215</v>
      </c>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row>
    <row r="39" spans="1:38" ht="72.650000000000006" customHeight="1">
      <c r="A39" s="242">
        <f>A37+1</f>
        <v>24</v>
      </c>
      <c r="B39" s="243">
        <v>0</v>
      </c>
      <c r="C39" s="243">
        <v>0</v>
      </c>
      <c r="D39" s="243">
        <v>0</v>
      </c>
      <c r="E39" s="243">
        <v>0</v>
      </c>
      <c r="F39" s="451" t="s">
        <v>1216</v>
      </c>
      <c r="G39" s="450" t="s">
        <v>170</v>
      </c>
      <c r="H39" s="450" t="s">
        <v>1217</v>
      </c>
      <c r="I39" s="244">
        <v>0</v>
      </c>
      <c r="J39" s="426">
        <v>0</v>
      </c>
      <c r="K39" s="427">
        <f>I39+J39</f>
        <v>0</v>
      </c>
      <c r="L39" s="426">
        <v>0</v>
      </c>
      <c r="M39" s="426">
        <v>0</v>
      </c>
      <c r="N39" s="427">
        <f>L39+M39</f>
        <v>0</v>
      </c>
      <c r="O39" s="427">
        <f>K39+N39</f>
        <v>0</v>
      </c>
      <c r="P39" s="428"/>
      <c r="Q39" s="429" t="s">
        <v>1218</v>
      </c>
      <c r="R39" s="430" t="s">
        <v>1219</v>
      </c>
      <c r="S39" s="112">
        <v>0</v>
      </c>
      <c r="T39" s="234" t="str">
        <f t="shared" ref="T39:T52" si="16">IF(S39="","No hay ejecución",IF(AND(I39=0),"No hay Programación", S39/I39))</f>
        <v>No hay Programación</v>
      </c>
      <c r="U39" s="187" t="str">
        <f t="shared" ref="U39:U52" si="17">IF(T39="No hay ejecución","NA",IF(T39&gt;=90%,"De acuerdo con lo programado",IF(T39&gt;=51%,"Atraso Leve",IF(T39&lt;50%,"En riesgo en cumplimiento"))))</f>
        <v>De acuerdo con lo programado</v>
      </c>
      <c r="V39" s="187"/>
      <c r="W39" s="112">
        <v>0</v>
      </c>
      <c r="X39" s="234" t="str">
        <f t="shared" ref="X39:X52" si="18">IF(W39="","No hay ejecución",IF(AND(J39=0),"No hay Programación", W39/J39))</f>
        <v>No hay Programación</v>
      </c>
      <c r="Y39" s="187" t="str">
        <f t="shared" si="7"/>
        <v>De acuerdo con lo programado</v>
      </c>
      <c r="Z39" s="187"/>
      <c r="AA39" s="112">
        <v>0</v>
      </c>
      <c r="AB39" s="234" t="str">
        <f t="shared" ref="AB39:AB52" si="19">IF(AA39="","No hay ejecución",IF(AND(L39=0),"No hay Programación", AA39/L39))</f>
        <v>No hay Programación</v>
      </c>
      <c r="AC39" s="187" t="str">
        <f t="shared" si="9"/>
        <v>De acuerdo con lo programado</v>
      </c>
      <c r="AD39" s="187"/>
      <c r="AE39" s="112">
        <v>0</v>
      </c>
      <c r="AF39" s="234" t="str">
        <f t="shared" ref="AF39:AF52" si="20">IF(AE39="","No hay ejecución",IF(AND(M39=0),"No hay Programación", AE39/M39))</f>
        <v>No hay Programación</v>
      </c>
      <c r="AG39" s="187" t="str">
        <f t="shared" si="11"/>
        <v>De acuerdo con lo programado</v>
      </c>
      <c r="AH39" s="187"/>
      <c r="AI39" s="112">
        <f t="shared" si="12"/>
        <v>0</v>
      </c>
      <c r="AJ39" s="235" t="str">
        <f t="shared" ref="AJ39:AJ52" si="21">IF(AI39="","No hay ejecución",IF(AND(O39=0),"No hay Programación", AI39/O39))</f>
        <v>No hay Programación</v>
      </c>
      <c r="AK39" s="187" t="str">
        <f t="shared" si="14"/>
        <v>De acuerdo con lo programado</v>
      </c>
      <c r="AL39" s="187"/>
    </row>
    <row r="40" spans="1:38" ht="72.650000000000006" customHeight="1">
      <c r="A40" s="242">
        <f>A39+1</f>
        <v>25</v>
      </c>
      <c r="B40" s="243">
        <v>0</v>
      </c>
      <c r="C40" s="243">
        <v>0</v>
      </c>
      <c r="D40" s="243">
        <v>0</v>
      </c>
      <c r="E40" s="243">
        <v>0</v>
      </c>
      <c r="F40" s="451" t="s">
        <v>1220</v>
      </c>
      <c r="G40" s="450" t="s">
        <v>164</v>
      </c>
      <c r="H40" s="450" t="s">
        <v>202</v>
      </c>
      <c r="I40" s="244">
        <v>0</v>
      </c>
      <c r="J40" s="426">
        <v>0</v>
      </c>
      <c r="K40" s="427">
        <f t="shared" ref="K40:K47" si="22">I40+J40</f>
        <v>0</v>
      </c>
      <c r="L40" s="426">
        <v>0</v>
      </c>
      <c r="M40" s="426">
        <v>0</v>
      </c>
      <c r="N40" s="427">
        <f t="shared" ref="N40:N52" si="23">L40+M40</f>
        <v>0</v>
      </c>
      <c r="O40" s="427">
        <f t="shared" ref="O40:O47" si="24">K40+N40</f>
        <v>0</v>
      </c>
      <c r="P40" s="428"/>
      <c r="Q40" s="429" t="s">
        <v>1196</v>
      </c>
      <c r="R40" s="430" t="s">
        <v>1221</v>
      </c>
      <c r="S40" s="112">
        <v>0</v>
      </c>
      <c r="T40" s="234" t="str">
        <f t="shared" si="16"/>
        <v>No hay Programación</v>
      </c>
      <c r="U40" s="187" t="str">
        <f t="shared" si="17"/>
        <v>De acuerdo con lo programado</v>
      </c>
      <c r="V40" s="187"/>
      <c r="W40" s="112">
        <v>0</v>
      </c>
      <c r="X40" s="234" t="str">
        <f t="shared" si="18"/>
        <v>No hay Programación</v>
      </c>
      <c r="Y40" s="187" t="str">
        <f t="shared" si="7"/>
        <v>De acuerdo con lo programado</v>
      </c>
      <c r="Z40" s="187"/>
      <c r="AA40" s="112">
        <v>0</v>
      </c>
      <c r="AB40" s="234" t="str">
        <f t="shared" si="19"/>
        <v>No hay Programación</v>
      </c>
      <c r="AC40" s="187" t="str">
        <f t="shared" si="9"/>
        <v>De acuerdo con lo programado</v>
      </c>
      <c r="AD40" s="187"/>
      <c r="AE40" s="112">
        <v>0</v>
      </c>
      <c r="AF40" s="234" t="str">
        <f t="shared" si="20"/>
        <v>No hay Programación</v>
      </c>
      <c r="AG40" s="187" t="str">
        <f t="shared" si="11"/>
        <v>De acuerdo con lo programado</v>
      </c>
      <c r="AH40" s="187"/>
      <c r="AI40" s="112">
        <f t="shared" si="12"/>
        <v>0</v>
      </c>
      <c r="AJ40" s="235" t="str">
        <f t="shared" si="21"/>
        <v>No hay Programación</v>
      </c>
      <c r="AK40" s="187" t="str">
        <f t="shared" si="14"/>
        <v>De acuerdo con lo programado</v>
      </c>
      <c r="AL40" s="187"/>
    </row>
    <row r="41" spans="1:38" ht="72.650000000000006" customHeight="1">
      <c r="A41" s="242">
        <f t="shared" ref="A41:A52" si="25">A40+1</f>
        <v>26</v>
      </c>
      <c r="B41" s="243">
        <v>0</v>
      </c>
      <c r="C41" s="243">
        <v>0</v>
      </c>
      <c r="D41" s="243">
        <v>0</v>
      </c>
      <c r="E41" s="243">
        <v>0</v>
      </c>
      <c r="F41" s="451" t="s">
        <v>1222</v>
      </c>
      <c r="G41" s="450" t="s">
        <v>170</v>
      </c>
      <c r="H41" s="450" t="s">
        <v>205</v>
      </c>
      <c r="I41" s="244">
        <v>0</v>
      </c>
      <c r="J41" s="426">
        <v>0</v>
      </c>
      <c r="K41" s="427">
        <f t="shared" si="22"/>
        <v>0</v>
      </c>
      <c r="L41" s="426">
        <v>0</v>
      </c>
      <c r="M41" s="426">
        <v>0</v>
      </c>
      <c r="N41" s="427">
        <f t="shared" si="23"/>
        <v>0</v>
      </c>
      <c r="O41" s="427">
        <f t="shared" si="24"/>
        <v>0</v>
      </c>
      <c r="P41" s="428"/>
      <c r="Q41" s="429" t="s">
        <v>1218</v>
      </c>
      <c r="R41" s="430" t="s">
        <v>1223</v>
      </c>
      <c r="S41" s="112">
        <v>1</v>
      </c>
      <c r="T41" s="234" t="str">
        <f t="shared" si="16"/>
        <v>No hay Programación</v>
      </c>
      <c r="U41" s="187" t="str">
        <f t="shared" si="17"/>
        <v>De acuerdo con lo programado</v>
      </c>
      <c r="V41" s="187" t="s">
        <v>1224</v>
      </c>
      <c r="W41" s="112">
        <v>0</v>
      </c>
      <c r="X41" s="234" t="str">
        <f t="shared" si="18"/>
        <v>No hay Programación</v>
      </c>
      <c r="Y41" s="187" t="str">
        <f t="shared" si="7"/>
        <v>De acuerdo con lo programado</v>
      </c>
      <c r="Z41" s="187"/>
      <c r="AA41" s="112">
        <v>0</v>
      </c>
      <c r="AB41" s="234" t="str">
        <f t="shared" si="19"/>
        <v>No hay Programación</v>
      </c>
      <c r="AC41" s="187" t="str">
        <f t="shared" si="9"/>
        <v>De acuerdo con lo programado</v>
      </c>
      <c r="AD41" s="187"/>
      <c r="AE41" s="112">
        <v>0</v>
      </c>
      <c r="AF41" s="234" t="str">
        <f t="shared" si="20"/>
        <v>No hay Programación</v>
      </c>
      <c r="AG41" s="187" t="str">
        <f t="shared" si="11"/>
        <v>De acuerdo con lo programado</v>
      </c>
      <c r="AH41" s="187"/>
      <c r="AI41" s="112">
        <f t="shared" si="12"/>
        <v>1</v>
      </c>
      <c r="AJ41" s="235" t="str">
        <f t="shared" si="21"/>
        <v>No hay Programación</v>
      </c>
      <c r="AK41" s="187" t="str">
        <f t="shared" si="14"/>
        <v>De acuerdo con lo programado</v>
      </c>
      <c r="AL41" s="187"/>
    </row>
    <row r="42" spans="1:38" ht="72.650000000000006" customHeight="1">
      <c r="A42" s="242">
        <f t="shared" si="25"/>
        <v>27</v>
      </c>
      <c r="B42" s="243">
        <v>0</v>
      </c>
      <c r="C42" s="243">
        <v>0</v>
      </c>
      <c r="D42" s="243">
        <v>0</v>
      </c>
      <c r="E42" s="243">
        <v>0</v>
      </c>
      <c r="F42" s="451" t="s">
        <v>1225</v>
      </c>
      <c r="G42" s="450" t="s">
        <v>170</v>
      </c>
      <c r="H42" s="450" t="s">
        <v>205</v>
      </c>
      <c r="I42" s="244">
        <v>0</v>
      </c>
      <c r="J42" s="426">
        <v>0</v>
      </c>
      <c r="K42" s="427">
        <f t="shared" si="22"/>
        <v>0</v>
      </c>
      <c r="L42" s="426">
        <v>0</v>
      </c>
      <c r="M42" s="426">
        <v>0</v>
      </c>
      <c r="N42" s="427">
        <f t="shared" si="23"/>
        <v>0</v>
      </c>
      <c r="O42" s="427">
        <f t="shared" si="24"/>
        <v>0</v>
      </c>
      <c r="P42" s="428"/>
      <c r="Q42" s="429" t="s">
        <v>1218</v>
      </c>
      <c r="R42" s="430" t="s">
        <v>1226</v>
      </c>
      <c r="S42" s="112">
        <v>0</v>
      </c>
      <c r="T42" s="234" t="str">
        <f t="shared" si="16"/>
        <v>No hay Programación</v>
      </c>
      <c r="U42" s="187" t="str">
        <f t="shared" si="17"/>
        <v>De acuerdo con lo programado</v>
      </c>
      <c r="V42" s="187"/>
      <c r="W42" s="112">
        <v>0</v>
      </c>
      <c r="X42" s="234" t="str">
        <f t="shared" si="18"/>
        <v>No hay Programación</v>
      </c>
      <c r="Y42" s="187" t="str">
        <f t="shared" si="7"/>
        <v>De acuerdo con lo programado</v>
      </c>
      <c r="Z42" s="187"/>
      <c r="AA42" s="112">
        <v>0</v>
      </c>
      <c r="AB42" s="234" t="str">
        <f t="shared" si="19"/>
        <v>No hay Programación</v>
      </c>
      <c r="AC42" s="187" t="str">
        <f t="shared" si="9"/>
        <v>De acuerdo con lo programado</v>
      </c>
      <c r="AD42" s="187"/>
      <c r="AE42" s="112">
        <v>0</v>
      </c>
      <c r="AF42" s="234" t="str">
        <f t="shared" si="20"/>
        <v>No hay Programación</v>
      </c>
      <c r="AG42" s="187" t="str">
        <f t="shared" si="11"/>
        <v>De acuerdo con lo programado</v>
      </c>
      <c r="AH42" s="187"/>
      <c r="AI42" s="112">
        <f t="shared" si="12"/>
        <v>0</v>
      </c>
      <c r="AJ42" s="235" t="str">
        <f t="shared" si="21"/>
        <v>No hay Programación</v>
      </c>
      <c r="AK42" s="187" t="str">
        <f t="shared" si="14"/>
        <v>De acuerdo con lo programado</v>
      </c>
      <c r="AL42" s="187"/>
    </row>
    <row r="43" spans="1:38" ht="72.650000000000006" customHeight="1">
      <c r="A43" s="242">
        <f t="shared" si="25"/>
        <v>28</v>
      </c>
      <c r="B43" s="243">
        <v>0</v>
      </c>
      <c r="C43" s="243">
        <v>0</v>
      </c>
      <c r="D43" s="243">
        <v>0</v>
      </c>
      <c r="E43" s="243">
        <v>0</v>
      </c>
      <c r="F43" s="451" t="s">
        <v>1227</v>
      </c>
      <c r="G43" s="450" t="s">
        <v>1228</v>
      </c>
      <c r="H43" s="450" t="s">
        <v>206</v>
      </c>
      <c r="I43" s="244">
        <v>0</v>
      </c>
      <c r="J43" s="426">
        <v>0</v>
      </c>
      <c r="K43" s="427">
        <f t="shared" si="22"/>
        <v>0</v>
      </c>
      <c r="L43" s="426">
        <v>0</v>
      </c>
      <c r="M43" s="426">
        <v>0</v>
      </c>
      <c r="N43" s="427">
        <f t="shared" si="23"/>
        <v>0</v>
      </c>
      <c r="O43" s="427">
        <f t="shared" si="24"/>
        <v>0</v>
      </c>
      <c r="P43" s="428"/>
      <c r="Q43" s="429" t="s">
        <v>1218</v>
      </c>
      <c r="R43" s="430" t="s">
        <v>1223</v>
      </c>
      <c r="S43" s="112">
        <v>0</v>
      </c>
      <c r="T43" s="234" t="str">
        <f t="shared" si="16"/>
        <v>No hay Programación</v>
      </c>
      <c r="U43" s="187" t="str">
        <f t="shared" si="17"/>
        <v>De acuerdo con lo programado</v>
      </c>
      <c r="V43" s="187"/>
      <c r="W43" s="112">
        <v>0</v>
      </c>
      <c r="X43" s="234" t="str">
        <f t="shared" si="18"/>
        <v>No hay Programación</v>
      </c>
      <c r="Y43" s="187" t="str">
        <f t="shared" si="7"/>
        <v>De acuerdo con lo programado</v>
      </c>
      <c r="Z43" s="187"/>
      <c r="AA43" s="112">
        <v>0</v>
      </c>
      <c r="AB43" s="234" t="str">
        <f t="shared" si="19"/>
        <v>No hay Programación</v>
      </c>
      <c r="AC43" s="187" t="str">
        <f t="shared" si="9"/>
        <v>De acuerdo con lo programado</v>
      </c>
      <c r="AD43" s="187"/>
      <c r="AE43" s="112">
        <v>0</v>
      </c>
      <c r="AF43" s="234" t="str">
        <f t="shared" si="20"/>
        <v>No hay Programación</v>
      </c>
      <c r="AG43" s="187" t="str">
        <f t="shared" si="11"/>
        <v>De acuerdo con lo programado</v>
      </c>
      <c r="AH43" s="187"/>
      <c r="AI43" s="112">
        <f t="shared" si="12"/>
        <v>0</v>
      </c>
      <c r="AJ43" s="235" t="str">
        <f t="shared" si="21"/>
        <v>No hay Programación</v>
      </c>
      <c r="AK43" s="187" t="str">
        <f t="shared" si="14"/>
        <v>De acuerdo con lo programado</v>
      </c>
      <c r="AL43" s="187"/>
    </row>
    <row r="44" spans="1:38" ht="72.650000000000006" customHeight="1">
      <c r="A44" s="242">
        <f t="shared" si="25"/>
        <v>29</v>
      </c>
      <c r="B44" s="243">
        <v>0</v>
      </c>
      <c r="C44" s="243">
        <v>0</v>
      </c>
      <c r="D44" s="243">
        <v>0</v>
      </c>
      <c r="E44" s="243">
        <v>0</v>
      </c>
      <c r="F44" s="452" t="s">
        <v>1229</v>
      </c>
      <c r="G44" s="453" t="s">
        <v>164</v>
      </c>
      <c r="H44" s="453" t="s">
        <v>1217</v>
      </c>
      <c r="I44" s="244">
        <v>0</v>
      </c>
      <c r="J44" s="426">
        <v>0</v>
      </c>
      <c r="K44" s="427">
        <f t="shared" si="22"/>
        <v>0</v>
      </c>
      <c r="L44" s="426">
        <v>0</v>
      </c>
      <c r="M44" s="426">
        <v>0</v>
      </c>
      <c r="N44" s="427">
        <f t="shared" si="23"/>
        <v>0</v>
      </c>
      <c r="O44" s="427">
        <f t="shared" si="24"/>
        <v>0</v>
      </c>
      <c r="P44" s="428"/>
      <c r="Q44" s="429" t="s">
        <v>1230</v>
      </c>
      <c r="R44" s="430"/>
      <c r="S44" s="112">
        <v>3</v>
      </c>
      <c r="T44" s="234" t="str">
        <f t="shared" si="16"/>
        <v>No hay Programación</v>
      </c>
      <c r="U44" s="187" t="str">
        <f t="shared" si="17"/>
        <v>De acuerdo con lo programado</v>
      </c>
      <c r="V44" s="187" t="s">
        <v>1231</v>
      </c>
      <c r="W44" s="112">
        <v>0</v>
      </c>
      <c r="X44" s="234" t="str">
        <f t="shared" si="18"/>
        <v>No hay Programación</v>
      </c>
      <c r="Y44" s="187" t="str">
        <f t="shared" si="7"/>
        <v>De acuerdo con lo programado</v>
      </c>
      <c r="Z44" s="187"/>
      <c r="AA44" s="112">
        <v>0</v>
      </c>
      <c r="AB44" s="234" t="str">
        <f t="shared" si="19"/>
        <v>No hay Programación</v>
      </c>
      <c r="AC44" s="187" t="str">
        <f t="shared" si="9"/>
        <v>De acuerdo con lo programado</v>
      </c>
      <c r="AD44" s="187"/>
      <c r="AE44" s="112">
        <v>0</v>
      </c>
      <c r="AF44" s="234" t="str">
        <f t="shared" si="20"/>
        <v>No hay Programación</v>
      </c>
      <c r="AG44" s="187" t="str">
        <f t="shared" si="11"/>
        <v>De acuerdo con lo programado</v>
      </c>
      <c r="AH44" s="187"/>
      <c r="AI44" s="112">
        <f t="shared" si="12"/>
        <v>3</v>
      </c>
      <c r="AJ44" s="235" t="str">
        <f t="shared" si="21"/>
        <v>No hay Programación</v>
      </c>
      <c r="AK44" s="187" t="str">
        <f t="shared" si="14"/>
        <v>De acuerdo con lo programado</v>
      </c>
      <c r="AL44" s="187"/>
    </row>
    <row r="45" spans="1:38" ht="72.650000000000006" customHeight="1">
      <c r="A45" s="242">
        <f t="shared" si="25"/>
        <v>30</v>
      </c>
      <c r="B45" s="243">
        <v>0</v>
      </c>
      <c r="C45" s="243">
        <v>0</v>
      </c>
      <c r="D45" s="243">
        <v>0</v>
      </c>
      <c r="E45" s="243">
        <v>0</v>
      </c>
      <c r="F45" s="451" t="s">
        <v>1232</v>
      </c>
      <c r="G45" s="450" t="s">
        <v>182</v>
      </c>
      <c r="H45" s="450" t="s">
        <v>209</v>
      </c>
      <c r="I45" s="244">
        <v>0</v>
      </c>
      <c r="J45" s="426">
        <v>0</v>
      </c>
      <c r="K45" s="427">
        <f t="shared" si="22"/>
        <v>0</v>
      </c>
      <c r="L45" s="426">
        <v>0</v>
      </c>
      <c r="M45" s="426">
        <v>0</v>
      </c>
      <c r="N45" s="427">
        <f t="shared" si="23"/>
        <v>0</v>
      </c>
      <c r="O45" s="427">
        <f t="shared" si="24"/>
        <v>0</v>
      </c>
      <c r="P45" s="428"/>
      <c r="Q45" s="429" t="s">
        <v>1196</v>
      </c>
      <c r="R45" s="430" t="s">
        <v>1233</v>
      </c>
      <c r="S45" s="112">
        <v>1</v>
      </c>
      <c r="T45" s="234" t="str">
        <f t="shared" si="16"/>
        <v>No hay Programación</v>
      </c>
      <c r="U45" s="187" t="str">
        <f t="shared" si="17"/>
        <v>De acuerdo con lo programado</v>
      </c>
      <c r="V45" s="187" t="s">
        <v>1234</v>
      </c>
      <c r="W45" s="112">
        <v>0</v>
      </c>
      <c r="X45" s="234" t="str">
        <f t="shared" si="18"/>
        <v>No hay Programación</v>
      </c>
      <c r="Y45" s="187" t="str">
        <f t="shared" si="7"/>
        <v>De acuerdo con lo programado</v>
      </c>
      <c r="Z45" s="187"/>
      <c r="AA45" s="112">
        <v>0</v>
      </c>
      <c r="AB45" s="234" t="str">
        <f t="shared" si="19"/>
        <v>No hay Programación</v>
      </c>
      <c r="AC45" s="187" t="str">
        <f t="shared" si="9"/>
        <v>De acuerdo con lo programado</v>
      </c>
      <c r="AD45" s="187"/>
      <c r="AE45" s="112">
        <v>0</v>
      </c>
      <c r="AF45" s="234" t="str">
        <f t="shared" si="20"/>
        <v>No hay Programación</v>
      </c>
      <c r="AG45" s="187" t="str">
        <f t="shared" si="11"/>
        <v>De acuerdo con lo programado</v>
      </c>
      <c r="AH45" s="187"/>
      <c r="AI45" s="112">
        <f t="shared" si="12"/>
        <v>1</v>
      </c>
      <c r="AJ45" s="235" t="str">
        <f t="shared" si="21"/>
        <v>No hay Programación</v>
      </c>
      <c r="AK45" s="187" t="str">
        <f t="shared" si="14"/>
        <v>De acuerdo con lo programado</v>
      </c>
      <c r="AL45" s="187"/>
    </row>
    <row r="46" spans="1:38" ht="72.650000000000006" customHeight="1">
      <c r="A46" s="242">
        <f t="shared" si="25"/>
        <v>31</v>
      </c>
      <c r="B46" s="243">
        <v>0</v>
      </c>
      <c r="C46" s="243">
        <v>0</v>
      </c>
      <c r="D46" s="243">
        <v>0</v>
      </c>
      <c r="E46" s="243">
        <v>0</v>
      </c>
      <c r="F46" s="451" t="s">
        <v>1235</v>
      </c>
      <c r="G46" s="450" t="s">
        <v>1190</v>
      </c>
      <c r="H46" s="450" t="s">
        <v>210</v>
      </c>
      <c r="I46" s="244">
        <v>0</v>
      </c>
      <c r="J46" s="426">
        <v>0</v>
      </c>
      <c r="K46" s="427">
        <f t="shared" si="22"/>
        <v>0</v>
      </c>
      <c r="L46" s="426">
        <v>0</v>
      </c>
      <c r="M46" s="426">
        <v>0</v>
      </c>
      <c r="N46" s="427">
        <f t="shared" si="23"/>
        <v>0</v>
      </c>
      <c r="O46" s="427">
        <f t="shared" si="24"/>
        <v>0</v>
      </c>
      <c r="P46" s="428"/>
      <c r="Q46" s="429" t="s">
        <v>1196</v>
      </c>
      <c r="R46" s="430" t="s">
        <v>1233</v>
      </c>
      <c r="S46" s="112">
        <v>0</v>
      </c>
      <c r="T46" s="234" t="str">
        <f t="shared" si="16"/>
        <v>No hay Programación</v>
      </c>
      <c r="U46" s="187" t="str">
        <f t="shared" si="17"/>
        <v>De acuerdo con lo programado</v>
      </c>
      <c r="V46" s="187"/>
      <c r="W46" s="112">
        <v>0</v>
      </c>
      <c r="X46" s="234" t="str">
        <f t="shared" si="18"/>
        <v>No hay Programación</v>
      </c>
      <c r="Y46" s="187" t="str">
        <f t="shared" si="7"/>
        <v>De acuerdo con lo programado</v>
      </c>
      <c r="Z46" s="187"/>
      <c r="AA46" s="112">
        <v>0</v>
      </c>
      <c r="AB46" s="234" t="str">
        <f t="shared" si="19"/>
        <v>No hay Programación</v>
      </c>
      <c r="AC46" s="187" t="str">
        <f t="shared" si="9"/>
        <v>De acuerdo con lo programado</v>
      </c>
      <c r="AD46" s="187"/>
      <c r="AE46" s="112">
        <v>0</v>
      </c>
      <c r="AF46" s="234" t="str">
        <f t="shared" si="20"/>
        <v>No hay Programación</v>
      </c>
      <c r="AG46" s="187" t="str">
        <f t="shared" si="11"/>
        <v>De acuerdo con lo programado</v>
      </c>
      <c r="AH46" s="187"/>
      <c r="AI46" s="112">
        <f t="shared" si="12"/>
        <v>0</v>
      </c>
      <c r="AJ46" s="235" t="str">
        <f t="shared" si="21"/>
        <v>No hay Programación</v>
      </c>
      <c r="AK46" s="187" t="str">
        <f t="shared" si="14"/>
        <v>De acuerdo con lo programado</v>
      </c>
      <c r="AL46" s="187"/>
    </row>
    <row r="47" spans="1:38" ht="72.650000000000006" customHeight="1">
      <c r="A47" s="242">
        <f t="shared" si="25"/>
        <v>32</v>
      </c>
      <c r="B47" s="243">
        <v>0</v>
      </c>
      <c r="C47" s="243">
        <v>0</v>
      </c>
      <c r="D47" s="243">
        <v>0</v>
      </c>
      <c r="E47" s="243">
        <v>0</v>
      </c>
      <c r="F47" s="451" t="s">
        <v>1236</v>
      </c>
      <c r="G47" s="450" t="s">
        <v>164</v>
      </c>
      <c r="H47" s="450" t="s">
        <v>213</v>
      </c>
      <c r="I47" s="244">
        <v>0</v>
      </c>
      <c r="J47" s="426">
        <v>0</v>
      </c>
      <c r="K47" s="427">
        <f t="shared" si="22"/>
        <v>0</v>
      </c>
      <c r="L47" s="426">
        <v>0</v>
      </c>
      <c r="M47" s="426">
        <v>0</v>
      </c>
      <c r="N47" s="427">
        <f t="shared" si="23"/>
        <v>0</v>
      </c>
      <c r="O47" s="427">
        <f t="shared" si="24"/>
        <v>0</v>
      </c>
      <c r="P47" s="428"/>
      <c r="Q47" s="429" t="s">
        <v>1218</v>
      </c>
      <c r="R47" s="430" t="s">
        <v>1237</v>
      </c>
      <c r="S47" s="112">
        <v>0</v>
      </c>
      <c r="T47" s="234" t="str">
        <f t="shared" si="16"/>
        <v>No hay Programación</v>
      </c>
      <c r="U47" s="187" t="str">
        <f t="shared" si="17"/>
        <v>De acuerdo con lo programado</v>
      </c>
      <c r="V47" s="187"/>
      <c r="W47" s="112">
        <v>0</v>
      </c>
      <c r="X47" s="234" t="str">
        <f t="shared" si="18"/>
        <v>No hay Programación</v>
      </c>
      <c r="Y47" s="187" t="str">
        <f t="shared" si="7"/>
        <v>De acuerdo con lo programado</v>
      </c>
      <c r="Z47" s="187"/>
      <c r="AA47" s="112">
        <v>0</v>
      </c>
      <c r="AB47" s="234" t="str">
        <f t="shared" si="19"/>
        <v>No hay Programación</v>
      </c>
      <c r="AC47" s="187" t="str">
        <f t="shared" si="9"/>
        <v>De acuerdo con lo programado</v>
      </c>
      <c r="AD47" s="187"/>
      <c r="AE47" s="112">
        <v>0</v>
      </c>
      <c r="AF47" s="234" t="str">
        <f t="shared" si="20"/>
        <v>No hay Programación</v>
      </c>
      <c r="AG47" s="187" t="str">
        <f t="shared" si="11"/>
        <v>De acuerdo con lo programado</v>
      </c>
      <c r="AH47" s="187"/>
      <c r="AI47" s="112">
        <f t="shared" si="12"/>
        <v>0</v>
      </c>
      <c r="AJ47" s="235" t="str">
        <f t="shared" si="21"/>
        <v>No hay Programación</v>
      </c>
      <c r="AK47" s="187" t="str">
        <f t="shared" si="14"/>
        <v>De acuerdo con lo programado</v>
      </c>
      <c r="AL47" s="187"/>
    </row>
    <row r="48" spans="1:38" ht="72.650000000000006" customHeight="1">
      <c r="A48" s="242">
        <f t="shared" si="25"/>
        <v>33</v>
      </c>
      <c r="B48" s="243">
        <v>0</v>
      </c>
      <c r="C48" s="243">
        <v>0</v>
      </c>
      <c r="D48" s="243">
        <v>0</v>
      </c>
      <c r="E48" s="243">
        <v>0</v>
      </c>
      <c r="F48" s="451" t="s">
        <v>1238</v>
      </c>
      <c r="G48" s="450" t="s">
        <v>164</v>
      </c>
      <c r="H48" s="450" t="s">
        <v>1239</v>
      </c>
      <c r="I48" s="244">
        <v>0</v>
      </c>
      <c r="J48" s="426">
        <v>0</v>
      </c>
      <c r="K48" s="427">
        <f>I48+J48</f>
        <v>0</v>
      </c>
      <c r="L48" s="426">
        <v>0</v>
      </c>
      <c r="M48" s="426">
        <v>0</v>
      </c>
      <c r="N48" s="427">
        <f t="shared" si="23"/>
        <v>0</v>
      </c>
      <c r="O48" s="427">
        <f>K48+N48</f>
        <v>0</v>
      </c>
      <c r="P48" s="428"/>
      <c r="Q48" s="429" t="s">
        <v>1218</v>
      </c>
      <c r="R48" s="430" t="s">
        <v>1240</v>
      </c>
      <c r="S48" s="112">
        <v>0</v>
      </c>
      <c r="T48" s="234" t="str">
        <f t="shared" si="16"/>
        <v>No hay Programación</v>
      </c>
      <c r="U48" s="187" t="str">
        <f t="shared" si="17"/>
        <v>De acuerdo con lo programado</v>
      </c>
      <c r="V48" s="187"/>
      <c r="W48" s="112">
        <v>0</v>
      </c>
      <c r="X48" s="234" t="str">
        <f t="shared" si="18"/>
        <v>No hay Programación</v>
      </c>
      <c r="Y48" s="187" t="str">
        <f t="shared" si="7"/>
        <v>De acuerdo con lo programado</v>
      </c>
      <c r="Z48" s="187"/>
      <c r="AA48" s="112">
        <v>0</v>
      </c>
      <c r="AB48" s="234" t="str">
        <f t="shared" si="19"/>
        <v>No hay Programación</v>
      </c>
      <c r="AC48" s="187" t="str">
        <f t="shared" si="9"/>
        <v>De acuerdo con lo programado</v>
      </c>
      <c r="AD48" s="187"/>
      <c r="AE48" s="112">
        <v>0</v>
      </c>
      <c r="AF48" s="234" t="str">
        <f t="shared" si="20"/>
        <v>No hay Programación</v>
      </c>
      <c r="AG48" s="187" t="str">
        <f t="shared" si="11"/>
        <v>De acuerdo con lo programado</v>
      </c>
      <c r="AH48" s="187"/>
      <c r="AI48" s="112">
        <f t="shared" si="12"/>
        <v>0</v>
      </c>
      <c r="AJ48" s="235" t="str">
        <f t="shared" si="21"/>
        <v>No hay Programación</v>
      </c>
      <c r="AK48" s="187" t="str">
        <f t="shared" si="14"/>
        <v>De acuerdo con lo programado</v>
      </c>
      <c r="AL48" s="187"/>
    </row>
    <row r="49" spans="1:38" ht="72.650000000000006" customHeight="1">
      <c r="A49" s="242">
        <f t="shared" si="25"/>
        <v>34</v>
      </c>
      <c r="B49" s="243">
        <v>0</v>
      </c>
      <c r="C49" s="243">
        <v>0</v>
      </c>
      <c r="D49" s="243">
        <v>0</v>
      </c>
      <c r="E49" s="243">
        <v>0</v>
      </c>
      <c r="F49" s="451" t="s">
        <v>1241</v>
      </c>
      <c r="G49" s="450" t="s">
        <v>1242</v>
      </c>
      <c r="H49" s="450" t="s">
        <v>1243</v>
      </c>
      <c r="I49" s="244">
        <v>0</v>
      </c>
      <c r="J49" s="426">
        <v>0</v>
      </c>
      <c r="K49" s="427">
        <f t="shared" ref="K49:K52" si="26">I49+J49</f>
        <v>0</v>
      </c>
      <c r="L49" s="426">
        <v>0</v>
      </c>
      <c r="M49" s="426">
        <v>0</v>
      </c>
      <c r="N49" s="427">
        <f t="shared" si="23"/>
        <v>0</v>
      </c>
      <c r="O49" s="427">
        <f t="shared" ref="O49:O52" si="27">K49+N49</f>
        <v>0</v>
      </c>
      <c r="P49" s="428"/>
      <c r="Q49" s="429" t="s">
        <v>1244</v>
      </c>
      <c r="R49" s="430" t="s">
        <v>1245</v>
      </c>
      <c r="S49" s="112">
        <v>60</v>
      </c>
      <c r="T49" s="234" t="str">
        <f t="shared" si="16"/>
        <v>No hay Programación</v>
      </c>
      <c r="U49" s="187" t="str">
        <f t="shared" si="17"/>
        <v>De acuerdo con lo programado</v>
      </c>
      <c r="V49" s="187" t="s">
        <v>1246</v>
      </c>
      <c r="W49" s="112">
        <v>0</v>
      </c>
      <c r="X49" s="234" t="str">
        <f t="shared" si="18"/>
        <v>No hay Programación</v>
      </c>
      <c r="Y49" s="187" t="str">
        <f t="shared" si="7"/>
        <v>De acuerdo con lo programado</v>
      </c>
      <c r="Z49" s="187"/>
      <c r="AA49" s="112">
        <v>0</v>
      </c>
      <c r="AB49" s="234" t="str">
        <f t="shared" si="19"/>
        <v>No hay Programación</v>
      </c>
      <c r="AC49" s="187" t="str">
        <f t="shared" si="9"/>
        <v>De acuerdo con lo programado</v>
      </c>
      <c r="AD49" s="187"/>
      <c r="AE49" s="112">
        <v>0</v>
      </c>
      <c r="AF49" s="234" t="str">
        <f t="shared" si="20"/>
        <v>No hay Programación</v>
      </c>
      <c r="AG49" s="187" t="str">
        <f t="shared" si="11"/>
        <v>De acuerdo con lo programado</v>
      </c>
      <c r="AH49" s="187"/>
      <c r="AI49" s="112">
        <f t="shared" si="12"/>
        <v>60</v>
      </c>
      <c r="AJ49" s="235" t="str">
        <f t="shared" si="21"/>
        <v>No hay Programación</v>
      </c>
      <c r="AK49" s="187" t="str">
        <f t="shared" si="14"/>
        <v>De acuerdo con lo programado</v>
      </c>
      <c r="AL49" s="187"/>
    </row>
    <row r="50" spans="1:38" ht="72.650000000000006" customHeight="1">
      <c r="A50" s="242">
        <f t="shared" si="25"/>
        <v>35</v>
      </c>
      <c r="B50" s="243">
        <v>0</v>
      </c>
      <c r="C50" s="243">
        <v>0</v>
      </c>
      <c r="D50" s="243">
        <v>0</v>
      </c>
      <c r="E50" s="243">
        <v>0</v>
      </c>
      <c r="F50" s="451" t="s">
        <v>1247</v>
      </c>
      <c r="G50" s="450" t="s">
        <v>183</v>
      </c>
      <c r="H50" s="450" t="s">
        <v>1217</v>
      </c>
      <c r="I50" s="244">
        <v>0</v>
      </c>
      <c r="J50" s="426">
        <v>0</v>
      </c>
      <c r="K50" s="427">
        <f t="shared" si="26"/>
        <v>0</v>
      </c>
      <c r="L50" s="426">
        <v>0</v>
      </c>
      <c r="M50" s="426">
        <v>0</v>
      </c>
      <c r="N50" s="427">
        <f t="shared" si="23"/>
        <v>0</v>
      </c>
      <c r="O50" s="427">
        <f t="shared" si="27"/>
        <v>0</v>
      </c>
      <c r="P50" s="428"/>
      <c r="Q50" s="429" t="s">
        <v>1244</v>
      </c>
      <c r="R50" s="430" t="s">
        <v>1248</v>
      </c>
      <c r="S50" s="112">
        <v>0</v>
      </c>
      <c r="T50" s="234" t="str">
        <f t="shared" si="16"/>
        <v>No hay Programación</v>
      </c>
      <c r="U50" s="187" t="str">
        <f t="shared" si="17"/>
        <v>De acuerdo con lo programado</v>
      </c>
      <c r="V50" s="187"/>
      <c r="W50" s="112">
        <v>0</v>
      </c>
      <c r="X50" s="234" t="str">
        <f t="shared" si="18"/>
        <v>No hay Programación</v>
      </c>
      <c r="Y50" s="187" t="str">
        <f t="shared" si="7"/>
        <v>De acuerdo con lo programado</v>
      </c>
      <c r="Z50" s="187"/>
      <c r="AA50" s="112">
        <v>0</v>
      </c>
      <c r="AB50" s="234" t="str">
        <f t="shared" si="19"/>
        <v>No hay Programación</v>
      </c>
      <c r="AC50" s="187" t="str">
        <f t="shared" si="9"/>
        <v>De acuerdo con lo programado</v>
      </c>
      <c r="AD50" s="187"/>
      <c r="AE50" s="112">
        <v>0</v>
      </c>
      <c r="AF50" s="234" t="str">
        <f t="shared" si="20"/>
        <v>No hay Programación</v>
      </c>
      <c r="AG50" s="187" t="str">
        <f t="shared" si="11"/>
        <v>De acuerdo con lo programado</v>
      </c>
      <c r="AH50" s="187"/>
      <c r="AI50" s="112">
        <f t="shared" si="12"/>
        <v>0</v>
      </c>
      <c r="AJ50" s="235" t="str">
        <f t="shared" si="21"/>
        <v>No hay Programación</v>
      </c>
      <c r="AK50" s="187" t="str">
        <f t="shared" si="14"/>
        <v>De acuerdo con lo programado</v>
      </c>
      <c r="AL50" s="187"/>
    </row>
    <row r="51" spans="1:38" ht="72.650000000000006" customHeight="1">
      <c r="A51" s="242">
        <f t="shared" si="25"/>
        <v>36</v>
      </c>
      <c r="B51" s="243">
        <v>0</v>
      </c>
      <c r="C51" s="243">
        <v>0</v>
      </c>
      <c r="D51" s="243">
        <v>0</v>
      </c>
      <c r="E51" s="243">
        <v>0</v>
      </c>
      <c r="F51" s="451" t="s">
        <v>1249</v>
      </c>
      <c r="G51" s="450" t="s">
        <v>1250</v>
      </c>
      <c r="H51" s="450" t="s">
        <v>1251</v>
      </c>
      <c r="I51" s="244">
        <v>0</v>
      </c>
      <c r="J51" s="426">
        <v>0</v>
      </c>
      <c r="K51" s="245">
        <f t="shared" si="26"/>
        <v>0</v>
      </c>
      <c r="L51" s="426">
        <v>0</v>
      </c>
      <c r="M51" s="426">
        <v>0</v>
      </c>
      <c r="N51" s="245">
        <f t="shared" si="23"/>
        <v>0</v>
      </c>
      <c r="O51" s="245">
        <f t="shared" si="27"/>
        <v>0</v>
      </c>
      <c r="P51" s="246"/>
      <c r="Q51" s="429" t="s">
        <v>1244</v>
      </c>
      <c r="R51" s="430" t="s">
        <v>1252</v>
      </c>
      <c r="S51" s="264">
        <v>0</v>
      </c>
      <c r="T51" s="224" t="str">
        <f t="shared" si="16"/>
        <v>No hay Programación</v>
      </c>
      <c r="U51" s="114" t="str">
        <f t="shared" si="17"/>
        <v>De acuerdo con lo programado</v>
      </c>
      <c r="V51" s="114"/>
      <c r="W51" s="264">
        <v>0</v>
      </c>
      <c r="X51" s="224" t="str">
        <f t="shared" si="18"/>
        <v>No hay Programación</v>
      </c>
      <c r="Y51" s="114" t="str">
        <f t="shared" si="7"/>
        <v>De acuerdo con lo programado</v>
      </c>
      <c r="Z51" s="114"/>
      <c r="AA51" s="264">
        <v>0</v>
      </c>
      <c r="AB51" s="224" t="str">
        <f t="shared" si="19"/>
        <v>No hay Programación</v>
      </c>
      <c r="AC51" s="114" t="str">
        <f t="shared" si="9"/>
        <v>De acuerdo con lo programado</v>
      </c>
      <c r="AD51" s="114"/>
      <c r="AE51" s="264">
        <v>0</v>
      </c>
      <c r="AF51" s="224" t="str">
        <f t="shared" si="20"/>
        <v>No hay Programación</v>
      </c>
      <c r="AG51" s="114" t="str">
        <f t="shared" si="11"/>
        <v>De acuerdo con lo programado</v>
      </c>
      <c r="AH51" s="114"/>
      <c r="AI51" s="264">
        <f t="shared" si="12"/>
        <v>0</v>
      </c>
      <c r="AJ51" s="113" t="str">
        <f t="shared" si="21"/>
        <v>No hay Programación</v>
      </c>
      <c r="AK51" s="114" t="str">
        <f t="shared" si="14"/>
        <v>De acuerdo con lo programado</v>
      </c>
      <c r="AL51" s="114"/>
    </row>
    <row r="52" spans="1:38" ht="72.650000000000006" customHeight="1" thickTop="1" thickBot="1">
      <c r="A52" s="242">
        <f t="shared" si="25"/>
        <v>37</v>
      </c>
      <c r="B52" s="243">
        <v>0</v>
      </c>
      <c r="C52" s="243">
        <v>0</v>
      </c>
      <c r="D52" s="243">
        <v>0</v>
      </c>
      <c r="E52" s="243">
        <v>0</v>
      </c>
      <c r="F52" s="451" t="s">
        <v>1253</v>
      </c>
      <c r="G52" s="450" t="s">
        <v>1254</v>
      </c>
      <c r="H52" s="450" t="s">
        <v>1255</v>
      </c>
      <c r="I52" s="244">
        <v>0</v>
      </c>
      <c r="J52" s="426">
        <v>0</v>
      </c>
      <c r="K52" s="245">
        <f t="shared" si="26"/>
        <v>0</v>
      </c>
      <c r="L52" s="426">
        <v>0</v>
      </c>
      <c r="M52" s="426">
        <v>0</v>
      </c>
      <c r="N52" s="245">
        <f t="shared" si="23"/>
        <v>0</v>
      </c>
      <c r="O52" s="245">
        <f t="shared" si="27"/>
        <v>0</v>
      </c>
      <c r="P52" s="246"/>
      <c r="Q52" s="429" t="s">
        <v>1244</v>
      </c>
      <c r="R52" s="430" t="s">
        <v>1256</v>
      </c>
      <c r="S52" s="264">
        <v>1</v>
      </c>
      <c r="T52" s="224" t="str">
        <f t="shared" si="16"/>
        <v>No hay Programación</v>
      </c>
      <c r="U52" s="114" t="str">
        <f t="shared" si="17"/>
        <v>De acuerdo con lo programado</v>
      </c>
      <c r="V52" s="454" t="s">
        <v>1257</v>
      </c>
      <c r="W52" s="264">
        <v>0</v>
      </c>
      <c r="X52" s="224" t="str">
        <f t="shared" si="18"/>
        <v>No hay Programación</v>
      </c>
      <c r="Y52" s="114" t="str">
        <f t="shared" si="7"/>
        <v>De acuerdo con lo programado</v>
      </c>
      <c r="Z52" s="114"/>
      <c r="AA52" s="264">
        <v>0</v>
      </c>
      <c r="AB52" s="224" t="str">
        <f t="shared" si="19"/>
        <v>No hay Programación</v>
      </c>
      <c r="AC52" s="114" t="str">
        <f t="shared" si="9"/>
        <v>De acuerdo con lo programado</v>
      </c>
      <c r="AD52" s="114"/>
      <c r="AE52" s="264">
        <v>0</v>
      </c>
      <c r="AF52" s="224" t="str">
        <f t="shared" si="20"/>
        <v>No hay Programación</v>
      </c>
      <c r="AG52" s="114" t="str">
        <f t="shared" si="11"/>
        <v>De acuerdo con lo programado</v>
      </c>
      <c r="AH52" s="114"/>
      <c r="AI52" s="264">
        <f t="shared" si="12"/>
        <v>1</v>
      </c>
      <c r="AJ52" s="113" t="str">
        <f t="shared" si="21"/>
        <v>No hay Programación</v>
      </c>
      <c r="AK52" s="114" t="str">
        <f t="shared" si="14"/>
        <v>De acuerdo con lo programado</v>
      </c>
      <c r="AL52" s="114"/>
    </row>
    <row r="53" spans="1:38" ht="72.650000000000006" customHeight="1" thickTop="1" thickBot="1">
      <c r="A53" s="422">
        <f t="shared" ref="A53:A58" si="28">A52+1</f>
        <v>38</v>
      </c>
      <c r="B53" s="423">
        <v>0</v>
      </c>
      <c r="C53" s="423">
        <v>0</v>
      </c>
      <c r="D53" s="423">
        <v>0</v>
      </c>
      <c r="E53" s="423">
        <v>0</v>
      </c>
      <c r="F53" s="424" t="s">
        <v>1258</v>
      </c>
      <c r="G53" s="425" t="s">
        <v>186</v>
      </c>
      <c r="H53" s="425" t="s">
        <v>195</v>
      </c>
      <c r="I53" s="426">
        <v>0</v>
      </c>
      <c r="J53" s="426">
        <v>1</v>
      </c>
      <c r="K53" s="245">
        <f t="shared" ref="K53:K58" si="29">I53+J53</f>
        <v>1</v>
      </c>
      <c r="L53" s="426">
        <v>0</v>
      </c>
      <c r="M53" s="426">
        <v>0</v>
      </c>
      <c r="N53" s="245">
        <f t="shared" ref="N53:N58" si="30">L53+M53</f>
        <v>0</v>
      </c>
      <c r="O53" s="245">
        <f t="shared" ref="O53:O58" si="31">K53+N53</f>
        <v>1</v>
      </c>
      <c r="P53" s="246"/>
      <c r="Q53" s="429" t="s">
        <v>1230</v>
      </c>
      <c r="R53" s="430" t="s">
        <v>1259</v>
      </c>
      <c r="S53" s="264">
        <v>0</v>
      </c>
      <c r="T53" s="224" t="str">
        <f t="shared" ref="T53:T58" si="32">IF(S53="","No hay ejecución",IF(AND(I53=0),"No hay Programación", S53/I53))</f>
        <v>No hay Programación</v>
      </c>
      <c r="U53" s="114" t="str">
        <f t="shared" ref="U53:U58" si="33">IF(T53="No hay ejecución","NA",IF(T53&gt;=90%,"De acuerdo con lo programado",IF(T53&gt;=51%,"Atraso Leve",IF(T53&lt;50%,"En riesgo en cumplimiento"))))</f>
        <v>De acuerdo con lo programado</v>
      </c>
      <c r="V53" s="454"/>
      <c r="W53" s="264">
        <v>0</v>
      </c>
      <c r="X53" s="224">
        <f t="shared" ref="X53:X58" si="34">IF(W53="","No hay ejecución",IF(AND(J53=0),"No hay Programación", W53/J53))</f>
        <v>0</v>
      </c>
      <c r="Y53" s="114" t="str">
        <f t="shared" ref="Y53:Y58" si="35">IF(X53="No hay ejecución","NA",IF(X53&gt;=90%,"De acuerdo con lo programado",IF(X53&gt;=51%,"Atraso Leve",IF(X53&lt;50%,"En riesgo en cumplimiento"))))</f>
        <v>En riesgo en cumplimiento</v>
      </c>
      <c r="Z53" s="114"/>
      <c r="AA53" s="264">
        <v>0</v>
      </c>
      <c r="AB53" s="224" t="str">
        <f t="shared" ref="AB53:AB58" si="36">IF(AA53="","No hay ejecución",IF(AND(L53=0),"No hay Programación", AA53/L53))</f>
        <v>No hay Programación</v>
      </c>
      <c r="AC53" s="114" t="str">
        <f t="shared" si="9"/>
        <v>De acuerdo con lo programado</v>
      </c>
      <c r="AD53" s="114"/>
      <c r="AE53" s="264">
        <v>0</v>
      </c>
      <c r="AF53" s="224" t="str">
        <f t="shared" ref="AF53:AF58" si="37">IF(AE53="","No hay ejecución",IF(AND(M53=0),"No hay Programación", AE53/M53))</f>
        <v>No hay Programación</v>
      </c>
      <c r="AG53" s="114" t="str">
        <f t="shared" si="11"/>
        <v>De acuerdo con lo programado</v>
      </c>
      <c r="AH53" s="114"/>
      <c r="AI53" s="264">
        <f t="shared" ref="AI53:AI58" si="38">AE53+AA53+W53+S53</f>
        <v>0</v>
      </c>
      <c r="AJ53" s="113">
        <f t="shared" ref="AJ53:AJ58" si="39">IF(AI53="","No hay ejecución",IF(AND(O53=0),"No hay Programación", AI53/O53))</f>
        <v>0</v>
      </c>
      <c r="AK53" s="114" t="str">
        <f t="shared" si="14"/>
        <v>En riesgo en cumplimiento</v>
      </c>
      <c r="AL53" s="114"/>
    </row>
    <row r="54" spans="1:38" ht="72.650000000000006" customHeight="1" thickTop="1" thickBot="1">
      <c r="A54" s="422">
        <f t="shared" si="28"/>
        <v>39</v>
      </c>
      <c r="B54" s="423">
        <v>0</v>
      </c>
      <c r="C54" s="423">
        <v>0</v>
      </c>
      <c r="D54" s="423">
        <v>0</v>
      </c>
      <c r="E54" s="423">
        <v>0</v>
      </c>
      <c r="F54" s="424"/>
      <c r="G54" s="425"/>
      <c r="H54" s="425"/>
      <c r="I54" s="426">
        <v>0</v>
      </c>
      <c r="J54" s="426">
        <v>0</v>
      </c>
      <c r="K54" s="245">
        <f t="shared" si="29"/>
        <v>0</v>
      </c>
      <c r="L54" s="426">
        <v>0</v>
      </c>
      <c r="M54" s="426">
        <v>0</v>
      </c>
      <c r="N54" s="245">
        <f t="shared" si="30"/>
        <v>0</v>
      </c>
      <c r="O54" s="245">
        <f t="shared" si="31"/>
        <v>0</v>
      </c>
      <c r="P54" s="246"/>
      <c r="Q54" s="429"/>
      <c r="R54" s="430"/>
      <c r="S54" s="264">
        <v>0</v>
      </c>
      <c r="T54" s="224" t="str">
        <f t="shared" si="32"/>
        <v>No hay Programación</v>
      </c>
      <c r="U54" s="114" t="str">
        <f t="shared" si="33"/>
        <v>De acuerdo con lo programado</v>
      </c>
      <c r="V54" s="454"/>
      <c r="W54" s="264">
        <v>0</v>
      </c>
      <c r="X54" s="224" t="str">
        <f t="shared" si="34"/>
        <v>No hay Programación</v>
      </c>
      <c r="Y54" s="114" t="str">
        <f t="shared" si="35"/>
        <v>De acuerdo con lo programado</v>
      </c>
      <c r="Z54" s="114"/>
      <c r="AA54" s="264">
        <v>0</v>
      </c>
      <c r="AB54" s="224" t="str">
        <f t="shared" si="36"/>
        <v>No hay Programación</v>
      </c>
      <c r="AC54" s="114" t="str">
        <f t="shared" si="9"/>
        <v>De acuerdo con lo programado</v>
      </c>
      <c r="AD54" s="114"/>
      <c r="AE54" s="264">
        <v>0</v>
      </c>
      <c r="AF54" s="224" t="str">
        <f t="shared" si="37"/>
        <v>No hay Programación</v>
      </c>
      <c r="AG54" s="114" t="str">
        <f t="shared" si="11"/>
        <v>De acuerdo con lo programado</v>
      </c>
      <c r="AH54" s="114"/>
      <c r="AI54" s="264">
        <f t="shared" si="38"/>
        <v>0</v>
      </c>
      <c r="AJ54" s="113" t="str">
        <f t="shared" si="39"/>
        <v>No hay Programación</v>
      </c>
      <c r="AK54" s="114" t="str">
        <f t="shared" si="14"/>
        <v>De acuerdo con lo programado</v>
      </c>
      <c r="AL54" s="114"/>
    </row>
    <row r="55" spans="1:38" ht="72.650000000000006" customHeight="1" thickTop="1" thickBot="1">
      <c r="A55" s="422">
        <f t="shared" si="28"/>
        <v>40</v>
      </c>
      <c r="B55" s="423">
        <v>0</v>
      </c>
      <c r="C55" s="423">
        <v>0</v>
      </c>
      <c r="D55" s="423">
        <v>0</v>
      </c>
      <c r="E55" s="423">
        <v>0</v>
      </c>
      <c r="F55" s="424"/>
      <c r="G55" s="425"/>
      <c r="H55" s="425"/>
      <c r="I55" s="426">
        <v>0</v>
      </c>
      <c r="J55" s="426">
        <v>0</v>
      </c>
      <c r="K55" s="245">
        <f t="shared" si="29"/>
        <v>0</v>
      </c>
      <c r="L55" s="426">
        <v>0</v>
      </c>
      <c r="M55" s="426">
        <v>0</v>
      </c>
      <c r="N55" s="245">
        <f t="shared" si="30"/>
        <v>0</v>
      </c>
      <c r="O55" s="245">
        <f t="shared" si="31"/>
        <v>0</v>
      </c>
      <c r="P55" s="246"/>
      <c r="Q55" s="429"/>
      <c r="R55" s="430"/>
      <c r="S55" s="264">
        <v>0</v>
      </c>
      <c r="T55" s="224" t="str">
        <f t="shared" si="32"/>
        <v>No hay Programación</v>
      </c>
      <c r="U55" s="114" t="str">
        <f t="shared" si="33"/>
        <v>De acuerdo con lo programado</v>
      </c>
      <c r="V55" s="454"/>
      <c r="W55" s="264">
        <v>0</v>
      </c>
      <c r="X55" s="224" t="str">
        <f t="shared" si="34"/>
        <v>No hay Programación</v>
      </c>
      <c r="Y55" s="114" t="str">
        <f t="shared" si="35"/>
        <v>De acuerdo con lo programado</v>
      </c>
      <c r="Z55" s="114"/>
      <c r="AA55" s="264">
        <v>0</v>
      </c>
      <c r="AB55" s="224" t="str">
        <f t="shared" si="36"/>
        <v>No hay Programación</v>
      </c>
      <c r="AC55" s="114" t="str">
        <f t="shared" si="9"/>
        <v>De acuerdo con lo programado</v>
      </c>
      <c r="AD55" s="114"/>
      <c r="AE55" s="264">
        <v>0</v>
      </c>
      <c r="AF55" s="224" t="str">
        <f t="shared" si="37"/>
        <v>No hay Programación</v>
      </c>
      <c r="AG55" s="114" t="str">
        <f t="shared" si="11"/>
        <v>De acuerdo con lo programado</v>
      </c>
      <c r="AH55" s="114"/>
      <c r="AI55" s="264">
        <f t="shared" si="38"/>
        <v>0</v>
      </c>
      <c r="AJ55" s="113" t="str">
        <f t="shared" si="39"/>
        <v>No hay Programación</v>
      </c>
      <c r="AK55" s="114" t="str">
        <f t="shared" si="14"/>
        <v>De acuerdo con lo programado</v>
      </c>
      <c r="AL55" s="114"/>
    </row>
    <row r="56" spans="1:38" ht="72.650000000000006" customHeight="1" thickTop="1" thickBot="1">
      <c r="A56" s="422">
        <f t="shared" si="28"/>
        <v>41</v>
      </c>
      <c r="B56" s="423">
        <v>0</v>
      </c>
      <c r="C56" s="423">
        <v>0</v>
      </c>
      <c r="D56" s="423">
        <v>0</v>
      </c>
      <c r="E56" s="423">
        <v>0</v>
      </c>
      <c r="F56" s="424"/>
      <c r="G56" s="425"/>
      <c r="H56" s="425"/>
      <c r="I56" s="426">
        <v>0</v>
      </c>
      <c r="J56" s="426">
        <v>0</v>
      </c>
      <c r="K56" s="245">
        <f t="shared" si="29"/>
        <v>0</v>
      </c>
      <c r="L56" s="426">
        <v>0</v>
      </c>
      <c r="M56" s="426">
        <v>0</v>
      </c>
      <c r="N56" s="245">
        <f t="shared" si="30"/>
        <v>0</v>
      </c>
      <c r="O56" s="245">
        <f t="shared" si="31"/>
        <v>0</v>
      </c>
      <c r="P56" s="246"/>
      <c r="Q56" s="429"/>
      <c r="R56" s="430"/>
      <c r="S56" s="264">
        <v>0</v>
      </c>
      <c r="T56" s="224" t="str">
        <f t="shared" si="32"/>
        <v>No hay Programación</v>
      </c>
      <c r="U56" s="114" t="str">
        <f t="shared" si="33"/>
        <v>De acuerdo con lo programado</v>
      </c>
      <c r="V56" s="454"/>
      <c r="W56" s="264">
        <v>0</v>
      </c>
      <c r="X56" s="224" t="str">
        <f t="shared" si="34"/>
        <v>No hay Programación</v>
      </c>
      <c r="Y56" s="114" t="str">
        <f t="shared" si="35"/>
        <v>De acuerdo con lo programado</v>
      </c>
      <c r="Z56" s="114"/>
      <c r="AA56" s="264">
        <v>0</v>
      </c>
      <c r="AB56" s="224" t="str">
        <f t="shared" si="36"/>
        <v>No hay Programación</v>
      </c>
      <c r="AC56" s="114" t="str">
        <f t="shared" si="9"/>
        <v>De acuerdo con lo programado</v>
      </c>
      <c r="AD56" s="114"/>
      <c r="AE56" s="264">
        <v>0</v>
      </c>
      <c r="AF56" s="224" t="str">
        <f t="shared" si="37"/>
        <v>No hay Programación</v>
      </c>
      <c r="AG56" s="114" t="str">
        <f t="shared" si="11"/>
        <v>De acuerdo con lo programado</v>
      </c>
      <c r="AH56" s="114"/>
      <c r="AI56" s="264">
        <f t="shared" si="38"/>
        <v>0</v>
      </c>
      <c r="AJ56" s="113" t="str">
        <f t="shared" si="39"/>
        <v>No hay Programación</v>
      </c>
      <c r="AK56" s="114" t="str">
        <f t="shared" si="14"/>
        <v>De acuerdo con lo programado</v>
      </c>
      <c r="AL56" s="114"/>
    </row>
    <row r="57" spans="1:38" ht="72.650000000000006" customHeight="1" thickTop="1" thickBot="1">
      <c r="A57" s="422">
        <f t="shared" si="28"/>
        <v>42</v>
      </c>
      <c r="B57" s="423">
        <v>0</v>
      </c>
      <c r="C57" s="423">
        <v>0</v>
      </c>
      <c r="D57" s="423">
        <v>0</v>
      </c>
      <c r="E57" s="423">
        <v>0</v>
      </c>
      <c r="F57" s="424"/>
      <c r="G57" s="425"/>
      <c r="H57" s="425"/>
      <c r="I57" s="426">
        <v>0</v>
      </c>
      <c r="J57" s="426">
        <v>0</v>
      </c>
      <c r="K57" s="245">
        <f t="shared" si="29"/>
        <v>0</v>
      </c>
      <c r="L57" s="426">
        <v>0</v>
      </c>
      <c r="M57" s="426">
        <v>0</v>
      </c>
      <c r="N57" s="245">
        <f t="shared" si="30"/>
        <v>0</v>
      </c>
      <c r="O57" s="245">
        <f t="shared" si="31"/>
        <v>0</v>
      </c>
      <c r="P57" s="246"/>
      <c r="Q57" s="429"/>
      <c r="R57" s="430"/>
      <c r="S57" s="264">
        <v>0</v>
      </c>
      <c r="T57" s="224" t="str">
        <f t="shared" si="32"/>
        <v>No hay Programación</v>
      </c>
      <c r="U57" s="114" t="str">
        <f t="shared" si="33"/>
        <v>De acuerdo con lo programado</v>
      </c>
      <c r="V57" s="454"/>
      <c r="W57" s="264">
        <v>0</v>
      </c>
      <c r="X57" s="224" t="str">
        <f t="shared" si="34"/>
        <v>No hay Programación</v>
      </c>
      <c r="Y57" s="114" t="str">
        <f t="shared" si="35"/>
        <v>De acuerdo con lo programado</v>
      </c>
      <c r="Z57" s="114"/>
      <c r="AA57" s="264">
        <v>0</v>
      </c>
      <c r="AB57" s="224" t="str">
        <f t="shared" si="36"/>
        <v>No hay Programación</v>
      </c>
      <c r="AC57" s="114" t="str">
        <f t="shared" si="9"/>
        <v>De acuerdo con lo programado</v>
      </c>
      <c r="AD57" s="114"/>
      <c r="AE57" s="264">
        <v>0</v>
      </c>
      <c r="AF57" s="224" t="str">
        <f t="shared" si="37"/>
        <v>No hay Programación</v>
      </c>
      <c r="AG57" s="114" t="str">
        <f t="shared" si="11"/>
        <v>De acuerdo con lo programado</v>
      </c>
      <c r="AH57" s="114"/>
      <c r="AI57" s="264">
        <f t="shared" si="38"/>
        <v>0</v>
      </c>
      <c r="AJ57" s="113" t="str">
        <f t="shared" si="39"/>
        <v>No hay Programación</v>
      </c>
      <c r="AK57" s="114" t="str">
        <f t="shared" si="14"/>
        <v>De acuerdo con lo programado</v>
      </c>
      <c r="AL57" s="114"/>
    </row>
    <row r="58" spans="1:38" ht="72.650000000000006" customHeight="1" thickTop="1" thickBot="1">
      <c r="A58" s="422">
        <f t="shared" si="28"/>
        <v>43</v>
      </c>
      <c r="B58" s="423">
        <v>0</v>
      </c>
      <c r="C58" s="423">
        <v>0</v>
      </c>
      <c r="D58" s="423">
        <v>0</v>
      </c>
      <c r="E58" s="423">
        <v>0</v>
      </c>
      <c r="F58" s="424"/>
      <c r="G58" s="425"/>
      <c r="H58" s="425"/>
      <c r="I58" s="426">
        <v>0</v>
      </c>
      <c r="J58" s="426">
        <v>0</v>
      </c>
      <c r="K58" s="245">
        <f t="shared" si="29"/>
        <v>0</v>
      </c>
      <c r="L58" s="426">
        <v>0</v>
      </c>
      <c r="M58" s="426">
        <v>0</v>
      </c>
      <c r="N58" s="245">
        <f t="shared" si="30"/>
        <v>0</v>
      </c>
      <c r="O58" s="245">
        <f t="shared" si="31"/>
        <v>0</v>
      </c>
      <c r="P58" s="246"/>
      <c r="Q58" s="429"/>
      <c r="R58" s="430"/>
      <c r="S58" s="264">
        <v>0</v>
      </c>
      <c r="T58" s="224" t="str">
        <f t="shared" si="32"/>
        <v>No hay Programación</v>
      </c>
      <c r="U58" s="114" t="str">
        <f t="shared" si="33"/>
        <v>De acuerdo con lo programado</v>
      </c>
      <c r="V58" s="454"/>
      <c r="W58" s="264">
        <v>0</v>
      </c>
      <c r="X58" s="224" t="str">
        <f t="shared" si="34"/>
        <v>No hay Programación</v>
      </c>
      <c r="Y58" s="114" t="str">
        <f t="shared" si="35"/>
        <v>De acuerdo con lo programado</v>
      </c>
      <c r="Z58" s="114"/>
      <c r="AA58" s="264">
        <v>0</v>
      </c>
      <c r="AB58" s="224" t="str">
        <f t="shared" si="36"/>
        <v>No hay Programación</v>
      </c>
      <c r="AC58" s="114" t="str">
        <f t="shared" si="9"/>
        <v>De acuerdo con lo programado</v>
      </c>
      <c r="AD58" s="114"/>
      <c r="AE58" s="264">
        <v>0</v>
      </c>
      <c r="AF58" s="224" t="str">
        <f t="shared" si="37"/>
        <v>No hay Programación</v>
      </c>
      <c r="AG58" s="114" t="str">
        <f t="shared" si="11"/>
        <v>De acuerdo con lo programado</v>
      </c>
      <c r="AH58" s="114"/>
      <c r="AI58" s="264">
        <f t="shared" si="38"/>
        <v>0</v>
      </c>
      <c r="AJ58" s="113" t="str">
        <f t="shared" si="39"/>
        <v>No hay Programación</v>
      </c>
      <c r="AK58" s="114" t="str">
        <f t="shared" si="14"/>
        <v>De acuerdo con lo programado</v>
      </c>
      <c r="AL58" s="114"/>
    </row>
    <row r="59" spans="1:38" ht="11" thickTop="1" thickBot="1">
      <c r="A59" s="431"/>
      <c r="B59" s="431"/>
      <c r="C59" s="431"/>
      <c r="D59" s="431"/>
      <c r="E59" s="431"/>
      <c r="F59" s="432"/>
      <c r="G59" s="433"/>
      <c r="H59" s="433"/>
      <c r="I59" s="434"/>
      <c r="J59" s="434"/>
      <c r="K59" s="434"/>
      <c r="L59" s="434"/>
      <c r="M59" s="434"/>
      <c r="N59" s="434"/>
      <c r="O59" s="434"/>
      <c r="P59" s="434"/>
      <c r="Q59" s="434"/>
      <c r="R59" s="434"/>
      <c r="AD59" s="126"/>
    </row>
    <row r="60" spans="1:38" ht="10.5" customHeight="1" thickTop="1" thickBot="1">
      <c r="A60" s="1357" t="s">
        <v>1260</v>
      </c>
      <c r="B60" s="1358"/>
      <c r="C60" s="1358"/>
      <c r="D60" s="1358"/>
      <c r="E60" s="1358"/>
      <c r="F60" s="435"/>
      <c r="G60" s="436"/>
      <c r="H60" s="436"/>
      <c r="I60" s="434"/>
      <c r="J60" s="434"/>
      <c r="K60" s="434"/>
      <c r="L60" s="434"/>
      <c r="M60" s="434"/>
      <c r="N60" s="434"/>
      <c r="O60" s="434"/>
      <c r="P60" s="434"/>
      <c r="Q60" s="434"/>
      <c r="R60" s="434"/>
    </row>
    <row r="61" spans="1:38" ht="11" thickTop="1" thickBot="1">
      <c r="A61" s="437"/>
      <c r="B61" s="437"/>
      <c r="C61" s="437"/>
      <c r="D61" s="437"/>
      <c r="E61" s="437"/>
      <c r="F61" s="438"/>
      <c r="G61" s="436"/>
      <c r="H61" s="436"/>
      <c r="I61" s="434"/>
      <c r="J61" s="434"/>
      <c r="K61" s="434"/>
      <c r="L61" s="434"/>
      <c r="M61" s="434"/>
      <c r="N61" s="434"/>
      <c r="O61" s="434"/>
      <c r="P61" s="434"/>
      <c r="Q61" s="434"/>
      <c r="R61" s="434"/>
    </row>
    <row r="62" spans="1:38" ht="12" customHeight="1" thickTop="1" thickBot="1">
      <c r="A62" s="1359" t="s">
        <v>365</v>
      </c>
      <c r="B62" s="1360"/>
      <c r="C62" s="1360"/>
      <c r="D62" s="1360"/>
      <c r="E62" s="1360"/>
      <c r="F62" s="435"/>
      <c r="G62" s="436"/>
      <c r="H62" s="436"/>
      <c r="I62" s="434"/>
      <c r="J62" s="434"/>
      <c r="K62" s="434"/>
      <c r="L62" s="434"/>
      <c r="M62" s="434"/>
      <c r="N62" s="434"/>
      <c r="O62" s="434"/>
      <c r="P62" s="434"/>
      <c r="Q62" s="434"/>
      <c r="R62" s="434"/>
    </row>
    <row r="63" spans="1:38" ht="11" thickTop="1" thickBot="1">
      <c r="A63" s="439"/>
      <c r="B63" s="439"/>
      <c r="C63" s="439"/>
      <c r="D63" s="439"/>
      <c r="E63" s="439"/>
      <c r="F63" s="440"/>
      <c r="G63" s="436"/>
      <c r="H63" s="436"/>
      <c r="I63" s="434"/>
      <c r="J63" s="434"/>
      <c r="K63" s="434"/>
      <c r="L63" s="434"/>
      <c r="M63" s="434"/>
      <c r="N63" s="434"/>
      <c r="O63" s="434"/>
      <c r="P63" s="434"/>
      <c r="Q63" s="434"/>
      <c r="R63" s="434"/>
    </row>
    <row r="64" spans="1:38" ht="11" thickTop="1" thickBot="1">
      <c r="A64" s="441" t="s">
        <v>366</v>
      </c>
      <c r="B64" s="431"/>
      <c r="C64" s="442"/>
      <c r="D64" s="431"/>
      <c r="E64" s="431"/>
      <c r="F64" s="432"/>
      <c r="G64" s="436"/>
      <c r="H64" s="436"/>
      <c r="I64" s="434"/>
      <c r="J64" s="434"/>
      <c r="K64" s="434"/>
      <c r="L64" s="434"/>
      <c r="M64" s="434"/>
      <c r="N64" s="434"/>
      <c r="O64" s="434"/>
      <c r="P64" s="434"/>
      <c r="Q64" s="434"/>
      <c r="R64" s="434"/>
    </row>
    <row r="65" spans="1:18" ht="13.4" customHeight="1" thickTop="1" thickBot="1">
      <c r="A65" s="443">
        <v>1</v>
      </c>
      <c r="B65" s="431" t="s">
        <v>367</v>
      </c>
      <c r="C65" s="442"/>
      <c r="D65" s="431"/>
      <c r="E65" s="431"/>
      <c r="F65" s="432"/>
      <c r="G65" s="436"/>
      <c r="H65" s="436"/>
      <c r="I65" s="434"/>
      <c r="J65" s="434"/>
      <c r="K65" s="434"/>
      <c r="L65" s="434"/>
      <c r="M65" s="434"/>
      <c r="N65" s="434"/>
      <c r="O65" s="434"/>
      <c r="P65" s="434"/>
      <c r="Q65" s="434"/>
      <c r="R65" s="434"/>
    </row>
    <row r="66" spans="1:18" ht="13.4" customHeight="1" thickTop="1" thickBot="1">
      <c r="A66" s="443">
        <v>2</v>
      </c>
      <c r="B66" s="431" t="s">
        <v>1261</v>
      </c>
      <c r="C66" s="442"/>
      <c r="D66" s="431"/>
      <c r="E66" s="431"/>
      <c r="F66" s="432"/>
      <c r="G66" s="436"/>
      <c r="H66" s="436"/>
      <c r="I66" s="434"/>
      <c r="J66" s="434"/>
      <c r="K66" s="434"/>
      <c r="L66" s="434"/>
      <c r="M66" s="434"/>
      <c r="N66" s="434"/>
      <c r="O66" s="434"/>
      <c r="P66" s="434"/>
      <c r="Q66" s="434"/>
      <c r="R66" s="434"/>
    </row>
    <row r="67" spans="1:18" ht="13.4" customHeight="1" thickTop="1" thickBot="1">
      <c r="A67" s="443">
        <v>3</v>
      </c>
      <c r="B67" s="431" t="s">
        <v>1262</v>
      </c>
      <c r="C67" s="444"/>
      <c r="D67" s="431"/>
      <c r="E67" s="431"/>
      <c r="F67" s="432"/>
      <c r="G67" s="240"/>
      <c r="H67" s="240"/>
      <c r="I67" s="434"/>
      <c r="J67" s="434"/>
      <c r="K67" s="434"/>
      <c r="L67" s="434"/>
      <c r="M67" s="434"/>
      <c r="N67" s="434"/>
      <c r="O67" s="434"/>
      <c r="P67" s="434"/>
      <c r="Q67" s="434"/>
      <c r="R67" s="434"/>
    </row>
    <row r="68" spans="1:18" ht="13.4" customHeight="1" thickTop="1" thickBot="1">
      <c r="A68" s="443">
        <v>4</v>
      </c>
      <c r="B68" s="431" t="s">
        <v>1263</v>
      </c>
      <c r="C68" s="444"/>
      <c r="D68" s="431"/>
      <c r="E68" s="431"/>
      <c r="F68" s="432"/>
      <c r="G68" s="433"/>
      <c r="H68" s="433"/>
      <c r="I68" s="434"/>
      <c r="J68" s="434"/>
      <c r="K68" s="434"/>
      <c r="L68" s="434"/>
      <c r="M68" s="434"/>
      <c r="N68" s="434"/>
      <c r="O68" s="434"/>
      <c r="P68" s="434"/>
      <c r="Q68" s="434"/>
      <c r="R68" s="434"/>
    </row>
    <row r="69" spans="1:18" ht="13.4" customHeight="1" thickTop="1" thickBot="1">
      <c r="A69" s="443">
        <v>5</v>
      </c>
      <c r="B69" s="431" t="s">
        <v>1264</v>
      </c>
      <c r="C69" s="444"/>
      <c r="D69" s="431"/>
      <c r="E69" s="431"/>
      <c r="F69" s="432"/>
      <c r="G69" s="433"/>
      <c r="H69" s="433"/>
      <c r="I69" s="434"/>
      <c r="J69" s="434"/>
      <c r="K69" s="434"/>
      <c r="L69" s="434"/>
      <c r="M69" s="434"/>
      <c r="N69" s="434"/>
      <c r="O69" s="434"/>
      <c r="P69" s="434"/>
      <c r="Q69" s="434"/>
      <c r="R69" s="434"/>
    </row>
    <row r="70" spans="1:18" ht="13.4" customHeight="1" thickTop="1">
      <c r="A70" s="443">
        <v>6</v>
      </c>
      <c r="B70" s="240" t="s">
        <v>372</v>
      </c>
      <c r="C70" s="444"/>
      <c r="D70" s="431"/>
      <c r="E70" s="431"/>
      <c r="F70" s="432"/>
      <c r="G70" s="436"/>
      <c r="H70" s="436"/>
      <c r="I70" s="440"/>
      <c r="J70" s="440"/>
      <c r="K70" s="440"/>
      <c r="L70" s="440"/>
      <c r="M70" s="440"/>
      <c r="N70" s="440"/>
      <c r="O70" s="440"/>
      <c r="P70" s="440"/>
      <c r="Q70" s="440"/>
      <c r="R70" s="440"/>
    </row>
    <row r="71" spans="1:18" ht="13.4" customHeight="1">
      <c r="A71" s="443">
        <v>7</v>
      </c>
      <c r="B71" s="431" t="s">
        <v>373</v>
      </c>
      <c r="D71" s="431"/>
      <c r="E71" s="431"/>
      <c r="F71" s="432"/>
      <c r="G71" s="436"/>
      <c r="H71" s="436"/>
      <c r="I71" s="440"/>
      <c r="J71" s="440"/>
      <c r="K71" s="440"/>
      <c r="L71" s="440"/>
      <c r="M71" s="440"/>
      <c r="N71" s="440"/>
      <c r="O71" s="440"/>
      <c r="P71" s="440"/>
      <c r="Q71" s="440"/>
      <c r="R71" s="440"/>
    </row>
    <row r="72" spans="1:18" s="240" customFormat="1" ht="13.4" customHeight="1">
      <c r="A72" s="443">
        <v>8</v>
      </c>
      <c r="B72" s="445" t="s">
        <v>374</v>
      </c>
      <c r="C72" s="431"/>
      <c r="F72" s="432"/>
      <c r="G72" s="436"/>
      <c r="H72" s="436"/>
      <c r="I72" s="440"/>
      <c r="J72" s="440"/>
      <c r="K72" s="440"/>
      <c r="L72" s="440"/>
      <c r="M72" s="440"/>
      <c r="N72" s="440"/>
      <c r="O72" s="440"/>
      <c r="P72" s="440"/>
      <c r="Q72" s="440"/>
      <c r="R72" s="440"/>
    </row>
    <row r="73" spans="1:18" ht="13.4" customHeight="1">
      <c r="A73" s="443">
        <v>9</v>
      </c>
      <c r="B73" s="445" t="s">
        <v>375</v>
      </c>
      <c r="C73" s="431"/>
      <c r="D73" s="431"/>
      <c r="E73" s="431"/>
      <c r="F73" s="432"/>
      <c r="G73" s="436"/>
      <c r="H73" s="436"/>
      <c r="I73" s="440"/>
      <c r="J73" s="440"/>
      <c r="K73" s="440"/>
      <c r="L73" s="440"/>
      <c r="M73" s="440"/>
      <c r="N73" s="440"/>
      <c r="O73" s="440"/>
      <c r="P73" s="440"/>
      <c r="Q73" s="440"/>
      <c r="R73" s="440"/>
    </row>
    <row r="74" spans="1:18" ht="13.4" hidden="1" customHeight="1">
      <c r="A74" s="443">
        <v>10</v>
      </c>
      <c r="B74" s="445" t="s">
        <v>376</v>
      </c>
      <c r="C74" s="431"/>
      <c r="D74" s="431"/>
      <c r="E74" s="431"/>
      <c r="F74" s="432"/>
      <c r="G74" s="436"/>
      <c r="H74" s="436"/>
      <c r="I74" s="440"/>
      <c r="J74" s="440"/>
      <c r="K74" s="440"/>
      <c r="L74" s="440"/>
      <c r="M74" s="440"/>
      <c r="N74" s="440"/>
      <c r="O74" s="440"/>
      <c r="P74" s="440"/>
      <c r="Q74" s="440"/>
      <c r="R74" s="440"/>
    </row>
    <row r="75" spans="1:18" ht="13.4" customHeight="1">
      <c r="A75" s="443">
        <v>10</v>
      </c>
      <c r="B75" s="445" t="s">
        <v>377</v>
      </c>
      <c r="C75" s="431"/>
      <c r="D75" s="431"/>
      <c r="E75" s="431"/>
      <c r="F75" s="432"/>
      <c r="G75" s="436"/>
      <c r="H75" s="436"/>
      <c r="I75" s="440"/>
      <c r="J75" s="440"/>
      <c r="K75" s="440"/>
      <c r="L75" s="440"/>
      <c r="M75" s="440"/>
      <c r="N75" s="440"/>
      <c r="O75" s="440"/>
      <c r="P75" s="440"/>
      <c r="Q75" s="440"/>
      <c r="R75" s="440"/>
    </row>
    <row r="76" spans="1:18" ht="13.4" customHeight="1">
      <c r="A76" s="443">
        <v>11</v>
      </c>
      <c r="B76" s="431" t="s">
        <v>378</v>
      </c>
      <c r="C76" s="431"/>
      <c r="D76" s="431"/>
      <c r="E76" s="431"/>
      <c r="F76" s="432"/>
      <c r="G76" s="436"/>
      <c r="H76" s="436"/>
      <c r="I76" s="440"/>
      <c r="J76" s="440"/>
      <c r="K76" s="440"/>
      <c r="L76" s="440"/>
      <c r="M76" s="440"/>
      <c r="N76" s="440"/>
      <c r="O76" s="440"/>
      <c r="P76" s="440"/>
      <c r="Q76" s="440"/>
      <c r="R76" s="440"/>
    </row>
    <row r="77" spans="1:18" ht="13.4" customHeight="1">
      <c r="A77" s="443">
        <v>12</v>
      </c>
      <c r="B77" s="445" t="s">
        <v>379</v>
      </c>
      <c r="C77" s="431"/>
      <c r="D77" s="431"/>
      <c r="E77" s="431"/>
      <c r="F77" s="432"/>
      <c r="G77" s="436"/>
      <c r="H77" s="436"/>
      <c r="I77" s="440"/>
      <c r="J77" s="440"/>
      <c r="K77" s="440"/>
      <c r="L77" s="440"/>
      <c r="M77" s="440"/>
      <c r="N77" s="440"/>
      <c r="O77" s="440"/>
      <c r="P77" s="440"/>
      <c r="Q77" s="440"/>
      <c r="R77" s="440"/>
    </row>
    <row r="78" spans="1:18" ht="10.5" thickBot="1">
      <c r="A78" s="240"/>
      <c r="C78" s="240"/>
      <c r="D78" s="240"/>
      <c r="E78" s="240"/>
      <c r="F78" s="446"/>
      <c r="G78" s="447"/>
      <c r="H78" s="447"/>
      <c r="I78" s="448"/>
      <c r="J78" s="448"/>
      <c r="K78" s="448"/>
      <c r="L78" s="448"/>
      <c r="M78" s="448"/>
      <c r="N78" s="448"/>
      <c r="O78" s="448"/>
      <c r="P78" s="447"/>
      <c r="Q78" s="447"/>
      <c r="R78" s="447"/>
    </row>
    <row r="79" spans="1:18" ht="10.5" thickTop="1">
      <c r="A79" s="240"/>
      <c r="C79" s="240"/>
      <c r="D79" s="240"/>
      <c r="E79" s="240"/>
      <c r="F79" s="446"/>
      <c r="G79" s="240"/>
      <c r="H79" s="240"/>
      <c r="I79" s="449"/>
      <c r="J79" s="449"/>
      <c r="K79" s="449"/>
      <c r="L79" s="449"/>
      <c r="M79" s="449"/>
      <c r="N79" s="449"/>
      <c r="O79" s="449"/>
      <c r="P79" s="240"/>
      <c r="Q79" s="240"/>
      <c r="R79" s="240"/>
    </row>
    <row r="80" spans="1:18" s="240" customFormat="1">
      <c r="F80" s="446"/>
      <c r="I80" s="449"/>
      <c r="J80" s="449"/>
      <c r="K80" s="449"/>
      <c r="L80" s="449"/>
      <c r="M80" s="449"/>
      <c r="N80" s="449"/>
      <c r="O80" s="449"/>
    </row>
    <row r="81" spans="1:18" s="240" customFormat="1" ht="9.75" customHeight="1">
      <c r="F81" s="446"/>
      <c r="I81" s="449"/>
      <c r="J81" s="449"/>
      <c r="K81" s="449"/>
      <c r="L81" s="449"/>
      <c r="M81" s="449"/>
      <c r="N81" s="449"/>
      <c r="O81" s="449"/>
    </row>
    <row r="82" spans="1:18" s="240" customFormat="1">
      <c r="F82" s="446"/>
      <c r="I82" s="449"/>
      <c r="J82" s="449"/>
      <c r="K82" s="449"/>
      <c r="L82" s="449"/>
      <c r="M82" s="449"/>
      <c r="N82" s="449"/>
      <c r="O82" s="449"/>
    </row>
    <row r="83" spans="1:18" s="240" customFormat="1" ht="9" customHeight="1">
      <c r="A83" s="239"/>
      <c r="B83" s="239"/>
      <c r="C83" s="239"/>
      <c r="D83" s="239"/>
      <c r="E83" s="239"/>
      <c r="F83" s="415"/>
      <c r="G83" s="239"/>
      <c r="H83" s="239"/>
      <c r="I83" s="417"/>
      <c r="J83" s="417"/>
      <c r="K83" s="417"/>
      <c r="L83" s="417"/>
      <c r="M83" s="417"/>
      <c r="N83" s="417"/>
      <c r="O83" s="417"/>
      <c r="P83" s="239"/>
      <c r="Q83" s="239"/>
      <c r="R83" s="239"/>
    </row>
    <row r="84" spans="1:18" s="240" customFormat="1">
      <c r="A84" s="239"/>
      <c r="B84" s="239"/>
      <c r="C84" s="239"/>
      <c r="D84" s="239"/>
      <c r="E84" s="239"/>
      <c r="F84" s="415"/>
      <c r="G84" s="239"/>
      <c r="H84" s="239"/>
      <c r="I84" s="417"/>
      <c r="J84" s="417"/>
      <c r="K84" s="417"/>
      <c r="L84" s="417"/>
      <c r="M84" s="417"/>
      <c r="N84" s="417"/>
      <c r="O84" s="417"/>
      <c r="P84" s="239"/>
      <c r="Q84" s="239"/>
      <c r="R84" s="239"/>
    </row>
    <row r="85" spans="1:18" s="240" customFormat="1">
      <c r="A85" s="239"/>
      <c r="B85" s="239"/>
      <c r="C85" s="239"/>
      <c r="D85" s="239"/>
      <c r="E85" s="239"/>
      <c r="F85" s="415"/>
      <c r="G85" s="239"/>
      <c r="H85" s="239"/>
      <c r="I85" s="417"/>
      <c r="J85" s="417"/>
      <c r="K85" s="417"/>
      <c r="L85" s="417"/>
      <c r="M85" s="417"/>
      <c r="N85" s="417"/>
      <c r="O85" s="417"/>
      <c r="P85" s="239"/>
      <c r="Q85" s="239"/>
      <c r="R85" s="239"/>
    </row>
    <row r="86" spans="1:18" s="240" customFormat="1">
      <c r="A86" s="239"/>
      <c r="B86" s="239"/>
      <c r="C86" s="239"/>
      <c r="D86" s="239"/>
      <c r="E86" s="239"/>
      <c r="F86" s="415"/>
      <c r="G86" s="239"/>
      <c r="H86" s="239"/>
      <c r="I86" s="417"/>
      <c r="J86" s="417"/>
      <c r="K86" s="417"/>
      <c r="L86" s="417"/>
      <c r="M86" s="417"/>
      <c r="N86" s="417"/>
      <c r="O86" s="417"/>
      <c r="P86" s="239"/>
      <c r="Q86" s="239"/>
      <c r="R86" s="239"/>
    </row>
    <row r="87" spans="1:18" s="240" customFormat="1">
      <c r="A87" s="239"/>
      <c r="B87" s="239"/>
      <c r="C87" s="239"/>
      <c r="D87" s="239"/>
      <c r="E87" s="239"/>
      <c r="F87" s="415"/>
      <c r="G87" s="239"/>
      <c r="H87" s="239"/>
      <c r="I87" s="417"/>
      <c r="J87" s="417"/>
      <c r="K87" s="417"/>
      <c r="L87" s="417"/>
      <c r="M87" s="417"/>
      <c r="N87" s="417"/>
      <c r="O87" s="417"/>
      <c r="P87" s="239"/>
      <c r="Q87" s="239"/>
      <c r="R87" s="239"/>
    </row>
    <row r="88" spans="1:18" s="240" customFormat="1">
      <c r="A88" s="239"/>
      <c r="B88" s="239"/>
      <c r="C88" s="239"/>
      <c r="D88" s="239"/>
      <c r="E88" s="239"/>
      <c r="F88" s="415"/>
      <c r="G88" s="239"/>
      <c r="H88" s="239"/>
      <c r="I88" s="417"/>
      <c r="J88" s="417"/>
      <c r="K88" s="417"/>
      <c r="L88" s="417"/>
      <c r="M88" s="417"/>
      <c r="N88" s="417"/>
      <c r="O88" s="417"/>
      <c r="P88" s="239"/>
      <c r="Q88" s="239"/>
      <c r="R88" s="239"/>
    </row>
    <row r="89" spans="1:18" s="240" customFormat="1">
      <c r="A89" s="239"/>
      <c r="B89" s="239"/>
      <c r="C89" s="239"/>
      <c r="D89" s="239"/>
      <c r="E89" s="239"/>
      <c r="F89" s="415"/>
      <c r="G89" s="239"/>
      <c r="H89" s="239"/>
      <c r="I89" s="417"/>
      <c r="J89" s="417"/>
      <c r="K89" s="417"/>
      <c r="L89" s="417"/>
      <c r="M89" s="417"/>
      <c r="N89" s="417"/>
      <c r="O89" s="417"/>
      <c r="P89" s="239"/>
      <c r="Q89" s="239"/>
      <c r="R89" s="239"/>
    </row>
    <row r="90" spans="1:18" s="240" customFormat="1">
      <c r="A90" s="239"/>
      <c r="B90" s="239"/>
      <c r="C90" s="239"/>
      <c r="D90" s="239"/>
      <c r="E90" s="239"/>
      <c r="F90" s="415"/>
      <c r="G90" s="239"/>
      <c r="H90" s="239"/>
      <c r="I90" s="417"/>
      <c r="J90" s="417"/>
      <c r="K90" s="417"/>
      <c r="L90" s="417"/>
      <c r="M90" s="417"/>
      <c r="N90" s="417"/>
      <c r="O90" s="417"/>
      <c r="P90" s="239"/>
      <c r="Q90" s="239"/>
      <c r="R90" s="239"/>
    </row>
    <row r="91" spans="1:18" s="240" customFormat="1">
      <c r="A91" s="239"/>
      <c r="B91" s="239"/>
      <c r="C91" s="239"/>
      <c r="D91" s="239"/>
      <c r="E91" s="239"/>
      <c r="F91" s="415"/>
      <c r="G91" s="239"/>
      <c r="H91" s="239"/>
      <c r="I91" s="417"/>
      <c r="J91" s="417"/>
      <c r="K91" s="417"/>
      <c r="L91" s="417"/>
      <c r="M91" s="417"/>
      <c r="N91" s="417"/>
      <c r="O91" s="417"/>
      <c r="P91" s="239"/>
      <c r="Q91" s="239"/>
      <c r="R91" s="239"/>
    </row>
    <row r="92" spans="1:18" s="240" customFormat="1">
      <c r="A92" s="239"/>
      <c r="B92" s="239"/>
      <c r="C92" s="239"/>
      <c r="D92" s="239"/>
      <c r="E92" s="239"/>
      <c r="F92" s="415"/>
      <c r="G92" s="239"/>
      <c r="H92" s="239"/>
      <c r="I92" s="417"/>
      <c r="J92" s="417"/>
      <c r="K92" s="417"/>
      <c r="L92" s="417"/>
      <c r="M92" s="417"/>
      <c r="N92" s="417"/>
      <c r="O92" s="417"/>
      <c r="P92" s="239"/>
      <c r="Q92" s="239"/>
      <c r="R92" s="239"/>
    </row>
  </sheetData>
  <mergeCells count="50">
    <mergeCell ref="A60:E60"/>
    <mergeCell ref="A62:E62"/>
    <mergeCell ref="Y13:Y14"/>
    <mergeCell ref="Z13:Z14"/>
    <mergeCell ref="AA13:AA14"/>
    <mergeCell ref="F12:F14"/>
    <mergeCell ref="V13:V14"/>
    <mergeCell ref="W13:W14"/>
    <mergeCell ref="X13:X14"/>
    <mergeCell ref="G12:O12"/>
    <mergeCell ref="P12:P14"/>
    <mergeCell ref="T13:T14"/>
    <mergeCell ref="U13:U14"/>
    <mergeCell ref="Q12:Q14"/>
    <mergeCell ref="R12:R14"/>
    <mergeCell ref="S12:V12"/>
    <mergeCell ref="A8:E8"/>
    <mergeCell ref="A1:E1"/>
    <mergeCell ref="G1:Q3"/>
    <mergeCell ref="A2:E2"/>
    <mergeCell ref="A6:E6"/>
    <mergeCell ref="A7:E7"/>
    <mergeCell ref="AI11:AL12"/>
    <mergeCell ref="AA12:AD12"/>
    <mergeCell ref="AE12:AH12"/>
    <mergeCell ref="AE13:AE14"/>
    <mergeCell ref="AF13:AF14"/>
    <mergeCell ref="AG13:AG14"/>
    <mergeCell ref="AH13:AH14"/>
    <mergeCell ref="AI13:AI14"/>
    <mergeCell ref="AJ13:AJ14"/>
    <mergeCell ref="AK13:AK14"/>
    <mergeCell ref="AL13:AL14"/>
    <mergeCell ref="AB13:AB14"/>
    <mergeCell ref="AC13:AC14"/>
    <mergeCell ref="AD13:AD14"/>
    <mergeCell ref="A9:E9"/>
    <mergeCell ref="A11:A14"/>
    <mergeCell ref="B11:E11"/>
    <mergeCell ref="F11:R11"/>
    <mergeCell ref="S11:Z11"/>
    <mergeCell ref="B12:B14"/>
    <mergeCell ref="C12:C14"/>
    <mergeCell ref="D12:D14"/>
    <mergeCell ref="E12:E14"/>
    <mergeCell ref="W12:Z12"/>
    <mergeCell ref="G13:G14"/>
    <mergeCell ref="H13:H14"/>
    <mergeCell ref="I13:N13"/>
    <mergeCell ref="S13:S14"/>
  </mergeCells>
  <dataValidations count="1">
    <dataValidation type="list" allowBlank="1" showInputMessage="1" showErrorMessage="1" sqref="B39:E58 B15:E37" xr:uid="{D3BC7447-200D-4A26-97BD-E7756E0282A5}"/>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062264E-1D57-4886-A2FC-884DD6970632}">
          <x14:formula1>
            <xm:f>'Desglose Nivel vinculación'!$B$39:$B$97</xm:f>
          </x14:formula1>
          <xm:sqref>G15:G58</xm:sqref>
        </x14:dataValidation>
        <x14:dataValidation type="list" allowBlank="1" showInputMessage="1" showErrorMessage="1" xr:uid="{AFFD2738-B2F7-47F3-BC13-6D143111CB40}">
          <x14:formula1>
            <xm:f>'Desglose Nivel vinculación'!$B$101:$B$128</xm:f>
          </x14:formula1>
          <xm:sqref>H15:H58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8979-69BA-48AF-957A-6A67E250E5A5}">
  <dimension ref="A1:AL38"/>
  <sheetViews>
    <sheetView topLeftCell="A3" zoomScale="55" zoomScaleNormal="55" workbookViewId="0">
      <pane ySplit="12" topLeftCell="A34" activePane="bottomLeft" state="frozen"/>
      <selection activeCell="A3" sqref="A3"/>
      <selection pane="bottomLeft" activeCell="G17" sqref="G17"/>
    </sheetView>
  </sheetViews>
  <sheetFormatPr baseColWidth="10" defaultColWidth="10.90625" defaultRowHeight="14.5"/>
  <cols>
    <col min="2" max="2" width="8.453125" customWidth="1"/>
    <col min="3" max="4" width="7.54296875" customWidth="1"/>
    <col min="5" max="5" width="7.90625" customWidth="1"/>
    <col min="6" max="6" width="41.453125" customWidth="1"/>
    <col min="7" max="7" width="16.453125" customWidth="1"/>
    <col min="8" max="8" width="18.90625" customWidth="1"/>
    <col min="17" max="17" width="15.54296875" customWidth="1"/>
    <col min="18" max="18" width="44.54296875" customWidth="1"/>
    <col min="22" max="22" width="26.90625" customWidth="1"/>
    <col min="26" max="26" width="20.54296875" customWidth="1"/>
    <col min="30" max="30" width="20.453125" customWidth="1"/>
    <col min="34" max="34" width="21" customWidth="1"/>
    <col min="38" max="38" width="28.453125" customWidth="1"/>
  </cols>
  <sheetData>
    <row r="1" spans="1:38" ht="15.5">
      <c r="A1" s="1368" t="s">
        <v>265</v>
      </c>
      <c r="B1" s="1368"/>
      <c r="C1" s="1368"/>
      <c r="D1" s="1368"/>
      <c r="E1" s="1368"/>
      <c r="G1" s="1369"/>
      <c r="H1" s="1369"/>
      <c r="I1" s="1369"/>
      <c r="J1" s="1369"/>
      <c r="K1" s="1369"/>
      <c r="L1" s="1369"/>
      <c r="M1" s="1369"/>
      <c r="N1" s="1369"/>
      <c r="O1" s="1369"/>
      <c r="P1" s="1369"/>
      <c r="Q1" s="1369"/>
      <c r="R1" s="183"/>
      <c r="S1" s="183"/>
      <c r="T1" s="183"/>
      <c r="U1" s="183"/>
      <c r="V1" s="183"/>
      <c r="W1" s="183"/>
      <c r="X1" s="183"/>
      <c r="Y1" s="183"/>
      <c r="Z1" s="183"/>
      <c r="AA1" s="183"/>
      <c r="AB1" s="183"/>
      <c r="AC1" s="183"/>
      <c r="AD1" s="183"/>
    </row>
    <row r="2" spans="1:38">
      <c r="A2" s="1370" t="s">
        <v>266</v>
      </c>
      <c r="B2" s="1370"/>
      <c r="C2" s="1370"/>
      <c r="D2" s="1370"/>
      <c r="E2" s="1370"/>
      <c r="F2" s="506"/>
      <c r="G2" s="1369"/>
      <c r="H2" s="1369"/>
      <c r="I2" s="1369"/>
      <c r="J2" s="1369"/>
      <c r="K2" s="1369"/>
      <c r="L2" s="1369"/>
      <c r="M2" s="1369"/>
      <c r="N2" s="1369"/>
      <c r="O2" s="1369"/>
      <c r="P2" s="1369"/>
      <c r="Q2" s="1369"/>
      <c r="R2" s="183"/>
      <c r="S2" s="183"/>
      <c r="T2" s="183"/>
      <c r="U2" s="183"/>
      <c r="V2" s="183"/>
      <c r="W2" s="183"/>
      <c r="X2" s="183"/>
      <c r="Y2" s="183"/>
      <c r="Z2" s="183"/>
      <c r="AA2" s="183"/>
      <c r="AB2" s="183"/>
      <c r="AC2" s="183"/>
      <c r="AD2" s="183"/>
    </row>
    <row r="3" spans="1:38">
      <c r="A3" s="183"/>
      <c r="B3" s="183"/>
      <c r="C3" s="183"/>
      <c r="D3" s="183"/>
      <c r="E3" s="183"/>
      <c r="F3" s="518"/>
      <c r="G3" s="1369"/>
      <c r="H3" s="1369"/>
      <c r="I3" s="1369"/>
      <c r="J3" s="1369"/>
      <c r="K3" s="1369"/>
      <c r="L3" s="1369"/>
      <c r="M3" s="1369"/>
      <c r="N3" s="1369"/>
      <c r="O3" s="1369"/>
      <c r="P3" s="1369"/>
      <c r="Q3" s="1369"/>
      <c r="R3" s="183"/>
      <c r="S3" s="183"/>
      <c r="T3" s="183"/>
      <c r="U3" s="183"/>
      <c r="V3" s="183"/>
      <c r="W3" s="183"/>
      <c r="X3" s="183"/>
      <c r="Y3" s="183"/>
      <c r="Z3" s="183"/>
      <c r="AA3" s="183"/>
      <c r="AB3" s="183"/>
      <c r="AC3" s="183"/>
      <c r="AD3" s="183"/>
    </row>
    <row r="4" spans="1:38">
      <c r="A4" s="183"/>
      <c r="B4" s="183"/>
      <c r="C4" s="183"/>
      <c r="D4" s="183"/>
      <c r="E4" s="183"/>
      <c r="F4" s="518"/>
      <c r="G4" s="183"/>
      <c r="H4" s="183"/>
      <c r="I4" s="183"/>
      <c r="J4" s="183"/>
      <c r="K4" s="183"/>
      <c r="L4" s="183"/>
      <c r="M4" s="183"/>
      <c r="N4" s="183"/>
      <c r="O4" s="183"/>
      <c r="P4" s="183"/>
      <c r="Q4" s="183"/>
      <c r="R4" s="183"/>
      <c r="S4" s="183"/>
      <c r="T4" s="183"/>
      <c r="U4" s="183"/>
      <c r="V4" s="183"/>
      <c r="W4" s="183"/>
      <c r="X4" s="183"/>
      <c r="Y4" s="183"/>
      <c r="Z4" s="183"/>
      <c r="AA4" s="183"/>
      <c r="AB4" s="183"/>
      <c r="AC4" s="183"/>
      <c r="AD4" s="183"/>
    </row>
    <row r="5" spans="1:38">
      <c r="A5" s="183"/>
      <c r="B5" s="183"/>
      <c r="C5" s="183"/>
      <c r="D5" s="183"/>
      <c r="E5" s="183"/>
      <c r="F5" s="518"/>
      <c r="G5" s="183"/>
      <c r="H5" s="183"/>
      <c r="I5" s="183"/>
      <c r="J5" s="183"/>
      <c r="K5" s="183"/>
      <c r="L5" s="183"/>
      <c r="M5" s="183"/>
      <c r="N5" s="183"/>
      <c r="O5" s="183"/>
      <c r="P5" s="183"/>
      <c r="Q5" s="183"/>
      <c r="R5" s="183"/>
      <c r="S5" s="183"/>
      <c r="T5" s="183"/>
      <c r="U5" s="183"/>
      <c r="V5" s="183"/>
      <c r="W5" s="183"/>
      <c r="X5" s="183"/>
      <c r="Y5" s="183"/>
      <c r="Z5" s="183"/>
      <c r="AA5" s="183"/>
      <c r="AB5" s="183"/>
      <c r="AC5" s="183"/>
      <c r="AD5" s="183"/>
    </row>
    <row r="6" spans="1:38">
      <c r="A6" s="1367" t="s">
        <v>267</v>
      </c>
      <c r="B6" s="1367"/>
      <c r="C6" s="1367"/>
      <c r="D6" s="1367"/>
      <c r="E6" s="1367"/>
      <c r="F6" s="519">
        <v>2024</v>
      </c>
      <c r="G6" s="183"/>
      <c r="H6" s="183"/>
      <c r="I6" s="183"/>
      <c r="J6" s="183"/>
      <c r="K6" s="183"/>
      <c r="L6" s="183"/>
      <c r="M6" s="183"/>
      <c r="N6" s="183"/>
      <c r="O6" s="183"/>
      <c r="P6" s="183"/>
      <c r="Q6" s="183"/>
      <c r="R6" s="183"/>
      <c r="S6" s="183"/>
      <c r="T6" s="183"/>
      <c r="U6" s="183"/>
      <c r="V6" s="183"/>
      <c r="W6" s="183"/>
      <c r="X6" s="183"/>
      <c r="Y6" s="183"/>
      <c r="Z6" s="183"/>
      <c r="AA6" s="183"/>
      <c r="AB6" s="183"/>
      <c r="AC6" s="183"/>
      <c r="AD6" s="183"/>
    </row>
    <row r="7" spans="1:38">
      <c r="A7" s="1367" t="s">
        <v>268</v>
      </c>
      <c r="B7" s="1367"/>
      <c r="C7" s="1367"/>
      <c r="D7" s="1367"/>
      <c r="E7" s="1367"/>
      <c r="F7" s="520">
        <v>169</v>
      </c>
      <c r="G7" s="183"/>
      <c r="H7" s="183"/>
      <c r="I7" s="183"/>
      <c r="J7" s="183"/>
      <c r="K7" s="183"/>
      <c r="L7" s="183"/>
      <c r="M7" s="183"/>
      <c r="N7" s="183"/>
      <c r="O7" s="183"/>
      <c r="P7" s="183"/>
      <c r="Q7" s="183"/>
      <c r="R7" s="183"/>
      <c r="S7" s="183"/>
      <c r="T7" s="183"/>
      <c r="U7" s="183"/>
      <c r="V7" s="183"/>
      <c r="W7" s="183"/>
      <c r="X7" s="183"/>
      <c r="Y7" s="183"/>
      <c r="Z7" s="183"/>
      <c r="AA7" s="183"/>
      <c r="AB7" s="183"/>
      <c r="AC7" s="183"/>
      <c r="AD7" s="183"/>
    </row>
    <row r="8" spans="1:38">
      <c r="A8" s="1367" t="s">
        <v>269</v>
      </c>
      <c r="B8" s="1367"/>
      <c r="C8" s="1367"/>
      <c r="D8" s="1367"/>
      <c r="E8" s="1367"/>
      <c r="F8" s="520" t="s">
        <v>270</v>
      </c>
      <c r="G8" s="183"/>
      <c r="H8" s="183"/>
      <c r="I8" s="183"/>
      <c r="J8" s="183"/>
      <c r="K8" s="183"/>
      <c r="L8" s="183"/>
      <c r="M8" s="183"/>
      <c r="N8" s="183"/>
      <c r="O8" s="183"/>
      <c r="P8" s="183"/>
      <c r="Q8" s="183"/>
      <c r="R8" s="183"/>
      <c r="S8" s="183"/>
      <c r="T8" s="183"/>
      <c r="U8" s="183"/>
      <c r="V8" s="183"/>
      <c r="W8" s="183"/>
      <c r="X8" s="183"/>
      <c r="Y8" s="183"/>
      <c r="Z8" s="183"/>
      <c r="AA8" s="183"/>
      <c r="AB8" s="183"/>
      <c r="AC8" s="183"/>
      <c r="AD8" s="183"/>
    </row>
    <row r="9" spans="1:38">
      <c r="A9" s="1367" t="s">
        <v>271</v>
      </c>
      <c r="B9" s="1367"/>
      <c r="C9" s="1367"/>
      <c r="D9" s="1367"/>
      <c r="E9" s="1367"/>
      <c r="F9" s="520" t="s">
        <v>1265</v>
      </c>
      <c r="G9" s="183"/>
      <c r="H9" s="183"/>
      <c r="I9" s="183"/>
      <c r="J9" s="183"/>
      <c r="K9" s="183"/>
      <c r="L9" s="183"/>
      <c r="M9" s="183"/>
      <c r="N9" s="183"/>
      <c r="O9" s="183"/>
      <c r="P9" s="183"/>
      <c r="Q9" s="183"/>
      <c r="R9" s="183"/>
      <c r="S9" s="183"/>
      <c r="T9" s="183"/>
      <c r="U9" s="183"/>
      <c r="V9" s="183"/>
      <c r="W9" s="183"/>
      <c r="X9" s="183"/>
      <c r="Y9" s="183"/>
      <c r="Z9" s="183"/>
      <c r="AA9" s="183"/>
      <c r="AB9" s="183"/>
      <c r="AC9" s="183"/>
      <c r="AD9" s="183"/>
    </row>
    <row r="10" spans="1:38">
      <c r="A10" s="183"/>
      <c r="B10" s="183"/>
      <c r="C10" s="183"/>
      <c r="D10" s="183"/>
      <c r="E10" s="183"/>
      <c r="F10" s="518"/>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row>
    <row r="11" spans="1:38" ht="29.4" customHeight="1">
      <c r="A11" s="1371" t="s">
        <v>191</v>
      </c>
      <c r="B11" s="1301" t="s">
        <v>381</v>
      </c>
      <c r="C11" s="1302"/>
      <c r="D11" s="1302"/>
      <c r="E11" s="1303"/>
      <c r="F11" s="1317" t="s">
        <v>274</v>
      </c>
      <c r="G11" s="1318"/>
      <c r="H11" s="1318"/>
      <c r="I11" s="1318"/>
      <c r="J11" s="1318"/>
      <c r="K11" s="1318"/>
      <c r="L11" s="1318"/>
      <c r="M11" s="1318"/>
      <c r="N11" s="1318"/>
      <c r="O11" s="1318"/>
      <c r="P11" s="1318"/>
      <c r="Q11" s="1318"/>
      <c r="R11" s="1319"/>
      <c r="S11" s="1374" t="s">
        <v>275</v>
      </c>
      <c r="T11" s="1375"/>
      <c r="U11" s="1375"/>
      <c r="V11" s="1375"/>
      <c r="W11" s="1375"/>
      <c r="X11" s="1375"/>
      <c r="Y11" s="1375"/>
      <c r="Z11" s="1375"/>
      <c r="AA11" s="521"/>
      <c r="AB11" s="521"/>
      <c r="AC11" s="521"/>
      <c r="AD11" s="521"/>
      <c r="AE11" s="521"/>
      <c r="AF11" s="521"/>
      <c r="AG11" s="521"/>
      <c r="AH11" s="521"/>
      <c r="AI11" s="1383" t="s">
        <v>276</v>
      </c>
      <c r="AJ11" s="1384"/>
      <c r="AK11" s="1384"/>
      <c r="AL11" s="1384"/>
    </row>
    <row r="12" spans="1:38">
      <c r="A12" s="1372"/>
      <c r="B12" s="1376" t="s">
        <v>383</v>
      </c>
      <c r="C12" s="1376" t="s">
        <v>384</v>
      </c>
      <c r="D12" s="1376" t="s">
        <v>385</v>
      </c>
      <c r="E12" s="1376" t="s">
        <v>386</v>
      </c>
      <c r="F12" s="1283" t="s">
        <v>281</v>
      </c>
      <c r="G12" s="1288" t="s">
        <v>282</v>
      </c>
      <c r="H12" s="1289"/>
      <c r="I12" s="1289"/>
      <c r="J12" s="1289"/>
      <c r="K12" s="1289"/>
      <c r="L12" s="1289"/>
      <c r="M12" s="1289"/>
      <c r="N12" s="1289"/>
      <c r="O12" s="1290"/>
      <c r="P12" s="1291" t="s">
        <v>283</v>
      </c>
      <c r="Q12" s="1283" t="s">
        <v>387</v>
      </c>
      <c r="R12" s="1283" t="s">
        <v>388</v>
      </c>
      <c r="S12" s="1377" t="s">
        <v>286</v>
      </c>
      <c r="T12" s="1378"/>
      <c r="U12" s="1378"/>
      <c r="V12" s="1379"/>
      <c r="W12" s="1377" t="s">
        <v>287</v>
      </c>
      <c r="X12" s="1378"/>
      <c r="Y12" s="1378"/>
      <c r="Z12" s="1379"/>
      <c r="AA12" s="1377" t="s">
        <v>288</v>
      </c>
      <c r="AB12" s="1378"/>
      <c r="AC12" s="1378"/>
      <c r="AD12" s="1379"/>
      <c r="AE12" s="1377" t="s">
        <v>289</v>
      </c>
      <c r="AF12" s="1378"/>
      <c r="AG12" s="1378"/>
      <c r="AH12" s="1379"/>
      <c r="AI12" s="1385"/>
      <c r="AJ12" s="1386"/>
      <c r="AK12" s="1386"/>
      <c r="AL12" s="1386"/>
    </row>
    <row r="13" spans="1:38" ht="14.4" customHeight="1">
      <c r="A13" s="1372"/>
      <c r="B13" s="1376"/>
      <c r="C13" s="1376"/>
      <c r="D13" s="1376"/>
      <c r="E13" s="1376"/>
      <c r="F13" s="1283"/>
      <c r="G13" s="1300" t="s">
        <v>391</v>
      </c>
      <c r="H13" s="1300" t="s">
        <v>392</v>
      </c>
      <c r="I13" s="1301" t="s">
        <v>393</v>
      </c>
      <c r="J13" s="1302"/>
      <c r="K13" s="1302"/>
      <c r="L13" s="1302"/>
      <c r="M13" s="1302"/>
      <c r="N13" s="1303"/>
      <c r="O13" s="104" t="s">
        <v>293</v>
      </c>
      <c r="P13" s="1291"/>
      <c r="Q13" s="1283"/>
      <c r="R13" s="1283"/>
      <c r="S13" s="1380" t="s">
        <v>294</v>
      </c>
      <c r="T13" s="1380" t="s">
        <v>295</v>
      </c>
      <c r="U13" s="1380" t="s">
        <v>296</v>
      </c>
      <c r="V13" s="1380" t="s">
        <v>297</v>
      </c>
      <c r="W13" s="1380" t="s">
        <v>294</v>
      </c>
      <c r="X13" s="1380" t="s">
        <v>295</v>
      </c>
      <c r="Y13" s="1380" t="s">
        <v>296</v>
      </c>
      <c r="Z13" s="1380" t="s">
        <v>297</v>
      </c>
      <c r="AA13" s="1380" t="s">
        <v>294</v>
      </c>
      <c r="AB13" s="1380" t="s">
        <v>295</v>
      </c>
      <c r="AC13" s="1380" t="s">
        <v>296</v>
      </c>
      <c r="AD13" s="1380" t="s">
        <v>297</v>
      </c>
      <c r="AE13" s="1380" t="s">
        <v>294</v>
      </c>
      <c r="AF13" s="1380" t="s">
        <v>295</v>
      </c>
      <c r="AG13" s="1380" t="s">
        <v>296</v>
      </c>
      <c r="AH13" s="1380" t="s">
        <v>297</v>
      </c>
      <c r="AI13" s="1381" t="s">
        <v>298</v>
      </c>
      <c r="AJ13" s="1382" t="s">
        <v>299</v>
      </c>
      <c r="AK13" s="1382" t="s">
        <v>300</v>
      </c>
      <c r="AL13" s="1382" t="s">
        <v>297</v>
      </c>
    </row>
    <row r="14" spans="1:38">
      <c r="A14" s="1373"/>
      <c r="B14" s="1376"/>
      <c r="C14" s="1376"/>
      <c r="D14" s="1376"/>
      <c r="E14" s="1376"/>
      <c r="F14" s="1284"/>
      <c r="G14" s="1284"/>
      <c r="H14" s="1284"/>
      <c r="I14" s="105">
        <v>1</v>
      </c>
      <c r="J14" s="105">
        <v>2</v>
      </c>
      <c r="K14" s="105" t="s">
        <v>301</v>
      </c>
      <c r="L14" s="105">
        <v>3</v>
      </c>
      <c r="M14" s="105">
        <v>4</v>
      </c>
      <c r="N14" s="105" t="s">
        <v>302</v>
      </c>
      <c r="O14" s="105" t="s">
        <v>303</v>
      </c>
      <c r="P14" s="1292"/>
      <c r="Q14" s="1284"/>
      <c r="R14" s="1284"/>
      <c r="S14" s="1381"/>
      <c r="T14" s="1381"/>
      <c r="U14" s="1381"/>
      <c r="V14" s="1381"/>
      <c r="W14" s="1381"/>
      <c r="X14" s="1381"/>
      <c r="Y14" s="1381"/>
      <c r="Z14" s="1381"/>
      <c r="AA14" s="1381"/>
      <c r="AB14" s="1381"/>
      <c r="AC14" s="1381"/>
      <c r="AD14" s="1381"/>
      <c r="AE14" s="1381"/>
      <c r="AF14" s="1381"/>
      <c r="AG14" s="1381"/>
      <c r="AH14" s="1381"/>
      <c r="AI14" s="1387"/>
      <c r="AJ14" s="1374"/>
      <c r="AK14" s="1374"/>
      <c r="AL14" s="1374"/>
    </row>
    <row r="15" spans="1:38" ht="59.15" customHeight="1" thickBot="1">
      <c r="A15" s="132">
        <v>1</v>
      </c>
      <c r="B15" s="133">
        <v>17</v>
      </c>
      <c r="C15" s="133">
        <v>0</v>
      </c>
      <c r="D15" s="133">
        <v>0</v>
      </c>
      <c r="E15" s="133">
        <v>0</v>
      </c>
      <c r="F15" s="214" t="s">
        <v>1266</v>
      </c>
      <c r="G15" s="207" t="s">
        <v>184</v>
      </c>
      <c r="H15" s="207" t="s">
        <v>1267</v>
      </c>
      <c r="I15" s="209">
        <v>3</v>
      </c>
      <c r="J15" s="209">
        <v>9</v>
      </c>
      <c r="K15" s="147">
        <f>I15+J15</f>
        <v>12</v>
      </c>
      <c r="L15" s="209">
        <v>9</v>
      </c>
      <c r="M15" s="209">
        <v>9</v>
      </c>
      <c r="N15" s="147">
        <f>L15+M15</f>
        <v>18</v>
      </c>
      <c r="O15" s="147">
        <f>K15+N15</f>
        <v>30</v>
      </c>
      <c r="P15" s="139"/>
      <c r="Q15" s="114" t="s">
        <v>1268</v>
      </c>
      <c r="R15" s="251" t="s">
        <v>1269</v>
      </c>
      <c r="S15" s="264">
        <v>15</v>
      </c>
      <c r="T15" s="224">
        <f t="shared" ref="T15" si="0">IF(S15="","No hay ejecución",IF(AND(I15=0),"No hay Programación", S15/I15))</f>
        <v>5</v>
      </c>
      <c r="U15" s="114" t="str">
        <f t="shared" ref="U15:U37" si="1">IF(T15="No hay ejecución","NA",IF(T15&gt;=90%,"De acuerdo con lo programado",IF(T15&gt;=51%,"Atraso Leve",IF(T15&lt;=50%,"En riesgo en cumplimiento"))))</f>
        <v>De acuerdo con lo programado</v>
      </c>
      <c r="V15" s="114" t="s">
        <v>1270</v>
      </c>
      <c r="W15" s="264">
        <v>0</v>
      </c>
      <c r="X15" s="224">
        <f t="shared" ref="X15" si="2">IF(W15="","No hay ejecución",IF(AND(J15=0),"No hay Programación", W15/J15))</f>
        <v>0</v>
      </c>
      <c r="Y15" s="114" t="str">
        <f t="shared" ref="Y15" si="3">IF(X15="No hay ejecución","NA",IF(X15&gt;=90%,"De acuerdo con lo programado",IF(X15&gt;=51%,"Atraso Leve",IF(X15&lt;50%,"En riesgo en cumplimiento"))))</f>
        <v>En riesgo en cumplimiento</v>
      </c>
      <c r="Z15" s="114"/>
      <c r="AA15" s="264">
        <v>0</v>
      </c>
      <c r="AB15" s="224">
        <f t="shared" ref="AB15" si="4">IF(AA15="","No hay ejecución",IF(AND(L15=0),"No hay Programación", AA15/L15))</f>
        <v>0</v>
      </c>
      <c r="AC15" s="114" t="str">
        <f t="shared" ref="AC15:AC37" si="5">IF(AB15="No hay ejecución","NA",IF(AB15&gt;=90%,"De acuerdo con lo programado",IF(AB15&gt;=51%,"Atraso Leve",IF(AB15&lt;=50%,"En riesgo en cumplimiento"))))</f>
        <v>En riesgo en cumplimiento</v>
      </c>
      <c r="AD15" s="114"/>
      <c r="AE15" s="264">
        <v>0</v>
      </c>
      <c r="AF15" s="224">
        <f t="shared" ref="AF15" si="6">IF(AE15="","No hay ejecución",IF(AND(M15=0),"No hay Programación", AE15/M15))</f>
        <v>0</v>
      </c>
      <c r="AG15" s="114" t="str">
        <f t="shared" ref="AG15:AG37" si="7">IF(AF15="No hay ejecución","NA",IF(AF15&gt;=90%,"De acuerdo con lo programado",IF(AF15&gt;=51%,"Atraso Leve",IF(AF15&lt;=50%,"En riesgo en cumplimiento"))))</f>
        <v>En riesgo en cumplimiento</v>
      </c>
      <c r="AH15" s="114"/>
      <c r="AI15" s="526">
        <f t="shared" ref="AI15" si="8">AE15+AA15+W15+S15</f>
        <v>15</v>
      </c>
      <c r="AJ15" s="113">
        <f t="shared" ref="AJ15" si="9">IF(AI15="","No hay ejecución",IF(AND(O15=0),"No hay Programación", AI15/O15))</f>
        <v>0.5</v>
      </c>
      <c r="AK15" s="114" t="str">
        <f>IF(AJ15="No hay ejecución","NA",IF(AJ15&gt;=90%,"De acuerdo con lo programado",IF(AJ15&gt;=51%,"Atraso Leve",IF(AJ15&lt;=50%,"En riesgo en cumplimiento"))))</f>
        <v>En riesgo en cumplimiento</v>
      </c>
      <c r="AL15" s="114"/>
    </row>
    <row r="16" spans="1:38" ht="59.15" customHeight="1" thickTop="1" thickBot="1">
      <c r="A16" s="132">
        <f>A15+1</f>
        <v>2</v>
      </c>
      <c r="B16" s="133">
        <v>17</v>
      </c>
      <c r="C16" s="133">
        <v>0</v>
      </c>
      <c r="D16" s="133">
        <v>0</v>
      </c>
      <c r="E16" s="133">
        <v>0</v>
      </c>
      <c r="F16" s="210" t="s">
        <v>1271</v>
      </c>
      <c r="G16" s="207" t="s">
        <v>146</v>
      </c>
      <c r="H16" s="207" t="s">
        <v>1272</v>
      </c>
      <c r="I16" s="209">
        <v>9</v>
      </c>
      <c r="J16" s="209">
        <v>30</v>
      </c>
      <c r="K16" s="147">
        <f t="shared" ref="K16:K32" si="10">I16+J16</f>
        <v>39</v>
      </c>
      <c r="L16" s="209">
        <v>30</v>
      </c>
      <c r="M16" s="209">
        <v>30</v>
      </c>
      <c r="N16" s="147">
        <f t="shared" ref="N16:N32" si="11">L16+M16</f>
        <v>60</v>
      </c>
      <c r="O16" s="147">
        <f t="shared" ref="O16:O32" si="12">K16+N16</f>
        <v>99</v>
      </c>
      <c r="P16" s="139"/>
      <c r="Q16" s="114" t="s">
        <v>1268</v>
      </c>
      <c r="R16" s="251" t="s">
        <v>1273</v>
      </c>
      <c r="S16" s="264">
        <v>40</v>
      </c>
      <c r="T16" s="224">
        <f t="shared" ref="T16:T32" si="13">IF(S16="","No hay ejecución",IF(AND(I16=0),"No hay Programación", S16/I16))</f>
        <v>4.4444444444444446</v>
      </c>
      <c r="U16" s="114" t="str">
        <f t="shared" si="1"/>
        <v>De acuerdo con lo programado</v>
      </c>
      <c r="V16" s="114" t="s">
        <v>1274</v>
      </c>
      <c r="W16" s="264">
        <v>0</v>
      </c>
      <c r="X16" s="224">
        <f t="shared" ref="X16:X37" si="14">IF(W16="","No hay ejecución",IF(AND(J16=0),"No hay Programación", W16/J16))</f>
        <v>0</v>
      </c>
      <c r="Y16" s="114" t="str">
        <f t="shared" ref="Y16:Y37" si="15">IF(X16="No hay ejecución","NA",IF(X16&gt;=90%,"De acuerdo con lo programado",IF(X16&gt;=51%,"Atraso Leve",IF(X16&lt;50%,"En riesgo en cumplimiento"))))</f>
        <v>En riesgo en cumplimiento</v>
      </c>
      <c r="Z16" s="114"/>
      <c r="AA16" s="264">
        <v>0</v>
      </c>
      <c r="AB16" s="224">
        <f t="shared" ref="AB16:AB37" si="16">IF(AA16="","No hay ejecución",IF(AND(L16=0),"No hay Programación", AA16/L16))</f>
        <v>0</v>
      </c>
      <c r="AC16" s="114" t="str">
        <f t="shared" si="5"/>
        <v>En riesgo en cumplimiento</v>
      </c>
      <c r="AD16" s="114"/>
      <c r="AE16" s="264">
        <v>0</v>
      </c>
      <c r="AF16" s="224">
        <f t="shared" ref="AF16:AF37" si="17">IF(AE16="","No hay ejecución",IF(AND(M16=0),"No hay Programación", AE16/M16))</f>
        <v>0</v>
      </c>
      <c r="AG16" s="114" t="str">
        <f t="shared" si="7"/>
        <v>En riesgo en cumplimiento</v>
      </c>
      <c r="AH16" s="114"/>
      <c r="AI16" s="526">
        <f t="shared" ref="AI16:AI37" si="18">AE16+AA16+W16+S16</f>
        <v>40</v>
      </c>
      <c r="AJ16" s="113">
        <f t="shared" ref="AJ16:AJ37" si="19">IF(AI16="","No hay ejecución",IF(AND(O16=0),"No hay Programación", AI16/O16))</f>
        <v>0.40404040404040403</v>
      </c>
      <c r="AK16" s="114" t="str">
        <f t="shared" ref="AK16:AK37" si="20">IF(AJ16="No hay ejecución","NA",IF(AJ16&gt;=90%,"De acuerdo con lo programado",IF(AJ16&gt;=51%,"Atraso Leve",IF(AJ16&lt;=50%,"En riesgo en cumplimiento"))))</f>
        <v>En riesgo en cumplimiento</v>
      </c>
      <c r="AL16" s="144"/>
    </row>
    <row r="17" spans="1:38" ht="59.15" customHeight="1" thickTop="1" thickBot="1">
      <c r="A17" s="132">
        <f t="shared" ref="A17:A32" si="21">A16+1</f>
        <v>3</v>
      </c>
      <c r="B17" s="133">
        <v>17</v>
      </c>
      <c r="C17" s="133">
        <v>0</v>
      </c>
      <c r="D17" s="133">
        <v>0</v>
      </c>
      <c r="E17" s="133">
        <v>0</v>
      </c>
      <c r="F17" s="214" t="s">
        <v>1275</v>
      </c>
      <c r="G17" s="207" t="s">
        <v>184</v>
      </c>
      <c r="H17" s="207" t="s">
        <v>1267</v>
      </c>
      <c r="I17" s="209">
        <v>3</v>
      </c>
      <c r="J17" s="209">
        <v>9</v>
      </c>
      <c r="K17" s="147">
        <f t="shared" si="10"/>
        <v>12</v>
      </c>
      <c r="L17" s="209">
        <v>9</v>
      </c>
      <c r="M17" s="209">
        <v>9</v>
      </c>
      <c r="N17" s="147">
        <f t="shared" si="11"/>
        <v>18</v>
      </c>
      <c r="O17" s="147">
        <f t="shared" si="12"/>
        <v>30</v>
      </c>
      <c r="P17" s="139"/>
      <c r="Q17" s="114" t="s">
        <v>1268</v>
      </c>
      <c r="R17" s="251" t="s">
        <v>1276</v>
      </c>
      <c r="S17" s="264">
        <v>11</v>
      </c>
      <c r="T17" s="224">
        <f t="shared" si="13"/>
        <v>3.6666666666666665</v>
      </c>
      <c r="U17" s="114" t="str">
        <f t="shared" si="1"/>
        <v>De acuerdo con lo programado</v>
      </c>
      <c r="V17" s="114" t="s">
        <v>1277</v>
      </c>
      <c r="W17" s="264">
        <v>0</v>
      </c>
      <c r="X17" s="224">
        <f t="shared" si="14"/>
        <v>0</v>
      </c>
      <c r="Y17" s="114" t="str">
        <f t="shared" si="15"/>
        <v>En riesgo en cumplimiento</v>
      </c>
      <c r="Z17" s="114"/>
      <c r="AA17" s="264">
        <v>0</v>
      </c>
      <c r="AB17" s="224">
        <f t="shared" si="16"/>
        <v>0</v>
      </c>
      <c r="AC17" s="114" t="str">
        <f t="shared" si="5"/>
        <v>En riesgo en cumplimiento</v>
      </c>
      <c r="AD17" s="114"/>
      <c r="AE17" s="264">
        <v>0</v>
      </c>
      <c r="AF17" s="224">
        <f t="shared" si="17"/>
        <v>0</v>
      </c>
      <c r="AG17" s="114" t="str">
        <f t="shared" si="7"/>
        <v>En riesgo en cumplimiento</v>
      </c>
      <c r="AH17" s="114"/>
      <c r="AI17" s="526">
        <f t="shared" si="18"/>
        <v>11</v>
      </c>
      <c r="AJ17" s="113">
        <f t="shared" si="19"/>
        <v>0.36666666666666664</v>
      </c>
      <c r="AK17" s="114" t="str">
        <f t="shared" si="20"/>
        <v>En riesgo en cumplimiento</v>
      </c>
      <c r="AL17" s="251" t="s">
        <v>1278</v>
      </c>
    </row>
    <row r="18" spans="1:38" ht="59.15" customHeight="1" thickTop="1" thickBot="1">
      <c r="A18" s="132">
        <f t="shared" si="21"/>
        <v>4</v>
      </c>
      <c r="B18" s="133">
        <v>17</v>
      </c>
      <c r="C18" s="133">
        <v>0</v>
      </c>
      <c r="D18" s="133">
        <v>0</v>
      </c>
      <c r="E18" s="133">
        <v>0</v>
      </c>
      <c r="F18" s="214" t="s">
        <v>1279</v>
      </c>
      <c r="G18" s="207" t="s">
        <v>164</v>
      </c>
      <c r="H18" s="207" t="s">
        <v>210</v>
      </c>
      <c r="I18" s="209">
        <v>0</v>
      </c>
      <c r="J18" s="209">
        <v>6</v>
      </c>
      <c r="K18" s="147">
        <f t="shared" si="10"/>
        <v>6</v>
      </c>
      <c r="L18" s="209">
        <v>6</v>
      </c>
      <c r="M18" s="209">
        <v>6</v>
      </c>
      <c r="N18" s="147">
        <f t="shared" si="11"/>
        <v>12</v>
      </c>
      <c r="O18" s="147">
        <f t="shared" si="12"/>
        <v>18</v>
      </c>
      <c r="P18" s="139"/>
      <c r="Q18" s="114" t="s">
        <v>1268</v>
      </c>
      <c r="R18" s="251" t="s">
        <v>1280</v>
      </c>
      <c r="S18" s="264">
        <v>5</v>
      </c>
      <c r="T18" s="224" t="str">
        <f t="shared" si="13"/>
        <v>No hay Programación</v>
      </c>
      <c r="U18" s="114" t="str">
        <f t="shared" si="1"/>
        <v>De acuerdo con lo programado</v>
      </c>
      <c r="V18" s="114" t="s">
        <v>1281</v>
      </c>
      <c r="W18" s="264">
        <v>0</v>
      </c>
      <c r="X18" s="224">
        <f t="shared" si="14"/>
        <v>0</v>
      </c>
      <c r="Y18" s="114" t="str">
        <f t="shared" si="15"/>
        <v>En riesgo en cumplimiento</v>
      </c>
      <c r="Z18" s="114"/>
      <c r="AA18" s="264">
        <v>0</v>
      </c>
      <c r="AB18" s="224">
        <f t="shared" si="16"/>
        <v>0</v>
      </c>
      <c r="AC18" s="114" t="str">
        <f t="shared" si="5"/>
        <v>En riesgo en cumplimiento</v>
      </c>
      <c r="AD18" s="114"/>
      <c r="AE18" s="264">
        <v>0</v>
      </c>
      <c r="AF18" s="224">
        <f t="shared" si="17"/>
        <v>0</v>
      </c>
      <c r="AG18" s="114" t="str">
        <f t="shared" si="7"/>
        <v>En riesgo en cumplimiento</v>
      </c>
      <c r="AH18" s="114"/>
      <c r="AI18" s="526">
        <f t="shared" si="18"/>
        <v>5</v>
      </c>
      <c r="AJ18" s="113">
        <f t="shared" si="19"/>
        <v>0.27777777777777779</v>
      </c>
      <c r="AK18" s="114" t="str">
        <f t="shared" si="20"/>
        <v>En riesgo en cumplimiento</v>
      </c>
      <c r="AL18" s="144"/>
    </row>
    <row r="19" spans="1:38" ht="59.15" customHeight="1" thickTop="1" thickBot="1">
      <c r="A19" s="132">
        <f t="shared" si="21"/>
        <v>5</v>
      </c>
      <c r="B19" s="133">
        <v>17</v>
      </c>
      <c r="C19" s="133">
        <v>0</v>
      </c>
      <c r="D19" s="133">
        <v>0</v>
      </c>
      <c r="E19" s="133">
        <v>0</v>
      </c>
      <c r="F19" s="210" t="s">
        <v>1282</v>
      </c>
      <c r="G19" s="207" t="s">
        <v>164</v>
      </c>
      <c r="H19" s="207" t="s">
        <v>210</v>
      </c>
      <c r="I19" s="209">
        <v>0</v>
      </c>
      <c r="J19" s="209">
        <v>3</v>
      </c>
      <c r="K19" s="147">
        <f t="shared" si="10"/>
        <v>3</v>
      </c>
      <c r="L19" s="209">
        <v>3</v>
      </c>
      <c r="M19" s="209">
        <v>0</v>
      </c>
      <c r="N19" s="147">
        <f t="shared" si="11"/>
        <v>3</v>
      </c>
      <c r="O19" s="147">
        <f t="shared" si="12"/>
        <v>6</v>
      </c>
      <c r="P19" s="139"/>
      <c r="Q19" s="114" t="s">
        <v>1268</v>
      </c>
      <c r="R19" s="251"/>
      <c r="S19" s="264">
        <v>0</v>
      </c>
      <c r="T19" s="224" t="str">
        <f t="shared" ref="T19" si="22">IF(S19="","No hay ejecución",IF(AND(I19=0),"No hay Programación", S19/I19))</f>
        <v>No hay Programación</v>
      </c>
      <c r="U19" s="114" t="str">
        <f t="shared" si="1"/>
        <v>De acuerdo con lo programado</v>
      </c>
      <c r="V19" s="114" t="s">
        <v>1281</v>
      </c>
      <c r="W19" s="264">
        <v>0</v>
      </c>
      <c r="X19" s="224">
        <f t="shared" si="14"/>
        <v>0</v>
      </c>
      <c r="Y19" s="114" t="str">
        <f t="shared" si="15"/>
        <v>En riesgo en cumplimiento</v>
      </c>
      <c r="Z19" s="114"/>
      <c r="AA19" s="264">
        <v>0</v>
      </c>
      <c r="AB19" s="224">
        <f t="shared" si="16"/>
        <v>0</v>
      </c>
      <c r="AC19" s="114" t="str">
        <f t="shared" si="5"/>
        <v>En riesgo en cumplimiento</v>
      </c>
      <c r="AD19" s="114"/>
      <c r="AE19" s="264">
        <v>0</v>
      </c>
      <c r="AF19" s="224" t="str">
        <f t="shared" si="17"/>
        <v>No hay Programación</v>
      </c>
      <c r="AG19" s="114" t="str">
        <f t="shared" si="7"/>
        <v>De acuerdo con lo programado</v>
      </c>
      <c r="AH19" s="114"/>
      <c r="AI19" s="526">
        <f t="shared" si="18"/>
        <v>0</v>
      </c>
      <c r="AJ19" s="113">
        <f t="shared" si="19"/>
        <v>0</v>
      </c>
      <c r="AK19" s="114" t="str">
        <f t="shared" si="20"/>
        <v>En riesgo en cumplimiento</v>
      </c>
      <c r="AL19" s="144"/>
    </row>
    <row r="20" spans="1:38" ht="59.15" customHeight="1" thickTop="1" thickBot="1">
      <c r="A20" s="132">
        <f t="shared" si="21"/>
        <v>6</v>
      </c>
      <c r="B20" s="133">
        <v>17</v>
      </c>
      <c r="C20" s="133">
        <v>0</v>
      </c>
      <c r="D20" s="133">
        <v>0</v>
      </c>
      <c r="E20" s="133">
        <v>0</v>
      </c>
      <c r="F20" s="214" t="s">
        <v>1283</v>
      </c>
      <c r="G20" s="207" t="s">
        <v>178</v>
      </c>
      <c r="H20" s="207" t="s">
        <v>1284</v>
      </c>
      <c r="I20" s="209">
        <v>9</v>
      </c>
      <c r="J20" s="209">
        <v>12</v>
      </c>
      <c r="K20" s="147">
        <f t="shared" si="10"/>
        <v>21</v>
      </c>
      <c r="L20" s="209">
        <v>12</v>
      </c>
      <c r="M20" s="209">
        <v>12</v>
      </c>
      <c r="N20" s="147">
        <f t="shared" si="11"/>
        <v>24</v>
      </c>
      <c r="O20" s="147">
        <f t="shared" si="12"/>
        <v>45</v>
      </c>
      <c r="P20" s="139"/>
      <c r="Q20" s="114" t="s">
        <v>1268</v>
      </c>
      <c r="R20" s="144" t="s">
        <v>1285</v>
      </c>
      <c r="S20" s="264">
        <v>27</v>
      </c>
      <c r="T20" s="224">
        <f t="shared" si="13"/>
        <v>3</v>
      </c>
      <c r="U20" s="114" t="str">
        <f t="shared" si="1"/>
        <v>De acuerdo con lo programado</v>
      </c>
      <c r="V20" s="114" t="s">
        <v>1286</v>
      </c>
      <c r="W20" s="264">
        <v>0</v>
      </c>
      <c r="X20" s="224">
        <f t="shared" si="14"/>
        <v>0</v>
      </c>
      <c r="Y20" s="114" t="str">
        <f t="shared" si="15"/>
        <v>En riesgo en cumplimiento</v>
      </c>
      <c r="Z20" s="114"/>
      <c r="AA20" s="264">
        <v>0</v>
      </c>
      <c r="AB20" s="224">
        <f t="shared" si="16"/>
        <v>0</v>
      </c>
      <c r="AC20" s="114" t="str">
        <f t="shared" si="5"/>
        <v>En riesgo en cumplimiento</v>
      </c>
      <c r="AD20" s="114"/>
      <c r="AE20" s="264">
        <v>0</v>
      </c>
      <c r="AF20" s="224">
        <f t="shared" si="17"/>
        <v>0</v>
      </c>
      <c r="AG20" s="114" t="str">
        <f t="shared" si="7"/>
        <v>En riesgo en cumplimiento</v>
      </c>
      <c r="AH20" s="114"/>
      <c r="AI20" s="526">
        <f t="shared" si="18"/>
        <v>27</v>
      </c>
      <c r="AJ20" s="113">
        <f t="shared" si="19"/>
        <v>0.6</v>
      </c>
      <c r="AK20" s="114" t="str">
        <f t="shared" si="20"/>
        <v>Atraso Leve</v>
      </c>
      <c r="AL20" s="144"/>
    </row>
    <row r="21" spans="1:38" ht="59.15" customHeight="1" thickTop="1" thickBot="1">
      <c r="A21" s="132">
        <f t="shared" si="21"/>
        <v>7</v>
      </c>
      <c r="B21" s="133">
        <v>17</v>
      </c>
      <c r="C21" s="133">
        <v>0</v>
      </c>
      <c r="D21" s="133">
        <v>0</v>
      </c>
      <c r="E21" s="133">
        <v>0</v>
      </c>
      <c r="F21" s="214" t="s">
        <v>1287</v>
      </c>
      <c r="G21" s="207" t="s">
        <v>170</v>
      </c>
      <c r="H21" s="207" t="s">
        <v>205</v>
      </c>
      <c r="I21" s="209">
        <v>0</v>
      </c>
      <c r="J21" s="209">
        <v>2</v>
      </c>
      <c r="K21" s="147">
        <f t="shared" si="10"/>
        <v>2</v>
      </c>
      <c r="L21" s="209">
        <v>2</v>
      </c>
      <c r="M21" s="209">
        <v>2</v>
      </c>
      <c r="N21" s="147">
        <f t="shared" si="11"/>
        <v>4</v>
      </c>
      <c r="O21" s="147">
        <f t="shared" si="12"/>
        <v>6</v>
      </c>
      <c r="P21" s="139"/>
      <c r="Q21" s="114" t="s">
        <v>1268</v>
      </c>
      <c r="R21" s="251" t="s">
        <v>1288</v>
      </c>
      <c r="S21" s="264">
        <v>2</v>
      </c>
      <c r="T21" s="224" t="str">
        <f t="shared" si="13"/>
        <v>No hay Programación</v>
      </c>
      <c r="U21" s="114" t="str">
        <f t="shared" si="1"/>
        <v>De acuerdo con lo programado</v>
      </c>
      <c r="V21" s="114" t="s">
        <v>1289</v>
      </c>
      <c r="W21" s="264">
        <v>0</v>
      </c>
      <c r="X21" s="224">
        <f t="shared" si="14"/>
        <v>0</v>
      </c>
      <c r="Y21" s="114" t="str">
        <f t="shared" si="15"/>
        <v>En riesgo en cumplimiento</v>
      </c>
      <c r="Z21" s="114"/>
      <c r="AA21" s="264">
        <v>0</v>
      </c>
      <c r="AB21" s="224">
        <f t="shared" si="16"/>
        <v>0</v>
      </c>
      <c r="AC21" s="114" t="str">
        <f t="shared" si="5"/>
        <v>En riesgo en cumplimiento</v>
      </c>
      <c r="AD21" s="114"/>
      <c r="AE21" s="264">
        <v>0</v>
      </c>
      <c r="AF21" s="224">
        <f t="shared" si="17"/>
        <v>0</v>
      </c>
      <c r="AG21" s="114" t="str">
        <f t="shared" si="7"/>
        <v>En riesgo en cumplimiento</v>
      </c>
      <c r="AH21" s="114"/>
      <c r="AI21" s="526">
        <f t="shared" si="18"/>
        <v>2</v>
      </c>
      <c r="AJ21" s="113">
        <f t="shared" si="19"/>
        <v>0.33333333333333331</v>
      </c>
      <c r="AK21" s="114" t="str">
        <f t="shared" si="20"/>
        <v>En riesgo en cumplimiento</v>
      </c>
      <c r="AL21" s="144" t="s">
        <v>1290</v>
      </c>
    </row>
    <row r="22" spans="1:38" ht="59.15" customHeight="1" thickTop="1" thickBot="1">
      <c r="A22" s="132">
        <f t="shared" si="21"/>
        <v>8</v>
      </c>
      <c r="B22" s="133">
        <v>17</v>
      </c>
      <c r="C22" s="133">
        <v>0</v>
      </c>
      <c r="D22" s="133">
        <v>0</v>
      </c>
      <c r="E22" s="133">
        <v>0</v>
      </c>
      <c r="F22" s="214" t="s">
        <v>1291</v>
      </c>
      <c r="G22" s="207" t="s">
        <v>145</v>
      </c>
      <c r="H22" s="207" t="s">
        <v>210</v>
      </c>
      <c r="I22" s="209">
        <v>0</v>
      </c>
      <c r="J22" s="209">
        <v>3</v>
      </c>
      <c r="K22" s="147">
        <f t="shared" si="10"/>
        <v>3</v>
      </c>
      <c r="L22" s="209">
        <v>0</v>
      </c>
      <c r="M22" s="209">
        <v>3</v>
      </c>
      <c r="N22" s="147">
        <f t="shared" si="11"/>
        <v>3</v>
      </c>
      <c r="O22" s="147">
        <f t="shared" si="12"/>
        <v>6</v>
      </c>
      <c r="P22" s="139"/>
      <c r="Q22" s="114" t="s">
        <v>1268</v>
      </c>
      <c r="R22" s="251" t="s">
        <v>1292</v>
      </c>
      <c r="S22" s="264">
        <v>3</v>
      </c>
      <c r="T22" s="224" t="str">
        <f t="shared" si="13"/>
        <v>No hay Programación</v>
      </c>
      <c r="U22" s="114" t="str">
        <f t="shared" si="1"/>
        <v>De acuerdo con lo programado</v>
      </c>
      <c r="V22" s="114" t="s">
        <v>1293</v>
      </c>
      <c r="W22" s="264">
        <v>0</v>
      </c>
      <c r="X22" s="224">
        <f t="shared" si="14"/>
        <v>0</v>
      </c>
      <c r="Y22" s="114" t="str">
        <f t="shared" si="15"/>
        <v>En riesgo en cumplimiento</v>
      </c>
      <c r="Z22" s="114"/>
      <c r="AA22" s="264">
        <v>0</v>
      </c>
      <c r="AB22" s="224" t="str">
        <f t="shared" si="16"/>
        <v>No hay Programación</v>
      </c>
      <c r="AC22" s="114" t="str">
        <f t="shared" si="5"/>
        <v>De acuerdo con lo programado</v>
      </c>
      <c r="AD22" s="114"/>
      <c r="AE22" s="264">
        <v>0</v>
      </c>
      <c r="AF22" s="224">
        <f t="shared" si="17"/>
        <v>0</v>
      </c>
      <c r="AG22" s="114" t="str">
        <f t="shared" si="7"/>
        <v>En riesgo en cumplimiento</v>
      </c>
      <c r="AH22" s="114"/>
      <c r="AI22" s="526">
        <f t="shared" si="18"/>
        <v>3</v>
      </c>
      <c r="AJ22" s="113">
        <f t="shared" si="19"/>
        <v>0.5</v>
      </c>
      <c r="AK22" s="114" t="str">
        <f t="shared" si="20"/>
        <v>En riesgo en cumplimiento</v>
      </c>
      <c r="AL22" s="144"/>
    </row>
    <row r="23" spans="1:38" ht="59.15" customHeight="1" thickTop="1" thickBot="1">
      <c r="A23" s="132">
        <f t="shared" si="21"/>
        <v>9</v>
      </c>
      <c r="B23" s="133">
        <v>17</v>
      </c>
      <c r="C23" s="133">
        <v>0</v>
      </c>
      <c r="D23" s="133">
        <v>0</v>
      </c>
      <c r="E23" s="133">
        <v>0</v>
      </c>
      <c r="F23" s="214" t="s">
        <v>1294</v>
      </c>
      <c r="G23" s="207" t="s">
        <v>150</v>
      </c>
      <c r="H23" s="207" t="s">
        <v>210</v>
      </c>
      <c r="I23" s="209">
        <v>0</v>
      </c>
      <c r="J23" s="209">
        <v>1</v>
      </c>
      <c r="K23" s="147">
        <f t="shared" si="10"/>
        <v>1</v>
      </c>
      <c r="L23" s="209">
        <v>0</v>
      </c>
      <c r="M23" s="209">
        <v>2</v>
      </c>
      <c r="N23" s="147">
        <f t="shared" si="11"/>
        <v>2</v>
      </c>
      <c r="O23" s="147">
        <f t="shared" si="12"/>
        <v>3</v>
      </c>
      <c r="P23" s="139"/>
      <c r="Q23" s="114" t="s">
        <v>1268</v>
      </c>
      <c r="R23" s="251" t="s">
        <v>1295</v>
      </c>
      <c r="S23" s="264">
        <v>4</v>
      </c>
      <c r="T23" s="224" t="str">
        <f t="shared" si="13"/>
        <v>No hay Programación</v>
      </c>
      <c r="U23" s="114" t="str">
        <f t="shared" si="1"/>
        <v>De acuerdo con lo programado</v>
      </c>
      <c r="V23" s="114" t="s">
        <v>1296</v>
      </c>
      <c r="W23" s="264">
        <v>0</v>
      </c>
      <c r="X23" s="224">
        <f t="shared" si="14"/>
        <v>0</v>
      </c>
      <c r="Y23" s="114" t="str">
        <f t="shared" si="15"/>
        <v>En riesgo en cumplimiento</v>
      </c>
      <c r="Z23" s="114"/>
      <c r="AA23" s="264">
        <v>0</v>
      </c>
      <c r="AB23" s="224" t="str">
        <f t="shared" si="16"/>
        <v>No hay Programación</v>
      </c>
      <c r="AC23" s="114" t="str">
        <f t="shared" si="5"/>
        <v>De acuerdo con lo programado</v>
      </c>
      <c r="AD23" s="114"/>
      <c r="AE23" s="264">
        <v>0</v>
      </c>
      <c r="AF23" s="224">
        <f t="shared" si="17"/>
        <v>0</v>
      </c>
      <c r="AG23" s="114" t="str">
        <f t="shared" si="7"/>
        <v>En riesgo en cumplimiento</v>
      </c>
      <c r="AH23" s="114"/>
      <c r="AI23" s="526">
        <f t="shared" si="18"/>
        <v>4</v>
      </c>
      <c r="AJ23" s="113">
        <f t="shared" si="19"/>
        <v>1.3333333333333333</v>
      </c>
      <c r="AK23" s="114" t="str">
        <f t="shared" si="20"/>
        <v>De acuerdo con lo programado</v>
      </c>
      <c r="AL23" s="144"/>
    </row>
    <row r="24" spans="1:38" ht="59.15" customHeight="1" thickTop="1" thickBot="1">
      <c r="A24" s="132">
        <f t="shared" si="21"/>
        <v>10</v>
      </c>
      <c r="B24" s="133">
        <v>17</v>
      </c>
      <c r="C24" s="133">
        <v>0</v>
      </c>
      <c r="D24" s="133">
        <v>0</v>
      </c>
      <c r="E24" s="133">
        <v>0</v>
      </c>
      <c r="F24" s="210" t="s">
        <v>1297</v>
      </c>
      <c r="G24" s="207" t="s">
        <v>184</v>
      </c>
      <c r="H24" s="207" t="s">
        <v>1298</v>
      </c>
      <c r="I24" s="209">
        <v>0</v>
      </c>
      <c r="J24" s="209">
        <v>3</v>
      </c>
      <c r="K24" s="147">
        <f t="shared" si="10"/>
        <v>3</v>
      </c>
      <c r="L24" s="209">
        <v>0</v>
      </c>
      <c r="M24" s="209">
        <v>3</v>
      </c>
      <c r="N24" s="147">
        <f t="shared" si="11"/>
        <v>3</v>
      </c>
      <c r="O24" s="147">
        <f t="shared" si="12"/>
        <v>6</v>
      </c>
      <c r="P24" s="139"/>
      <c r="Q24" s="114" t="s">
        <v>1268</v>
      </c>
      <c r="R24" s="251" t="s">
        <v>1299</v>
      </c>
      <c r="S24" s="264">
        <v>0</v>
      </c>
      <c r="T24" s="224" t="str">
        <f t="shared" si="13"/>
        <v>No hay Programación</v>
      </c>
      <c r="U24" s="114" t="str">
        <f t="shared" si="1"/>
        <v>De acuerdo con lo programado</v>
      </c>
      <c r="V24" s="114"/>
      <c r="W24" s="264">
        <v>0</v>
      </c>
      <c r="X24" s="224">
        <f t="shared" si="14"/>
        <v>0</v>
      </c>
      <c r="Y24" s="114" t="str">
        <f t="shared" si="15"/>
        <v>En riesgo en cumplimiento</v>
      </c>
      <c r="Z24" s="114"/>
      <c r="AA24" s="264">
        <v>0</v>
      </c>
      <c r="AB24" s="224" t="str">
        <f t="shared" si="16"/>
        <v>No hay Programación</v>
      </c>
      <c r="AC24" s="114" t="str">
        <f t="shared" si="5"/>
        <v>De acuerdo con lo programado</v>
      </c>
      <c r="AD24" s="114"/>
      <c r="AE24" s="264">
        <v>0</v>
      </c>
      <c r="AF24" s="224">
        <f t="shared" si="17"/>
        <v>0</v>
      </c>
      <c r="AG24" s="114" t="str">
        <f t="shared" si="7"/>
        <v>En riesgo en cumplimiento</v>
      </c>
      <c r="AH24" s="114"/>
      <c r="AI24" s="526">
        <f t="shared" si="18"/>
        <v>0</v>
      </c>
      <c r="AJ24" s="113">
        <f t="shared" si="19"/>
        <v>0</v>
      </c>
      <c r="AK24" s="114" t="str">
        <f t="shared" si="20"/>
        <v>En riesgo en cumplimiento</v>
      </c>
      <c r="AL24" s="144"/>
    </row>
    <row r="25" spans="1:38" ht="59.15" customHeight="1" thickTop="1" thickBot="1">
      <c r="A25" s="132">
        <f t="shared" si="21"/>
        <v>11</v>
      </c>
      <c r="B25" s="133">
        <v>17</v>
      </c>
      <c r="C25" s="133">
        <v>0</v>
      </c>
      <c r="D25" s="133">
        <v>0</v>
      </c>
      <c r="E25" s="133">
        <v>0</v>
      </c>
      <c r="F25" s="210" t="s">
        <v>1300</v>
      </c>
      <c r="G25" s="207" t="s">
        <v>144</v>
      </c>
      <c r="H25" s="207" t="s">
        <v>219</v>
      </c>
      <c r="I25" s="209">
        <v>0</v>
      </c>
      <c r="J25" s="209">
        <v>1</v>
      </c>
      <c r="K25" s="147">
        <f t="shared" si="10"/>
        <v>1</v>
      </c>
      <c r="L25" s="209">
        <v>0</v>
      </c>
      <c r="M25" s="209">
        <v>0</v>
      </c>
      <c r="N25" s="147">
        <f t="shared" si="11"/>
        <v>0</v>
      </c>
      <c r="O25" s="147">
        <f t="shared" si="12"/>
        <v>1</v>
      </c>
      <c r="P25" s="139"/>
      <c r="Q25" s="114" t="s">
        <v>1268</v>
      </c>
      <c r="R25" s="252" t="s">
        <v>1301</v>
      </c>
      <c r="S25" s="264">
        <v>0</v>
      </c>
      <c r="T25" s="224" t="str">
        <f t="shared" si="13"/>
        <v>No hay Programación</v>
      </c>
      <c r="U25" s="114" t="str">
        <f t="shared" si="1"/>
        <v>De acuerdo con lo programado</v>
      </c>
      <c r="V25" s="114"/>
      <c r="W25" s="264">
        <v>0</v>
      </c>
      <c r="X25" s="224">
        <f t="shared" si="14"/>
        <v>0</v>
      </c>
      <c r="Y25" s="114" t="str">
        <f t="shared" si="15"/>
        <v>En riesgo en cumplimiento</v>
      </c>
      <c r="Z25" s="114"/>
      <c r="AA25" s="264">
        <v>0</v>
      </c>
      <c r="AB25" s="224" t="str">
        <f t="shared" si="16"/>
        <v>No hay Programación</v>
      </c>
      <c r="AC25" s="114" t="str">
        <f t="shared" si="5"/>
        <v>De acuerdo con lo programado</v>
      </c>
      <c r="AD25" s="114"/>
      <c r="AE25" s="264">
        <v>0</v>
      </c>
      <c r="AF25" s="224" t="str">
        <f t="shared" si="17"/>
        <v>No hay Programación</v>
      </c>
      <c r="AG25" s="114" t="str">
        <f t="shared" si="7"/>
        <v>De acuerdo con lo programado</v>
      </c>
      <c r="AH25" s="114"/>
      <c r="AI25" s="526">
        <f t="shared" si="18"/>
        <v>0</v>
      </c>
      <c r="AJ25" s="113">
        <f t="shared" si="19"/>
        <v>0</v>
      </c>
      <c r="AK25" s="114" t="str">
        <f t="shared" si="20"/>
        <v>En riesgo en cumplimiento</v>
      </c>
      <c r="AL25" s="144"/>
    </row>
    <row r="26" spans="1:38" ht="59.15" customHeight="1" thickTop="1" thickBot="1">
      <c r="A26" s="132">
        <f t="shared" si="21"/>
        <v>12</v>
      </c>
      <c r="B26" s="133">
        <v>17</v>
      </c>
      <c r="C26" s="133">
        <v>0</v>
      </c>
      <c r="D26" s="133">
        <v>0</v>
      </c>
      <c r="E26" s="133">
        <v>0</v>
      </c>
      <c r="F26" s="210" t="s">
        <v>1302</v>
      </c>
      <c r="G26" s="207" t="s">
        <v>144</v>
      </c>
      <c r="H26" s="207" t="s">
        <v>213</v>
      </c>
      <c r="I26" s="209">
        <v>0</v>
      </c>
      <c r="J26" s="209">
        <v>1</v>
      </c>
      <c r="K26" s="147">
        <f t="shared" si="10"/>
        <v>1</v>
      </c>
      <c r="L26" s="209">
        <v>0</v>
      </c>
      <c r="M26" s="209">
        <v>0</v>
      </c>
      <c r="N26" s="147">
        <f t="shared" si="11"/>
        <v>0</v>
      </c>
      <c r="O26" s="147">
        <f t="shared" si="12"/>
        <v>1</v>
      </c>
      <c r="P26" s="139"/>
      <c r="Q26" s="114" t="s">
        <v>1268</v>
      </c>
      <c r="R26" s="252" t="s">
        <v>1303</v>
      </c>
      <c r="S26" s="264">
        <v>0</v>
      </c>
      <c r="T26" s="224" t="str">
        <f t="shared" si="13"/>
        <v>No hay Programación</v>
      </c>
      <c r="U26" s="114" t="str">
        <f t="shared" si="1"/>
        <v>De acuerdo con lo programado</v>
      </c>
      <c r="V26" s="114"/>
      <c r="W26" s="264">
        <v>0</v>
      </c>
      <c r="X26" s="224">
        <f t="shared" si="14"/>
        <v>0</v>
      </c>
      <c r="Y26" s="114" t="str">
        <f t="shared" si="15"/>
        <v>En riesgo en cumplimiento</v>
      </c>
      <c r="Z26" s="114"/>
      <c r="AA26" s="264">
        <v>0</v>
      </c>
      <c r="AB26" s="224" t="str">
        <f t="shared" si="16"/>
        <v>No hay Programación</v>
      </c>
      <c r="AC26" s="114" t="str">
        <f t="shared" si="5"/>
        <v>De acuerdo con lo programado</v>
      </c>
      <c r="AD26" s="114"/>
      <c r="AE26" s="264">
        <v>0</v>
      </c>
      <c r="AF26" s="224" t="str">
        <f t="shared" si="17"/>
        <v>No hay Programación</v>
      </c>
      <c r="AG26" s="114" t="str">
        <f t="shared" si="7"/>
        <v>De acuerdo con lo programado</v>
      </c>
      <c r="AH26" s="114"/>
      <c r="AI26" s="526">
        <f t="shared" si="18"/>
        <v>0</v>
      </c>
      <c r="AJ26" s="113">
        <f t="shared" si="19"/>
        <v>0</v>
      </c>
      <c r="AK26" s="114" t="str">
        <f t="shared" si="20"/>
        <v>En riesgo en cumplimiento</v>
      </c>
      <c r="AL26" s="144"/>
    </row>
    <row r="27" spans="1:38" ht="59.15" customHeight="1" thickTop="1" thickBot="1">
      <c r="A27" s="132">
        <f t="shared" si="21"/>
        <v>13</v>
      </c>
      <c r="B27" s="133">
        <v>17</v>
      </c>
      <c r="C27" s="133">
        <v>0</v>
      </c>
      <c r="D27" s="133">
        <v>0</v>
      </c>
      <c r="E27" s="133">
        <v>0</v>
      </c>
      <c r="F27" s="210" t="s">
        <v>1304</v>
      </c>
      <c r="G27" s="207" t="s">
        <v>136</v>
      </c>
      <c r="H27" s="207" t="s">
        <v>213</v>
      </c>
      <c r="I27" s="209">
        <v>0</v>
      </c>
      <c r="J27" s="209">
        <v>0</v>
      </c>
      <c r="K27" s="147">
        <f t="shared" si="10"/>
        <v>0</v>
      </c>
      <c r="L27" s="209">
        <v>1</v>
      </c>
      <c r="M27" s="209">
        <v>1</v>
      </c>
      <c r="N27" s="147">
        <f t="shared" si="11"/>
        <v>2</v>
      </c>
      <c r="O27" s="147">
        <f t="shared" si="12"/>
        <v>2</v>
      </c>
      <c r="P27" s="139"/>
      <c r="Q27" s="114" t="s">
        <v>1268</v>
      </c>
      <c r="R27" s="252" t="s">
        <v>1303</v>
      </c>
      <c r="S27" s="264">
        <v>0</v>
      </c>
      <c r="T27" s="224" t="str">
        <f t="shared" si="13"/>
        <v>No hay Programación</v>
      </c>
      <c r="U27" s="114" t="str">
        <f t="shared" si="1"/>
        <v>De acuerdo con lo programado</v>
      </c>
      <c r="V27" s="114"/>
      <c r="W27" s="264">
        <v>0</v>
      </c>
      <c r="X27" s="224" t="str">
        <f t="shared" si="14"/>
        <v>No hay Programación</v>
      </c>
      <c r="Y27" s="114" t="str">
        <f t="shared" si="15"/>
        <v>De acuerdo con lo programado</v>
      </c>
      <c r="Z27" s="114"/>
      <c r="AA27" s="264">
        <v>0</v>
      </c>
      <c r="AB27" s="224">
        <f t="shared" si="16"/>
        <v>0</v>
      </c>
      <c r="AC27" s="114" t="str">
        <f t="shared" si="5"/>
        <v>En riesgo en cumplimiento</v>
      </c>
      <c r="AD27" s="114"/>
      <c r="AE27" s="264">
        <v>0</v>
      </c>
      <c r="AF27" s="224">
        <f t="shared" si="17"/>
        <v>0</v>
      </c>
      <c r="AG27" s="114" t="str">
        <f t="shared" si="7"/>
        <v>En riesgo en cumplimiento</v>
      </c>
      <c r="AH27" s="114"/>
      <c r="AI27" s="526">
        <f t="shared" si="18"/>
        <v>0</v>
      </c>
      <c r="AJ27" s="113">
        <f t="shared" si="19"/>
        <v>0</v>
      </c>
      <c r="AK27" s="114" t="str">
        <f t="shared" si="20"/>
        <v>En riesgo en cumplimiento</v>
      </c>
      <c r="AL27" s="144"/>
    </row>
    <row r="28" spans="1:38" ht="59.15" customHeight="1" thickTop="1" thickBot="1">
      <c r="A28" s="132">
        <f t="shared" si="21"/>
        <v>14</v>
      </c>
      <c r="B28" s="133">
        <v>17</v>
      </c>
      <c r="C28" s="133">
        <v>0</v>
      </c>
      <c r="D28" s="133">
        <v>0</v>
      </c>
      <c r="E28" s="133">
        <v>0</v>
      </c>
      <c r="F28" s="210" t="s">
        <v>1305</v>
      </c>
      <c r="G28" s="207" t="s">
        <v>136</v>
      </c>
      <c r="H28" s="207" t="s">
        <v>219</v>
      </c>
      <c r="I28" s="209">
        <v>0</v>
      </c>
      <c r="J28" s="209">
        <v>0</v>
      </c>
      <c r="K28" s="147">
        <f t="shared" si="10"/>
        <v>0</v>
      </c>
      <c r="L28" s="209">
        <v>1</v>
      </c>
      <c r="M28" s="209">
        <v>1</v>
      </c>
      <c r="N28" s="147">
        <f t="shared" si="11"/>
        <v>2</v>
      </c>
      <c r="O28" s="147">
        <f t="shared" si="12"/>
        <v>2</v>
      </c>
      <c r="P28" s="139"/>
      <c r="Q28" s="114" t="s">
        <v>1268</v>
      </c>
      <c r="R28" s="252" t="s">
        <v>1303</v>
      </c>
      <c r="S28" s="264">
        <v>0</v>
      </c>
      <c r="T28" s="224" t="str">
        <f t="shared" si="13"/>
        <v>No hay Programación</v>
      </c>
      <c r="U28" s="114" t="str">
        <f t="shared" si="1"/>
        <v>De acuerdo con lo programado</v>
      </c>
      <c r="V28" s="114"/>
      <c r="W28" s="264">
        <v>0</v>
      </c>
      <c r="X28" s="224" t="str">
        <f t="shared" si="14"/>
        <v>No hay Programación</v>
      </c>
      <c r="Y28" s="114" t="str">
        <f t="shared" si="15"/>
        <v>De acuerdo con lo programado</v>
      </c>
      <c r="Z28" s="114"/>
      <c r="AA28" s="264">
        <v>0</v>
      </c>
      <c r="AB28" s="224">
        <f t="shared" si="16"/>
        <v>0</v>
      </c>
      <c r="AC28" s="114" t="str">
        <f t="shared" si="5"/>
        <v>En riesgo en cumplimiento</v>
      </c>
      <c r="AD28" s="114"/>
      <c r="AE28" s="264">
        <v>0</v>
      </c>
      <c r="AF28" s="224">
        <f t="shared" si="17"/>
        <v>0</v>
      </c>
      <c r="AG28" s="114" t="str">
        <f t="shared" si="7"/>
        <v>En riesgo en cumplimiento</v>
      </c>
      <c r="AH28" s="114"/>
      <c r="AI28" s="526">
        <f t="shared" si="18"/>
        <v>0</v>
      </c>
      <c r="AJ28" s="113">
        <f t="shared" si="19"/>
        <v>0</v>
      </c>
      <c r="AK28" s="114" t="str">
        <f t="shared" si="20"/>
        <v>En riesgo en cumplimiento</v>
      </c>
      <c r="AL28" s="144"/>
    </row>
    <row r="29" spans="1:38" ht="59.15" customHeight="1" thickTop="1" thickBot="1">
      <c r="A29" s="132">
        <f t="shared" si="21"/>
        <v>15</v>
      </c>
      <c r="B29" s="133">
        <v>17</v>
      </c>
      <c r="C29" s="133">
        <v>0</v>
      </c>
      <c r="D29" s="133">
        <v>0</v>
      </c>
      <c r="E29" s="133">
        <v>0</v>
      </c>
      <c r="F29" s="210" t="s">
        <v>1306</v>
      </c>
      <c r="G29" s="207" t="s">
        <v>140</v>
      </c>
      <c r="H29" s="207" t="s">
        <v>216</v>
      </c>
      <c r="I29" s="209">
        <v>0</v>
      </c>
      <c r="J29" s="209">
        <v>1</v>
      </c>
      <c r="K29" s="147">
        <f t="shared" si="10"/>
        <v>1</v>
      </c>
      <c r="L29" s="209">
        <v>0</v>
      </c>
      <c r="M29" s="209">
        <v>0</v>
      </c>
      <c r="N29" s="147">
        <f t="shared" si="11"/>
        <v>0</v>
      </c>
      <c r="O29" s="147">
        <f t="shared" si="12"/>
        <v>1</v>
      </c>
      <c r="P29" s="139"/>
      <c r="Q29" s="114" t="s">
        <v>1268</v>
      </c>
      <c r="R29" s="251" t="s">
        <v>1307</v>
      </c>
      <c r="S29" s="264">
        <v>0</v>
      </c>
      <c r="T29" s="224" t="str">
        <f t="shared" si="13"/>
        <v>No hay Programación</v>
      </c>
      <c r="U29" s="114" t="str">
        <f t="shared" si="1"/>
        <v>De acuerdo con lo programado</v>
      </c>
      <c r="V29" s="114"/>
      <c r="W29" s="264">
        <v>0</v>
      </c>
      <c r="X29" s="224">
        <f t="shared" si="14"/>
        <v>0</v>
      </c>
      <c r="Y29" s="114" t="str">
        <f t="shared" si="15"/>
        <v>En riesgo en cumplimiento</v>
      </c>
      <c r="Z29" s="114"/>
      <c r="AA29" s="264">
        <v>0</v>
      </c>
      <c r="AB29" s="224" t="str">
        <f t="shared" si="16"/>
        <v>No hay Programación</v>
      </c>
      <c r="AC29" s="114" t="str">
        <f t="shared" si="5"/>
        <v>De acuerdo con lo programado</v>
      </c>
      <c r="AD29" s="114"/>
      <c r="AE29" s="264">
        <v>0</v>
      </c>
      <c r="AF29" s="224" t="str">
        <f t="shared" si="17"/>
        <v>No hay Programación</v>
      </c>
      <c r="AG29" s="114" t="str">
        <f t="shared" si="7"/>
        <v>De acuerdo con lo programado</v>
      </c>
      <c r="AH29" s="114"/>
      <c r="AI29" s="526">
        <f t="shared" si="18"/>
        <v>0</v>
      </c>
      <c r="AJ29" s="113">
        <f t="shared" si="19"/>
        <v>0</v>
      </c>
      <c r="AK29" s="114" t="str">
        <f t="shared" si="20"/>
        <v>En riesgo en cumplimiento</v>
      </c>
      <c r="AL29" s="251"/>
    </row>
    <row r="30" spans="1:38" ht="59.15" customHeight="1" thickTop="1" thickBot="1">
      <c r="A30" s="132">
        <f t="shared" si="21"/>
        <v>16</v>
      </c>
      <c r="B30" s="133">
        <v>17</v>
      </c>
      <c r="C30" s="133">
        <v>0</v>
      </c>
      <c r="D30" s="133">
        <v>0</v>
      </c>
      <c r="E30" s="133">
        <v>0</v>
      </c>
      <c r="F30" s="210" t="s">
        <v>1308</v>
      </c>
      <c r="G30" s="207" t="s">
        <v>140</v>
      </c>
      <c r="H30" s="207" t="s">
        <v>216</v>
      </c>
      <c r="I30" s="209">
        <v>0</v>
      </c>
      <c r="J30" s="209">
        <v>1</v>
      </c>
      <c r="K30" s="147">
        <f t="shared" si="10"/>
        <v>1</v>
      </c>
      <c r="L30" s="209">
        <v>0</v>
      </c>
      <c r="M30" s="209">
        <v>0</v>
      </c>
      <c r="N30" s="147">
        <f t="shared" si="11"/>
        <v>0</v>
      </c>
      <c r="O30" s="147">
        <f t="shared" si="12"/>
        <v>1</v>
      </c>
      <c r="P30" s="253"/>
      <c r="Q30" s="114" t="s">
        <v>1268</v>
      </c>
      <c r="R30" s="251" t="s">
        <v>1307</v>
      </c>
      <c r="S30" s="264">
        <v>0</v>
      </c>
      <c r="T30" s="224" t="str">
        <f t="shared" si="13"/>
        <v>No hay Programación</v>
      </c>
      <c r="U30" s="114" t="str">
        <f t="shared" si="1"/>
        <v>De acuerdo con lo programado</v>
      </c>
      <c r="V30" s="114"/>
      <c r="W30" s="264">
        <v>0</v>
      </c>
      <c r="X30" s="224">
        <f t="shared" si="14"/>
        <v>0</v>
      </c>
      <c r="Y30" s="114" t="str">
        <f t="shared" si="15"/>
        <v>En riesgo en cumplimiento</v>
      </c>
      <c r="Z30" s="114"/>
      <c r="AA30" s="264">
        <v>0</v>
      </c>
      <c r="AB30" s="224" t="str">
        <f t="shared" si="16"/>
        <v>No hay Programación</v>
      </c>
      <c r="AC30" s="114" t="str">
        <f t="shared" si="5"/>
        <v>De acuerdo con lo programado</v>
      </c>
      <c r="AD30" s="114"/>
      <c r="AE30" s="264">
        <v>0</v>
      </c>
      <c r="AF30" s="224" t="str">
        <f t="shared" si="17"/>
        <v>No hay Programación</v>
      </c>
      <c r="AG30" s="114" t="str">
        <f t="shared" si="7"/>
        <v>De acuerdo con lo programado</v>
      </c>
      <c r="AH30" s="114"/>
      <c r="AI30" s="526">
        <f t="shared" si="18"/>
        <v>0</v>
      </c>
      <c r="AJ30" s="113">
        <f t="shared" si="19"/>
        <v>0</v>
      </c>
      <c r="AK30" s="114" t="str">
        <f t="shared" si="20"/>
        <v>En riesgo en cumplimiento</v>
      </c>
      <c r="AL30" s="251"/>
    </row>
    <row r="31" spans="1:38" ht="59.15" customHeight="1" thickTop="1" thickBot="1">
      <c r="A31" s="132">
        <f t="shared" si="21"/>
        <v>17</v>
      </c>
      <c r="B31" s="133">
        <v>17</v>
      </c>
      <c r="C31" s="133">
        <v>0</v>
      </c>
      <c r="D31" s="133">
        <v>0</v>
      </c>
      <c r="E31" s="133">
        <v>0</v>
      </c>
      <c r="F31" s="210" t="s">
        <v>1309</v>
      </c>
      <c r="G31" s="207" t="s">
        <v>140</v>
      </c>
      <c r="H31" s="207" t="s">
        <v>216</v>
      </c>
      <c r="I31" s="209">
        <v>0</v>
      </c>
      <c r="J31" s="209">
        <v>1</v>
      </c>
      <c r="K31" s="147">
        <f t="shared" si="10"/>
        <v>1</v>
      </c>
      <c r="L31" s="209">
        <v>0</v>
      </c>
      <c r="M31" s="209">
        <v>0</v>
      </c>
      <c r="N31" s="147">
        <f t="shared" si="11"/>
        <v>0</v>
      </c>
      <c r="O31" s="147">
        <f t="shared" si="12"/>
        <v>1</v>
      </c>
      <c r="P31" s="253"/>
      <c r="Q31" s="114" t="s">
        <v>1268</v>
      </c>
      <c r="R31" s="251" t="s">
        <v>1307</v>
      </c>
      <c r="S31" s="264">
        <v>0</v>
      </c>
      <c r="T31" s="224" t="str">
        <f t="shared" si="13"/>
        <v>No hay Programación</v>
      </c>
      <c r="U31" s="114" t="str">
        <f t="shared" si="1"/>
        <v>De acuerdo con lo programado</v>
      </c>
      <c r="V31" s="114"/>
      <c r="W31" s="264">
        <v>0</v>
      </c>
      <c r="X31" s="224">
        <f t="shared" si="14"/>
        <v>0</v>
      </c>
      <c r="Y31" s="114" t="str">
        <f t="shared" si="15"/>
        <v>En riesgo en cumplimiento</v>
      </c>
      <c r="Z31" s="114"/>
      <c r="AA31" s="264">
        <v>0</v>
      </c>
      <c r="AB31" s="224" t="str">
        <f t="shared" si="16"/>
        <v>No hay Programación</v>
      </c>
      <c r="AC31" s="114" t="str">
        <f t="shared" si="5"/>
        <v>De acuerdo con lo programado</v>
      </c>
      <c r="AD31" s="114"/>
      <c r="AE31" s="264">
        <v>0</v>
      </c>
      <c r="AF31" s="224" t="str">
        <f t="shared" si="17"/>
        <v>No hay Programación</v>
      </c>
      <c r="AG31" s="114" t="str">
        <f t="shared" si="7"/>
        <v>De acuerdo con lo programado</v>
      </c>
      <c r="AH31" s="114"/>
      <c r="AI31" s="526">
        <f t="shared" si="18"/>
        <v>0</v>
      </c>
      <c r="AJ31" s="113">
        <f t="shared" si="19"/>
        <v>0</v>
      </c>
      <c r="AK31" s="114" t="str">
        <f t="shared" si="20"/>
        <v>En riesgo en cumplimiento</v>
      </c>
      <c r="AL31" s="251"/>
    </row>
    <row r="32" spans="1:38" ht="59.15" customHeight="1" thickTop="1" thickBot="1">
      <c r="A32" s="132">
        <f t="shared" si="21"/>
        <v>18</v>
      </c>
      <c r="B32" s="133">
        <v>17</v>
      </c>
      <c r="C32" s="133">
        <v>0</v>
      </c>
      <c r="D32" s="133">
        <v>0</v>
      </c>
      <c r="E32" s="133">
        <v>0</v>
      </c>
      <c r="F32" s="210" t="s">
        <v>1310</v>
      </c>
      <c r="G32" s="207" t="s">
        <v>140</v>
      </c>
      <c r="H32" s="207" t="s">
        <v>216</v>
      </c>
      <c r="I32" s="209">
        <v>0</v>
      </c>
      <c r="J32" s="209">
        <v>1</v>
      </c>
      <c r="K32" s="147">
        <f t="shared" si="10"/>
        <v>1</v>
      </c>
      <c r="L32" s="209">
        <v>0</v>
      </c>
      <c r="M32" s="209">
        <v>0</v>
      </c>
      <c r="N32" s="147">
        <f t="shared" si="11"/>
        <v>0</v>
      </c>
      <c r="O32" s="147">
        <f t="shared" si="12"/>
        <v>1</v>
      </c>
      <c r="P32" s="253"/>
      <c r="Q32" s="114" t="s">
        <v>1268</v>
      </c>
      <c r="R32" s="251" t="s">
        <v>1307</v>
      </c>
      <c r="S32" s="264">
        <v>0</v>
      </c>
      <c r="T32" s="224" t="str">
        <f t="shared" si="13"/>
        <v>No hay Programación</v>
      </c>
      <c r="U32" s="114" t="str">
        <f t="shared" si="1"/>
        <v>De acuerdo con lo programado</v>
      </c>
      <c r="V32" s="114"/>
      <c r="W32" s="264">
        <v>0</v>
      </c>
      <c r="X32" s="224">
        <f t="shared" si="14"/>
        <v>0</v>
      </c>
      <c r="Y32" s="114" t="str">
        <f t="shared" si="15"/>
        <v>En riesgo en cumplimiento</v>
      </c>
      <c r="Z32" s="114"/>
      <c r="AA32" s="264">
        <v>0</v>
      </c>
      <c r="AB32" s="224" t="str">
        <f t="shared" si="16"/>
        <v>No hay Programación</v>
      </c>
      <c r="AC32" s="114" t="str">
        <f t="shared" si="5"/>
        <v>De acuerdo con lo programado</v>
      </c>
      <c r="AD32" s="114"/>
      <c r="AE32" s="264">
        <v>0</v>
      </c>
      <c r="AF32" s="224" t="str">
        <f t="shared" si="17"/>
        <v>No hay Programación</v>
      </c>
      <c r="AG32" s="114" t="str">
        <f t="shared" si="7"/>
        <v>De acuerdo con lo programado</v>
      </c>
      <c r="AH32" s="114"/>
      <c r="AI32" s="526">
        <f t="shared" si="18"/>
        <v>0</v>
      </c>
      <c r="AJ32" s="113">
        <f t="shared" si="19"/>
        <v>0</v>
      </c>
      <c r="AK32" s="114" t="str">
        <f t="shared" si="20"/>
        <v>En riesgo en cumplimiento</v>
      </c>
      <c r="AL32" s="251"/>
    </row>
    <row r="33" spans="1:38" ht="15" thickTop="1">
      <c r="A33" s="197" t="s">
        <v>947</v>
      </c>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row>
    <row r="34" spans="1:38" ht="37.5" customHeight="1" thickBot="1">
      <c r="A34" s="132">
        <f>A32+1</f>
        <v>19</v>
      </c>
      <c r="B34" s="133"/>
      <c r="C34" s="133"/>
      <c r="D34" s="133"/>
      <c r="E34" s="133"/>
      <c r="F34" s="210"/>
      <c r="G34" s="207"/>
      <c r="H34" s="135"/>
      <c r="I34" s="209">
        <v>0</v>
      </c>
      <c r="J34" s="209">
        <v>0</v>
      </c>
      <c r="K34" s="219">
        <f>I34+J34</f>
        <v>0</v>
      </c>
      <c r="L34" s="209">
        <v>0</v>
      </c>
      <c r="M34" s="209">
        <v>0</v>
      </c>
      <c r="N34" s="219">
        <f>L34+M34</f>
        <v>0</v>
      </c>
      <c r="O34" s="219">
        <f>K34+N34</f>
        <v>0</v>
      </c>
      <c r="P34" s="139"/>
      <c r="Q34" s="114"/>
      <c r="R34" s="251"/>
      <c r="S34" s="264"/>
      <c r="T34" s="224" t="str">
        <f t="shared" ref="T34:T37" si="23">IF(S34="","No hay ejecución",IF(AND(I34=0),"No hay Programación", S34/I34))</f>
        <v>No hay ejecución</v>
      </c>
      <c r="U34" s="114" t="str">
        <f t="shared" si="1"/>
        <v>NA</v>
      </c>
      <c r="V34" s="114"/>
      <c r="W34" s="264">
        <v>0</v>
      </c>
      <c r="X34" s="224" t="str">
        <f t="shared" si="14"/>
        <v>No hay Programación</v>
      </c>
      <c r="Y34" s="114" t="str">
        <f t="shared" si="15"/>
        <v>De acuerdo con lo programado</v>
      </c>
      <c r="Z34" s="114"/>
      <c r="AA34" s="264">
        <v>0</v>
      </c>
      <c r="AB34" s="224" t="str">
        <f t="shared" si="16"/>
        <v>No hay Programación</v>
      </c>
      <c r="AC34" s="114" t="str">
        <f t="shared" si="5"/>
        <v>De acuerdo con lo programado</v>
      </c>
      <c r="AD34" s="114"/>
      <c r="AE34" s="264">
        <v>0</v>
      </c>
      <c r="AF34" s="224" t="str">
        <f t="shared" si="17"/>
        <v>No hay Programación</v>
      </c>
      <c r="AG34" s="114" t="str">
        <f t="shared" si="7"/>
        <v>De acuerdo con lo programado</v>
      </c>
      <c r="AH34" s="114"/>
      <c r="AI34" s="526">
        <f t="shared" si="18"/>
        <v>0</v>
      </c>
      <c r="AJ34" s="113" t="str">
        <f t="shared" si="19"/>
        <v>No hay Programación</v>
      </c>
      <c r="AK34" s="114" t="str">
        <f t="shared" si="20"/>
        <v>De acuerdo con lo programado</v>
      </c>
      <c r="AL34" s="114"/>
    </row>
    <row r="35" spans="1:38" ht="37.5" customHeight="1" thickTop="1" thickBot="1">
      <c r="A35" s="132">
        <f>A34+1</f>
        <v>20</v>
      </c>
      <c r="B35" s="133"/>
      <c r="C35" s="133"/>
      <c r="D35" s="133"/>
      <c r="E35" s="133"/>
      <c r="F35" s="510"/>
      <c r="G35" s="207"/>
      <c r="H35" s="135"/>
      <c r="I35" s="209">
        <v>0</v>
      </c>
      <c r="J35" s="209">
        <v>0</v>
      </c>
      <c r="K35" s="219">
        <f t="shared" ref="K35:K37" si="24">I35+J35</f>
        <v>0</v>
      </c>
      <c r="L35" s="209">
        <v>0</v>
      </c>
      <c r="M35" s="209">
        <v>0</v>
      </c>
      <c r="N35" s="219">
        <f t="shared" ref="N35:N37" si="25">L35+M35</f>
        <v>0</v>
      </c>
      <c r="O35" s="219">
        <f t="shared" ref="O35:O37" si="26">K35+N35</f>
        <v>0</v>
      </c>
      <c r="P35" s="139"/>
      <c r="Q35" s="114"/>
      <c r="R35" s="251"/>
      <c r="S35" s="264"/>
      <c r="T35" s="224" t="str">
        <f t="shared" si="23"/>
        <v>No hay ejecución</v>
      </c>
      <c r="U35" s="114" t="str">
        <f t="shared" si="1"/>
        <v>NA</v>
      </c>
      <c r="V35" s="114"/>
      <c r="W35" s="264">
        <v>0</v>
      </c>
      <c r="X35" s="224" t="str">
        <f t="shared" si="14"/>
        <v>No hay Programación</v>
      </c>
      <c r="Y35" s="114" t="str">
        <f t="shared" si="15"/>
        <v>De acuerdo con lo programado</v>
      </c>
      <c r="Z35" s="114"/>
      <c r="AA35" s="264">
        <v>0</v>
      </c>
      <c r="AB35" s="224" t="str">
        <f t="shared" si="16"/>
        <v>No hay Programación</v>
      </c>
      <c r="AC35" s="114" t="str">
        <f t="shared" si="5"/>
        <v>De acuerdo con lo programado</v>
      </c>
      <c r="AD35" s="114"/>
      <c r="AE35" s="264">
        <v>0</v>
      </c>
      <c r="AF35" s="224" t="str">
        <f t="shared" si="17"/>
        <v>No hay Programación</v>
      </c>
      <c r="AG35" s="114" t="str">
        <f t="shared" si="7"/>
        <v>De acuerdo con lo programado</v>
      </c>
      <c r="AH35" s="114"/>
      <c r="AI35" s="526">
        <f t="shared" si="18"/>
        <v>0</v>
      </c>
      <c r="AJ35" s="113" t="str">
        <f t="shared" si="19"/>
        <v>No hay Programación</v>
      </c>
      <c r="AK35" s="114" t="str">
        <f t="shared" si="20"/>
        <v>De acuerdo con lo programado</v>
      </c>
      <c r="AL35" s="114"/>
    </row>
    <row r="36" spans="1:38" ht="37.5" customHeight="1" thickTop="1" thickBot="1">
      <c r="A36" s="132">
        <f t="shared" ref="A36:A37" si="27">A35+1</f>
        <v>21</v>
      </c>
      <c r="B36" s="133"/>
      <c r="C36" s="133"/>
      <c r="D36" s="133"/>
      <c r="E36" s="133"/>
      <c r="F36" s="510"/>
      <c r="G36" s="207"/>
      <c r="H36" s="135"/>
      <c r="I36" s="209">
        <v>0</v>
      </c>
      <c r="J36" s="209">
        <v>0</v>
      </c>
      <c r="K36" s="219">
        <f t="shared" si="24"/>
        <v>0</v>
      </c>
      <c r="L36" s="209">
        <v>0</v>
      </c>
      <c r="M36" s="209">
        <v>0</v>
      </c>
      <c r="N36" s="219">
        <f t="shared" si="25"/>
        <v>0</v>
      </c>
      <c r="O36" s="219">
        <f t="shared" si="26"/>
        <v>0</v>
      </c>
      <c r="P36" s="139"/>
      <c r="Q36" s="114"/>
      <c r="R36" s="251"/>
      <c r="S36" s="264"/>
      <c r="T36" s="224" t="str">
        <f t="shared" si="23"/>
        <v>No hay ejecución</v>
      </c>
      <c r="U36" s="114" t="str">
        <f t="shared" si="1"/>
        <v>NA</v>
      </c>
      <c r="V36" s="114"/>
      <c r="W36" s="264">
        <v>0</v>
      </c>
      <c r="X36" s="224" t="str">
        <f t="shared" si="14"/>
        <v>No hay Programación</v>
      </c>
      <c r="Y36" s="114" t="str">
        <f t="shared" si="15"/>
        <v>De acuerdo con lo programado</v>
      </c>
      <c r="Z36" s="114"/>
      <c r="AA36" s="264">
        <v>0</v>
      </c>
      <c r="AB36" s="224" t="str">
        <f t="shared" si="16"/>
        <v>No hay Programación</v>
      </c>
      <c r="AC36" s="114" t="str">
        <f t="shared" si="5"/>
        <v>De acuerdo con lo programado</v>
      </c>
      <c r="AD36" s="114"/>
      <c r="AE36" s="264">
        <v>0</v>
      </c>
      <c r="AF36" s="224" t="str">
        <f t="shared" si="17"/>
        <v>No hay Programación</v>
      </c>
      <c r="AG36" s="114" t="str">
        <f t="shared" si="7"/>
        <v>De acuerdo con lo programado</v>
      </c>
      <c r="AH36" s="114"/>
      <c r="AI36" s="526">
        <f t="shared" si="18"/>
        <v>0</v>
      </c>
      <c r="AJ36" s="113" t="str">
        <f t="shared" si="19"/>
        <v>No hay Programación</v>
      </c>
      <c r="AK36" s="114" t="str">
        <f t="shared" si="20"/>
        <v>De acuerdo con lo programado</v>
      </c>
      <c r="AL36" s="114"/>
    </row>
    <row r="37" spans="1:38" ht="37.5" customHeight="1" thickTop="1" thickBot="1">
      <c r="A37" s="132">
        <f t="shared" si="27"/>
        <v>22</v>
      </c>
      <c r="B37" s="133"/>
      <c r="C37" s="133"/>
      <c r="D37" s="133"/>
      <c r="E37" s="133"/>
      <c r="F37" s="510"/>
      <c r="G37" s="207"/>
      <c r="H37" s="135"/>
      <c r="I37" s="209">
        <v>0</v>
      </c>
      <c r="J37" s="209">
        <v>0</v>
      </c>
      <c r="K37" s="219">
        <f t="shared" si="24"/>
        <v>0</v>
      </c>
      <c r="L37" s="209">
        <v>0</v>
      </c>
      <c r="M37" s="209">
        <v>0</v>
      </c>
      <c r="N37" s="219">
        <f t="shared" si="25"/>
        <v>0</v>
      </c>
      <c r="O37" s="219">
        <f t="shared" si="26"/>
        <v>0</v>
      </c>
      <c r="P37" s="139"/>
      <c r="Q37" s="114"/>
      <c r="R37" s="251"/>
      <c r="S37" s="264"/>
      <c r="T37" s="224" t="str">
        <f t="shared" si="23"/>
        <v>No hay ejecución</v>
      </c>
      <c r="U37" s="114" t="str">
        <f t="shared" si="1"/>
        <v>NA</v>
      </c>
      <c r="V37" s="114"/>
      <c r="W37" s="264">
        <v>0</v>
      </c>
      <c r="X37" s="224" t="str">
        <f t="shared" si="14"/>
        <v>No hay Programación</v>
      </c>
      <c r="Y37" s="114" t="str">
        <f t="shared" si="15"/>
        <v>De acuerdo con lo programado</v>
      </c>
      <c r="Z37" s="114"/>
      <c r="AA37" s="264">
        <v>0</v>
      </c>
      <c r="AB37" s="224" t="str">
        <f t="shared" si="16"/>
        <v>No hay Programación</v>
      </c>
      <c r="AC37" s="114" t="str">
        <f t="shared" si="5"/>
        <v>De acuerdo con lo programado</v>
      </c>
      <c r="AD37" s="114"/>
      <c r="AE37" s="264">
        <v>0</v>
      </c>
      <c r="AF37" s="224" t="str">
        <f t="shared" si="17"/>
        <v>No hay Programación</v>
      </c>
      <c r="AG37" s="114" t="str">
        <f t="shared" si="7"/>
        <v>De acuerdo con lo programado</v>
      </c>
      <c r="AH37" s="114"/>
      <c r="AI37" s="526">
        <f t="shared" si="18"/>
        <v>0</v>
      </c>
      <c r="AJ37" s="113" t="str">
        <f t="shared" si="19"/>
        <v>No hay Programación</v>
      </c>
      <c r="AK37" s="114" t="str">
        <f t="shared" si="20"/>
        <v>De acuerdo con lo programado</v>
      </c>
      <c r="AL37" s="114"/>
    </row>
    <row r="38" spans="1:38" ht="15" thickTop="1"/>
  </sheetData>
  <sheetProtection algorithmName="SHA-512" hashValue="9Dx+g781WkbsqcMOU7s17bpZOZ8PZXMXkpygFUoaPWtNUYS5Ca+fLoKhq2MsmuNno1f4GtGB5GZInAvd5DSL+g==" saltValue="0nhy/cKU1Fb1+02GeFYvTA==" spinCount="100000" sheet="1" objects="1" scenarios="1"/>
  <mergeCells count="48">
    <mergeCell ref="AL13:AL14"/>
    <mergeCell ref="AI11:AL12"/>
    <mergeCell ref="AA12:AD12"/>
    <mergeCell ref="AE12:AH12"/>
    <mergeCell ref="AE13:AE14"/>
    <mergeCell ref="AF13:AF14"/>
    <mergeCell ref="AG13:AG14"/>
    <mergeCell ref="AH13:AH14"/>
    <mergeCell ref="AI13:AI14"/>
    <mergeCell ref="AJ13:AJ14"/>
    <mergeCell ref="AD13:AD14"/>
    <mergeCell ref="Z13:Z14"/>
    <mergeCell ref="AA13:AA14"/>
    <mergeCell ref="AB13:AB14"/>
    <mergeCell ref="AC13:AC14"/>
    <mergeCell ref="AK13:AK14"/>
    <mergeCell ref="V13:V14"/>
    <mergeCell ref="W13:W14"/>
    <mergeCell ref="X13:X14"/>
    <mergeCell ref="S12:V12"/>
    <mergeCell ref="Y13:Y14"/>
    <mergeCell ref="H13:H14"/>
    <mergeCell ref="I13:N13"/>
    <mergeCell ref="S13:S14"/>
    <mergeCell ref="T13:T14"/>
    <mergeCell ref="U13:U14"/>
    <mergeCell ref="A9:E9"/>
    <mergeCell ref="A11:A14"/>
    <mergeCell ref="B11:E11"/>
    <mergeCell ref="F11:R11"/>
    <mergeCell ref="S11:Z11"/>
    <mergeCell ref="B12:B14"/>
    <mergeCell ref="C12:C14"/>
    <mergeCell ref="D12:D14"/>
    <mergeCell ref="E12:E14"/>
    <mergeCell ref="F12:F14"/>
    <mergeCell ref="G12:O12"/>
    <mergeCell ref="P12:P14"/>
    <mergeCell ref="Q12:Q14"/>
    <mergeCell ref="R12:R14"/>
    <mergeCell ref="W12:Z12"/>
    <mergeCell ref="G13:G14"/>
    <mergeCell ref="A8:E8"/>
    <mergeCell ref="A1:E1"/>
    <mergeCell ref="G1:Q3"/>
    <mergeCell ref="A2:E2"/>
    <mergeCell ref="A6:E6"/>
    <mergeCell ref="A7:E7"/>
  </mergeCells>
  <dataValidations count="1">
    <dataValidation type="list" allowBlank="1" showInputMessage="1" showErrorMessage="1" sqref="E34:E37" xr:uid="{5F3D4BD5-0756-461F-8A26-27B655F19901}">
      <formula1>$A$140:$A$161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4D1ABB8-6E16-49E4-A461-5DE6879DC633}">
          <x14:formula1>
            <xm:f>'Desglose Nivel vinculación'!$B$39:$B$97</xm:f>
          </x14:formula1>
          <xm:sqref>G15:G37</xm:sqref>
        </x14:dataValidation>
        <x14:dataValidation type="list" allowBlank="1" showInputMessage="1" showErrorMessage="1" xr:uid="{A9C45C3B-96A3-4F12-AA16-F0DB323B9B2E}">
          <x14:formula1>
            <xm:f>'Desglose Nivel vinculación'!$B$101:$B$128</xm:f>
          </x14:formula1>
          <xm:sqref>H15:H37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Version xmlns="88745223-94e5-4471-8bda-a314eeaab01e" xsi:nil="true"/>
    <_activity xmlns="88745223-94e5-4471-8bda-a314eeaab01e" xsi:nil="true"/>
    <MigrationWizId xmlns="88745223-94e5-4471-8bda-a314eeaab01e" xsi:nil="true"/>
    <MigrationWizIdPermissions xmlns="88745223-94e5-4471-8bda-a314eeaab01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8DC8D7A173C984F891966DA4575A819" ma:contentTypeVersion="19" ma:contentTypeDescription="Create a new document." ma:contentTypeScope="" ma:versionID="dbff73b3339ba2f12ba5ec8459de96fc">
  <xsd:schema xmlns:xsd="http://www.w3.org/2001/XMLSchema" xmlns:xs="http://www.w3.org/2001/XMLSchema" xmlns:p="http://schemas.microsoft.com/office/2006/metadata/properties" xmlns:ns3="88745223-94e5-4471-8bda-a314eeaab01e" xmlns:ns4="7555e980-7987-4028-bb6f-c3c0c407f0c0" targetNamespace="http://schemas.microsoft.com/office/2006/metadata/properties" ma:root="true" ma:fieldsID="43641f7be10500a0257082cab1547e89" ns3:_="" ns4:_="">
    <xsd:import namespace="88745223-94e5-4471-8bda-a314eeaab01e"/>
    <xsd:import namespace="7555e980-7987-4028-bb6f-c3c0c407f0c0"/>
    <xsd:element name="properties">
      <xsd:complexType>
        <xsd:sequence>
          <xsd:element name="documentManagement">
            <xsd:complexType>
              <xsd:all>
                <xsd:element ref="ns3:MigrationWizId" minOccurs="0"/>
                <xsd:element ref="ns3:MigrationWizIdPermissions" minOccurs="0"/>
                <xsd:element ref="ns3:MigrationWizIdVersion" minOccurs="0"/>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ObjectDetectorVersions"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745223-94e5-4471-8bda-a314eeaab01e"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55e980-7987-4028-bb6f-c3c0c407f0c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8C16A-C01B-491F-9456-7A89CE849884}">
  <ds:schemaRefs>
    <ds:schemaRef ds:uri="http://schemas.microsoft.com/office/2006/metadata/properties"/>
    <ds:schemaRef ds:uri="http://schemas.microsoft.com/office/infopath/2007/PartnerControls"/>
    <ds:schemaRef ds:uri="88745223-94e5-4471-8bda-a314eeaab01e"/>
  </ds:schemaRefs>
</ds:datastoreItem>
</file>

<file path=customXml/itemProps2.xml><?xml version="1.0" encoding="utf-8"?>
<ds:datastoreItem xmlns:ds="http://schemas.openxmlformats.org/officeDocument/2006/customXml" ds:itemID="{5D20FC2D-1F76-4C44-9217-1EF32A8B65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745223-94e5-4471-8bda-a314eeaab01e"/>
    <ds:schemaRef ds:uri="7555e980-7987-4028-bb6f-c3c0c407f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5F5F51-3C23-426B-9C42-486A475A27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Estructura</vt:lpstr>
      <vt:lpstr>Desglose Nivel vinculación</vt:lpstr>
      <vt:lpstr>PAO2024</vt:lpstr>
      <vt:lpstr>Asesoria Juridica</vt:lpstr>
      <vt:lpstr>UPI</vt:lpstr>
      <vt:lpstr>Comunicación Instit.</vt:lpstr>
      <vt:lpstr>SEPSA</vt:lpstr>
      <vt:lpstr>Auditoria Interna</vt:lpstr>
      <vt:lpstr>Cooperación Internacional</vt:lpstr>
      <vt:lpstr>Contraloría Servicios</vt:lpstr>
      <vt:lpstr>DAF-GIRH</vt:lpstr>
      <vt:lpstr>DNEA</vt:lpstr>
      <vt:lpstr>DAF-Oficial Mayor-Archivo</vt:lpstr>
      <vt:lpstr>DAF-Proveeduría</vt:lpstr>
      <vt:lpstr>DAF- Financiero</vt:lpstr>
      <vt:lpstr>TI</vt:lpstr>
      <vt:lpstr>Reporte DNEA Consolidado</vt:lpstr>
      <vt:lpstr>Informe Consolidado</vt:lpstr>
      <vt:lpstr>Oriental</vt:lpstr>
      <vt:lpstr>Pacífico Central</vt:lpstr>
      <vt:lpstr>R.H. Caribe</vt:lpstr>
      <vt:lpstr>R.H.Norte</vt:lpstr>
      <vt:lpstr>Central Sur</vt:lpstr>
      <vt:lpstr>Brunca</vt:lpstr>
      <vt:lpstr>Niveles de Vinculación</vt:lpstr>
      <vt:lpstr>R, Chorotega</vt:lpstr>
      <vt:lpstr>Occidental</vt:lpstr>
    </vt:vector>
  </TitlesOfParts>
  <Manager/>
  <Company>INTA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Claudia</dc:creator>
  <cp:keywords/>
  <dc:description/>
  <cp:lastModifiedBy>Marianela Umanzor Vargas</cp:lastModifiedBy>
  <cp:revision/>
  <dcterms:created xsi:type="dcterms:W3CDTF">2023-09-11T16:10:16Z</dcterms:created>
  <dcterms:modified xsi:type="dcterms:W3CDTF">2025-11-27T19:32:30Z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0x01010038DC8D7A173C984F891966DA4575A819</vt:lpwstr>
  </property>
</Properties>
</file>